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9063A40-41AC-4E30-B9EA-78B34F91BFE5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2" i="1" l="1"/>
  <c r="F102" i="1" s="1"/>
  <c r="G102" i="1" s="1"/>
  <c r="K102" i="1" s="1"/>
  <c r="Q102" i="1"/>
  <c r="E101" i="1"/>
  <c r="F101" i="1" s="1"/>
  <c r="G101" i="1" s="1"/>
  <c r="K101" i="1" s="1"/>
  <c r="Q101" i="1"/>
  <c r="Q99" i="1"/>
  <c r="Q98" i="1"/>
  <c r="D9" i="1"/>
  <c r="C9" i="1"/>
  <c r="Q100" i="1"/>
  <c r="C7" i="1"/>
  <c r="E99" i="1"/>
  <c r="F99" i="1"/>
  <c r="C8" i="1"/>
  <c r="Q97" i="1"/>
  <c r="Q95" i="1"/>
  <c r="Q96" i="1"/>
  <c r="Q94" i="1"/>
  <c r="E23" i="1"/>
  <c r="F23" i="1"/>
  <c r="E30" i="1"/>
  <c r="F30" i="1"/>
  <c r="E33" i="1"/>
  <c r="F33" i="1"/>
  <c r="E38" i="1"/>
  <c r="F38" i="1"/>
  <c r="E44" i="1"/>
  <c r="F44" i="1"/>
  <c r="E55" i="1"/>
  <c r="F55" i="1"/>
  <c r="E51" i="1"/>
  <c r="F51" i="1"/>
  <c r="E54" i="1"/>
  <c r="F54" i="1"/>
  <c r="Q9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55" i="1"/>
  <c r="Q73" i="1"/>
  <c r="Q79" i="1"/>
  <c r="Q83" i="1"/>
  <c r="Q84" i="1"/>
  <c r="Q88" i="1"/>
  <c r="G47" i="2"/>
  <c r="C47" i="2"/>
  <c r="G11" i="2"/>
  <c r="C11" i="2"/>
  <c r="G46" i="2"/>
  <c r="C46" i="2"/>
  <c r="G45" i="2"/>
  <c r="C45" i="2"/>
  <c r="G80" i="2"/>
  <c r="C80" i="2"/>
  <c r="G44" i="2"/>
  <c r="C44" i="2"/>
  <c r="G43" i="2"/>
  <c r="C43" i="2"/>
  <c r="G42" i="2"/>
  <c r="C42" i="2"/>
  <c r="G79" i="2"/>
  <c r="C79" i="2"/>
  <c r="G78" i="2"/>
  <c r="C78" i="2"/>
  <c r="G41" i="2"/>
  <c r="C41" i="2"/>
  <c r="G40" i="2"/>
  <c r="C40" i="2"/>
  <c r="E40" i="2"/>
  <c r="G39" i="2"/>
  <c r="C39" i="2"/>
  <c r="G77" i="2"/>
  <c r="C77" i="2"/>
  <c r="G38" i="2"/>
  <c r="C38" i="2"/>
  <c r="G37" i="2"/>
  <c r="C37" i="2"/>
  <c r="E37" i="2"/>
  <c r="G36" i="2"/>
  <c r="C36" i="2"/>
  <c r="G35" i="2"/>
  <c r="C35" i="2"/>
  <c r="G34" i="2"/>
  <c r="C34" i="2"/>
  <c r="G76" i="2"/>
  <c r="C76" i="2"/>
  <c r="E76" i="2"/>
  <c r="G75" i="2"/>
  <c r="C75" i="2"/>
  <c r="E75" i="2"/>
  <c r="G33" i="2"/>
  <c r="C33" i="2"/>
  <c r="G32" i="2"/>
  <c r="C32" i="2"/>
  <c r="G31" i="2"/>
  <c r="C31" i="2"/>
  <c r="G30" i="2"/>
  <c r="C30" i="2"/>
  <c r="G29" i="2"/>
  <c r="C29" i="2"/>
  <c r="G28" i="2"/>
  <c r="C28" i="2"/>
  <c r="E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74" i="2"/>
  <c r="C74" i="2"/>
  <c r="E74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73" i="2"/>
  <c r="C73" i="2"/>
  <c r="G72" i="2"/>
  <c r="C72" i="2"/>
  <c r="G71" i="2"/>
  <c r="C71" i="2"/>
  <c r="E71" i="2"/>
  <c r="G70" i="2"/>
  <c r="C70" i="2"/>
  <c r="E70" i="2"/>
  <c r="G69" i="2"/>
  <c r="C69" i="2"/>
  <c r="G68" i="2"/>
  <c r="C68" i="2"/>
  <c r="G67" i="2"/>
  <c r="C67" i="2"/>
  <c r="G66" i="2"/>
  <c r="C66" i="2"/>
  <c r="G65" i="2"/>
  <c r="C65" i="2"/>
  <c r="G64" i="2"/>
  <c r="C64" i="2"/>
  <c r="E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E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H47" i="2"/>
  <c r="B47" i="2"/>
  <c r="F47" i="2"/>
  <c r="D47" i="2"/>
  <c r="A47" i="2"/>
  <c r="H11" i="2"/>
  <c r="B11" i="2"/>
  <c r="F11" i="2"/>
  <c r="D11" i="2"/>
  <c r="A11" i="2"/>
  <c r="H46" i="2"/>
  <c r="B46" i="2"/>
  <c r="F46" i="2"/>
  <c r="D46" i="2"/>
  <c r="A46" i="2"/>
  <c r="H45" i="2"/>
  <c r="D45" i="2"/>
  <c r="B45" i="2"/>
  <c r="A45" i="2"/>
  <c r="H80" i="2"/>
  <c r="B80" i="2"/>
  <c r="D80" i="2"/>
  <c r="A80" i="2"/>
  <c r="H44" i="2"/>
  <c r="D44" i="2"/>
  <c r="B44" i="2"/>
  <c r="A44" i="2"/>
  <c r="H43" i="2"/>
  <c r="B43" i="2"/>
  <c r="D43" i="2"/>
  <c r="A43" i="2"/>
  <c r="H42" i="2"/>
  <c r="D42" i="2"/>
  <c r="B42" i="2"/>
  <c r="A42" i="2"/>
  <c r="H79" i="2"/>
  <c r="B79" i="2"/>
  <c r="D79" i="2"/>
  <c r="A79" i="2"/>
  <c r="H78" i="2"/>
  <c r="D78" i="2"/>
  <c r="B78" i="2"/>
  <c r="A78" i="2"/>
  <c r="H41" i="2"/>
  <c r="B41" i="2"/>
  <c r="D41" i="2"/>
  <c r="A41" i="2"/>
  <c r="H40" i="2"/>
  <c r="D40" i="2"/>
  <c r="B40" i="2"/>
  <c r="A40" i="2"/>
  <c r="H39" i="2"/>
  <c r="B39" i="2"/>
  <c r="D39" i="2"/>
  <c r="A39" i="2"/>
  <c r="H77" i="2"/>
  <c r="D77" i="2"/>
  <c r="B77" i="2"/>
  <c r="A77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76" i="2"/>
  <c r="D76" i="2"/>
  <c r="B76" i="2"/>
  <c r="A76" i="2"/>
  <c r="H75" i="2"/>
  <c r="B75" i="2"/>
  <c r="D75" i="2"/>
  <c r="A75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74" i="2"/>
  <c r="B74" i="2"/>
  <c r="D74" i="2"/>
  <c r="A74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Q93" i="1"/>
  <c r="Q85" i="1"/>
  <c r="Q90" i="1"/>
  <c r="Q92" i="1"/>
  <c r="Q89" i="1"/>
  <c r="Q81" i="1"/>
  <c r="Q82" i="1"/>
  <c r="Q87" i="1"/>
  <c r="Q86" i="1"/>
  <c r="E21" i="1"/>
  <c r="F21" i="1"/>
  <c r="F16" i="1"/>
  <c r="F17" i="1" s="1"/>
  <c r="C17" i="1"/>
  <c r="AA11" i="1"/>
  <c r="AA12" i="1"/>
  <c r="AA13" i="1"/>
  <c r="AA14" i="1"/>
  <c r="AA15" i="1"/>
  <c r="AA4" i="1"/>
  <c r="AA5" i="1"/>
  <c r="AA6" i="1"/>
  <c r="AA7" i="1"/>
  <c r="AA8" i="1"/>
  <c r="AA9" i="1"/>
  <c r="AA10" i="1"/>
  <c r="AA3" i="1"/>
  <c r="Q80" i="1"/>
  <c r="Q77" i="1"/>
  <c r="Q76" i="1"/>
  <c r="Q75" i="1"/>
  <c r="Q74" i="1"/>
  <c r="Q78" i="1"/>
  <c r="Q63" i="1"/>
  <c r="Q64" i="1"/>
  <c r="Q65" i="1"/>
  <c r="Q66" i="1"/>
  <c r="Q67" i="1"/>
  <c r="Q68" i="1"/>
  <c r="Q69" i="1"/>
  <c r="Q70" i="1"/>
  <c r="Q71" i="1"/>
  <c r="Q72" i="1"/>
  <c r="Q48" i="1"/>
  <c r="Q49" i="1"/>
  <c r="Q50" i="1"/>
  <c r="Q51" i="1"/>
  <c r="Q52" i="1"/>
  <c r="Q53" i="1"/>
  <c r="Q54" i="1"/>
  <c r="Q56" i="1"/>
  <c r="Q57" i="1"/>
  <c r="Q58" i="1"/>
  <c r="Q59" i="1"/>
  <c r="Q60" i="1"/>
  <c r="Q61" i="1"/>
  <c r="Q62" i="1"/>
  <c r="Q21" i="1"/>
  <c r="E67" i="1"/>
  <c r="E29" i="2"/>
  <c r="E34" i="1"/>
  <c r="E60" i="2"/>
  <c r="E47" i="1"/>
  <c r="E73" i="2"/>
  <c r="E66" i="1"/>
  <c r="F66" i="1"/>
  <c r="E60" i="1"/>
  <c r="E22" i="2"/>
  <c r="E50" i="1"/>
  <c r="F50" i="1"/>
  <c r="G50" i="1"/>
  <c r="I50" i="1"/>
  <c r="E45" i="1"/>
  <c r="E35" i="1"/>
  <c r="F35" i="1"/>
  <c r="G35" i="1"/>
  <c r="H35" i="1"/>
  <c r="E24" i="1"/>
  <c r="F24" i="1"/>
  <c r="G24" i="1"/>
  <c r="H24" i="1"/>
  <c r="E97" i="1"/>
  <c r="F97" i="1"/>
  <c r="U97" i="1"/>
  <c r="E89" i="1"/>
  <c r="F89" i="1"/>
  <c r="G89" i="1"/>
  <c r="K89" i="1"/>
  <c r="E81" i="1"/>
  <c r="F81" i="1"/>
  <c r="G81" i="1"/>
  <c r="J81" i="1"/>
  <c r="E73" i="1"/>
  <c r="F73" i="1"/>
  <c r="G73" i="1"/>
  <c r="K73" i="1"/>
  <c r="E59" i="1"/>
  <c r="E21" i="2"/>
  <c r="E64" i="1"/>
  <c r="F64" i="1"/>
  <c r="G64" i="1"/>
  <c r="J64" i="1"/>
  <c r="E49" i="1"/>
  <c r="E13" i="2"/>
  <c r="F49" i="1"/>
  <c r="G49" i="1"/>
  <c r="I49" i="1"/>
  <c r="E39" i="1"/>
  <c r="F39" i="1"/>
  <c r="G39" i="1"/>
  <c r="H39" i="1"/>
  <c r="F34" i="1"/>
  <c r="G34" i="1"/>
  <c r="H34" i="1"/>
  <c r="E29" i="1"/>
  <c r="E14" i="2"/>
  <c r="E45" i="2"/>
  <c r="E69" i="1"/>
  <c r="E62" i="1"/>
  <c r="F62" i="1"/>
  <c r="E57" i="1"/>
  <c r="F57" i="1"/>
  <c r="E52" i="1"/>
  <c r="E16" i="2"/>
  <c r="E43" i="1"/>
  <c r="F43" i="1"/>
  <c r="G43" i="1"/>
  <c r="H43" i="1"/>
  <c r="E37" i="1"/>
  <c r="E28" i="1"/>
  <c r="F28" i="1"/>
  <c r="G28" i="1"/>
  <c r="H28" i="1"/>
  <c r="E22" i="1"/>
  <c r="F22" i="1"/>
  <c r="G22" i="1"/>
  <c r="H22" i="1"/>
  <c r="E96" i="1"/>
  <c r="F96" i="1"/>
  <c r="U96" i="1"/>
  <c r="E85" i="1"/>
  <c r="E42" i="2"/>
  <c r="E77" i="1"/>
  <c r="E72" i="1"/>
  <c r="F72" i="1"/>
  <c r="G72" i="1"/>
  <c r="K72" i="1"/>
  <c r="E61" i="2"/>
  <c r="E18" i="2"/>
  <c r="E75" i="1"/>
  <c r="E35" i="2"/>
  <c r="E68" i="1"/>
  <c r="F68" i="1"/>
  <c r="F47" i="1"/>
  <c r="G47" i="1"/>
  <c r="H47" i="1"/>
  <c r="E42" i="1"/>
  <c r="E68" i="2"/>
  <c r="E31" i="1"/>
  <c r="E27" i="1"/>
  <c r="E53" i="2"/>
  <c r="E91" i="1"/>
  <c r="F91" i="1"/>
  <c r="G91" i="1"/>
  <c r="J91" i="1"/>
  <c r="E26" i="2"/>
  <c r="E49" i="2"/>
  <c r="E59" i="2"/>
  <c r="E15" i="2"/>
  <c r="F67" i="1"/>
  <c r="E61" i="1"/>
  <c r="F61" i="1"/>
  <c r="E56" i="1"/>
  <c r="F56" i="1"/>
  <c r="E41" i="1"/>
  <c r="F41" i="1"/>
  <c r="G41" i="1"/>
  <c r="H41" i="1"/>
  <c r="E26" i="1"/>
  <c r="E52" i="2"/>
  <c r="E90" i="1"/>
  <c r="F90" i="1"/>
  <c r="G90" i="1"/>
  <c r="J90" i="1"/>
  <c r="E83" i="1"/>
  <c r="F83" i="1"/>
  <c r="G83" i="1"/>
  <c r="K83" i="1"/>
  <c r="F75" i="1"/>
  <c r="G75" i="1"/>
  <c r="K75" i="1"/>
  <c r="E84" i="1"/>
  <c r="F84" i="1"/>
  <c r="E100" i="1"/>
  <c r="F100" i="1"/>
  <c r="G100" i="1"/>
  <c r="E86" i="1"/>
  <c r="F86" i="1"/>
  <c r="G84" i="1"/>
  <c r="K84" i="1"/>
  <c r="E82" i="1"/>
  <c r="F82" i="1"/>
  <c r="G82" i="1"/>
  <c r="J82" i="1"/>
  <c r="E80" i="1"/>
  <c r="F80" i="1"/>
  <c r="G80" i="1"/>
  <c r="K80" i="1"/>
  <c r="E78" i="1"/>
  <c r="E38" i="2"/>
  <c r="E76" i="1"/>
  <c r="E36" i="2"/>
  <c r="F76" i="1"/>
  <c r="G76" i="1"/>
  <c r="K76" i="1"/>
  <c r="E74" i="1"/>
  <c r="F74" i="1"/>
  <c r="G74" i="1"/>
  <c r="J74" i="1"/>
  <c r="F37" i="1"/>
  <c r="G37" i="1"/>
  <c r="H37" i="1"/>
  <c r="E63" i="2"/>
  <c r="E34" i="2"/>
  <c r="E46" i="2"/>
  <c r="E69" i="2"/>
  <c r="E23" i="2"/>
  <c r="E30" i="2"/>
  <c r="F45" i="1"/>
  <c r="G45" i="1"/>
  <c r="H45" i="1"/>
  <c r="E78" i="2"/>
  <c r="F29" i="1"/>
  <c r="G29" i="1"/>
  <c r="H29" i="1"/>
  <c r="E55" i="2"/>
  <c r="E50" i="2"/>
  <c r="F77" i="1"/>
  <c r="G77" i="1"/>
  <c r="K77" i="1"/>
  <c r="F85" i="1"/>
  <c r="G85" i="1"/>
  <c r="K85" i="1"/>
  <c r="F69" i="1"/>
  <c r="E31" i="2"/>
  <c r="E48" i="2"/>
  <c r="E54" i="2"/>
  <c r="E65" i="2"/>
  <c r="K100" i="1"/>
  <c r="E39" i="2"/>
  <c r="G86" i="1"/>
  <c r="J86" i="1"/>
  <c r="E43" i="2"/>
  <c r="E41" i="2"/>
  <c r="F78" i="1"/>
  <c r="G78" i="1"/>
  <c r="K78" i="1"/>
  <c r="E67" i="2"/>
  <c r="F26" i="1"/>
  <c r="G26" i="1"/>
  <c r="H26" i="1"/>
  <c r="F27" i="1"/>
  <c r="G27" i="1"/>
  <c r="H27" i="1"/>
  <c r="E24" i="2"/>
  <c r="E11" i="2"/>
  <c r="E19" i="2"/>
  <c r="E77" i="2"/>
  <c r="F52" i="1"/>
  <c r="G52" i="1"/>
  <c r="I52" i="1"/>
  <c r="E79" i="2"/>
  <c r="F31" i="1"/>
  <c r="G31" i="1"/>
  <c r="H31" i="1"/>
  <c r="E57" i="2"/>
  <c r="F60" i="1"/>
  <c r="E44" i="2"/>
  <c r="F42" i="1"/>
  <c r="G42" i="1"/>
  <c r="H42" i="1"/>
  <c r="F59" i="1"/>
  <c r="E32" i="2"/>
  <c r="E58" i="1"/>
  <c r="G51" i="1"/>
  <c r="I51" i="1"/>
  <c r="G55" i="1"/>
  <c r="H55" i="1"/>
  <c r="G44" i="1"/>
  <c r="H44" i="1"/>
  <c r="G38" i="1"/>
  <c r="H38" i="1"/>
  <c r="G33" i="1"/>
  <c r="H33" i="1"/>
  <c r="G30" i="1"/>
  <c r="H30" i="1"/>
  <c r="G23" i="1"/>
  <c r="H23" i="1"/>
  <c r="E70" i="1"/>
  <c r="F70" i="1"/>
  <c r="G70" i="1"/>
  <c r="K70" i="1"/>
  <c r="E95" i="1"/>
  <c r="F95" i="1"/>
  <c r="E92" i="1"/>
  <c r="E79" i="1"/>
  <c r="F79" i="1"/>
  <c r="G79" i="1"/>
  <c r="K79" i="1"/>
  <c r="E88" i="1"/>
  <c r="F88" i="1"/>
  <c r="G88" i="1"/>
  <c r="K88" i="1"/>
  <c r="E98" i="1"/>
  <c r="F98" i="1"/>
  <c r="G98" i="1"/>
  <c r="K98" i="1"/>
  <c r="E65" i="1"/>
  <c r="G53" i="1"/>
  <c r="I53" i="1"/>
  <c r="G36" i="1"/>
  <c r="H36" i="1"/>
  <c r="E94" i="1"/>
  <c r="F94" i="1"/>
  <c r="G94" i="1"/>
  <c r="K94" i="1"/>
  <c r="E93" i="1"/>
  <c r="F93" i="1"/>
  <c r="G93" i="1"/>
  <c r="E87" i="1"/>
  <c r="F87" i="1"/>
  <c r="G87" i="1"/>
  <c r="K87" i="1"/>
  <c r="E71" i="1"/>
  <c r="G99" i="1"/>
  <c r="K99" i="1"/>
  <c r="E63" i="1"/>
  <c r="E53" i="1"/>
  <c r="F53" i="1"/>
  <c r="E48" i="1"/>
  <c r="E46" i="1"/>
  <c r="F46" i="1"/>
  <c r="G46" i="1"/>
  <c r="H46" i="1"/>
  <c r="E40" i="1"/>
  <c r="E36" i="1"/>
  <c r="F36" i="1"/>
  <c r="E32" i="1"/>
  <c r="E25" i="1"/>
  <c r="U95" i="1"/>
  <c r="K95" i="1"/>
  <c r="F25" i="1"/>
  <c r="G25" i="1"/>
  <c r="H25" i="1"/>
  <c r="E51" i="2"/>
  <c r="F32" i="1"/>
  <c r="G32" i="1"/>
  <c r="H32" i="1"/>
  <c r="E58" i="2"/>
  <c r="F92" i="1"/>
  <c r="G92" i="1"/>
  <c r="K92" i="1"/>
  <c r="E47" i="2"/>
  <c r="E72" i="2"/>
  <c r="E33" i="2"/>
  <c r="F71" i="1"/>
  <c r="G71" i="1"/>
  <c r="K71" i="1"/>
  <c r="E66" i="2"/>
  <c r="F40" i="1"/>
  <c r="G40" i="1"/>
  <c r="H40" i="1"/>
  <c r="K93" i="1"/>
  <c r="F58" i="1"/>
  <c r="E20" i="2"/>
  <c r="F63" i="1"/>
  <c r="E25" i="2"/>
  <c r="E17" i="2"/>
  <c r="E80" i="2"/>
  <c r="F65" i="1"/>
  <c r="E27" i="2"/>
  <c r="F48" i="1"/>
  <c r="G48" i="1"/>
  <c r="I48" i="1"/>
  <c r="E12" i="2"/>
  <c r="E62" i="2"/>
  <c r="C12" i="1"/>
  <c r="C11" i="1"/>
  <c r="O102" i="1" l="1"/>
  <c r="O101" i="1"/>
  <c r="C16" i="1"/>
  <c r="D18" i="1" s="1"/>
  <c r="O98" i="1"/>
  <c r="O100" i="1"/>
  <c r="O78" i="1"/>
  <c r="O91" i="1"/>
  <c r="O94" i="1"/>
  <c r="O86" i="1"/>
  <c r="O87" i="1"/>
  <c r="O55" i="1"/>
  <c r="O92" i="1"/>
  <c r="O75" i="1"/>
  <c r="O95" i="1"/>
  <c r="O80" i="1"/>
  <c r="O97" i="1"/>
  <c r="O84" i="1"/>
  <c r="O81" i="1"/>
  <c r="O90" i="1"/>
  <c r="O82" i="1"/>
  <c r="O89" i="1"/>
  <c r="O85" i="1"/>
  <c r="O83" i="1"/>
  <c r="O70" i="1"/>
  <c r="O93" i="1"/>
  <c r="O96" i="1"/>
  <c r="O76" i="1"/>
  <c r="O71" i="1"/>
  <c r="O99" i="1"/>
  <c r="O72" i="1"/>
  <c r="O73" i="1"/>
  <c r="O88" i="1"/>
  <c r="O74" i="1"/>
  <c r="C15" i="1"/>
  <c r="O77" i="1"/>
  <c r="O79" i="1"/>
  <c r="F18" i="1" l="1"/>
  <c r="F19" i="1" s="1"/>
  <c r="C18" i="1"/>
</calcChain>
</file>

<file path=xl/sharedStrings.xml><?xml version="1.0" encoding="utf-8"?>
<sst xmlns="http://schemas.openxmlformats.org/spreadsheetml/2006/main" count="782" uniqueCount="353">
  <si>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</si>
  <si>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</si>
  <si>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</si>
  <si>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</si>
  <si>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</si>
  <si>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</si>
  <si>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</si>
  <si>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</si>
  <si>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</si>
  <si>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</si>
  <si>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</si>
  <si>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</si>
  <si>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</si>
  <si>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</si>
  <si>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</si>
  <si>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</si>
  <si>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</si>
  <si>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</si>
  <si>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</si>
  <si>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</si>
  <si>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</si>
  <si>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</si>
  <si>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</si>
  <si>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</si>
  <si>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</si>
  <si>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EB</t>
  </si>
  <si>
    <t>v</t>
  </si>
  <si>
    <t>BAV-M</t>
  </si>
  <si>
    <t>K</t>
  </si>
  <si>
    <t>pg</t>
  </si>
  <si>
    <t>Peter</t>
  </si>
  <si>
    <t>H</t>
  </si>
  <si>
    <t>B</t>
  </si>
  <si>
    <t>phe</t>
  </si>
  <si>
    <t>Blaettler</t>
  </si>
  <si>
    <t>E</t>
  </si>
  <si>
    <t>BBSAG Bull.88</t>
  </si>
  <si>
    <t>BBSAG Bull.91</t>
  </si>
  <si>
    <t>BBSAG Bull.94</t>
  </si>
  <si>
    <t>BBSAG Bull.95</t>
  </si>
  <si>
    <t>BBSAG Bull.97</t>
  </si>
  <si>
    <t>BBSAG Bull.103</t>
  </si>
  <si>
    <t>BBSAG Bull.108</t>
  </si>
  <si>
    <t>BBSAG Bull.109</t>
  </si>
  <si>
    <t>BBSAG Bull.115</t>
  </si>
  <si>
    <t>IBVS 5602</t>
  </si>
  <si>
    <t>IBVS 5494</t>
  </si>
  <si>
    <t>I</t>
  </si>
  <si>
    <t>IBVS 5502</t>
  </si>
  <si>
    <t>II</t>
  </si>
  <si>
    <t>RZ Lyn / GSC 2995-0972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</si>
  <si>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</si>
  <si>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</si>
  <si>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</si>
  <si>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</si>
  <si>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</si>
  <si>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</si>
  <si>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</si>
  <si>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</si>
  <si>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</si>
  <si>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IBVS 5875</t>
  </si>
  <si>
    <t>IBVS 5894</t>
  </si>
  <si>
    <t>Aliases of correct period</t>
  </si>
  <si>
    <t>Add cycle</t>
  </si>
  <si>
    <t>Old Cycle</t>
  </si>
  <si>
    <t>IBVS 5918</t>
  </si>
  <si>
    <t>IBVS 5959</t>
  </si>
  <si>
    <t>IBVS 5992</t>
  </si>
  <si>
    <t>IBVS 6010</t>
  </si>
  <si>
    <t>IBVS 6029</t>
  </si>
  <si>
    <t>OEJV 0160</t>
  </si>
  <si>
    <t>IBVS 6070</t>
  </si>
  <si>
    <t>OEJV 0168</t>
  </si>
  <si>
    <t>IBVS 6157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</si>
  <si>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</si>
  <si>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</si>
  <si>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</si>
  <si>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</si>
  <si>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</si>
  <si>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</si>
  <si>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</si>
  <si>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</si>
  <si>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</si>
  <si>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</si>
  <si>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2425643.347 </t>
  </si>
  <si>
    <t> 31.01.1929 20:19 </t>
  </si>
  <si>
    <t> 0.037 </t>
  </si>
  <si>
    <t>P </t>
  </si>
  <si>
    <t> H.Huth </t>
  </si>
  <si>
    <t> AN 281.184 </t>
  </si>
  <si>
    <t>2425645.602 </t>
  </si>
  <si>
    <t> 03.02.1929 02:26 </t>
  </si>
  <si>
    <t> -0.002 </t>
  </si>
  <si>
    <t>2426096.358 </t>
  </si>
  <si>
    <t> 29.04.1930 20:35 </t>
  </si>
  <si>
    <t> 0.015 </t>
  </si>
  <si>
    <t>2426363.543 </t>
  </si>
  <si>
    <t> 22.01.1931 01:01 </t>
  </si>
  <si>
    <t> -0.032 </t>
  </si>
  <si>
    <t>2426629.652 </t>
  </si>
  <si>
    <t> 15.10.1931 03:38 </t>
  </si>
  <si>
    <t> -0.007 </t>
  </si>
  <si>
    <t>2426691.610 </t>
  </si>
  <si>
    <t> 16.12.1931 02:38 </t>
  </si>
  <si>
    <t> 0.017 </t>
  </si>
  <si>
    <t>2426722.526 </t>
  </si>
  <si>
    <t> 16.01.1932 00:37 </t>
  </si>
  <si>
    <t> -0.034 </t>
  </si>
  <si>
    <t>2427158.421 </t>
  </si>
  <si>
    <t> 26.03.1933 22:06 </t>
  </si>
  <si>
    <t> 0.032 </t>
  </si>
  <si>
    <t>2427159.497 </t>
  </si>
  <si>
    <t> 27.03.1933 23:55 </t>
  </si>
  <si>
    <t> -0.039 </t>
  </si>
  <si>
    <t>2428282.368 </t>
  </si>
  <si>
    <t> 23.04.1936 20:49 </t>
  </si>
  <si>
    <t> -0.000 </t>
  </si>
  <si>
    <t>2428494.570 </t>
  </si>
  <si>
    <t> 22.11.1936 01:40 </t>
  </si>
  <si>
    <t> 0.022 </t>
  </si>
  <si>
    <t>2428495.669 </t>
  </si>
  <si>
    <t> 23.11.1936 04:03 </t>
  </si>
  <si>
    <t> -0.026 </t>
  </si>
  <si>
    <t>2428603.503 </t>
  </si>
  <si>
    <t> 11.03.1937 00:04 </t>
  </si>
  <si>
    <t>2428633.350 </t>
  </si>
  <si>
    <t> 09.04.1937 20:24 </t>
  </si>
  <si>
    <t> 0.025 </t>
  </si>
  <si>
    <t>2428657.372 </t>
  </si>
  <si>
    <t> 03.05.1937 20:55 </t>
  </si>
  <si>
    <t>2428954.491 </t>
  </si>
  <si>
    <t> 24.02.1938 23:47 </t>
  </si>
  <si>
    <t> 0.029 </t>
  </si>
  <si>
    <t>2428977.368 </t>
  </si>
  <si>
    <t> 19.03.1938 20:49 </t>
  </si>
  <si>
    <t> -0.033 </t>
  </si>
  <si>
    <t>2429016.408 </t>
  </si>
  <si>
    <t> 27.04.1938 21:47 </t>
  </si>
  <si>
    <t> 0.012 </t>
  </si>
  <si>
    <t>2429322.602 </t>
  </si>
  <si>
    <t> 28.02.1939 02:26 </t>
  </si>
  <si>
    <t> -0.021 </t>
  </si>
  <si>
    <t>2429367.384 </t>
  </si>
  <si>
    <t> 13.04.1939 21:12 </t>
  </si>
  <si>
    <t> 0.031 </t>
  </si>
  <si>
    <t>2429375.416 </t>
  </si>
  <si>
    <t> 21.04.1939 21:59 </t>
  </si>
  <si>
    <t> 0.035 </t>
  </si>
  <si>
    <t>2429619.673 </t>
  </si>
  <si>
    <t> 22.12.1939 04:09 </t>
  </si>
  <si>
    <t>2429750.409 </t>
  </si>
  <si>
    <t> 30.04.1940 21:48 </t>
  </si>
  <si>
    <t> -0.014 </t>
  </si>
  <si>
    <t>2430704.651 </t>
  </si>
  <si>
    <t> 11.12.1942 03:37 </t>
  </si>
  <si>
    <t> -0.008 </t>
  </si>
  <si>
    <t>2433388.450 </t>
  </si>
  <si>
    <t> 16.04.1950 22:48 </t>
  </si>
  <si>
    <t> 0.003 </t>
  </si>
  <si>
    <t>2445074.393 </t>
  </si>
  <si>
    <t> 14.04.1982 21:25 </t>
  </si>
  <si>
    <t>V </t>
  </si>
  <si>
    <t> H.Grzelczyk </t>
  </si>
  <si>
    <t>BAVM 34 </t>
  </si>
  <si>
    <t>2445075.535 </t>
  </si>
  <si>
    <t> 16.04.1982 00:50 </t>
  </si>
  <si>
    <t>2445347.348 </t>
  </si>
  <si>
    <t> 12.01.1983 20:21 </t>
  </si>
  <si>
    <t> -0.013 </t>
  </si>
  <si>
    <t> P.Frank </t>
  </si>
  <si>
    <t>BAVM 36 </t>
  </si>
  <si>
    <t>2445402.409 </t>
  </si>
  <si>
    <t> 08.03.1983 21:48 </t>
  </si>
  <si>
    <t> -0.004 </t>
  </si>
  <si>
    <t>BAVM 38 </t>
  </si>
  <si>
    <t>2445402.420 </t>
  </si>
  <si>
    <t> 08.03.1983 22:04 </t>
  </si>
  <si>
    <t> 0.007 </t>
  </si>
  <si>
    <t>2445406.410 </t>
  </si>
  <si>
    <t> 12.03.1983 21:50 </t>
  </si>
  <si>
    <t> -0.018 </t>
  </si>
  <si>
    <t>2445816.449 </t>
  </si>
  <si>
    <t> 25.04.1984 22:46 </t>
  </si>
  <si>
    <t>2447237.486 </t>
  </si>
  <si>
    <t> 16.03.1988 23:39 </t>
  </si>
  <si>
    <t> 0.004 </t>
  </si>
  <si>
    <t> H.Peter </t>
  </si>
  <si>
    <t> BBS 88 </t>
  </si>
  <si>
    <t>2447595.324 </t>
  </si>
  <si>
    <t> 09.03.1989 19:46 </t>
  </si>
  <si>
    <t> BBS 91 </t>
  </si>
  <si>
    <t>2447924.467 </t>
  </si>
  <si>
    <t> 01.02.1990 23:12 </t>
  </si>
  <si>
    <t> -0.019 </t>
  </si>
  <si>
    <t> BBS 94 </t>
  </si>
  <si>
    <t>2447939.398 </t>
  </si>
  <si>
    <t> 16.02.1990 21:33 </t>
  </si>
  <si>
    <t> 0.002 </t>
  </si>
  <si>
    <t>2447954.302 </t>
  </si>
  <si>
    <t> 03.03.1990 19:14 </t>
  </si>
  <si>
    <t> E.Blättler </t>
  </si>
  <si>
    <t>2447955.420 </t>
  </si>
  <si>
    <t> 04.03.1990 22:04 </t>
  </si>
  <si>
    <t>2448017.380 </t>
  </si>
  <si>
    <t> 05.05.1990 21:07 </t>
  </si>
  <si>
    <t> -0.006 </t>
  </si>
  <si>
    <t> BBS 95 </t>
  </si>
  <si>
    <t>2448345.368 </t>
  </si>
  <si>
    <t> 29.03.1991 20:49 </t>
  </si>
  <si>
    <t> -0.037 </t>
  </si>
  <si>
    <t> BBS 97 </t>
  </si>
  <si>
    <t>2448361.443 </t>
  </si>
  <si>
    <t> 14.04.1991 22:37 </t>
  </si>
  <si>
    <t>2449002.5533 </t>
  </si>
  <si>
    <t> 15.01.1993 01:16 </t>
  </si>
  <si>
    <t> -0.0356 </t>
  </si>
  <si>
    <t>E </t>
  </si>
  <si>
    <t>o</t>
  </si>
  <si>
    <t> F.Agerer </t>
  </si>
  <si>
    <t>BAVM 62 </t>
  </si>
  <si>
    <t>2449055.356 </t>
  </si>
  <si>
    <t> 08.03.1993 20:32 </t>
  </si>
  <si>
    <t> 0.009 </t>
  </si>
  <si>
    <t> BBS 103 </t>
  </si>
  <si>
    <t>2449789.369 </t>
  </si>
  <si>
    <t> 12.03.1995 20:51 </t>
  </si>
  <si>
    <t> BBS 108 </t>
  </si>
  <si>
    <t>2449836.405 </t>
  </si>
  <si>
    <t> 28.04.1995 21:43 </t>
  </si>
  <si>
    <t> BBS 109 </t>
  </si>
  <si>
    <t>2449844.434 </t>
  </si>
  <si>
    <t> 06.05.1995 22:24 </t>
  </si>
  <si>
    <t>2450570.430 </t>
  </si>
  <si>
    <t> 01.05.1997 22:19 </t>
  </si>
  <si>
    <t> BBS 115 </t>
  </si>
  <si>
    <t>2452727.7061 </t>
  </si>
  <si>
    <t> 29.03.2003 04:56 </t>
  </si>
  <si>
    <t> -0.0725 </t>
  </si>
  <si>
    <t>?</t>
  </si>
  <si>
    <t> Karska&amp;Maciejewski </t>
  </si>
  <si>
    <t>IBVS 5494 </t>
  </si>
  <si>
    <t>2452773.5830 </t>
  </si>
  <si>
    <t> 14.05.2003 01:59 </t>
  </si>
  <si>
    <t> -0.0723 </t>
  </si>
  <si>
    <t> S.Dvorak </t>
  </si>
  <si>
    <t>IBVS 5502 </t>
  </si>
  <si>
    <t>2453047.6917 </t>
  </si>
  <si>
    <t> 12.02.2004 04:36 </t>
  </si>
  <si>
    <t> -0.0770 </t>
  </si>
  <si>
    <t> R.Nelson </t>
  </si>
  <si>
    <t>IBVS 5602 </t>
  </si>
  <si>
    <t>2453332.1374 </t>
  </si>
  <si>
    <t> 22.11.2004 15:17 </t>
  </si>
  <si>
    <t> -0.0670 </t>
  </si>
  <si>
    <t> Nakajima </t>
  </si>
  <si>
    <t>VSB 43 </t>
  </si>
  <si>
    <t>2454200.3218 </t>
  </si>
  <si>
    <t> 09.04.2007 19:43 </t>
  </si>
  <si>
    <t> -0.0995 </t>
  </si>
  <si>
    <t>C </t>
  </si>
  <si>
    <t>-I</t>
  </si>
  <si>
    <t> F.Walter </t>
  </si>
  <si>
    <t>BAVM 186 </t>
  </si>
  <si>
    <t>2454224.40261 </t>
  </si>
  <si>
    <t> 03.05.2007 21:39 </t>
  </si>
  <si>
    <t>24920</t>
  </si>
  <si>
    <t> -0.10395 </t>
  </si>
  <si>
    <t> L.Šmelcer </t>
  </si>
  <si>
    <t>OEJV 0074 </t>
  </si>
  <si>
    <t>2454224.40431 </t>
  </si>
  <si>
    <t> 03.05.2007 21:42 </t>
  </si>
  <si>
    <t> -0.10225 </t>
  </si>
  <si>
    <t>2454224.40481 </t>
  </si>
  <si>
    <t> -0.10175 </t>
  </si>
  <si>
    <t>R</t>
  </si>
  <si>
    <t>2454538.657 </t>
  </si>
  <si>
    <t> 13.03.2008 03:46 </t>
  </si>
  <si>
    <t>25194</t>
  </si>
  <si>
    <t> -0.105 </t>
  </si>
  <si>
    <t>IBVS 5875 </t>
  </si>
  <si>
    <t>2454824.2324 </t>
  </si>
  <si>
    <t> 23.12.2008 17:34 </t>
  </si>
  <si>
    <t>25443</t>
  </si>
  <si>
    <t> -0.1123 </t>
  </si>
  <si>
    <t> H.Itoh </t>
  </si>
  <si>
    <t>VSB 48 </t>
  </si>
  <si>
    <t>2454852.9053 </t>
  </si>
  <si>
    <t> 21.01.2009 09:43 </t>
  </si>
  <si>
    <t>25468</t>
  </si>
  <si>
    <t> R.Diethelm </t>
  </si>
  <si>
    <t>IBVS 5894 </t>
  </si>
  <si>
    <t>2454942.3647 </t>
  </si>
  <si>
    <t> 20.04.2009 20:45 </t>
  </si>
  <si>
    <t>25546</t>
  </si>
  <si>
    <t> -0.1125 </t>
  </si>
  <si>
    <t>BAVM 209 </t>
  </si>
  <si>
    <t>2455309.3715 </t>
  </si>
  <si>
    <t> 22.04.2010 20:54 </t>
  </si>
  <si>
    <t> -0.1195 </t>
  </si>
  <si>
    <t> H.Jungbluth </t>
  </si>
  <si>
    <t>BAVM 214 </t>
  </si>
  <si>
    <t>2455573.1587 </t>
  </si>
  <si>
    <t> 11.01.2011 15:48 </t>
  </si>
  <si>
    <t> -0.1234 </t>
  </si>
  <si>
    <t>Rc</t>
  </si>
  <si>
    <t> K.Shiokawa </t>
  </si>
  <si>
    <t>VSB 53 </t>
  </si>
  <si>
    <t>2455581.1899 </t>
  </si>
  <si>
    <t> 19.01.2011 16:33 </t>
  </si>
  <si>
    <t> -0.1207 </t>
  </si>
  <si>
    <t>2455613.30122 </t>
  </si>
  <si>
    <t> 20.02.2011 19:13 </t>
  </si>
  <si>
    <t> -0.12304 </t>
  </si>
  <si>
    <t> M.Lehky </t>
  </si>
  <si>
    <t>OEJV 0160 </t>
  </si>
  <si>
    <t>2455629.3569 </t>
  </si>
  <si>
    <t> 08.03.2011 20:33 </t>
  </si>
  <si>
    <t> -0.1242 </t>
  </si>
  <si>
    <t>BAVM 220 </t>
  </si>
  <si>
    <t>2455639.6787 </t>
  </si>
  <si>
    <t> 19.03.2011 04:17 </t>
  </si>
  <si>
    <t> -0.1247 </t>
  </si>
  <si>
    <t>IBVS 5992 </t>
  </si>
  <si>
    <t>2455940.1669 </t>
  </si>
  <si>
    <t> 13.01.2012 16:00 </t>
  </si>
  <si>
    <t> -0.1290 </t>
  </si>
  <si>
    <t>VSB 55 </t>
  </si>
  <si>
    <t>2455945.9005 </t>
  </si>
  <si>
    <t> 19.01.2012 09:36 </t>
  </si>
  <si>
    <t> -0.1300 </t>
  </si>
  <si>
    <t>IBVS 6029 </t>
  </si>
  <si>
    <t>2455988.3375 </t>
  </si>
  <si>
    <t> 01.03.2012 20:06 </t>
  </si>
  <si>
    <t> -0.1289 </t>
  </si>
  <si>
    <t>BAVM 231 </t>
  </si>
  <si>
    <t>2455988.3392 </t>
  </si>
  <si>
    <t> 01.03.2012 20:08 </t>
  </si>
  <si>
    <t> -0.1272 </t>
  </si>
  <si>
    <t> U.Schmidt </t>
  </si>
  <si>
    <t>BAVM 241 (=IBVS 6157) </t>
  </si>
  <si>
    <t>2456008.40797 </t>
  </si>
  <si>
    <t> 21.03.2012 21:47 </t>
  </si>
  <si>
    <t> -0.12954 </t>
  </si>
  <si>
    <t>IBVS 6196</t>
  </si>
  <si>
    <t>s5</t>
  </si>
  <si>
    <t>s6</t>
  </si>
  <si>
    <t>s7</t>
  </si>
  <si>
    <t>BAD?</t>
  </si>
  <si>
    <t>RHN 2021</t>
  </si>
  <si>
    <t>OEJV 0203</t>
  </si>
  <si>
    <t>OEJV 0211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</si>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</sst>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10" xfId="0" applyFont="1" applyBorder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17" fillId="0" borderId="0" xfId="42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Lyn - O-C Diagr.</a:t>
            </a:r>
          </a:p>
        </c:rich>
      </c:tx>
      <c:layout>
        <c:manualLayout>
          <c:xMode val="edge"/>
          <c:yMode val="edge"/>
          <c:x val="0.3796449272596983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  <c:pt idx="1">
                  <c:v>3.7000000000261934E-2</c:v>
                </c:pt>
                <c:pt idx="2">
                  <c:v>-1.8360000030952506E-3</c:v>
                </c:pt>
                <c:pt idx="3">
                  <c:v>1.5390000000479631E-2</c:v>
                </c:pt>
                <c:pt idx="4">
                  <c:v>-3.1503999998676591E-2</c:v>
                </c:pt>
                <c:pt idx="5">
                  <c:v>-7.480000003852183E-3</c:v>
                </c:pt>
                <c:pt idx="6">
                  <c:v>1.6948000000411412E-2</c:v>
                </c:pt>
                <c:pt idx="7">
                  <c:v>-3.3837999999377644E-2</c:v>
                </c:pt>
                <c:pt idx="8">
                  <c:v>3.2321999995474471E-2</c:v>
                </c:pt>
                <c:pt idx="9">
                  <c:v>-3.8596000002144137E-2</c:v>
                </c:pt>
                <c:pt idx="10">
                  <c:v>-3.1800000215298496E-4</c:v>
                </c:pt>
                <c:pt idx="11">
                  <c:v>2.1851999998034444E-2</c:v>
                </c:pt>
                <c:pt idx="12">
                  <c:v>-2.6065999998536427E-2</c:v>
                </c:pt>
                <c:pt idx="13">
                  <c:v>-2.3580000015499536E-3</c:v>
                </c:pt>
                <c:pt idx="14">
                  <c:v>2.4773999997705687E-2</c:v>
                </c:pt>
                <c:pt idx="15">
                  <c:v>-3.8504000003740657E-2</c:v>
                </c:pt>
                <c:pt idx="16">
                  <c:v>2.8733999999531079E-2</c:v>
                </c:pt>
                <c:pt idx="17">
                  <c:v>-3.2626000003801892E-2</c:v>
                </c:pt>
                <c:pt idx="18">
                  <c:v>1.2161999999079853E-2</c:v>
                </c:pt>
                <c:pt idx="19">
                  <c:v>-2.0944000003510155E-2</c:v>
                </c:pt>
                <c:pt idx="20">
                  <c:v>3.1253999997716164E-2</c:v>
                </c:pt>
                <c:pt idx="21">
                  <c:v>3.4827999999833992E-2</c:v>
                </c:pt>
                <c:pt idx="22">
                  <c:v>-1.706000002741348E-3</c:v>
                </c:pt>
                <c:pt idx="23">
                  <c:v>-1.4358000000356697E-2</c:v>
                </c:pt>
                <c:pt idx="24">
                  <c:v>-8.1339999996998813E-3</c:v>
                </c:pt>
                <c:pt idx="25">
                  <c:v>2.745999998296611E-3</c:v>
                </c:pt>
                <c:pt idx="26">
                  <c:v>-1.7560000051162206E-3</c:v>
                </c:pt>
                <c:pt idx="34">
                  <c:v>3.4799999921233393E-3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75-4E63-8416-8FEFAB809C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Active!$D$22:$D$45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Active!$D$22:$D$45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7">
                  <c:v>-6.6740000038407743E-3</c:v>
                </c:pt>
                <c:pt idx="28">
                  <c:v>-1.3240000000223517E-2</c:v>
                </c:pt>
                <c:pt idx="29">
                  <c:v>-4.3040000018663704E-3</c:v>
                </c:pt>
                <c:pt idx="30">
                  <c:v>6.6959999967366457E-3</c:v>
                </c:pt>
                <c:pt idx="31">
                  <c:v>-1.751700000022538E-2</c:v>
                </c:pt>
                <c:pt idx="32">
                  <c:v>-1.702000001387205E-3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75-4E63-8416-8FEFAB809C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3">
                  <c:v>-3.5606000004918315E-2</c:v>
                </c:pt>
                <c:pt idx="53">
                  <c:v>-9.9482000005082227E-2</c:v>
                </c:pt>
                <c:pt idx="60">
                  <c:v>-0.11252800000511343</c:v>
                </c:pt>
                <c:pt idx="61">
                  <c:v>-0.11948800000391202</c:v>
                </c:pt>
                <c:pt idx="65">
                  <c:v>-0.12421000000904314</c:v>
                </c:pt>
                <c:pt idx="69">
                  <c:v>-0.12894400000368478</c:v>
                </c:pt>
                <c:pt idx="70">
                  <c:v>-0.12724400000297464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75-4E63-8416-8FEFAB809C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Active!$D$21:$D$148</c:f>
                <c:numCache>
                  <c:formatCode>General</c:formatCode>
                  <c:ptCount val="128"/>
                  <c:pt idx="0">
                    <c:v>0</c:v>
                  </c:pt>
                  <c:pt idx="44">
                    <c:v>6.0000000000000001E-3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5.0000000000000001E-3</c:v>
                  </c:pt>
                  <c:pt idx="48">
                    <c:v>4.0000000000000001E-3</c:v>
                  </c:pt>
                  <c:pt idx="49">
                    <c:v>1.4E-3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2E-3</c:v>
                  </c:pt>
                  <c:pt idx="59">
                    <c:v>2.9999999999999997E-4</c:v>
                  </c:pt>
                  <c:pt idx="60">
                    <c:v>1.4E-3</c:v>
                  </c:pt>
                  <c:pt idx="61">
                    <c:v>4.3E-3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4.0000000000000002E-4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1.6999999999999999E-3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5.4999999999999997E-3</c:v>
                  </c:pt>
                  <c:pt idx="74">
                    <c:v>3.2000000000000002E-3</c:v>
                  </c:pt>
                  <c:pt idx="75">
                    <c:v>3.8E-3</c:v>
                  </c:pt>
                  <c:pt idx="76">
                    <c:v>1.6000000000000001E-3</c:v>
                  </c:pt>
                  <c:pt idx="77">
                    <c:v>2.0000000000000001E-4</c:v>
                  </c:pt>
                  <c:pt idx="78">
                    <c:v>2.7E-4</c:v>
                  </c:pt>
                  <c:pt idx="79">
                    <c:v>1E-3</c:v>
                  </c:pt>
                  <c:pt idx="80">
                    <c:v>1.1999999999999999E-3</c:v>
                  </c:pt>
                  <c:pt idx="81">
                    <c:v>1.4E-3</c:v>
                  </c:pt>
                </c:numCache>
              </c:numRef>
            </c:plus>
            <c:minus>
              <c:numRef>
                <c:f>Active!$D$21:$D$148</c:f>
                <c:numCache>
                  <c:formatCode>General</c:formatCode>
                  <c:ptCount val="128"/>
                  <c:pt idx="0">
                    <c:v>0</c:v>
                  </c:pt>
                  <c:pt idx="44">
                    <c:v>6.0000000000000001E-3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5.0000000000000001E-3</c:v>
                  </c:pt>
                  <c:pt idx="48">
                    <c:v>4.0000000000000001E-3</c:v>
                  </c:pt>
                  <c:pt idx="49">
                    <c:v>1.4E-3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2E-3</c:v>
                  </c:pt>
                  <c:pt idx="59">
                    <c:v>2.9999999999999997E-4</c:v>
                  </c:pt>
                  <c:pt idx="60">
                    <c:v>1.4E-3</c:v>
                  </c:pt>
                  <c:pt idx="61">
                    <c:v>4.3E-3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4.0000000000000002E-4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1.6999999999999999E-3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5.4999999999999997E-3</c:v>
                  </c:pt>
                  <c:pt idx="74">
                    <c:v>3.2000000000000002E-3</c:v>
                  </c:pt>
                  <c:pt idx="75">
                    <c:v>3.8E-3</c:v>
                  </c:pt>
                  <c:pt idx="76">
                    <c:v>1.6000000000000001E-3</c:v>
                  </c:pt>
                  <c:pt idx="77">
                    <c:v>2.0000000000000001E-4</c:v>
                  </c:pt>
                  <c:pt idx="78">
                    <c:v>2.7E-4</c:v>
                  </c:pt>
                  <c:pt idx="79">
                    <c:v>1E-3</c:v>
                  </c:pt>
                  <c:pt idx="80">
                    <c:v>1.1999999999999999E-3</c:v>
                  </c:pt>
                  <c:pt idx="8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9">
                  <c:v>-7.2469999999157153E-2</c:v>
                </c:pt>
                <c:pt idx="50">
                  <c:v>-7.2290000003704336E-2</c:v>
                </c:pt>
                <c:pt idx="51">
                  <c:v>-7.7011587723973207E-2</c:v>
                </c:pt>
                <c:pt idx="52">
                  <c:v>-6.6956000002392102E-2</c:v>
                </c:pt>
                <c:pt idx="54">
                  <c:v>-0.10395000001153676</c:v>
                </c:pt>
                <c:pt idx="55">
                  <c:v>-0.10225000001082662</c:v>
                </c:pt>
                <c:pt idx="56">
                  <c:v>-0.10175000000890577</c:v>
                </c:pt>
                <c:pt idx="57">
                  <c:v>-0.10509200000524288</c:v>
                </c:pt>
                <c:pt idx="58">
                  <c:v>-0.11227400000643684</c:v>
                </c:pt>
                <c:pt idx="59">
                  <c:v>-0.11232400000153575</c:v>
                </c:pt>
                <c:pt idx="62">
                  <c:v>-0.12342800000624266</c:v>
                </c:pt>
                <c:pt idx="63">
                  <c:v>-0.120654000005743</c:v>
                </c:pt>
                <c:pt idx="64">
                  <c:v>-0.12303799999790499</c:v>
                </c:pt>
                <c:pt idx="66">
                  <c:v>-0.12467200001265155</c:v>
                </c:pt>
                <c:pt idx="67">
                  <c:v>-0.12898800001130439</c:v>
                </c:pt>
                <c:pt idx="68">
                  <c:v>-0.12997799999720883</c:v>
                </c:pt>
                <c:pt idx="71">
                  <c:v>-0.12953900000138674</c:v>
                </c:pt>
                <c:pt idx="72">
                  <c:v>-0.13692199999786681</c:v>
                </c:pt>
                <c:pt idx="73">
                  <c:v>-0.14582800000789575</c:v>
                </c:pt>
                <c:pt idx="74">
                  <c:v>-0.1618769999986398</c:v>
                </c:pt>
                <c:pt idx="77">
                  <c:v>-0.14262399997824105</c:v>
                </c:pt>
                <c:pt idx="78">
                  <c:v>-0.14670300000580028</c:v>
                </c:pt>
                <c:pt idx="79">
                  <c:v>-0.14912100000947248</c:v>
                </c:pt>
                <c:pt idx="80">
                  <c:v>-0.1467800000027637</c:v>
                </c:pt>
                <c:pt idx="81">
                  <c:v>-0.15426600000500912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75-4E63-8416-8FEFAB809C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75-4E63-8416-8FEFAB809C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75-4E63-8416-8FEFAB809C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75-4E63-8416-8FEFAB809C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4">
                  <c:v>-0.1051159454642849</c:v>
                </c:pt>
                <c:pt idx="49">
                  <c:v>-0.12484694477716794</c:v>
                </c:pt>
                <c:pt idx="50">
                  <c:v>-0.12502331125147303</c:v>
                </c:pt>
                <c:pt idx="51">
                  <c:v>-0.126077100935446</c:v>
                </c:pt>
                <c:pt idx="52">
                  <c:v>-0.12717057307613761</c:v>
                </c:pt>
                <c:pt idx="53">
                  <c:v>-0.13050830860236162</c:v>
                </c:pt>
                <c:pt idx="54">
                  <c:v>-0.13060090100137181</c:v>
                </c:pt>
                <c:pt idx="55">
                  <c:v>-0.13060090100137181</c:v>
                </c:pt>
                <c:pt idx="56">
                  <c:v>-0.13060090100137181</c:v>
                </c:pt>
                <c:pt idx="57">
                  <c:v>-0.13180901135036174</c:v>
                </c:pt>
                <c:pt idx="58">
                  <c:v>-0.132906892652911</c:v>
                </c:pt>
                <c:pt idx="59">
                  <c:v>-0.13301712169935168</c:v>
                </c:pt>
                <c:pt idx="60">
                  <c:v>-0.13336103632424662</c:v>
                </c:pt>
                <c:pt idx="61">
                  <c:v>-0.13477196811868741</c:v>
                </c:pt>
                <c:pt idx="62">
                  <c:v>-0.13578607534594173</c:v>
                </c:pt>
                <c:pt idx="63">
                  <c:v>-0.13581693947894513</c:v>
                </c:pt>
                <c:pt idx="64">
                  <c:v>-0.1359403960109587</c:v>
                </c:pt>
                <c:pt idx="65">
                  <c:v>-0.13600212427696551</c:v>
                </c:pt>
                <c:pt idx="66">
                  <c:v>-0.13604180673368416</c:v>
                </c:pt>
                <c:pt idx="67">
                  <c:v>-0.13719700714038255</c:v>
                </c:pt>
                <c:pt idx="68">
                  <c:v>-0.13721905294967068</c:v>
                </c:pt>
                <c:pt idx="69">
                  <c:v>-0.1373821919384029</c:v>
                </c:pt>
                <c:pt idx="70">
                  <c:v>-0.1373821919384029</c:v>
                </c:pt>
                <c:pt idx="71">
                  <c:v>-0.13745935227091138</c:v>
                </c:pt>
                <c:pt idx="72">
                  <c:v>-0.14005414402412514</c:v>
                </c:pt>
                <c:pt idx="73">
                  <c:v>-0.14173844385373885</c:v>
                </c:pt>
                <c:pt idx="74">
                  <c:v>-0.14286498470836267</c:v>
                </c:pt>
                <c:pt idx="75">
                  <c:v>-0.1430303282780237</c:v>
                </c:pt>
                <c:pt idx="76">
                  <c:v>-0.14305678324916948</c:v>
                </c:pt>
                <c:pt idx="77">
                  <c:v>-0.14434866767345433</c:v>
                </c:pt>
                <c:pt idx="78">
                  <c:v>-0.14457133034726452</c:v>
                </c:pt>
                <c:pt idx="79">
                  <c:v>-0.1499549169754277</c:v>
                </c:pt>
                <c:pt idx="80">
                  <c:v>-0.14995712155635652</c:v>
                </c:pt>
                <c:pt idx="81">
                  <c:v>-0.15161937557668206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75-4E63-8416-8FEFAB809C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3">
                  <c:v>3.8959999947110191E-3</c:v>
                </c:pt>
                <c:pt idx="35">
                  <c:v>3.679999994346872E-3</c:v>
                </c:pt>
                <c:pt idx="36">
                  <c:v>-1.8986000002769288E-2</c:v>
                </c:pt>
                <c:pt idx="37">
                  <c:v>2.0799999983864836E-3</c:v>
                </c:pt>
                <c:pt idx="38">
                  <c:v>-3.8540000023203902E-3</c:v>
                </c:pt>
                <c:pt idx="39">
                  <c:v>-3.2772000005934387E-2</c:v>
                </c:pt>
                <c:pt idx="40">
                  <c:v>-6.3440000012633391E-3</c:v>
                </c:pt>
                <c:pt idx="41">
                  <c:v>-3.689200000371784E-2</c:v>
                </c:pt>
                <c:pt idx="42">
                  <c:v>-1.8744000000879169E-2</c:v>
                </c:pt>
                <c:pt idx="44">
                  <c:v>8.8659999964875169E-3</c:v>
                </c:pt>
                <c:pt idx="45">
                  <c:v>-5.6540000005043112E-3</c:v>
                </c:pt>
                <c:pt idx="46">
                  <c:v>6.7079999935231172E-3</c:v>
                </c:pt>
                <c:pt idx="47">
                  <c:v>7.2819999986677431E-3</c:v>
                </c:pt>
                <c:pt idx="48">
                  <c:v>4.1879999989760108E-3</c:v>
                </c:pt>
                <c:pt idx="74">
                  <c:v>-0.1618769999986398</c:v>
                </c:pt>
                <c:pt idx="75">
                  <c:v>-0.14210200000525219</c:v>
                </c:pt>
                <c:pt idx="76">
                  <c:v>-0.14261000000260537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75-4E63-8416-8FEFAB80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749640"/>
        <c:axId val="1"/>
      </c:scatterChart>
      <c:valAx>
        <c:axId val="833749640"/>
        <c:scaling>
          <c:orientation val="minMax"/>
          <c:min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749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39758479301556"/>
          <c:y val="0.92073298764483702"/>
          <c:w val="0.7576743456340978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Lyn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  <c:pt idx="1">
                  <c:v>3.7000000000261934E-2</c:v>
                </c:pt>
                <c:pt idx="2">
                  <c:v>-1.8360000030952506E-3</c:v>
                </c:pt>
                <c:pt idx="3">
                  <c:v>1.5390000000479631E-2</c:v>
                </c:pt>
                <c:pt idx="4">
                  <c:v>-3.1503999998676591E-2</c:v>
                </c:pt>
                <c:pt idx="5">
                  <c:v>-7.480000003852183E-3</c:v>
                </c:pt>
                <c:pt idx="6">
                  <c:v>1.6948000000411412E-2</c:v>
                </c:pt>
                <c:pt idx="7">
                  <c:v>-3.3837999999377644E-2</c:v>
                </c:pt>
                <c:pt idx="8">
                  <c:v>3.2321999995474471E-2</c:v>
                </c:pt>
                <c:pt idx="9">
                  <c:v>-3.8596000002144137E-2</c:v>
                </c:pt>
                <c:pt idx="10">
                  <c:v>-3.1800000215298496E-4</c:v>
                </c:pt>
                <c:pt idx="11">
                  <c:v>2.1851999998034444E-2</c:v>
                </c:pt>
                <c:pt idx="12">
                  <c:v>-2.6065999998536427E-2</c:v>
                </c:pt>
                <c:pt idx="13">
                  <c:v>-2.3580000015499536E-3</c:v>
                </c:pt>
                <c:pt idx="14">
                  <c:v>2.4773999997705687E-2</c:v>
                </c:pt>
                <c:pt idx="15">
                  <c:v>-3.8504000003740657E-2</c:v>
                </c:pt>
                <c:pt idx="16">
                  <c:v>2.8733999999531079E-2</c:v>
                </c:pt>
                <c:pt idx="17">
                  <c:v>-3.2626000003801892E-2</c:v>
                </c:pt>
                <c:pt idx="18">
                  <c:v>1.2161999999079853E-2</c:v>
                </c:pt>
                <c:pt idx="19">
                  <c:v>-2.0944000003510155E-2</c:v>
                </c:pt>
                <c:pt idx="20">
                  <c:v>3.1253999997716164E-2</c:v>
                </c:pt>
                <c:pt idx="21">
                  <c:v>3.4827999999833992E-2</c:v>
                </c:pt>
                <c:pt idx="22">
                  <c:v>-1.706000002741348E-3</c:v>
                </c:pt>
                <c:pt idx="23">
                  <c:v>-1.4358000000356697E-2</c:v>
                </c:pt>
                <c:pt idx="24">
                  <c:v>-8.1339999996998813E-3</c:v>
                </c:pt>
                <c:pt idx="25">
                  <c:v>2.745999998296611E-3</c:v>
                </c:pt>
                <c:pt idx="26">
                  <c:v>-1.7560000051162206E-3</c:v>
                </c:pt>
                <c:pt idx="34">
                  <c:v>3.4799999921233393E-3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BF-45AC-BF1B-FE91CFCEE7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Active!$D$22:$D$45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Active!$D$22:$D$45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7">
                  <c:v>-6.6740000038407743E-3</c:v>
                </c:pt>
                <c:pt idx="28">
                  <c:v>-1.3240000000223517E-2</c:v>
                </c:pt>
                <c:pt idx="29">
                  <c:v>-4.3040000018663704E-3</c:v>
                </c:pt>
                <c:pt idx="30">
                  <c:v>6.6959999967366457E-3</c:v>
                </c:pt>
                <c:pt idx="31">
                  <c:v>-1.751700000022538E-2</c:v>
                </c:pt>
                <c:pt idx="32">
                  <c:v>-1.702000001387205E-3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BF-45AC-BF1B-FE91CFCEE7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3">
                  <c:v>-3.5606000004918315E-2</c:v>
                </c:pt>
                <c:pt idx="53">
                  <c:v>-9.9482000005082227E-2</c:v>
                </c:pt>
                <c:pt idx="60">
                  <c:v>-0.11252800000511343</c:v>
                </c:pt>
                <c:pt idx="61">
                  <c:v>-0.11948800000391202</c:v>
                </c:pt>
                <c:pt idx="65">
                  <c:v>-0.12421000000904314</c:v>
                </c:pt>
                <c:pt idx="69">
                  <c:v>-0.12894400000368478</c:v>
                </c:pt>
                <c:pt idx="70">
                  <c:v>-0.12724400000297464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BF-45AC-BF1B-FE91CFCEE7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9">
                  <c:v>-7.2469999999157153E-2</c:v>
                </c:pt>
                <c:pt idx="50">
                  <c:v>-7.2290000003704336E-2</c:v>
                </c:pt>
                <c:pt idx="51">
                  <c:v>-7.7011587723973207E-2</c:v>
                </c:pt>
                <c:pt idx="52">
                  <c:v>-6.6956000002392102E-2</c:v>
                </c:pt>
                <c:pt idx="54">
                  <c:v>-0.10395000001153676</c:v>
                </c:pt>
                <c:pt idx="55">
                  <c:v>-0.10225000001082662</c:v>
                </c:pt>
                <c:pt idx="56">
                  <c:v>-0.10175000000890577</c:v>
                </c:pt>
                <c:pt idx="57">
                  <c:v>-0.10509200000524288</c:v>
                </c:pt>
                <c:pt idx="58">
                  <c:v>-0.11227400000643684</c:v>
                </c:pt>
                <c:pt idx="59">
                  <c:v>-0.11232400000153575</c:v>
                </c:pt>
                <c:pt idx="62">
                  <c:v>-0.12342800000624266</c:v>
                </c:pt>
                <c:pt idx="63">
                  <c:v>-0.120654000005743</c:v>
                </c:pt>
                <c:pt idx="64">
                  <c:v>-0.12303799999790499</c:v>
                </c:pt>
                <c:pt idx="66">
                  <c:v>-0.12467200001265155</c:v>
                </c:pt>
                <c:pt idx="67">
                  <c:v>-0.12898800001130439</c:v>
                </c:pt>
                <c:pt idx="68">
                  <c:v>-0.12997799999720883</c:v>
                </c:pt>
                <c:pt idx="71">
                  <c:v>-0.12953900000138674</c:v>
                </c:pt>
                <c:pt idx="72">
                  <c:v>-0.13692199999786681</c:v>
                </c:pt>
                <c:pt idx="73">
                  <c:v>-0.14582800000789575</c:v>
                </c:pt>
                <c:pt idx="74">
                  <c:v>-0.1618769999986398</c:v>
                </c:pt>
                <c:pt idx="77">
                  <c:v>-0.14262399997824105</c:v>
                </c:pt>
                <c:pt idx="78">
                  <c:v>-0.14670300000580028</c:v>
                </c:pt>
                <c:pt idx="79">
                  <c:v>-0.14912100000947248</c:v>
                </c:pt>
                <c:pt idx="80">
                  <c:v>-0.1467800000027637</c:v>
                </c:pt>
                <c:pt idx="81">
                  <c:v>-0.15426600000500912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BF-45AC-BF1B-FE91CFCEE7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BF-45AC-BF1B-FE91CFCEE7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BF-45AC-BF1B-FE91CFCEE7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BF-45AC-BF1B-FE91CFCEE7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29309.5</c:v>
                </c:pt>
                <c:pt idx="80">
                  <c:v>29310</c:v>
                </c:pt>
                <c:pt idx="81">
                  <c:v>29687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4">
                  <c:v>-0.1051159454642849</c:v>
                </c:pt>
                <c:pt idx="49">
                  <c:v>-0.12484694477716794</c:v>
                </c:pt>
                <c:pt idx="50">
                  <c:v>-0.12502331125147303</c:v>
                </c:pt>
                <c:pt idx="51">
                  <c:v>-0.126077100935446</c:v>
                </c:pt>
                <c:pt idx="52">
                  <c:v>-0.12717057307613761</c:v>
                </c:pt>
                <c:pt idx="53">
                  <c:v>-0.13050830860236162</c:v>
                </c:pt>
                <c:pt idx="54">
                  <c:v>-0.13060090100137181</c:v>
                </c:pt>
                <c:pt idx="55">
                  <c:v>-0.13060090100137181</c:v>
                </c:pt>
                <c:pt idx="56">
                  <c:v>-0.13060090100137181</c:v>
                </c:pt>
                <c:pt idx="57">
                  <c:v>-0.13180901135036174</c:v>
                </c:pt>
                <c:pt idx="58">
                  <c:v>-0.132906892652911</c:v>
                </c:pt>
                <c:pt idx="59">
                  <c:v>-0.13301712169935168</c:v>
                </c:pt>
                <c:pt idx="60">
                  <c:v>-0.13336103632424662</c:v>
                </c:pt>
                <c:pt idx="61">
                  <c:v>-0.13477196811868741</c:v>
                </c:pt>
                <c:pt idx="62">
                  <c:v>-0.13578607534594173</c:v>
                </c:pt>
                <c:pt idx="63">
                  <c:v>-0.13581693947894513</c:v>
                </c:pt>
                <c:pt idx="64">
                  <c:v>-0.1359403960109587</c:v>
                </c:pt>
                <c:pt idx="65">
                  <c:v>-0.13600212427696551</c:v>
                </c:pt>
                <c:pt idx="66">
                  <c:v>-0.13604180673368416</c:v>
                </c:pt>
                <c:pt idx="67">
                  <c:v>-0.13719700714038255</c:v>
                </c:pt>
                <c:pt idx="68">
                  <c:v>-0.13721905294967068</c:v>
                </c:pt>
                <c:pt idx="69">
                  <c:v>-0.1373821919384029</c:v>
                </c:pt>
                <c:pt idx="70">
                  <c:v>-0.1373821919384029</c:v>
                </c:pt>
                <c:pt idx="71">
                  <c:v>-0.13745935227091138</c:v>
                </c:pt>
                <c:pt idx="72">
                  <c:v>-0.14005414402412514</c:v>
                </c:pt>
                <c:pt idx="73">
                  <c:v>-0.14173844385373885</c:v>
                </c:pt>
                <c:pt idx="74">
                  <c:v>-0.14286498470836267</c:v>
                </c:pt>
                <c:pt idx="75">
                  <c:v>-0.1430303282780237</c:v>
                </c:pt>
                <c:pt idx="76">
                  <c:v>-0.14305678324916948</c:v>
                </c:pt>
                <c:pt idx="77">
                  <c:v>-0.14434866767345433</c:v>
                </c:pt>
                <c:pt idx="78">
                  <c:v>-0.14457133034726452</c:v>
                </c:pt>
                <c:pt idx="79">
                  <c:v>-0.1499549169754277</c:v>
                </c:pt>
                <c:pt idx="80">
                  <c:v>-0.14995712155635652</c:v>
                </c:pt>
                <c:pt idx="81">
                  <c:v>-0.15161937557668206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BF-45AC-BF1B-FE91CFCEE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729960"/>
        <c:axId val="1"/>
      </c:scatterChart>
      <c:valAx>
        <c:axId val="833729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729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74193548387097"/>
          <c:y val="0.92097264437689974"/>
          <c:w val="0.6564516129032258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CC1B151-EEF4-60B6-7585-3A64539D6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</xdr:colOff>
      <xdr:row>0</xdr:row>
      <xdr:rowOff>0</xdr:rowOff>
    </xdr:from>
    <xdr:to>
      <xdr:col>26</xdr:col>
      <xdr:colOff>485775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D02B6A6-53F2-F1EB-E50D-B5F94B1CF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vsolj.cetus-net.org/no48.pdf" TargetMode="External"/><Relationship Id="rId26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vsolj.cetus-net.org/no43.pdf" TargetMode="External"/><Relationship Id="rId17" Type="http://schemas.openxmlformats.org/officeDocument/2006/relationships/hyperlink" Target="http://www.konkoly.hu/cgi-bin/IBVS?5875" TargetMode="External"/><Relationship Id="rId25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209" TargetMode="External"/><Relationship Id="rId29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5602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solj.cetus-net.org/vsoljno53.pdf" TargetMode="External"/><Relationship Id="rId28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502" TargetMode="External"/><Relationship Id="rId19" Type="http://schemas.openxmlformats.org/officeDocument/2006/relationships/hyperlink" Target="http://www.konkoly.hu/cgi-bin/IBVS?5894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38" TargetMode="External"/><Relationship Id="rId9" Type="http://schemas.openxmlformats.org/officeDocument/2006/relationships/hyperlink" Target="http://www.konkoly.hu/cgi-bin/IBVS?5494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solj.cetus-net.org/vsoljno53.pdf" TargetMode="External"/><Relationship Id="rId27" Type="http://schemas.openxmlformats.org/officeDocument/2006/relationships/hyperlink" Target="http://vsolj.cetus-net.org/vsoljno55.pdf" TargetMode="External"/><Relationship Id="rId3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20"/>
  <sheetViews>
    <sheetView tabSelected="1" workbookViewId="0">
      <pane xSplit="13" ySplit="21" topLeftCell="N91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6.140625" customWidth="1"/>
    <col min="2" max="2" width="5.140625" customWidth="1"/>
    <col min="3" max="3" width="11.85546875" customWidth="1"/>
    <col min="4" max="4" width="14.285156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7" ht="20.25">
      <c r="A1" s="1" t="s">
        <v>50</v>
      </c>
      <c r="C1" s="9"/>
      <c r="Z1" t="s">
        <v>62</v>
      </c>
    </row>
    <row r="2" spans="1:27">
      <c r="A2" t="s">
        <v>24</v>
      </c>
      <c r="B2" t="s">
        <v>25</v>
      </c>
      <c r="Z2">
        <v>1</v>
      </c>
      <c r="AA2" s="9">
        <v>2.2937319999999999</v>
      </c>
    </row>
    <row r="3" spans="1:27" ht="13.5" thickBot="1">
      <c r="Z3">
        <v>2</v>
      </c>
      <c r="AA3">
        <f t="shared" ref="AA3:AA15" si="0">AA$2/Z3</f>
        <v>1.1468659999999999</v>
      </c>
    </row>
    <row r="4" spans="1:27" ht="14.25" thickTop="1" thickBot="1">
      <c r="A4" s="6" t="s">
        <v>0</v>
      </c>
      <c r="C4" s="3">
        <v>25643.31</v>
      </c>
      <c r="D4" s="4">
        <v>1.1469180000000001</v>
      </c>
      <c r="Z4">
        <v>3</v>
      </c>
      <c r="AA4">
        <f t="shared" si="0"/>
        <v>0.76457733333333333</v>
      </c>
    </row>
    <row r="5" spans="1:27" ht="13.5" thickTop="1">
      <c r="A5" s="13" t="s">
        <v>52</v>
      </c>
      <c r="B5" s="14"/>
      <c r="C5" s="15">
        <v>-9.5</v>
      </c>
      <c r="D5" s="14" t="s">
        <v>53</v>
      </c>
      <c r="Z5">
        <v>4</v>
      </c>
      <c r="AA5">
        <f t="shared" si="0"/>
        <v>0.57343299999999997</v>
      </c>
    </row>
    <row r="6" spans="1:27">
      <c r="A6" s="6" t="s">
        <v>1</v>
      </c>
      <c r="Z6">
        <v>5</v>
      </c>
      <c r="AA6">
        <f t="shared" si="0"/>
        <v>0.4587464</v>
      </c>
    </row>
    <row r="7" spans="1:27">
      <c r="A7" t="s">
        <v>2</v>
      </c>
      <c r="C7">
        <f>+C4</f>
        <v>25643.31</v>
      </c>
      <c r="Z7">
        <v>6</v>
      </c>
      <c r="AA7">
        <f t="shared" si="0"/>
        <v>0.38228866666666667</v>
      </c>
    </row>
    <row r="8" spans="1:27">
      <c r="A8" t="s">
        <v>3</v>
      </c>
      <c r="C8">
        <f>+D4</f>
        <v>1.1469180000000001</v>
      </c>
      <c r="Z8">
        <v>7</v>
      </c>
      <c r="AA8">
        <f t="shared" si="0"/>
        <v>0.32767599999999997</v>
      </c>
    </row>
    <row r="9" spans="1:27">
      <c r="A9" s="28" t="s">
        <v>58</v>
      </c>
      <c r="B9" s="29">
        <v>93</v>
      </c>
      <c r="C9" s="27" t="str">
        <f>"F"&amp;B9</f>
        <v>F93</v>
      </c>
      <c r="D9" s="10" t="str">
        <f>"G"&amp;B9</f>
        <v>G93</v>
      </c>
      <c r="Z9">
        <v>8</v>
      </c>
      <c r="AA9">
        <f t="shared" si="0"/>
        <v>0.28671649999999999</v>
      </c>
    </row>
    <row r="10" spans="1:27" ht="13.5" thickBot="1">
      <c r="A10" s="14"/>
      <c r="B10" s="14"/>
      <c r="C10" s="5" t="s">
        <v>20</v>
      </c>
      <c r="D10" s="5" t="s">
        <v>21</v>
      </c>
      <c r="E10" s="14"/>
      <c r="Z10">
        <v>9</v>
      </c>
      <c r="AA10">
        <f t="shared" si="0"/>
        <v>0.25485911111111109</v>
      </c>
    </row>
    <row r="11" spans="1:27">
      <c r="A11" s="14" t="s">
        <v>16</v>
      </c>
      <c r="B11" s="14"/>
      <c r="C11" s="26">
        <f ca="1">INTERCEPT(INDIRECT($D$9):G989,INDIRECT($C$9):F989)</f>
        <v>-2.0724587509294706E-2</v>
      </c>
      <c r="D11" s="16"/>
      <c r="E11" s="14"/>
      <c r="Z11">
        <v>10</v>
      </c>
      <c r="AA11">
        <f t="shared" si="0"/>
        <v>0.2293732</v>
      </c>
    </row>
    <row r="12" spans="1:27">
      <c r="A12" s="14" t="s">
        <v>17</v>
      </c>
      <c r="B12" s="14"/>
      <c r="C12" s="26">
        <f ca="1">SLOPE(INDIRECT($D$9):G989,INDIRECT($C$9):F989)</f>
        <v>-4.4091618576274923E-6</v>
      </c>
      <c r="D12" s="16"/>
      <c r="E12" s="14"/>
      <c r="Z12">
        <v>11</v>
      </c>
      <c r="AA12">
        <f t="shared" si="0"/>
        <v>0.20852109090909091</v>
      </c>
    </row>
    <row r="13" spans="1:27">
      <c r="A13" s="14" t="s">
        <v>19</v>
      </c>
      <c r="B13" s="14"/>
      <c r="C13" s="16" t="s">
        <v>14</v>
      </c>
      <c r="Z13">
        <v>12</v>
      </c>
      <c r="AA13">
        <f t="shared" si="0"/>
        <v>0.19114433333333333</v>
      </c>
    </row>
    <row r="14" spans="1:27">
      <c r="A14" s="14"/>
      <c r="B14" s="14"/>
      <c r="C14" s="14"/>
      <c r="Z14">
        <v>13</v>
      </c>
      <c r="AA14">
        <f t="shared" si="0"/>
        <v>0.17644092307692308</v>
      </c>
    </row>
    <row r="15" spans="1:27">
      <c r="A15" s="17" t="s">
        <v>18</v>
      </c>
      <c r="B15" s="14"/>
      <c r="C15" s="18">
        <f ca="1">(C7+C11)+(C8+C12)*INT(MAX(F21:F3530))</f>
        <v>59691.713046624427</v>
      </c>
      <c r="E15" s="19" t="s">
        <v>63</v>
      </c>
      <c r="F15" s="15">
        <v>1</v>
      </c>
      <c r="Z15">
        <v>14</v>
      </c>
      <c r="AA15">
        <f t="shared" si="0"/>
        <v>0.16383799999999998</v>
      </c>
    </row>
    <row r="16" spans="1:27">
      <c r="A16" s="21" t="s">
        <v>4</v>
      </c>
      <c r="B16" s="14"/>
      <c r="C16" s="22">
        <f ca="1">+C8+C12</f>
        <v>1.1469135908381425</v>
      </c>
      <c r="E16" s="19" t="s">
        <v>54</v>
      </c>
      <c r="F16" s="20">
        <f ca="1">NOW()+15018.5+$C$5/24</f>
        <v>60162.839431944441</v>
      </c>
    </row>
    <row r="17" spans="1:21" ht="13.5" thickBot="1">
      <c r="A17" s="19" t="s">
        <v>51</v>
      </c>
      <c r="B17" s="14"/>
      <c r="C17" s="14">
        <f>COUNT(C21:C2188)</f>
        <v>82</v>
      </c>
      <c r="E17" s="19" t="s">
        <v>64</v>
      </c>
      <c r="F17" s="20">
        <f ca="1">ROUND(2*(F16-$C$7)/$C$8,0)/2+F15</f>
        <v>30098.5</v>
      </c>
    </row>
    <row r="18" spans="1:21" ht="14.25" thickTop="1" thickBot="1">
      <c r="A18" s="21" t="s">
        <v>5</v>
      </c>
      <c r="B18" s="14"/>
      <c r="C18" s="24">
        <f ca="1">+C15</f>
        <v>59691.713046624427</v>
      </c>
      <c r="D18" s="25">
        <f ca="1">+C16</f>
        <v>1.1469135908381425</v>
      </c>
      <c r="E18" s="19" t="s">
        <v>55</v>
      </c>
      <c r="F18" s="10">
        <f ca="1">ROUND(2*(F16-$C$15)/$C$16,0)/2+F15</f>
        <v>412</v>
      </c>
    </row>
    <row r="19" spans="1:21" ht="13.5" thickTop="1">
      <c r="E19" s="19" t="s">
        <v>56</v>
      </c>
      <c r="F19" s="23">
        <f ca="1">+$C$15+$C$16*F18-15018.5-$C$5/24</f>
        <v>45146.137279383074</v>
      </c>
    </row>
    <row r="20" spans="1:2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29</v>
      </c>
      <c r="I20" s="8" t="s">
        <v>82</v>
      </c>
      <c r="J20" s="8" t="s">
        <v>77</v>
      </c>
      <c r="K20" s="8" t="s">
        <v>76</v>
      </c>
      <c r="L20" s="8" t="s">
        <v>344</v>
      </c>
      <c r="M20" s="8" t="s">
        <v>345</v>
      </c>
      <c r="N20" s="8" t="s">
        <v>346</v>
      </c>
      <c r="O20" s="8" t="s">
        <v>23</v>
      </c>
      <c r="P20" s="7" t="s">
        <v>22</v>
      </c>
      <c r="Q20" s="5" t="s">
        <v>15</v>
      </c>
      <c r="U20" s="62" t="s">
        <v>347</v>
      </c>
    </row>
    <row r="21" spans="1:21">
      <c r="A21" t="s">
        <v>12</v>
      </c>
      <c r="C21" s="12">
        <v>25643.31</v>
      </c>
      <c r="D21" s="12" t="s">
        <v>14</v>
      </c>
      <c r="E21">
        <f t="shared" ref="E21:E52" si="1">+(C21-C$7)/C$8</f>
        <v>0</v>
      </c>
      <c r="F21">
        <f t="shared" ref="F21:F52" si="2">ROUND(2*E21,0)/2</f>
        <v>0</v>
      </c>
      <c r="H21" s="10">
        <v>0</v>
      </c>
      <c r="Q21" s="2">
        <f t="shared" ref="Q21:Q52" si="3">+C21-15018.5</f>
        <v>10624.810000000001</v>
      </c>
    </row>
    <row r="22" spans="1:21">
      <c r="A22" s="56" t="s">
        <v>89</v>
      </c>
      <c r="B22" s="58" t="s">
        <v>47</v>
      </c>
      <c r="C22" s="57">
        <v>25643.347000000002</v>
      </c>
      <c r="D22" s="31"/>
      <c r="E22">
        <f t="shared" si="1"/>
        <v>3.2260370837550664E-2</v>
      </c>
      <c r="F22">
        <f t="shared" si="2"/>
        <v>0</v>
      </c>
      <c r="G22">
        <f t="shared" ref="G22:G53" si="4">+C22-(C$7+F22*C$8)</f>
        <v>3.7000000000261934E-2</v>
      </c>
      <c r="H22">
        <f t="shared" ref="H22:H47" si="5">G22</f>
        <v>3.7000000000261934E-2</v>
      </c>
      <c r="Q22" s="2">
        <f t="shared" si="3"/>
        <v>10624.847000000002</v>
      </c>
    </row>
    <row r="23" spans="1:21">
      <c r="A23" s="56" t="s">
        <v>89</v>
      </c>
      <c r="B23" s="58" t="s">
        <v>47</v>
      </c>
      <c r="C23" s="57">
        <v>25645.601999999999</v>
      </c>
      <c r="D23" s="12"/>
      <c r="E23">
        <f t="shared" si="1"/>
        <v>1.9983991880828815</v>
      </c>
      <c r="F23">
        <f t="shared" si="2"/>
        <v>2</v>
      </c>
      <c r="G23">
        <f t="shared" si="4"/>
        <v>-1.8360000030952506E-3</v>
      </c>
      <c r="H23">
        <f t="shared" si="5"/>
        <v>-1.8360000030952506E-3</v>
      </c>
      <c r="Q23" s="2">
        <f t="shared" si="3"/>
        <v>10627.101999999999</v>
      </c>
    </row>
    <row r="24" spans="1:21">
      <c r="A24" s="56" t="s">
        <v>89</v>
      </c>
      <c r="B24" s="58" t="s">
        <v>47</v>
      </c>
      <c r="C24" s="57">
        <v>26096.358</v>
      </c>
      <c r="D24" s="12"/>
      <c r="E24">
        <f t="shared" si="1"/>
        <v>395.01341857046344</v>
      </c>
      <c r="F24">
        <f t="shared" si="2"/>
        <v>395</v>
      </c>
      <c r="G24">
        <f t="shared" si="4"/>
        <v>1.5390000000479631E-2</v>
      </c>
      <c r="H24">
        <f t="shared" si="5"/>
        <v>1.5390000000479631E-2</v>
      </c>
      <c r="Q24" s="2">
        <f t="shared" si="3"/>
        <v>11077.858</v>
      </c>
    </row>
    <row r="25" spans="1:21">
      <c r="A25" s="56" t="s">
        <v>89</v>
      </c>
      <c r="B25" s="58" t="s">
        <v>47</v>
      </c>
      <c r="C25" s="57">
        <v>26363.543000000001</v>
      </c>
      <c r="D25" s="12"/>
      <c r="E25">
        <f t="shared" si="1"/>
        <v>627.97253160208504</v>
      </c>
      <c r="F25">
        <f t="shared" si="2"/>
        <v>628</v>
      </c>
      <c r="G25">
        <f t="shared" si="4"/>
        <v>-3.1503999998676591E-2</v>
      </c>
      <c r="H25">
        <f t="shared" si="5"/>
        <v>-3.1503999998676591E-2</v>
      </c>
      <c r="Q25" s="2">
        <f t="shared" si="3"/>
        <v>11345.043000000001</v>
      </c>
    </row>
    <row r="26" spans="1:21">
      <c r="A26" s="56" t="s">
        <v>89</v>
      </c>
      <c r="B26" s="58" t="s">
        <v>47</v>
      </c>
      <c r="C26" s="57">
        <v>26629.651999999998</v>
      </c>
      <c r="D26" s="12"/>
      <c r="E26">
        <f t="shared" si="1"/>
        <v>859.99347817367664</v>
      </c>
      <c r="F26">
        <f t="shared" si="2"/>
        <v>860</v>
      </c>
      <c r="G26">
        <f t="shared" si="4"/>
        <v>-7.480000003852183E-3</v>
      </c>
      <c r="H26">
        <f t="shared" si="5"/>
        <v>-7.480000003852183E-3</v>
      </c>
      <c r="Q26" s="2">
        <f t="shared" si="3"/>
        <v>11611.151999999998</v>
      </c>
    </row>
    <row r="27" spans="1:21">
      <c r="A27" s="56" t="s">
        <v>89</v>
      </c>
      <c r="B27" s="58" t="s">
        <v>47</v>
      </c>
      <c r="C27" s="57">
        <v>26691.61</v>
      </c>
      <c r="D27" s="12"/>
      <c r="E27">
        <f t="shared" si="1"/>
        <v>914.01477699364659</v>
      </c>
      <c r="F27">
        <f t="shared" si="2"/>
        <v>914</v>
      </c>
      <c r="G27">
        <f t="shared" si="4"/>
        <v>1.6948000000411412E-2</v>
      </c>
      <c r="H27">
        <f t="shared" si="5"/>
        <v>1.6948000000411412E-2</v>
      </c>
      <c r="Q27" s="2">
        <f t="shared" si="3"/>
        <v>11673.11</v>
      </c>
    </row>
    <row r="28" spans="1:21">
      <c r="A28" s="56" t="s">
        <v>89</v>
      </c>
      <c r="B28" s="58" t="s">
        <v>47</v>
      </c>
      <c r="C28" s="57">
        <v>26722.526000000002</v>
      </c>
      <c r="D28" s="12"/>
      <c r="E28">
        <f t="shared" si="1"/>
        <v>940.9704965830166</v>
      </c>
      <c r="F28">
        <f t="shared" si="2"/>
        <v>941</v>
      </c>
      <c r="G28">
        <f t="shared" si="4"/>
        <v>-3.3837999999377644E-2</v>
      </c>
      <c r="H28">
        <f t="shared" si="5"/>
        <v>-3.3837999999377644E-2</v>
      </c>
      <c r="Q28" s="2">
        <f t="shared" si="3"/>
        <v>11704.026000000002</v>
      </c>
    </row>
    <row r="29" spans="1:21">
      <c r="A29" s="56" t="s">
        <v>89</v>
      </c>
      <c r="B29" s="58" t="s">
        <v>47</v>
      </c>
      <c r="C29" s="57">
        <v>27158.420999999998</v>
      </c>
      <c r="D29" s="12"/>
      <c r="E29">
        <f t="shared" si="1"/>
        <v>1321.0281816136785</v>
      </c>
      <c r="F29">
        <f t="shared" si="2"/>
        <v>1321</v>
      </c>
      <c r="G29">
        <f t="shared" si="4"/>
        <v>3.2321999995474471E-2</v>
      </c>
      <c r="H29">
        <f t="shared" si="5"/>
        <v>3.2321999995474471E-2</v>
      </c>
      <c r="Q29" s="2">
        <f t="shared" si="3"/>
        <v>12139.920999999998</v>
      </c>
    </row>
    <row r="30" spans="1:21">
      <c r="A30" s="56" t="s">
        <v>89</v>
      </c>
      <c r="B30" s="58" t="s">
        <v>47</v>
      </c>
      <c r="C30" s="57">
        <v>27159.496999999999</v>
      </c>
      <c r="D30" s="12"/>
      <c r="E30">
        <f t="shared" si="1"/>
        <v>1321.9663480737054</v>
      </c>
      <c r="F30">
        <f t="shared" si="2"/>
        <v>1322</v>
      </c>
      <c r="G30">
        <f t="shared" si="4"/>
        <v>-3.8596000002144137E-2</v>
      </c>
      <c r="H30">
        <f t="shared" si="5"/>
        <v>-3.8596000002144137E-2</v>
      </c>
      <c r="Q30" s="2">
        <f t="shared" si="3"/>
        <v>12140.996999999999</v>
      </c>
    </row>
    <row r="31" spans="1:21">
      <c r="A31" s="56" t="s">
        <v>89</v>
      </c>
      <c r="B31" s="58" t="s">
        <v>47</v>
      </c>
      <c r="C31" s="57">
        <v>28282.367999999999</v>
      </c>
      <c r="D31" s="12"/>
      <c r="E31">
        <f t="shared" si="1"/>
        <v>2300.9997227351887</v>
      </c>
      <c r="F31">
        <f t="shared" si="2"/>
        <v>2301</v>
      </c>
      <c r="G31">
        <f t="shared" si="4"/>
        <v>-3.1800000215298496E-4</v>
      </c>
      <c r="H31">
        <f t="shared" si="5"/>
        <v>-3.1800000215298496E-4</v>
      </c>
      <c r="Q31" s="2">
        <f t="shared" si="3"/>
        <v>13263.867999999999</v>
      </c>
    </row>
    <row r="32" spans="1:21">
      <c r="A32" s="56" t="s">
        <v>89</v>
      </c>
      <c r="B32" s="58" t="s">
        <v>47</v>
      </c>
      <c r="C32" s="57">
        <v>28494.57</v>
      </c>
      <c r="D32" s="12"/>
      <c r="E32">
        <f t="shared" si="1"/>
        <v>2486.0190528006347</v>
      </c>
      <c r="F32">
        <f t="shared" si="2"/>
        <v>2486</v>
      </c>
      <c r="G32">
        <f t="shared" si="4"/>
        <v>2.1851999998034444E-2</v>
      </c>
      <c r="H32">
        <f t="shared" si="5"/>
        <v>2.1851999998034444E-2</v>
      </c>
      <c r="Q32" s="2">
        <f t="shared" si="3"/>
        <v>13476.07</v>
      </c>
    </row>
    <row r="33" spans="1:30">
      <c r="A33" s="56" t="s">
        <v>89</v>
      </c>
      <c r="B33" s="58" t="s">
        <v>47</v>
      </c>
      <c r="C33" s="57">
        <v>28495.669000000002</v>
      </c>
      <c r="D33" s="12"/>
      <c r="E33">
        <f t="shared" si="1"/>
        <v>2486.9772730046961</v>
      </c>
      <c r="F33">
        <f t="shared" si="2"/>
        <v>2487</v>
      </c>
      <c r="G33">
        <f t="shared" si="4"/>
        <v>-2.6065999998536427E-2</v>
      </c>
      <c r="H33">
        <f t="shared" si="5"/>
        <v>-2.6065999998536427E-2</v>
      </c>
      <c r="Q33" s="2">
        <f t="shared" si="3"/>
        <v>13477.169000000002</v>
      </c>
    </row>
    <row r="34" spans="1:30">
      <c r="A34" s="56" t="s">
        <v>89</v>
      </c>
      <c r="B34" s="58" t="s">
        <v>47</v>
      </c>
      <c r="C34" s="57">
        <v>28603.503000000001</v>
      </c>
      <c r="D34" s="12"/>
      <c r="E34">
        <f t="shared" si="1"/>
        <v>2580.9979440552847</v>
      </c>
      <c r="F34">
        <f t="shared" si="2"/>
        <v>2581</v>
      </c>
      <c r="G34">
        <f t="shared" si="4"/>
        <v>-2.3580000015499536E-3</v>
      </c>
      <c r="H34">
        <f t="shared" si="5"/>
        <v>-2.3580000015499536E-3</v>
      </c>
      <c r="Q34" s="2">
        <f t="shared" si="3"/>
        <v>13585.003000000001</v>
      </c>
    </row>
    <row r="35" spans="1:30">
      <c r="A35" s="56" t="s">
        <v>89</v>
      </c>
      <c r="B35" s="58" t="s">
        <v>47</v>
      </c>
      <c r="C35" s="57">
        <v>28633.35</v>
      </c>
      <c r="D35" s="12"/>
      <c r="E35">
        <f t="shared" si="1"/>
        <v>2607.0216004980275</v>
      </c>
      <c r="F35">
        <f t="shared" si="2"/>
        <v>2607</v>
      </c>
      <c r="G35">
        <f t="shared" si="4"/>
        <v>2.4773999997705687E-2</v>
      </c>
      <c r="H35">
        <f t="shared" si="5"/>
        <v>2.4773999997705687E-2</v>
      </c>
      <c r="Q35" s="2">
        <f t="shared" si="3"/>
        <v>13614.849999999999</v>
      </c>
    </row>
    <row r="36" spans="1:30">
      <c r="A36" s="56" t="s">
        <v>89</v>
      </c>
      <c r="B36" s="58" t="s">
        <v>47</v>
      </c>
      <c r="C36" s="57">
        <v>28657.371999999999</v>
      </c>
      <c r="D36" s="12"/>
      <c r="E36">
        <f t="shared" si="1"/>
        <v>2627.9664282886815</v>
      </c>
      <c r="F36">
        <f t="shared" si="2"/>
        <v>2628</v>
      </c>
      <c r="G36">
        <f t="shared" si="4"/>
        <v>-3.8504000003740657E-2</v>
      </c>
      <c r="H36">
        <f t="shared" si="5"/>
        <v>-3.8504000003740657E-2</v>
      </c>
      <c r="Q36" s="2">
        <f t="shared" si="3"/>
        <v>13638.871999999999</v>
      </c>
    </row>
    <row r="37" spans="1:30">
      <c r="A37" s="56" t="s">
        <v>89</v>
      </c>
      <c r="B37" s="58" t="s">
        <v>47</v>
      </c>
      <c r="C37" s="57">
        <v>28954.491000000002</v>
      </c>
      <c r="D37" s="12"/>
      <c r="E37">
        <f t="shared" si="1"/>
        <v>2887.0250532296122</v>
      </c>
      <c r="F37">
        <f t="shared" si="2"/>
        <v>2887</v>
      </c>
      <c r="G37">
        <f t="shared" si="4"/>
        <v>2.8733999999531079E-2</v>
      </c>
      <c r="H37">
        <f t="shared" si="5"/>
        <v>2.8733999999531079E-2</v>
      </c>
      <c r="Q37" s="2">
        <f t="shared" si="3"/>
        <v>13935.991000000002</v>
      </c>
    </row>
    <row r="38" spans="1:30">
      <c r="A38" s="56" t="s">
        <v>89</v>
      </c>
      <c r="B38" s="58" t="s">
        <v>47</v>
      </c>
      <c r="C38" s="57">
        <v>28977.367999999999</v>
      </c>
      <c r="D38" s="12"/>
      <c r="E38">
        <f t="shared" si="1"/>
        <v>2906.9715533281342</v>
      </c>
      <c r="F38">
        <f t="shared" si="2"/>
        <v>2907</v>
      </c>
      <c r="G38">
        <f t="shared" si="4"/>
        <v>-3.2626000003801892E-2</v>
      </c>
      <c r="H38">
        <f t="shared" si="5"/>
        <v>-3.2626000003801892E-2</v>
      </c>
      <c r="Q38" s="2">
        <f t="shared" si="3"/>
        <v>13958.867999999999</v>
      </c>
    </row>
    <row r="39" spans="1:30">
      <c r="A39" s="56" t="s">
        <v>89</v>
      </c>
      <c r="B39" s="58" t="s">
        <v>47</v>
      </c>
      <c r="C39" s="57">
        <v>29016.407999999999</v>
      </c>
      <c r="D39" s="12"/>
      <c r="E39">
        <f t="shared" si="1"/>
        <v>2941.0106040710825</v>
      </c>
      <c r="F39">
        <f t="shared" si="2"/>
        <v>2941</v>
      </c>
      <c r="G39">
        <f t="shared" si="4"/>
        <v>1.2161999999079853E-2</v>
      </c>
      <c r="H39">
        <f t="shared" si="5"/>
        <v>1.2161999999079853E-2</v>
      </c>
      <c r="Q39" s="2">
        <f t="shared" si="3"/>
        <v>13997.907999999999</v>
      </c>
    </row>
    <row r="40" spans="1:30">
      <c r="A40" s="56" t="s">
        <v>89</v>
      </c>
      <c r="B40" s="58" t="s">
        <v>47</v>
      </c>
      <c r="C40" s="57">
        <v>29322.601999999999</v>
      </c>
      <c r="D40" s="12"/>
      <c r="E40">
        <f t="shared" si="1"/>
        <v>3207.9817388862998</v>
      </c>
      <c r="F40">
        <f t="shared" si="2"/>
        <v>3208</v>
      </c>
      <c r="G40">
        <f t="shared" si="4"/>
        <v>-2.0944000003510155E-2</v>
      </c>
      <c r="H40">
        <f t="shared" si="5"/>
        <v>-2.0944000003510155E-2</v>
      </c>
      <c r="Q40" s="2">
        <f t="shared" si="3"/>
        <v>14304.101999999999</v>
      </c>
    </row>
    <row r="41" spans="1:30">
      <c r="A41" s="56" t="s">
        <v>89</v>
      </c>
      <c r="B41" s="58" t="s">
        <v>47</v>
      </c>
      <c r="C41" s="57">
        <v>29367.383999999998</v>
      </c>
      <c r="D41" s="12"/>
      <c r="E41">
        <f t="shared" si="1"/>
        <v>3247.0272504224336</v>
      </c>
      <c r="F41">
        <f t="shared" si="2"/>
        <v>3247</v>
      </c>
      <c r="G41">
        <f t="shared" si="4"/>
        <v>3.1253999997716164E-2</v>
      </c>
      <c r="H41">
        <f t="shared" si="5"/>
        <v>3.1253999997716164E-2</v>
      </c>
      <c r="Q41" s="2">
        <f t="shared" si="3"/>
        <v>14348.883999999998</v>
      </c>
    </row>
    <row r="42" spans="1:30">
      <c r="A42" s="56" t="s">
        <v>89</v>
      </c>
      <c r="B42" s="58" t="s">
        <v>47</v>
      </c>
      <c r="C42" s="57">
        <v>29375.416000000001</v>
      </c>
      <c r="D42" s="12"/>
      <c r="E42">
        <f t="shared" si="1"/>
        <v>3254.0303665998786</v>
      </c>
      <c r="F42">
        <f t="shared" si="2"/>
        <v>3254</v>
      </c>
      <c r="G42">
        <f t="shared" si="4"/>
        <v>3.4827999999833992E-2</v>
      </c>
      <c r="H42">
        <f t="shared" si="5"/>
        <v>3.4827999999833992E-2</v>
      </c>
      <c r="Q42" s="2">
        <f t="shared" si="3"/>
        <v>14356.916000000001</v>
      </c>
    </row>
    <row r="43" spans="1:30">
      <c r="A43" s="56" t="s">
        <v>89</v>
      </c>
      <c r="B43" s="58" t="s">
        <v>47</v>
      </c>
      <c r="C43" s="57">
        <v>29619.672999999999</v>
      </c>
      <c r="D43" s="12"/>
      <c r="E43">
        <f t="shared" si="1"/>
        <v>3466.9985125353314</v>
      </c>
      <c r="F43">
        <f t="shared" si="2"/>
        <v>3467</v>
      </c>
      <c r="G43">
        <f t="shared" si="4"/>
        <v>-1.706000002741348E-3</v>
      </c>
      <c r="H43">
        <f t="shared" si="5"/>
        <v>-1.706000002741348E-3</v>
      </c>
      <c r="Q43" s="2">
        <f t="shared" si="3"/>
        <v>14601.172999999999</v>
      </c>
    </row>
    <row r="44" spans="1:30">
      <c r="A44" s="56" t="s">
        <v>89</v>
      </c>
      <c r="B44" s="58" t="s">
        <v>47</v>
      </c>
      <c r="C44" s="57">
        <v>29750.409</v>
      </c>
      <c r="D44" s="12"/>
      <c r="E44">
        <f t="shared" si="1"/>
        <v>3580.9874812323096</v>
      </c>
      <c r="F44">
        <f t="shared" si="2"/>
        <v>3581</v>
      </c>
      <c r="G44">
        <f t="shared" si="4"/>
        <v>-1.4358000000356697E-2</v>
      </c>
      <c r="H44">
        <f t="shared" si="5"/>
        <v>-1.4358000000356697E-2</v>
      </c>
      <c r="Q44" s="2">
        <f t="shared" si="3"/>
        <v>14731.909</v>
      </c>
    </row>
    <row r="45" spans="1:30">
      <c r="A45" s="56" t="s">
        <v>89</v>
      </c>
      <c r="B45" s="58" t="s">
        <v>47</v>
      </c>
      <c r="C45" s="57">
        <v>30704.651000000002</v>
      </c>
      <c r="D45" s="12"/>
      <c r="E45">
        <f t="shared" si="1"/>
        <v>4412.992907949827</v>
      </c>
      <c r="F45">
        <f t="shared" si="2"/>
        <v>4413</v>
      </c>
      <c r="G45">
        <f t="shared" si="4"/>
        <v>-8.1339999996998813E-3</v>
      </c>
      <c r="H45">
        <f t="shared" si="5"/>
        <v>-8.1339999996998813E-3</v>
      </c>
      <c r="Q45" s="2">
        <f t="shared" si="3"/>
        <v>15686.151000000002</v>
      </c>
    </row>
    <row r="46" spans="1:30">
      <c r="A46" s="56" t="s">
        <v>89</v>
      </c>
      <c r="B46" s="58" t="s">
        <v>47</v>
      </c>
      <c r="C46" s="57">
        <v>33388.449999999997</v>
      </c>
      <c r="D46" s="12"/>
      <c r="E46">
        <f t="shared" si="1"/>
        <v>6753.0023942426533</v>
      </c>
      <c r="F46">
        <f t="shared" si="2"/>
        <v>6753</v>
      </c>
      <c r="G46">
        <f t="shared" si="4"/>
        <v>2.745999998296611E-3</v>
      </c>
      <c r="H46">
        <f t="shared" si="5"/>
        <v>2.745999998296611E-3</v>
      </c>
      <c r="Q46" s="2">
        <f t="shared" si="3"/>
        <v>18369.949999999997</v>
      </c>
    </row>
    <row r="47" spans="1:30">
      <c r="A47" s="56" t="s">
        <v>163</v>
      </c>
      <c r="B47" s="58" t="s">
        <v>47</v>
      </c>
      <c r="C47" s="57">
        <v>45074.392999999996</v>
      </c>
      <c r="D47" s="12"/>
      <c r="E47">
        <f t="shared" si="1"/>
        <v>16941.998468940234</v>
      </c>
      <c r="F47">
        <f t="shared" si="2"/>
        <v>16942</v>
      </c>
      <c r="G47">
        <f t="shared" si="4"/>
        <v>-1.7560000051162206E-3</v>
      </c>
      <c r="H47">
        <f t="shared" si="5"/>
        <v>-1.7560000051162206E-3</v>
      </c>
      <c r="Q47" s="2">
        <f t="shared" si="3"/>
        <v>30055.892999999996</v>
      </c>
    </row>
    <row r="48" spans="1:30">
      <c r="A48" t="s">
        <v>27</v>
      </c>
      <c r="C48" s="12">
        <v>45075.535000000003</v>
      </c>
      <c r="D48" s="12"/>
      <c r="E48">
        <f t="shared" si="1"/>
        <v>16942.994180926624</v>
      </c>
      <c r="F48">
        <f t="shared" si="2"/>
        <v>16943</v>
      </c>
      <c r="G48">
        <f t="shared" si="4"/>
        <v>-6.6740000038407743E-3</v>
      </c>
      <c r="I48">
        <f t="shared" ref="I48:I53" si="6">G48</f>
        <v>-6.6740000038407743E-3</v>
      </c>
      <c r="Q48" s="2">
        <f t="shared" si="3"/>
        <v>30057.035000000003</v>
      </c>
      <c r="AA48" t="s">
        <v>26</v>
      </c>
      <c r="AB48">
        <v>34</v>
      </c>
      <c r="AD48" t="s">
        <v>28</v>
      </c>
    </row>
    <row r="49" spans="1:33">
      <c r="A49" t="s">
        <v>27</v>
      </c>
      <c r="C49" s="12">
        <v>45347.347999999998</v>
      </c>
      <c r="D49" s="12"/>
      <c r="E49">
        <f t="shared" si="1"/>
        <v>17179.988456018647</v>
      </c>
      <c r="F49">
        <f t="shared" si="2"/>
        <v>17180</v>
      </c>
      <c r="G49">
        <f t="shared" si="4"/>
        <v>-1.3240000000223517E-2</v>
      </c>
      <c r="I49">
        <f t="shared" si="6"/>
        <v>-1.3240000000223517E-2</v>
      </c>
      <c r="Q49" s="2">
        <f t="shared" si="3"/>
        <v>30328.847999999998</v>
      </c>
      <c r="AA49" t="s">
        <v>29</v>
      </c>
      <c r="AB49">
        <v>36</v>
      </c>
      <c r="AD49" t="s">
        <v>28</v>
      </c>
    </row>
    <row r="50" spans="1:33">
      <c r="A50" t="s">
        <v>27</v>
      </c>
      <c r="C50" s="12">
        <v>45402.409</v>
      </c>
      <c r="D50" s="12"/>
      <c r="E50">
        <f t="shared" si="1"/>
        <v>17227.996247334158</v>
      </c>
      <c r="F50">
        <f t="shared" si="2"/>
        <v>17228</v>
      </c>
      <c r="G50">
        <f t="shared" si="4"/>
        <v>-4.3040000018663704E-3</v>
      </c>
      <c r="I50">
        <f t="shared" si="6"/>
        <v>-4.3040000018663704E-3</v>
      </c>
      <c r="Q50" s="2">
        <f t="shared" si="3"/>
        <v>30383.909</v>
      </c>
      <c r="AA50" t="s">
        <v>29</v>
      </c>
      <c r="AB50">
        <v>38</v>
      </c>
      <c r="AD50" t="s">
        <v>28</v>
      </c>
    </row>
    <row r="51" spans="1:33">
      <c r="A51" t="s">
        <v>27</v>
      </c>
      <c r="C51" s="12">
        <v>45402.42</v>
      </c>
      <c r="D51" s="12"/>
      <c r="E51">
        <f t="shared" si="1"/>
        <v>17228.005838255216</v>
      </c>
      <c r="F51">
        <f t="shared" si="2"/>
        <v>17228</v>
      </c>
      <c r="G51">
        <f t="shared" si="4"/>
        <v>6.6959999967366457E-3</v>
      </c>
      <c r="I51">
        <f t="shared" si="6"/>
        <v>6.6959999967366457E-3</v>
      </c>
      <c r="Q51" s="2">
        <f t="shared" si="3"/>
        <v>30383.919999999998</v>
      </c>
      <c r="AA51" t="s">
        <v>26</v>
      </c>
      <c r="AB51">
        <v>36</v>
      </c>
      <c r="AD51" t="s">
        <v>28</v>
      </c>
    </row>
    <row r="52" spans="1:33">
      <c r="A52" t="s">
        <v>27</v>
      </c>
      <c r="B52" s="11" t="s">
        <v>49</v>
      </c>
      <c r="C52" s="12">
        <v>45406.41</v>
      </c>
      <c r="D52" s="12"/>
      <c r="E52">
        <f t="shared" si="1"/>
        <v>17231.484726894163</v>
      </c>
      <c r="F52">
        <f t="shared" si="2"/>
        <v>17231.5</v>
      </c>
      <c r="G52">
        <f t="shared" si="4"/>
        <v>-1.751700000022538E-2</v>
      </c>
      <c r="I52">
        <f t="shared" si="6"/>
        <v>-1.751700000022538E-2</v>
      </c>
      <c r="Q52" s="2">
        <f t="shared" si="3"/>
        <v>30387.910000000003</v>
      </c>
      <c r="AA52" t="s">
        <v>29</v>
      </c>
      <c r="AB52">
        <v>38</v>
      </c>
      <c r="AD52" t="s">
        <v>28</v>
      </c>
    </row>
    <row r="53" spans="1:33">
      <c r="A53" t="s">
        <v>27</v>
      </c>
      <c r="C53" s="12">
        <v>45816.449000000001</v>
      </c>
      <c r="D53" s="12"/>
      <c r="E53">
        <f t="shared" ref="E53:E84" si="7">+(C53-C$7)/C$8</f>
        <v>17588.998516022941</v>
      </c>
      <c r="F53">
        <f t="shared" ref="F53:F84" si="8">ROUND(2*E53,0)/2</f>
        <v>17589</v>
      </c>
      <c r="G53">
        <f t="shared" si="4"/>
        <v>-1.702000001387205E-3</v>
      </c>
      <c r="I53">
        <f t="shared" si="6"/>
        <v>-1.702000001387205E-3</v>
      </c>
      <c r="Q53" s="2">
        <f t="shared" ref="Q53:Q84" si="9">+C53-15018.5</f>
        <v>30797.949000000001</v>
      </c>
      <c r="AA53" t="s">
        <v>26</v>
      </c>
      <c r="AB53">
        <v>38</v>
      </c>
      <c r="AD53" t="s">
        <v>28</v>
      </c>
    </row>
    <row r="54" spans="1:33">
      <c r="A54" t="s">
        <v>36</v>
      </c>
      <c r="C54" s="12">
        <v>47237.485999999997</v>
      </c>
      <c r="D54" s="12"/>
      <c r="E54">
        <f t="shared" si="7"/>
        <v>18828.003396929853</v>
      </c>
      <c r="F54">
        <f t="shared" si="8"/>
        <v>18828</v>
      </c>
      <c r="Q54" s="2">
        <f t="shared" si="9"/>
        <v>32218.985999999997</v>
      </c>
      <c r="U54" s="10">
        <v>3.8959999947110191E-3</v>
      </c>
      <c r="AA54" t="s">
        <v>26</v>
      </c>
      <c r="AB54">
        <v>8</v>
      </c>
      <c r="AC54" t="s">
        <v>30</v>
      </c>
      <c r="AD54" t="s">
        <v>31</v>
      </c>
      <c r="AG54" t="s">
        <v>32</v>
      </c>
    </row>
    <row r="55" spans="1:33">
      <c r="A55" s="56" t="s">
        <v>190</v>
      </c>
      <c r="B55" s="58" t="s">
        <v>47</v>
      </c>
      <c r="C55" s="57">
        <v>47595.324000000001</v>
      </c>
      <c r="D55" s="12"/>
      <c r="E55">
        <f t="shared" si="7"/>
        <v>19140.003034218662</v>
      </c>
      <c r="F55">
        <f t="shared" si="8"/>
        <v>19140</v>
      </c>
      <c r="G55">
        <f>+C55-(C$7+F55*C$8)</f>
        <v>3.4799999921233393E-3</v>
      </c>
      <c r="H55">
        <f>G55</f>
        <v>3.4799999921233393E-3</v>
      </c>
      <c r="O55">
        <f ca="1">+C$11+C$12*F55</f>
        <v>-0.1051159454642849</v>
      </c>
      <c r="Q55" s="2">
        <f t="shared" si="9"/>
        <v>32576.824000000001</v>
      </c>
    </row>
    <row r="56" spans="1:33">
      <c r="A56" t="s">
        <v>37</v>
      </c>
      <c r="C56" s="12">
        <v>47595.324200000003</v>
      </c>
      <c r="D56" s="12"/>
      <c r="E56">
        <f t="shared" si="7"/>
        <v>19140.003208599046</v>
      </c>
      <c r="F56">
        <f t="shared" si="8"/>
        <v>19140</v>
      </c>
      <c r="Q56" s="2">
        <f t="shared" si="9"/>
        <v>32576.824200000003</v>
      </c>
      <c r="U56" s="10">
        <v>3.679999994346872E-3</v>
      </c>
      <c r="AA56" t="s">
        <v>33</v>
      </c>
      <c r="AB56">
        <v>8</v>
      </c>
      <c r="AC56" t="s">
        <v>30</v>
      </c>
      <c r="AD56" t="s">
        <v>31</v>
      </c>
      <c r="AG56" t="s">
        <v>32</v>
      </c>
    </row>
    <row r="57" spans="1:33">
      <c r="A57" t="s">
        <v>38</v>
      </c>
      <c r="C57" s="12">
        <v>47924.466999999997</v>
      </c>
      <c r="D57" s="12"/>
      <c r="E57">
        <f t="shared" si="7"/>
        <v>19426.983446070244</v>
      </c>
      <c r="F57">
        <f t="shared" si="8"/>
        <v>19427</v>
      </c>
      <c r="Q57" s="2">
        <f t="shared" si="9"/>
        <v>32905.966999999997</v>
      </c>
      <c r="U57" s="10">
        <v>-1.8986000002769288E-2</v>
      </c>
      <c r="AA57" t="s">
        <v>26</v>
      </c>
      <c r="AB57">
        <v>8</v>
      </c>
      <c r="AC57" t="s">
        <v>30</v>
      </c>
      <c r="AD57" t="s">
        <v>31</v>
      </c>
      <c r="AG57" t="s">
        <v>32</v>
      </c>
    </row>
    <row r="58" spans="1:33">
      <c r="A58" t="s">
        <v>38</v>
      </c>
      <c r="C58" s="12">
        <v>47939.398000000001</v>
      </c>
      <c r="D58" s="12"/>
      <c r="E58">
        <f t="shared" si="7"/>
        <v>19440.00181355598</v>
      </c>
      <c r="F58">
        <f t="shared" si="8"/>
        <v>19440</v>
      </c>
      <c r="Q58" s="2">
        <f t="shared" si="9"/>
        <v>32920.898000000001</v>
      </c>
      <c r="U58" s="10">
        <v>2.0799999983864836E-3</v>
      </c>
      <c r="AA58" t="s">
        <v>26</v>
      </c>
      <c r="AB58">
        <v>7</v>
      </c>
      <c r="AC58" t="s">
        <v>30</v>
      </c>
      <c r="AD58" t="s">
        <v>31</v>
      </c>
      <c r="AG58" t="s">
        <v>32</v>
      </c>
    </row>
    <row r="59" spans="1:33">
      <c r="A59" t="s">
        <v>38</v>
      </c>
      <c r="C59" s="12">
        <v>47954.302000000003</v>
      </c>
      <c r="D59" s="12"/>
      <c r="E59">
        <f t="shared" si="7"/>
        <v>19452.99663969002</v>
      </c>
      <c r="F59">
        <f t="shared" si="8"/>
        <v>19453</v>
      </c>
      <c r="Q59" s="2">
        <f t="shared" si="9"/>
        <v>32935.802000000003</v>
      </c>
      <c r="U59" s="10">
        <v>-3.8540000023203902E-3</v>
      </c>
      <c r="AA59" t="s">
        <v>26</v>
      </c>
      <c r="AB59">
        <v>7</v>
      </c>
      <c r="AC59" t="s">
        <v>34</v>
      </c>
      <c r="AD59" t="s">
        <v>35</v>
      </c>
      <c r="AG59" t="s">
        <v>32</v>
      </c>
    </row>
    <row r="60" spans="1:33">
      <c r="A60" t="s">
        <v>38</v>
      </c>
      <c r="C60" s="12">
        <v>47955.42</v>
      </c>
      <c r="D60" s="12"/>
      <c r="E60">
        <f t="shared" si="7"/>
        <v>19453.971426030454</v>
      </c>
      <c r="F60">
        <f t="shared" si="8"/>
        <v>19454</v>
      </c>
      <c r="Q60" s="2">
        <f t="shared" si="9"/>
        <v>32936.92</v>
      </c>
      <c r="U60" s="10">
        <v>-3.2772000005934387E-2</v>
      </c>
      <c r="AA60" t="s">
        <v>26</v>
      </c>
      <c r="AB60">
        <v>11</v>
      </c>
      <c r="AC60" t="s">
        <v>30</v>
      </c>
      <c r="AD60" t="s">
        <v>31</v>
      </c>
      <c r="AG60" t="s">
        <v>32</v>
      </c>
    </row>
    <row r="61" spans="1:33">
      <c r="A61" t="s">
        <v>39</v>
      </c>
      <c r="C61" s="12">
        <v>48017.38</v>
      </c>
      <c r="D61" s="12"/>
      <c r="E61">
        <f t="shared" si="7"/>
        <v>19507.994468654248</v>
      </c>
      <c r="F61">
        <f t="shared" si="8"/>
        <v>19508</v>
      </c>
      <c r="Q61" s="2">
        <f t="shared" si="9"/>
        <v>32998.879999999997</v>
      </c>
      <c r="U61" s="10">
        <v>-6.3440000012633391E-3</v>
      </c>
      <c r="AA61" t="s">
        <v>26</v>
      </c>
      <c r="AB61">
        <v>7</v>
      </c>
      <c r="AC61" t="s">
        <v>30</v>
      </c>
      <c r="AD61" t="s">
        <v>31</v>
      </c>
      <c r="AG61" t="s">
        <v>32</v>
      </c>
    </row>
    <row r="62" spans="1:33">
      <c r="A62" t="s">
        <v>40</v>
      </c>
      <c r="C62" s="12">
        <v>48345.368000000002</v>
      </c>
      <c r="D62" s="12"/>
      <c r="E62">
        <f t="shared" si="7"/>
        <v>19793.96783379457</v>
      </c>
      <c r="F62">
        <f t="shared" si="8"/>
        <v>19794</v>
      </c>
      <c r="Q62" s="2">
        <f t="shared" si="9"/>
        <v>33326.868000000002</v>
      </c>
      <c r="U62" s="10">
        <v>-3.689200000371784E-2</v>
      </c>
      <c r="AA62" t="s">
        <v>26</v>
      </c>
      <c r="AB62">
        <v>9</v>
      </c>
      <c r="AC62" t="s">
        <v>30</v>
      </c>
      <c r="AD62" t="s">
        <v>31</v>
      </c>
      <c r="AG62" t="s">
        <v>32</v>
      </c>
    </row>
    <row r="63" spans="1:33">
      <c r="A63" t="s">
        <v>40</v>
      </c>
      <c r="C63" s="12">
        <v>48361.442999999999</v>
      </c>
      <c r="D63" s="12"/>
      <c r="E63">
        <f t="shared" si="7"/>
        <v>19807.983657070512</v>
      </c>
      <c r="F63">
        <f t="shared" si="8"/>
        <v>19808</v>
      </c>
      <c r="Q63" s="2">
        <f t="shared" si="9"/>
        <v>33342.942999999999</v>
      </c>
      <c r="U63" s="10">
        <v>-1.8744000000879169E-2</v>
      </c>
      <c r="AA63" t="s">
        <v>26</v>
      </c>
      <c r="AB63">
        <v>8</v>
      </c>
      <c r="AC63" t="s">
        <v>30</v>
      </c>
      <c r="AD63" t="s">
        <v>31</v>
      </c>
      <c r="AG63" t="s">
        <v>32</v>
      </c>
    </row>
    <row r="64" spans="1:33">
      <c r="A64" t="s">
        <v>27</v>
      </c>
      <c r="C64" s="12">
        <v>49002.5533</v>
      </c>
      <c r="D64" s="12"/>
      <c r="E64">
        <f t="shared" si="7"/>
        <v>20366.968955060427</v>
      </c>
      <c r="F64">
        <f t="shared" si="8"/>
        <v>20367</v>
      </c>
      <c r="G64">
        <f>+C64-(C$7+F64*C$8)</f>
        <v>-3.5606000004918315E-2</v>
      </c>
      <c r="J64">
        <f>G64</f>
        <v>-3.5606000004918315E-2</v>
      </c>
      <c r="Q64" s="2">
        <f t="shared" si="9"/>
        <v>33984.0533</v>
      </c>
      <c r="AA64" t="s">
        <v>33</v>
      </c>
      <c r="AB64">
        <v>62</v>
      </c>
      <c r="AD64" t="s">
        <v>28</v>
      </c>
    </row>
    <row r="65" spans="1:33">
      <c r="A65" t="s">
        <v>41</v>
      </c>
      <c r="C65" s="12">
        <v>49055.356</v>
      </c>
      <c r="D65" s="12">
        <v>6.0000000000000001E-3</v>
      </c>
      <c r="E65">
        <f t="shared" si="7"/>
        <v>20413.00773028237</v>
      </c>
      <c r="F65">
        <f t="shared" si="8"/>
        <v>20413</v>
      </c>
      <c r="Q65" s="2">
        <f t="shared" si="9"/>
        <v>34036.856</v>
      </c>
      <c r="U65" s="10">
        <v>8.8659999964875169E-3</v>
      </c>
      <c r="AA65" t="s">
        <v>26</v>
      </c>
      <c r="AB65">
        <v>7</v>
      </c>
      <c r="AC65" t="s">
        <v>30</v>
      </c>
      <c r="AD65" t="s">
        <v>31</v>
      </c>
      <c r="AG65" t="s">
        <v>32</v>
      </c>
    </row>
    <row r="66" spans="1:33">
      <c r="A66" t="s">
        <v>42</v>
      </c>
      <c r="C66" s="12">
        <v>49789.368999999999</v>
      </c>
      <c r="D66" s="12">
        <v>4.0000000000000001E-3</v>
      </c>
      <c r="E66">
        <f t="shared" si="7"/>
        <v>21052.99507026657</v>
      </c>
      <c r="F66">
        <f t="shared" si="8"/>
        <v>21053</v>
      </c>
      <c r="Q66" s="2">
        <f t="shared" si="9"/>
        <v>34770.868999999999</v>
      </c>
      <c r="U66" s="10">
        <v>-5.6540000005043112E-3</v>
      </c>
      <c r="AA66" t="s">
        <v>26</v>
      </c>
      <c r="AB66">
        <v>6</v>
      </c>
      <c r="AC66" t="s">
        <v>30</v>
      </c>
      <c r="AD66" t="s">
        <v>31</v>
      </c>
      <c r="AG66" t="s">
        <v>32</v>
      </c>
    </row>
    <row r="67" spans="1:33">
      <c r="A67" t="s">
        <v>43</v>
      </c>
      <c r="C67" s="12">
        <v>49836.404999999999</v>
      </c>
      <c r="D67" s="12">
        <v>5.0000000000000001E-3</v>
      </c>
      <c r="E67">
        <f t="shared" si="7"/>
        <v>21094.005848718039</v>
      </c>
      <c r="F67">
        <f t="shared" si="8"/>
        <v>21094</v>
      </c>
      <c r="Q67" s="2">
        <f t="shared" si="9"/>
        <v>34817.904999999999</v>
      </c>
      <c r="U67" s="10">
        <v>6.7079999935231172E-3</v>
      </c>
      <c r="AA67" t="s">
        <v>26</v>
      </c>
      <c r="AB67">
        <v>8</v>
      </c>
      <c r="AC67" t="s">
        <v>30</v>
      </c>
      <c r="AD67" t="s">
        <v>31</v>
      </c>
      <c r="AG67" t="s">
        <v>32</v>
      </c>
    </row>
    <row r="68" spans="1:33">
      <c r="A68" t="s">
        <v>43</v>
      </c>
      <c r="C68" s="12">
        <v>49844.434000000001</v>
      </c>
      <c r="D68" s="12">
        <v>5.0000000000000001E-3</v>
      </c>
      <c r="E68">
        <f t="shared" si="7"/>
        <v>21101.006349189738</v>
      </c>
      <c r="F68">
        <f t="shared" si="8"/>
        <v>21101</v>
      </c>
      <c r="Q68" s="2">
        <f t="shared" si="9"/>
        <v>34825.934000000001</v>
      </c>
      <c r="U68" s="10">
        <v>7.2819999986677431E-3</v>
      </c>
      <c r="AA68" t="s">
        <v>26</v>
      </c>
      <c r="AB68">
        <v>5</v>
      </c>
      <c r="AC68" t="s">
        <v>30</v>
      </c>
      <c r="AD68" t="s">
        <v>31</v>
      </c>
      <c r="AG68" t="s">
        <v>32</v>
      </c>
    </row>
    <row r="69" spans="1:33">
      <c r="A69" s="30" t="s">
        <v>44</v>
      </c>
      <c r="B69" s="30"/>
      <c r="C69" s="31">
        <v>50570.43</v>
      </c>
      <c r="D69" s="31">
        <v>4.0000000000000001E-3</v>
      </c>
      <c r="E69">
        <f t="shared" si="7"/>
        <v>21734.003651525214</v>
      </c>
      <c r="F69">
        <f t="shared" si="8"/>
        <v>21734</v>
      </c>
      <c r="Q69" s="2">
        <f t="shared" si="9"/>
        <v>35551.93</v>
      </c>
      <c r="U69" s="10">
        <v>4.1879999989760108E-3</v>
      </c>
      <c r="AA69" t="s">
        <v>26</v>
      </c>
      <c r="AB69">
        <v>8</v>
      </c>
      <c r="AC69" t="s">
        <v>30</v>
      </c>
      <c r="AD69" t="s">
        <v>31</v>
      </c>
      <c r="AG69" t="s">
        <v>32</v>
      </c>
    </row>
    <row r="70" spans="1:33">
      <c r="A70" s="32" t="s">
        <v>46</v>
      </c>
      <c r="B70" s="33" t="s">
        <v>47</v>
      </c>
      <c r="C70" s="34">
        <v>52727.706100000003</v>
      </c>
      <c r="D70" s="34">
        <v>1.4E-3</v>
      </c>
      <c r="E70">
        <f t="shared" si="7"/>
        <v>23614.936813268254</v>
      </c>
      <c r="F70">
        <f t="shared" si="8"/>
        <v>23615</v>
      </c>
      <c r="G70">
        <f t="shared" ref="G70:G94" si="10">+C70-(C$7+F70*C$8)</f>
        <v>-7.2469999999157153E-2</v>
      </c>
      <c r="K70">
        <f>G70</f>
        <v>-7.2469999999157153E-2</v>
      </c>
      <c r="O70">
        <f t="shared" ref="O70:O100" ca="1" si="11">+C$11+C$12*F70</f>
        <v>-0.12484694477716794</v>
      </c>
      <c r="Q70" s="2">
        <f t="shared" si="9"/>
        <v>37709.206100000003</v>
      </c>
    </row>
    <row r="71" spans="1:33">
      <c r="A71" s="32" t="s">
        <v>48</v>
      </c>
      <c r="B71" s="33" t="s">
        <v>47</v>
      </c>
      <c r="C71" s="34">
        <v>52773.582999999999</v>
      </c>
      <c r="D71" s="32">
        <v>5.0000000000000001E-4</v>
      </c>
      <c r="E71">
        <f t="shared" si="7"/>
        <v>23654.936970210594</v>
      </c>
      <c r="F71">
        <f t="shared" si="8"/>
        <v>23655</v>
      </c>
      <c r="G71">
        <f t="shared" si="10"/>
        <v>-7.2290000003704336E-2</v>
      </c>
      <c r="K71">
        <f>G71</f>
        <v>-7.2290000003704336E-2</v>
      </c>
      <c r="O71">
        <f t="shared" ca="1" si="11"/>
        <v>-0.12502331125147303</v>
      </c>
      <c r="Q71" s="2">
        <f t="shared" si="9"/>
        <v>37755.082999999999</v>
      </c>
    </row>
    <row r="72" spans="1:33">
      <c r="A72" s="35" t="s">
        <v>45</v>
      </c>
      <c r="B72" s="30"/>
      <c r="C72" s="31">
        <v>53047.691680412281</v>
      </c>
      <c r="D72" s="31">
        <v>2.9999999999999997E-4</v>
      </c>
      <c r="E72">
        <f t="shared" si="7"/>
        <v>23893.932853449223</v>
      </c>
      <c r="F72">
        <f t="shared" si="8"/>
        <v>23894</v>
      </c>
      <c r="G72">
        <f t="shared" si="10"/>
        <v>-7.7011587723973207E-2</v>
      </c>
      <c r="K72">
        <f>G72</f>
        <v>-7.7011587723973207E-2</v>
      </c>
      <c r="O72">
        <f t="shared" ca="1" si="11"/>
        <v>-0.126077100935446</v>
      </c>
      <c r="Q72" s="2">
        <f t="shared" si="9"/>
        <v>38029.191680412281</v>
      </c>
    </row>
    <row r="73" spans="1:33">
      <c r="A73" s="56" t="s">
        <v>255</v>
      </c>
      <c r="B73" s="58" t="s">
        <v>47</v>
      </c>
      <c r="C73" s="57">
        <v>53332.1374</v>
      </c>
      <c r="D73" s="12"/>
      <c r="E73">
        <f t="shared" si="7"/>
        <v>24141.941620935406</v>
      </c>
      <c r="F73">
        <f t="shared" si="8"/>
        <v>24142</v>
      </c>
      <c r="G73">
        <f t="shared" si="10"/>
        <v>-6.6956000002392102E-2</v>
      </c>
      <c r="K73">
        <f>G73</f>
        <v>-6.6956000002392102E-2</v>
      </c>
      <c r="O73">
        <f t="shared" ca="1" si="11"/>
        <v>-0.12717057307613761</v>
      </c>
      <c r="Q73" s="2">
        <f t="shared" si="9"/>
        <v>38313.6374</v>
      </c>
    </row>
    <row r="74" spans="1:33">
      <c r="A74" s="31" t="s">
        <v>57</v>
      </c>
      <c r="B74" s="36"/>
      <c r="C74" s="31">
        <v>54200.321799999998</v>
      </c>
      <c r="D74" s="31">
        <v>2.9999999999999997E-4</v>
      </c>
      <c r="E74">
        <f t="shared" si="7"/>
        <v>24898.913261453734</v>
      </c>
      <c r="F74">
        <f t="shared" si="8"/>
        <v>24899</v>
      </c>
      <c r="G74">
        <f t="shared" si="10"/>
        <v>-9.9482000005082227E-2</v>
      </c>
      <c r="J74">
        <f>G74</f>
        <v>-9.9482000005082227E-2</v>
      </c>
      <c r="O74">
        <f t="shared" ca="1" si="11"/>
        <v>-0.13050830860236162</v>
      </c>
      <c r="Q74" s="2">
        <f t="shared" si="9"/>
        <v>39181.821799999998</v>
      </c>
    </row>
    <row r="75" spans="1:33">
      <c r="A75" s="31" t="s">
        <v>59</v>
      </c>
      <c r="B75" s="37" t="s">
        <v>47</v>
      </c>
      <c r="C75" s="31">
        <v>54224.402609999997</v>
      </c>
      <c r="D75" s="31">
        <v>2.0000000000000001E-4</v>
      </c>
      <c r="E75">
        <f t="shared" si="7"/>
        <v>24919.909365795978</v>
      </c>
      <c r="F75">
        <f t="shared" si="8"/>
        <v>24920</v>
      </c>
      <c r="G75">
        <f t="shared" si="10"/>
        <v>-0.10395000001153676</v>
      </c>
      <c r="K75">
        <f t="shared" ref="K75:K80" si="12">G75</f>
        <v>-0.10395000001153676</v>
      </c>
      <c r="O75">
        <f t="shared" ca="1" si="11"/>
        <v>-0.13060090100137181</v>
      </c>
      <c r="Q75" s="2">
        <f t="shared" si="9"/>
        <v>39205.902609999997</v>
      </c>
    </row>
    <row r="76" spans="1:33">
      <c r="A76" s="31" t="s">
        <v>59</v>
      </c>
      <c r="B76" s="37" t="s">
        <v>47</v>
      </c>
      <c r="C76" s="31">
        <v>54224.404309999998</v>
      </c>
      <c r="D76" s="31">
        <v>1E-4</v>
      </c>
      <c r="E76">
        <f t="shared" si="7"/>
        <v>24919.910848029234</v>
      </c>
      <c r="F76">
        <f t="shared" si="8"/>
        <v>24920</v>
      </c>
      <c r="G76">
        <f t="shared" si="10"/>
        <v>-0.10225000001082662</v>
      </c>
      <c r="K76">
        <f t="shared" si="12"/>
        <v>-0.10225000001082662</v>
      </c>
      <c r="O76">
        <f t="shared" ca="1" si="11"/>
        <v>-0.13060090100137181</v>
      </c>
      <c r="Q76" s="2">
        <f t="shared" si="9"/>
        <v>39205.904309999998</v>
      </c>
    </row>
    <row r="77" spans="1:33">
      <c r="A77" s="31" t="s">
        <v>59</v>
      </c>
      <c r="B77" s="37" t="s">
        <v>47</v>
      </c>
      <c r="C77" s="31">
        <v>54224.40481</v>
      </c>
      <c r="D77" s="31">
        <v>2.9999999999999997E-4</v>
      </c>
      <c r="E77">
        <f t="shared" si="7"/>
        <v>24919.911283980193</v>
      </c>
      <c r="F77">
        <f t="shared" si="8"/>
        <v>24920</v>
      </c>
      <c r="G77">
        <f t="shared" si="10"/>
        <v>-0.10175000000890577</v>
      </c>
      <c r="K77">
        <f t="shared" si="12"/>
        <v>-0.10175000000890577</v>
      </c>
      <c r="O77">
        <f t="shared" ca="1" si="11"/>
        <v>-0.13060090100137181</v>
      </c>
      <c r="Q77" s="2">
        <f t="shared" si="9"/>
        <v>39205.90481</v>
      </c>
    </row>
    <row r="78" spans="1:33">
      <c r="A78" s="35" t="s">
        <v>60</v>
      </c>
      <c r="B78" s="30"/>
      <c r="C78" s="31">
        <v>54538.656999999999</v>
      </c>
      <c r="D78" s="31">
        <v>2E-3</v>
      </c>
      <c r="E78">
        <f t="shared" si="7"/>
        <v>25193.908370083995</v>
      </c>
      <c r="F78">
        <f t="shared" si="8"/>
        <v>25194</v>
      </c>
      <c r="G78">
        <f t="shared" si="10"/>
        <v>-0.10509200000524288</v>
      </c>
      <c r="K78">
        <f t="shared" si="12"/>
        <v>-0.10509200000524288</v>
      </c>
      <c r="O78">
        <f t="shared" ca="1" si="11"/>
        <v>-0.13180901135036174</v>
      </c>
      <c r="Q78" s="2">
        <f t="shared" si="9"/>
        <v>39520.156999999999</v>
      </c>
    </row>
    <row r="79" spans="1:33">
      <c r="A79" s="56" t="s">
        <v>285</v>
      </c>
      <c r="B79" s="58" t="s">
        <v>47</v>
      </c>
      <c r="C79" s="57">
        <v>54824.232400000001</v>
      </c>
      <c r="D79" s="12"/>
      <c r="E79">
        <f t="shared" si="7"/>
        <v>25442.902108084447</v>
      </c>
      <c r="F79">
        <f t="shared" si="8"/>
        <v>25443</v>
      </c>
      <c r="G79">
        <f t="shared" si="10"/>
        <v>-0.11227400000643684</v>
      </c>
      <c r="K79">
        <f t="shared" si="12"/>
        <v>-0.11227400000643684</v>
      </c>
      <c r="O79">
        <f t="shared" ca="1" si="11"/>
        <v>-0.132906892652911</v>
      </c>
      <c r="Q79" s="2">
        <f t="shared" si="9"/>
        <v>39805.732400000001</v>
      </c>
    </row>
    <row r="80" spans="1:33">
      <c r="A80" s="31" t="s">
        <v>61</v>
      </c>
      <c r="B80" s="37" t="s">
        <v>47</v>
      </c>
      <c r="C80" s="31">
        <v>54852.905299999999</v>
      </c>
      <c r="D80" s="31">
        <v>2.9999999999999997E-4</v>
      </c>
      <c r="E80">
        <f t="shared" si="7"/>
        <v>25467.90206448935</v>
      </c>
      <c r="F80">
        <f t="shared" si="8"/>
        <v>25468</v>
      </c>
      <c r="G80">
        <f t="shared" si="10"/>
        <v>-0.11232400000153575</v>
      </c>
      <c r="K80">
        <f t="shared" si="12"/>
        <v>-0.11232400000153575</v>
      </c>
      <c r="O80">
        <f t="shared" ca="1" si="11"/>
        <v>-0.13301712169935168</v>
      </c>
      <c r="Q80" s="2">
        <f t="shared" si="9"/>
        <v>39834.405299999999</v>
      </c>
    </row>
    <row r="81" spans="1:21">
      <c r="A81" s="32" t="s">
        <v>65</v>
      </c>
      <c r="B81" s="38" t="s">
        <v>47</v>
      </c>
      <c r="C81" s="32">
        <v>54942.364699999998</v>
      </c>
      <c r="D81" s="32">
        <v>1.4E-3</v>
      </c>
      <c r="E81">
        <f t="shared" si="7"/>
        <v>25545.901886621359</v>
      </c>
      <c r="F81">
        <f t="shared" si="8"/>
        <v>25546</v>
      </c>
      <c r="G81">
        <f t="shared" si="10"/>
        <v>-0.11252800000511343</v>
      </c>
      <c r="J81">
        <f>G81</f>
        <v>-0.11252800000511343</v>
      </c>
      <c r="O81">
        <f t="shared" ca="1" si="11"/>
        <v>-0.13336103632424662</v>
      </c>
      <c r="Q81" s="2">
        <f t="shared" si="9"/>
        <v>39923.864699999998</v>
      </c>
    </row>
    <row r="82" spans="1:21">
      <c r="A82" s="32" t="s">
        <v>66</v>
      </c>
      <c r="B82" s="38" t="s">
        <v>47</v>
      </c>
      <c r="C82" s="32">
        <v>55309.371500000001</v>
      </c>
      <c r="D82" s="32">
        <v>4.3E-3</v>
      </c>
      <c r="E82">
        <f t="shared" si="7"/>
        <v>25865.895818184035</v>
      </c>
      <c r="F82">
        <f t="shared" si="8"/>
        <v>25866</v>
      </c>
      <c r="G82">
        <f t="shared" si="10"/>
        <v>-0.11948800000391202</v>
      </c>
      <c r="J82">
        <f>G82</f>
        <v>-0.11948800000391202</v>
      </c>
      <c r="O82">
        <f t="shared" ca="1" si="11"/>
        <v>-0.13477196811868741</v>
      </c>
      <c r="Q82" s="2">
        <f t="shared" si="9"/>
        <v>40290.871500000001</v>
      </c>
    </row>
    <row r="83" spans="1:21">
      <c r="A83" s="56" t="s">
        <v>306</v>
      </c>
      <c r="B83" s="58" t="s">
        <v>47</v>
      </c>
      <c r="C83" s="57">
        <v>55573.1587</v>
      </c>
      <c r="D83" s="12"/>
      <c r="E83">
        <f t="shared" si="7"/>
        <v>26095.892382890492</v>
      </c>
      <c r="F83">
        <f t="shared" si="8"/>
        <v>26096</v>
      </c>
      <c r="G83">
        <f t="shared" si="10"/>
        <v>-0.12342800000624266</v>
      </c>
      <c r="K83">
        <f>G83</f>
        <v>-0.12342800000624266</v>
      </c>
      <c r="O83">
        <f t="shared" ca="1" si="11"/>
        <v>-0.13578607534594173</v>
      </c>
      <c r="Q83" s="2">
        <f t="shared" si="9"/>
        <v>40554.6587</v>
      </c>
    </row>
    <row r="84" spans="1:21">
      <c r="A84" s="56" t="s">
        <v>306</v>
      </c>
      <c r="B84" s="58" t="s">
        <v>47</v>
      </c>
      <c r="C84" s="57">
        <v>55581.189899999998</v>
      </c>
      <c r="D84" s="12"/>
      <c r="E84">
        <f t="shared" si="7"/>
        <v>26102.894801546401</v>
      </c>
      <c r="F84">
        <f t="shared" si="8"/>
        <v>26103</v>
      </c>
      <c r="G84">
        <f t="shared" si="10"/>
        <v>-0.120654000005743</v>
      </c>
      <c r="K84">
        <f>G84</f>
        <v>-0.120654000005743</v>
      </c>
      <c r="O84">
        <f t="shared" ca="1" si="11"/>
        <v>-0.13581693947894513</v>
      </c>
      <c r="Q84" s="2">
        <f t="shared" si="9"/>
        <v>40562.689899999998</v>
      </c>
    </row>
    <row r="85" spans="1:21">
      <c r="A85" s="39" t="s">
        <v>70</v>
      </c>
      <c r="B85" s="37" t="s">
        <v>47</v>
      </c>
      <c r="C85" s="31">
        <v>55613.301220000001</v>
      </c>
      <c r="D85" s="31">
        <v>2.0000000000000001E-4</v>
      </c>
      <c r="E85">
        <f t="shared" ref="E85:E100" si="13">+(C85-C$7)/C$8</f>
        <v>26130.89272293224</v>
      </c>
      <c r="F85">
        <f t="shared" ref="F85:F100" si="14">ROUND(2*E85,0)/2</f>
        <v>26131</v>
      </c>
      <c r="G85">
        <f t="shared" si="10"/>
        <v>-0.12303799999790499</v>
      </c>
      <c r="K85">
        <f>G85</f>
        <v>-0.12303799999790499</v>
      </c>
      <c r="O85">
        <f t="shared" ca="1" si="11"/>
        <v>-0.1359403960109587</v>
      </c>
      <c r="Q85" s="2">
        <f t="shared" ref="Q85:Q100" si="15">+C85-15018.5</f>
        <v>40594.801220000001</v>
      </c>
    </row>
    <row r="86" spans="1:21">
      <c r="A86" s="32" t="s">
        <v>68</v>
      </c>
      <c r="B86" s="38" t="s">
        <v>47</v>
      </c>
      <c r="C86" s="32">
        <v>55629.356899999999</v>
      </c>
      <c r="D86" s="32">
        <v>1.2999999999999999E-3</v>
      </c>
      <c r="E86">
        <f t="shared" si="13"/>
        <v>26144.891701063192</v>
      </c>
      <c r="F86">
        <f t="shared" si="14"/>
        <v>26145</v>
      </c>
      <c r="G86">
        <f t="shared" si="10"/>
        <v>-0.12421000000904314</v>
      </c>
      <c r="J86">
        <f>G86</f>
        <v>-0.12421000000904314</v>
      </c>
      <c r="O86">
        <f t="shared" ca="1" si="11"/>
        <v>-0.13600212427696551</v>
      </c>
      <c r="Q86" s="2">
        <f t="shared" si="15"/>
        <v>40610.856899999999</v>
      </c>
    </row>
    <row r="87" spans="1:21">
      <c r="A87" s="32" t="s">
        <v>67</v>
      </c>
      <c r="B87" s="38" t="s">
        <v>47</v>
      </c>
      <c r="C87" s="32">
        <v>55639.678699999997</v>
      </c>
      <c r="D87" s="32">
        <v>4.0000000000000002E-4</v>
      </c>
      <c r="E87">
        <f t="shared" si="13"/>
        <v>26153.891298244507</v>
      </c>
      <c r="F87">
        <f t="shared" si="14"/>
        <v>26154</v>
      </c>
      <c r="G87">
        <f t="shared" si="10"/>
        <v>-0.12467200001265155</v>
      </c>
      <c r="K87">
        <f>G87</f>
        <v>-0.12467200001265155</v>
      </c>
      <c r="O87">
        <f t="shared" ca="1" si="11"/>
        <v>-0.13604180673368416</v>
      </c>
      <c r="Q87" s="2">
        <f t="shared" si="15"/>
        <v>40621.178699999997</v>
      </c>
    </row>
    <row r="88" spans="1:21">
      <c r="A88" s="56" t="s">
        <v>326</v>
      </c>
      <c r="B88" s="58" t="s">
        <v>47</v>
      </c>
      <c r="C88" s="57">
        <v>55940.166899999997</v>
      </c>
      <c r="D88" s="12"/>
      <c r="E88">
        <f t="shared" si="13"/>
        <v>26415.887535115842</v>
      </c>
      <c r="F88">
        <f t="shared" si="14"/>
        <v>26416</v>
      </c>
      <c r="G88">
        <f t="shared" si="10"/>
        <v>-0.12898800001130439</v>
      </c>
      <c r="K88">
        <f>G88</f>
        <v>-0.12898800001130439</v>
      </c>
      <c r="O88">
        <f t="shared" ca="1" si="11"/>
        <v>-0.13719700714038255</v>
      </c>
      <c r="Q88" s="2">
        <f t="shared" si="15"/>
        <v>40921.666899999997</v>
      </c>
    </row>
    <row r="89" spans="1:21">
      <c r="A89" s="31" t="s">
        <v>69</v>
      </c>
      <c r="B89" s="37" t="s">
        <v>47</v>
      </c>
      <c r="C89" s="31">
        <v>55945.900500000003</v>
      </c>
      <c r="D89" s="31">
        <v>5.0000000000000001E-4</v>
      </c>
      <c r="E89">
        <f t="shared" si="13"/>
        <v>26420.886671932953</v>
      </c>
      <c r="F89">
        <f t="shared" si="14"/>
        <v>26421</v>
      </c>
      <c r="G89">
        <f t="shared" si="10"/>
        <v>-0.12997799999720883</v>
      </c>
      <c r="K89">
        <f>G89</f>
        <v>-0.12997799999720883</v>
      </c>
      <c r="O89">
        <f t="shared" ca="1" si="11"/>
        <v>-0.13721905294967068</v>
      </c>
      <c r="Q89" s="2">
        <f t="shared" si="15"/>
        <v>40927.400500000003</v>
      </c>
    </row>
    <row r="90" spans="1:21">
      <c r="A90" s="39" t="s">
        <v>71</v>
      </c>
      <c r="B90" s="37" t="s">
        <v>47</v>
      </c>
      <c r="C90" s="31">
        <v>55988.337500000001</v>
      </c>
      <c r="D90" s="31">
        <v>8.9999999999999998E-4</v>
      </c>
      <c r="E90">
        <f t="shared" si="13"/>
        <v>26457.887573479533</v>
      </c>
      <c r="F90">
        <f t="shared" si="14"/>
        <v>26458</v>
      </c>
      <c r="G90">
        <f t="shared" si="10"/>
        <v>-0.12894400000368478</v>
      </c>
      <c r="J90">
        <f>G90</f>
        <v>-0.12894400000368478</v>
      </c>
      <c r="O90">
        <f t="shared" ca="1" si="11"/>
        <v>-0.1373821919384029</v>
      </c>
      <c r="Q90" s="2">
        <f t="shared" si="15"/>
        <v>40969.837500000001</v>
      </c>
    </row>
    <row r="91" spans="1:21">
      <c r="A91" s="41" t="s">
        <v>73</v>
      </c>
      <c r="B91" s="42"/>
      <c r="C91" s="41">
        <v>55988.339200000002</v>
      </c>
      <c r="D91" s="41">
        <v>1.6999999999999999E-3</v>
      </c>
      <c r="E91">
        <f t="shared" si="13"/>
        <v>26457.889055712785</v>
      </c>
      <c r="F91">
        <f t="shared" si="14"/>
        <v>26458</v>
      </c>
      <c r="G91">
        <f t="shared" si="10"/>
        <v>-0.12724400000297464</v>
      </c>
      <c r="J91">
        <f>G91</f>
        <v>-0.12724400000297464</v>
      </c>
      <c r="O91">
        <f t="shared" ca="1" si="11"/>
        <v>-0.1373821919384029</v>
      </c>
      <c r="Q91" s="2">
        <f t="shared" si="15"/>
        <v>40969.839200000002</v>
      </c>
    </row>
    <row r="92" spans="1:21">
      <c r="A92" s="39" t="s">
        <v>70</v>
      </c>
      <c r="B92" s="37" t="s">
        <v>49</v>
      </c>
      <c r="C92" s="31">
        <v>56008.40797</v>
      </c>
      <c r="D92" s="31">
        <v>5.0000000000000001E-4</v>
      </c>
      <c r="E92">
        <f t="shared" si="13"/>
        <v>26475.387054697891</v>
      </c>
      <c r="F92">
        <f t="shared" si="14"/>
        <v>26475.5</v>
      </c>
      <c r="G92">
        <f t="shared" si="10"/>
        <v>-0.12953900000138674</v>
      </c>
      <c r="K92">
        <f>G92</f>
        <v>-0.12953900000138674</v>
      </c>
      <c r="O92">
        <f t="shared" ca="1" si="11"/>
        <v>-0.13745935227091138</v>
      </c>
      <c r="Q92" s="2">
        <f t="shared" si="15"/>
        <v>40989.90797</v>
      </c>
    </row>
    <row r="93" spans="1:21">
      <c r="A93" s="31" t="s">
        <v>72</v>
      </c>
      <c r="B93" s="37" t="s">
        <v>47</v>
      </c>
      <c r="C93" s="40">
        <v>56683.361830000002</v>
      </c>
      <c r="D93" s="31">
        <v>2.0000000000000001E-4</v>
      </c>
      <c r="E93">
        <f t="shared" si="13"/>
        <v>27063.880617446059</v>
      </c>
      <c r="F93">
        <f t="shared" si="14"/>
        <v>27064</v>
      </c>
      <c r="G93">
        <f t="shared" si="10"/>
        <v>-0.13692199999786681</v>
      </c>
      <c r="K93">
        <f>G93</f>
        <v>-0.13692199999786681</v>
      </c>
      <c r="O93">
        <f t="shared" ca="1" si="11"/>
        <v>-0.14005414402412514</v>
      </c>
      <c r="Q93" s="2">
        <f t="shared" si="15"/>
        <v>41664.861830000002</v>
      </c>
    </row>
    <row r="94" spans="1:21" s="74" customFormat="1" ht="12" customHeight="1">
      <c r="A94" s="59" t="s">
        <v>343</v>
      </c>
      <c r="B94" s="60" t="s">
        <v>47</v>
      </c>
      <c r="C94" s="61">
        <v>57121.475599999998</v>
      </c>
      <c r="D94" s="61">
        <v>5.4999999999999997E-3</v>
      </c>
      <c r="E94" s="74">
        <f t="shared" si="13"/>
        <v>27445.872852287604</v>
      </c>
      <c r="F94" s="74">
        <f t="shared" si="14"/>
        <v>27446</v>
      </c>
      <c r="G94" s="74">
        <f t="shared" si="10"/>
        <v>-0.14582800000789575</v>
      </c>
      <c r="K94" s="74">
        <f>G94</f>
        <v>-0.14582800000789575</v>
      </c>
      <c r="O94" s="74">
        <f t="shared" ca="1" si="11"/>
        <v>-0.14173844385373885</v>
      </c>
      <c r="Q94" s="75">
        <f t="shared" si="15"/>
        <v>42102.975599999998</v>
      </c>
    </row>
    <row r="95" spans="1:21" s="74" customFormat="1" ht="12" customHeight="1">
      <c r="A95" s="59" t="s">
        <v>343</v>
      </c>
      <c r="B95" s="60" t="s">
        <v>47</v>
      </c>
      <c r="C95" s="61">
        <v>57414.497100000001</v>
      </c>
      <c r="D95" s="61">
        <v>3.2000000000000002E-3</v>
      </c>
      <c r="E95" s="74">
        <f t="shared" si="13"/>
        <v>27701.358859133779</v>
      </c>
      <c r="F95" s="74">
        <f t="shared" si="14"/>
        <v>27701.5</v>
      </c>
      <c r="K95" s="74">
        <f>U95</f>
        <v>-0.1618769999986398</v>
      </c>
      <c r="O95" s="74">
        <f t="shared" ca="1" si="11"/>
        <v>-0.14286498470836267</v>
      </c>
      <c r="Q95" s="75">
        <f t="shared" si="15"/>
        <v>42395.997100000001</v>
      </c>
      <c r="U95" s="74">
        <f>+C95-(C$7+F95*C$8)</f>
        <v>-0.1618769999986398</v>
      </c>
    </row>
    <row r="96" spans="1:21" s="74" customFormat="1" ht="12" customHeight="1">
      <c r="A96" s="59" t="s">
        <v>343</v>
      </c>
      <c r="B96" s="60" t="s">
        <v>47</v>
      </c>
      <c r="C96" s="61">
        <v>57457.526299999998</v>
      </c>
      <c r="D96" s="61">
        <v>3.8E-3</v>
      </c>
      <c r="E96" s="74">
        <f t="shared" si="13"/>
        <v>27738.876100994137</v>
      </c>
      <c r="F96" s="74">
        <f t="shared" si="14"/>
        <v>27739</v>
      </c>
      <c r="O96" s="74">
        <f t="shared" ca="1" si="11"/>
        <v>-0.1430303282780237</v>
      </c>
      <c r="Q96" s="75">
        <f t="shared" si="15"/>
        <v>42439.026299999998</v>
      </c>
      <c r="U96" s="74">
        <f>+C96-(C$7+F96*C$8)</f>
        <v>-0.14210200000525219</v>
      </c>
    </row>
    <row r="97" spans="1:21" s="74" customFormat="1" ht="12" customHeight="1">
      <c r="A97" s="59" t="s">
        <v>343</v>
      </c>
      <c r="B97" s="60" t="s">
        <v>47</v>
      </c>
      <c r="C97" s="61">
        <v>57464.407299999999</v>
      </c>
      <c r="D97" s="61">
        <v>1.6000000000000001E-3</v>
      </c>
      <c r="E97" s="74">
        <f t="shared" si="13"/>
        <v>27744.875658067966</v>
      </c>
      <c r="F97" s="74">
        <f t="shared" si="14"/>
        <v>27745</v>
      </c>
      <c r="O97" s="74">
        <f t="shared" ca="1" si="11"/>
        <v>-0.14305678324916948</v>
      </c>
      <c r="Q97" s="75">
        <f t="shared" si="15"/>
        <v>42445.907299999999</v>
      </c>
      <c r="U97" s="74">
        <f>+C97-(C$7+F97*C$8)</f>
        <v>-0.14261000000260537</v>
      </c>
    </row>
    <row r="98" spans="1:21" s="74" customFormat="1" ht="12" customHeight="1">
      <c r="A98" s="66" t="s">
        <v>350</v>
      </c>
      <c r="B98" s="67" t="s">
        <v>47</v>
      </c>
      <c r="C98" s="68">
        <v>57800.454260000028</v>
      </c>
      <c r="D98" s="68">
        <v>2.0000000000000001E-4</v>
      </c>
      <c r="E98" s="74">
        <f t="shared" si="13"/>
        <v>28037.875645861364</v>
      </c>
      <c r="F98" s="74">
        <f t="shared" si="14"/>
        <v>28038</v>
      </c>
      <c r="G98" s="74">
        <f>+C98-(C$7+F98*C$8)</f>
        <v>-0.14262399997824105</v>
      </c>
      <c r="K98" s="74">
        <f>G98</f>
        <v>-0.14262399997824105</v>
      </c>
      <c r="O98" s="74">
        <f t="shared" ca="1" si="11"/>
        <v>-0.14434866767345433</v>
      </c>
      <c r="Q98" s="75">
        <f t="shared" si="15"/>
        <v>42781.954260000028</v>
      </c>
    </row>
    <row r="99" spans="1:21" s="74" customFormat="1" ht="12" customHeight="1">
      <c r="A99" s="63" t="s">
        <v>349</v>
      </c>
      <c r="B99" s="64" t="s">
        <v>49</v>
      </c>
      <c r="C99" s="65">
        <v>57858.36954</v>
      </c>
      <c r="D99" s="65">
        <v>2.7E-4</v>
      </c>
      <c r="E99" s="74">
        <f t="shared" si="13"/>
        <v>28088.372089373432</v>
      </c>
      <c r="F99" s="74">
        <f t="shared" si="14"/>
        <v>28088.5</v>
      </c>
      <c r="G99" s="74">
        <f>+C99-(C$7+F99*C$8)</f>
        <v>-0.14670300000580028</v>
      </c>
      <c r="K99" s="74">
        <f>G99</f>
        <v>-0.14670300000580028</v>
      </c>
      <c r="O99" s="74">
        <f t="shared" ca="1" si="11"/>
        <v>-0.14457133034726452</v>
      </c>
      <c r="Q99" s="75">
        <f t="shared" si="15"/>
        <v>42839.86954</v>
      </c>
    </row>
    <row r="100" spans="1:21" s="74" customFormat="1" ht="12" customHeight="1">
      <c r="A100" s="76" t="s">
        <v>348</v>
      </c>
      <c r="B100" s="77"/>
      <c r="C100" s="78">
        <v>59258.754000000001</v>
      </c>
      <c r="D100" s="78">
        <v>1E-3</v>
      </c>
      <c r="E100" s="74">
        <f t="shared" si="13"/>
        <v>29309.369981114603</v>
      </c>
      <c r="F100" s="74">
        <f t="shared" si="14"/>
        <v>29309.5</v>
      </c>
      <c r="G100" s="74">
        <f>+C100-(C$7+F100*C$8)</f>
        <v>-0.14912100000947248</v>
      </c>
      <c r="K100" s="74">
        <f>G100</f>
        <v>-0.14912100000947248</v>
      </c>
      <c r="O100" s="74">
        <f t="shared" ca="1" si="11"/>
        <v>-0.1499549169754277</v>
      </c>
      <c r="Q100" s="75">
        <f t="shared" si="15"/>
        <v>44240.254000000001</v>
      </c>
    </row>
    <row r="101" spans="1:21" s="74" customFormat="1" ht="12" customHeight="1">
      <c r="A101" s="69" t="s">
        <v>351</v>
      </c>
      <c r="B101" s="70" t="s">
        <v>47</v>
      </c>
      <c r="C101" s="71">
        <v>59259.3298</v>
      </c>
      <c r="D101" s="69">
        <v>1.1999999999999999E-3</v>
      </c>
      <c r="E101" s="74">
        <f t="shared" ref="E101" si="16">+(C101-C$7)/C$8</f>
        <v>29309.872022236978</v>
      </c>
      <c r="F101" s="74">
        <f t="shared" ref="F101" si="17">ROUND(2*E101,0)/2</f>
        <v>29310</v>
      </c>
      <c r="G101" s="74">
        <f>+C101-(C$7+F101*C$8)</f>
        <v>-0.1467800000027637</v>
      </c>
      <c r="K101" s="74">
        <f>G101</f>
        <v>-0.1467800000027637</v>
      </c>
      <c r="O101" s="74">
        <f t="shared" ref="O101" ca="1" si="18">+C$11+C$12*F101</f>
        <v>-0.14995712155635652</v>
      </c>
      <c r="Q101" s="75">
        <f t="shared" ref="Q101" si="19">+C101-15018.5</f>
        <v>44240.8298</v>
      </c>
    </row>
    <row r="102" spans="1:21" s="74" customFormat="1" ht="12" customHeight="1">
      <c r="A102" s="72" t="s">
        <v>352</v>
      </c>
      <c r="B102" s="73" t="s">
        <v>47</v>
      </c>
      <c r="C102" s="71">
        <v>59691.710400000004</v>
      </c>
      <c r="D102" s="69">
        <v>1.4E-3</v>
      </c>
      <c r="E102" s="74">
        <f t="shared" ref="E102" si="20">+(C102-C$7)/C$8</f>
        <v>29686.865495179249</v>
      </c>
      <c r="F102" s="74">
        <f t="shared" ref="F102" si="21">ROUND(2*E102,0)/2</f>
        <v>29687</v>
      </c>
      <c r="G102" s="74">
        <f>+C102-(C$7+F102*C$8)</f>
        <v>-0.15426600000500912</v>
      </c>
      <c r="K102" s="74">
        <f>G102</f>
        <v>-0.15426600000500912</v>
      </c>
      <c r="O102" s="74">
        <f t="shared" ref="O102" ca="1" si="22">+C$11+C$12*F102</f>
        <v>-0.15161937557668206</v>
      </c>
      <c r="Q102" s="75">
        <f t="shared" ref="Q102" si="23">+C102-15018.5</f>
        <v>44673.210400000004</v>
      </c>
    </row>
    <row r="103" spans="1:21" s="74" customFormat="1" ht="12" customHeight="1">
      <c r="B103" s="77"/>
      <c r="C103" s="78"/>
      <c r="D103" s="78"/>
    </row>
    <row r="104" spans="1:21" s="74" customFormat="1" ht="12" customHeight="1">
      <c r="B104" s="77"/>
      <c r="C104" s="78"/>
      <c r="D104" s="78"/>
    </row>
    <row r="105" spans="1:21" s="74" customFormat="1" ht="12" customHeight="1">
      <c r="B105" s="77"/>
      <c r="C105" s="78"/>
      <c r="D105" s="78"/>
    </row>
    <row r="106" spans="1:21" s="74" customFormat="1" ht="12" customHeight="1">
      <c r="B106" s="77"/>
      <c r="C106" s="78"/>
      <c r="D106" s="78"/>
    </row>
    <row r="107" spans="1:21" s="74" customFormat="1" ht="12" customHeight="1">
      <c r="B107" s="77"/>
      <c r="C107" s="78"/>
      <c r="D107" s="78"/>
    </row>
    <row r="108" spans="1:21" s="74" customFormat="1" ht="12" customHeight="1">
      <c r="B108" s="77"/>
      <c r="C108" s="78"/>
      <c r="D108" s="78"/>
    </row>
    <row r="109" spans="1:21">
      <c r="B109" s="16"/>
      <c r="C109" s="12"/>
      <c r="D109" s="12"/>
    </row>
    <row r="110" spans="1:21">
      <c r="B110" s="16"/>
      <c r="C110" s="12"/>
      <c r="D110" s="12"/>
    </row>
    <row r="111" spans="1:21">
      <c r="B111" s="16"/>
      <c r="C111" s="12"/>
      <c r="D111" s="12"/>
    </row>
    <row r="112" spans="1:21">
      <c r="B112" s="16"/>
      <c r="C112" s="12"/>
      <c r="D112" s="12"/>
    </row>
    <row r="113" spans="2:4">
      <c r="B113" s="16"/>
      <c r="C113" s="12"/>
      <c r="D113" s="12"/>
    </row>
    <row r="114" spans="2:4">
      <c r="B114" s="16"/>
      <c r="C114" s="12"/>
      <c r="D114" s="12"/>
    </row>
    <row r="115" spans="2:4">
      <c r="B115" s="16"/>
      <c r="C115" s="12"/>
      <c r="D115" s="12"/>
    </row>
    <row r="116" spans="2:4">
      <c r="B116" s="16"/>
      <c r="C116" s="12"/>
      <c r="D116" s="12"/>
    </row>
    <row r="117" spans="2:4">
      <c r="B117" s="16"/>
      <c r="C117" s="12"/>
      <c r="D117" s="12"/>
    </row>
    <row r="118" spans="2:4">
      <c r="B118" s="16"/>
      <c r="C118" s="12"/>
      <c r="D118" s="12"/>
    </row>
    <row r="119" spans="2:4">
      <c r="B119" s="16"/>
      <c r="C119" s="12"/>
      <c r="D119" s="12"/>
    </row>
    <row r="120" spans="2:4">
      <c r="B120" s="16"/>
      <c r="C120" s="12"/>
      <c r="D120" s="12"/>
    </row>
    <row r="121" spans="2:4">
      <c r="B121" s="16"/>
      <c r="C121" s="12"/>
      <c r="D121" s="12"/>
    </row>
    <row r="122" spans="2:4">
      <c r="B122" s="16"/>
      <c r="C122" s="12"/>
      <c r="D122" s="12"/>
    </row>
    <row r="123" spans="2:4">
      <c r="B123" s="16"/>
      <c r="C123" s="12"/>
      <c r="D123" s="12"/>
    </row>
    <row r="124" spans="2:4">
      <c r="B124" s="16"/>
      <c r="C124" s="12"/>
      <c r="D124" s="12"/>
    </row>
    <row r="125" spans="2:4">
      <c r="B125" s="16"/>
      <c r="C125" s="12"/>
      <c r="D125" s="12"/>
    </row>
    <row r="126" spans="2:4">
      <c r="B126" s="16"/>
      <c r="C126" s="12"/>
      <c r="D126" s="12"/>
    </row>
    <row r="127" spans="2:4">
      <c r="B127" s="16"/>
      <c r="C127" s="12"/>
      <c r="D127" s="12"/>
    </row>
    <row r="128" spans="2:4">
      <c r="B128" s="16"/>
      <c r="C128" s="12"/>
      <c r="D128" s="12"/>
    </row>
    <row r="129" spans="2:4">
      <c r="B129" s="16"/>
      <c r="C129" s="12"/>
      <c r="D129" s="12"/>
    </row>
    <row r="130" spans="2:4">
      <c r="B130" s="16"/>
      <c r="C130" s="12"/>
      <c r="D130" s="12"/>
    </row>
    <row r="131" spans="2:4">
      <c r="B131" s="16"/>
      <c r="C131" s="12"/>
      <c r="D131" s="12"/>
    </row>
    <row r="132" spans="2:4">
      <c r="B132" s="16"/>
      <c r="C132" s="12"/>
      <c r="D132" s="12"/>
    </row>
    <row r="133" spans="2:4">
      <c r="B133" s="16"/>
      <c r="C133" s="12"/>
      <c r="D133" s="12"/>
    </row>
    <row r="134" spans="2:4">
      <c r="B134" s="16"/>
      <c r="C134" s="12"/>
      <c r="D134" s="12"/>
    </row>
    <row r="135" spans="2:4">
      <c r="B135" s="16"/>
      <c r="C135" s="12"/>
      <c r="D135" s="12"/>
    </row>
    <row r="136" spans="2:4">
      <c r="B136" s="16"/>
      <c r="C136" s="12"/>
      <c r="D136" s="12"/>
    </row>
    <row r="137" spans="2:4">
      <c r="B137" s="16"/>
      <c r="C137" s="12"/>
      <c r="D137" s="12"/>
    </row>
    <row r="138" spans="2:4">
      <c r="B138" s="16"/>
      <c r="C138" s="12"/>
      <c r="D138" s="12"/>
    </row>
    <row r="139" spans="2:4">
      <c r="B139" s="16"/>
      <c r="C139" s="12"/>
      <c r="D139" s="12"/>
    </row>
    <row r="140" spans="2:4">
      <c r="B140" s="16"/>
      <c r="C140" s="12"/>
      <c r="D140" s="12"/>
    </row>
    <row r="141" spans="2:4">
      <c r="B141" s="16"/>
      <c r="C141" s="12"/>
      <c r="D141" s="12"/>
    </row>
    <row r="142" spans="2:4">
      <c r="B142" s="16"/>
      <c r="C142" s="12"/>
      <c r="D142" s="12"/>
    </row>
    <row r="143" spans="2:4">
      <c r="B143" s="16"/>
      <c r="C143" s="12"/>
      <c r="D143" s="12"/>
    </row>
    <row r="144" spans="2:4">
      <c r="B144" s="16"/>
      <c r="C144" s="12"/>
      <c r="D144" s="12"/>
    </row>
    <row r="145" spans="2:4">
      <c r="B145" s="16"/>
      <c r="C145" s="12"/>
      <c r="D145" s="12"/>
    </row>
    <row r="146" spans="2:4">
      <c r="B146" s="16"/>
      <c r="C146" s="12"/>
      <c r="D146" s="12"/>
    </row>
    <row r="147" spans="2:4">
      <c r="B147" s="16"/>
      <c r="C147" s="12"/>
      <c r="D147" s="12"/>
    </row>
    <row r="148" spans="2:4">
      <c r="B148" s="16"/>
      <c r="C148" s="12"/>
      <c r="D148" s="12"/>
    </row>
    <row r="149" spans="2:4">
      <c r="B149" s="16"/>
      <c r="C149" s="12"/>
      <c r="D149" s="12"/>
    </row>
    <row r="150" spans="2:4">
      <c r="B150" s="16"/>
      <c r="C150" s="12"/>
      <c r="D150" s="12"/>
    </row>
    <row r="151" spans="2:4">
      <c r="B151" s="16"/>
      <c r="C151" s="12"/>
      <c r="D151" s="12"/>
    </row>
    <row r="152" spans="2:4">
      <c r="B152" s="16"/>
      <c r="C152" s="12"/>
      <c r="D152" s="12"/>
    </row>
    <row r="153" spans="2:4">
      <c r="B153" s="16"/>
      <c r="C153" s="12"/>
      <c r="D153" s="12"/>
    </row>
    <row r="154" spans="2:4">
      <c r="B154" s="16"/>
      <c r="C154" s="12"/>
      <c r="D154" s="12"/>
    </row>
    <row r="155" spans="2:4">
      <c r="B155" s="16"/>
      <c r="C155" s="12"/>
      <c r="D155" s="12"/>
    </row>
    <row r="156" spans="2:4">
      <c r="B156" s="16"/>
      <c r="C156" s="12"/>
      <c r="D156" s="12"/>
    </row>
    <row r="157" spans="2:4">
      <c r="B157" s="16"/>
      <c r="C157" s="12"/>
      <c r="D157" s="12"/>
    </row>
    <row r="158" spans="2:4">
      <c r="B158" s="16"/>
      <c r="C158" s="12"/>
      <c r="D158" s="12"/>
    </row>
    <row r="159" spans="2:4">
      <c r="B159" s="16"/>
      <c r="C159" s="12"/>
      <c r="D159" s="12"/>
    </row>
    <row r="160" spans="2:4">
      <c r="B160" s="16"/>
      <c r="C160" s="12"/>
      <c r="D160" s="12"/>
    </row>
    <row r="161" spans="2:4">
      <c r="B161" s="16"/>
      <c r="C161" s="12"/>
      <c r="D161" s="12"/>
    </row>
    <row r="162" spans="2:4">
      <c r="B162" s="16"/>
      <c r="C162" s="12"/>
      <c r="D162" s="12"/>
    </row>
    <row r="163" spans="2:4">
      <c r="B163" s="16"/>
      <c r="C163" s="12"/>
      <c r="D163" s="12"/>
    </row>
    <row r="164" spans="2:4">
      <c r="B164" s="16"/>
      <c r="C164" s="12"/>
      <c r="D164" s="12"/>
    </row>
    <row r="165" spans="2:4">
      <c r="B165" s="16"/>
      <c r="C165" s="12"/>
      <c r="D165" s="12"/>
    </row>
    <row r="166" spans="2:4">
      <c r="B166" s="16"/>
      <c r="C166" s="12"/>
      <c r="D166" s="12"/>
    </row>
    <row r="167" spans="2:4">
      <c r="B167" s="16"/>
      <c r="C167" s="12"/>
      <c r="D167" s="12"/>
    </row>
    <row r="168" spans="2:4">
      <c r="B168" s="16"/>
      <c r="C168" s="12"/>
      <c r="D168" s="12"/>
    </row>
    <row r="169" spans="2:4">
      <c r="B169" s="16"/>
      <c r="C169" s="12"/>
      <c r="D169" s="12"/>
    </row>
    <row r="170" spans="2:4">
      <c r="B170" s="16"/>
      <c r="C170" s="12"/>
      <c r="D170" s="12"/>
    </row>
    <row r="171" spans="2:4">
      <c r="B171" s="16"/>
      <c r="C171" s="12"/>
      <c r="D171" s="12"/>
    </row>
    <row r="172" spans="2:4">
      <c r="B172" s="16"/>
      <c r="C172" s="12"/>
      <c r="D172" s="12"/>
    </row>
    <row r="173" spans="2:4">
      <c r="B173" s="16"/>
      <c r="C173" s="12"/>
      <c r="D173" s="12"/>
    </row>
    <row r="174" spans="2:4">
      <c r="B174" s="16"/>
      <c r="C174" s="12"/>
      <c r="D174" s="12"/>
    </row>
    <row r="175" spans="2:4">
      <c r="B175" s="16"/>
      <c r="C175" s="12"/>
      <c r="D175" s="12"/>
    </row>
    <row r="176" spans="2:4">
      <c r="B176" s="16"/>
      <c r="C176" s="12"/>
      <c r="D176" s="12"/>
    </row>
    <row r="177" spans="2:4">
      <c r="B177" s="16"/>
      <c r="C177" s="12"/>
      <c r="D177" s="12"/>
    </row>
    <row r="178" spans="2:4">
      <c r="B178" s="16"/>
      <c r="C178" s="12"/>
      <c r="D178" s="12"/>
    </row>
    <row r="179" spans="2:4">
      <c r="B179" s="16"/>
      <c r="C179" s="12"/>
      <c r="D179" s="12"/>
    </row>
    <row r="180" spans="2:4">
      <c r="B180" s="16"/>
      <c r="C180" s="12"/>
      <c r="D180" s="12"/>
    </row>
    <row r="181" spans="2:4">
      <c r="B181" s="16"/>
      <c r="C181" s="12"/>
      <c r="D181" s="12"/>
    </row>
    <row r="182" spans="2:4">
      <c r="B182" s="16"/>
      <c r="C182" s="12"/>
      <c r="D182" s="12"/>
    </row>
    <row r="183" spans="2:4">
      <c r="B183" s="16"/>
      <c r="C183" s="12"/>
      <c r="D183" s="12"/>
    </row>
    <row r="184" spans="2:4">
      <c r="B184" s="16"/>
      <c r="C184" s="12"/>
      <c r="D184" s="12"/>
    </row>
    <row r="185" spans="2:4">
      <c r="B185" s="16"/>
      <c r="C185" s="12"/>
      <c r="D185" s="12"/>
    </row>
    <row r="186" spans="2:4">
      <c r="B186" s="16"/>
      <c r="C186" s="12"/>
      <c r="D186" s="12"/>
    </row>
    <row r="187" spans="2:4">
      <c r="B187" s="16"/>
      <c r="C187" s="12"/>
      <c r="D187" s="12"/>
    </row>
    <row r="188" spans="2:4">
      <c r="B188" s="16"/>
      <c r="C188" s="12"/>
      <c r="D188" s="12"/>
    </row>
    <row r="189" spans="2:4">
      <c r="B189" s="16"/>
      <c r="C189" s="12"/>
      <c r="D189" s="12"/>
    </row>
    <row r="190" spans="2:4">
      <c r="B190" s="16"/>
      <c r="C190" s="12"/>
      <c r="D190" s="12"/>
    </row>
    <row r="191" spans="2:4">
      <c r="B191" s="16"/>
      <c r="C191" s="12"/>
      <c r="D191" s="12"/>
    </row>
    <row r="192" spans="2:4">
      <c r="B192" s="16"/>
      <c r="C192" s="12"/>
      <c r="D192" s="12"/>
    </row>
    <row r="193" spans="2:4">
      <c r="B193" s="16"/>
      <c r="C193" s="12"/>
      <c r="D193" s="12"/>
    </row>
    <row r="194" spans="2:4">
      <c r="B194" s="16"/>
      <c r="C194" s="12"/>
      <c r="D194" s="12"/>
    </row>
    <row r="195" spans="2:4">
      <c r="B195" s="16"/>
      <c r="C195" s="12"/>
      <c r="D195" s="12"/>
    </row>
    <row r="196" spans="2:4">
      <c r="B196" s="16"/>
      <c r="C196" s="12"/>
      <c r="D196" s="12"/>
    </row>
    <row r="197" spans="2:4">
      <c r="B197" s="16"/>
      <c r="C197" s="12"/>
      <c r="D197" s="12"/>
    </row>
    <row r="198" spans="2:4">
      <c r="B198" s="16"/>
      <c r="C198" s="12"/>
      <c r="D198" s="12"/>
    </row>
    <row r="199" spans="2:4">
      <c r="B199" s="16"/>
      <c r="C199" s="12"/>
      <c r="D199" s="12"/>
    </row>
    <row r="200" spans="2:4">
      <c r="B200" s="16"/>
      <c r="C200" s="12"/>
      <c r="D200" s="12"/>
    </row>
    <row r="201" spans="2:4">
      <c r="B201" s="16"/>
      <c r="C201" s="12"/>
      <c r="D201" s="12"/>
    </row>
    <row r="202" spans="2:4">
      <c r="B202" s="16"/>
      <c r="C202" s="12"/>
      <c r="D202" s="12"/>
    </row>
    <row r="203" spans="2:4">
      <c r="B203" s="16"/>
      <c r="C203" s="12"/>
      <c r="D203" s="12"/>
    </row>
    <row r="204" spans="2:4">
      <c r="B204" s="16"/>
      <c r="C204" s="12"/>
      <c r="D204" s="12"/>
    </row>
    <row r="205" spans="2:4">
      <c r="B205" s="16"/>
      <c r="C205" s="12"/>
      <c r="D205" s="12"/>
    </row>
    <row r="206" spans="2:4">
      <c r="B206" s="16"/>
      <c r="C206" s="12"/>
      <c r="D206" s="12"/>
    </row>
    <row r="207" spans="2:4">
      <c r="B207" s="16"/>
      <c r="C207" s="12"/>
      <c r="D207" s="12"/>
    </row>
    <row r="208" spans="2:4">
      <c r="B208" s="16"/>
      <c r="C208" s="12"/>
      <c r="D208" s="12"/>
    </row>
    <row r="209" spans="2:4">
      <c r="B209" s="16"/>
      <c r="C209" s="12"/>
      <c r="D209" s="12"/>
    </row>
    <row r="210" spans="2:4">
      <c r="B210" s="16"/>
      <c r="C210" s="12"/>
      <c r="D210" s="12"/>
    </row>
    <row r="211" spans="2:4">
      <c r="B211" s="16"/>
      <c r="C211" s="12"/>
      <c r="D211" s="12"/>
    </row>
    <row r="212" spans="2:4">
      <c r="B212" s="16"/>
      <c r="C212" s="12"/>
      <c r="D212" s="12"/>
    </row>
    <row r="213" spans="2:4">
      <c r="B213" s="16"/>
      <c r="C213" s="12"/>
      <c r="D213" s="12"/>
    </row>
    <row r="214" spans="2:4">
      <c r="B214" s="16"/>
      <c r="C214" s="12"/>
      <c r="D214" s="12"/>
    </row>
    <row r="215" spans="2:4">
      <c r="B215" s="16"/>
      <c r="C215" s="12"/>
      <c r="D215" s="12"/>
    </row>
    <row r="216" spans="2:4">
      <c r="B216" s="16"/>
      <c r="C216" s="12"/>
      <c r="D216" s="12"/>
    </row>
    <row r="217" spans="2:4">
      <c r="B217" s="16"/>
      <c r="C217" s="12"/>
      <c r="D217" s="12"/>
    </row>
    <row r="218" spans="2:4">
      <c r="B218" s="16"/>
      <c r="C218" s="12"/>
      <c r="D218" s="12"/>
    </row>
    <row r="219" spans="2:4">
      <c r="B219" s="16"/>
      <c r="C219" s="12"/>
      <c r="D219" s="12"/>
    </row>
    <row r="220" spans="2:4">
      <c r="B220" s="16"/>
      <c r="C220" s="12"/>
      <c r="D220" s="12"/>
    </row>
    <row r="221" spans="2:4">
      <c r="B221" s="16"/>
      <c r="C221" s="12"/>
      <c r="D221" s="12"/>
    </row>
    <row r="222" spans="2:4">
      <c r="B222" s="16"/>
      <c r="C222" s="12"/>
      <c r="D222" s="12"/>
    </row>
    <row r="223" spans="2:4">
      <c r="B223" s="16"/>
      <c r="C223" s="12"/>
      <c r="D223" s="12"/>
    </row>
    <row r="224" spans="2:4">
      <c r="B224" s="16"/>
      <c r="C224" s="12"/>
      <c r="D224" s="12"/>
    </row>
    <row r="225" spans="2:4">
      <c r="B225" s="16"/>
      <c r="C225" s="12"/>
      <c r="D225" s="12"/>
    </row>
    <row r="226" spans="2:4">
      <c r="B226" s="16"/>
      <c r="C226" s="12"/>
      <c r="D226" s="12"/>
    </row>
    <row r="227" spans="2:4">
      <c r="B227" s="16"/>
      <c r="C227" s="12"/>
      <c r="D227" s="12"/>
    </row>
    <row r="228" spans="2:4">
      <c r="B228" s="16"/>
      <c r="C228" s="12"/>
      <c r="D228" s="12"/>
    </row>
    <row r="229" spans="2:4">
      <c r="B229" s="16"/>
      <c r="C229" s="12"/>
      <c r="D229" s="12"/>
    </row>
    <row r="230" spans="2:4">
      <c r="B230" s="16"/>
      <c r="C230" s="12"/>
      <c r="D230" s="12"/>
    </row>
    <row r="231" spans="2:4">
      <c r="B231" s="16"/>
      <c r="C231" s="12"/>
      <c r="D231" s="12"/>
    </row>
    <row r="232" spans="2:4">
      <c r="B232" s="16"/>
      <c r="C232" s="12"/>
      <c r="D232" s="12"/>
    </row>
    <row r="233" spans="2:4">
      <c r="B233" s="16"/>
      <c r="C233" s="12"/>
      <c r="D233" s="12"/>
    </row>
    <row r="234" spans="2:4">
      <c r="B234" s="16"/>
      <c r="C234" s="12"/>
      <c r="D234" s="12"/>
    </row>
    <row r="235" spans="2:4">
      <c r="B235" s="16"/>
      <c r="C235" s="12"/>
      <c r="D235" s="12"/>
    </row>
    <row r="236" spans="2:4">
      <c r="B236" s="16"/>
      <c r="C236" s="12"/>
      <c r="D236" s="12"/>
    </row>
    <row r="237" spans="2:4">
      <c r="B237" s="16"/>
      <c r="C237" s="12"/>
      <c r="D237" s="12"/>
    </row>
    <row r="238" spans="2:4">
      <c r="B238" s="16"/>
      <c r="C238" s="12"/>
      <c r="D238" s="12"/>
    </row>
    <row r="239" spans="2:4">
      <c r="C239" s="12"/>
      <c r="D239" s="12"/>
    </row>
    <row r="240" spans="2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  <row r="1454" spans="3:4">
      <c r="C1454" s="12"/>
      <c r="D1454" s="12"/>
    </row>
    <row r="1455" spans="3:4">
      <c r="C1455" s="12"/>
      <c r="D1455" s="12"/>
    </row>
    <row r="1456" spans="3:4">
      <c r="C1456" s="12"/>
      <c r="D1456" s="12"/>
    </row>
    <row r="1457" spans="3:4">
      <c r="C1457" s="12"/>
      <c r="D1457" s="12"/>
    </row>
    <row r="1458" spans="3:4">
      <c r="C1458" s="12"/>
      <c r="D1458" s="12"/>
    </row>
    <row r="1459" spans="3:4">
      <c r="C1459" s="12"/>
      <c r="D1459" s="12"/>
    </row>
    <row r="1460" spans="3:4">
      <c r="C1460" s="12"/>
      <c r="D1460" s="12"/>
    </row>
    <row r="1461" spans="3:4">
      <c r="C1461" s="12"/>
      <c r="D1461" s="12"/>
    </row>
    <row r="1462" spans="3:4">
      <c r="C1462" s="12"/>
      <c r="D1462" s="12"/>
    </row>
    <row r="1463" spans="3:4">
      <c r="C1463" s="12"/>
      <c r="D1463" s="12"/>
    </row>
    <row r="1464" spans="3:4">
      <c r="C1464" s="12"/>
      <c r="D1464" s="12"/>
    </row>
    <row r="1465" spans="3:4">
      <c r="C1465" s="12"/>
      <c r="D1465" s="12"/>
    </row>
    <row r="1466" spans="3:4">
      <c r="C1466" s="12"/>
      <c r="D1466" s="12"/>
    </row>
    <row r="1467" spans="3:4">
      <c r="C1467" s="12"/>
      <c r="D1467" s="12"/>
    </row>
    <row r="1468" spans="3:4">
      <c r="C1468" s="12"/>
      <c r="D1468" s="12"/>
    </row>
    <row r="1469" spans="3:4">
      <c r="C1469" s="12"/>
      <c r="D1469" s="12"/>
    </row>
    <row r="1470" spans="3:4">
      <c r="C1470" s="12"/>
      <c r="D1470" s="12"/>
    </row>
    <row r="1471" spans="3:4">
      <c r="C1471" s="12"/>
      <c r="D1471" s="12"/>
    </row>
    <row r="1472" spans="3:4">
      <c r="C1472" s="12"/>
      <c r="D1472" s="12"/>
    </row>
    <row r="1473" spans="3:4">
      <c r="C1473" s="12"/>
      <c r="D1473" s="12"/>
    </row>
    <row r="1474" spans="3:4">
      <c r="C1474" s="12"/>
      <c r="D1474" s="12"/>
    </row>
    <row r="1475" spans="3:4">
      <c r="C1475" s="12"/>
      <c r="D1475" s="12"/>
    </row>
    <row r="1476" spans="3:4">
      <c r="C1476" s="12"/>
      <c r="D1476" s="12"/>
    </row>
    <row r="1477" spans="3:4">
      <c r="C1477" s="12"/>
      <c r="D1477" s="12"/>
    </row>
    <row r="1478" spans="3:4">
      <c r="C1478" s="12"/>
      <c r="D1478" s="12"/>
    </row>
    <row r="1479" spans="3:4">
      <c r="C1479" s="12"/>
      <c r="D1479" s="12"/>
    </row>
    <row r="1480" spans="3:4">
      <c r="C1480" s="12"/>
      <c r="D1480" s="12"/>
    </row>
    <row r="1481" spans="3:4">
      <c r="C1481" s="12"/>
      <c r="D1481" s="12"/>
    </row>
    <row r="1482" spans="3:4">
      <c r="C1482" s="12"/>
      <c r="D1482" s="12"/>
    </row>
    <row r="1483" spans="3:4">
      <c r="C1483" s="12"/>
      <c r="D1483" s="12"/>
    </row>
    <row r="1484" spans="3:4">
      <c r="C1484" s="12"/>
      <c r="D1484" s="12"/>
    </row>
    <row r="1485" spans="3:4">
      <c r="C1485" s="12"/>
      <c r="D1485" s="12"/>
    </row>
    <row r="1486" spans="3:4">
      <c r="C1486" s="12"/>
      <c r="D1486" s="12"/>
    </row>
    <row r="1487" spans="3:4">
      <c r="C1487" s="12"/>
      <c r="D1487" s="12"/>
    </row>
    <row r="1488" spans="3:4">
      <c r="C1488" s="12"/>
      <c r="D1488" s="12"/>
    </row>
    <row r="1489" spans="3:4">
      <c r="C1489" s="12"/>
      <c r="D1489" s="12"/>
    </row>
    <row r="1490" spans="3:4">
      <c r="C1490" s="12"/>
      <c r="D1490" s="12"/>
    </row>
    <row r="1491" spans="3:4">
      <c r="C1491" s="12"/>
      <c r="D1491" s="12"/>
    </row>
    <row r="1492" spans="3:4">
      <c r="C1492" s="12"/>
      <c r="D1492" s="12"/>
    </row>
    <row r="1493" spans="3:4">
      <c r="C1493" s="12"/>
      <c r="D1493" s="12"/>
    </row>
    <row r="1494" spans="3:4">
      <c r="C1494" s="12"/>
      <c r="D1494" s="12"/>
    </row>
    <row r="1495" spans="3:4">
      <c r="C1495" s="12"/>
      <c r="D1495" s="12"/>
    </row>
    <row r="1496" spans="3:4">
      <c r="C1496" s="12"/>
      <c r="D1496" s="12"/>
    </row>
    <row r="1497" spans="3:4">
      <c r="C1497" s="12"/>
      <c r="D1497" s="12"/>
    </row>
    <row r="1498" spans="3:4">
      <c r="C1498" s="12"/>
      <c r="D1498" s="12"/>
    </row>
    <row r="1499" spans="3:4">
      <c r="C1499" s="12"/>
      <c r="D1499" s="12"/>
    </row>
    <row r="1500" spans="3:4">
      <c r="C1500" s="12"/>
      <c r="D1500" s="12"/>
    </row>
    <row r="1501" spans="3:4">
      <c r="C1501" s="12"/>
      <c r="D1501" s="12"/>
    </row>
    <row r="1502" spans="3:4">
      <c r="C1502" s="12"/>
      <c r="D1502" s="12"/>
    </row>
    <row r="1503" spans="3:4">
      <c r="C1503" s="12"/>
      <c r="D1503" s="12"/>
    </row>
    <row r="1504" spans="3:4">
      <c r="C1504" s="12"/>
      <c r="D1504" s="12"/>
    </row>
    <row r="1505" spans="3:4">
      <c r="C1505" s="12"/>
      <c r="D1505" s="12"/>
    </row>
    <row r="1506" spans="3:4">
      <c r="C1506" s="12"/>
      <c r="D1506" s="12"/>
    </row>
    <row r="1507" spans="3:4">
      <c r="C1507" s="12"/>
      <c r="D1507" s="12"/>
    </row>
    <row r="1508" spans="3:4">
      <c r="C1508" s="12"/>
      <c r="D1508" s="12"/>
    </row>
    <row r="1509" spans="3:4">
      <c r="C1509" s="12"/>
      <c r="D1509" s="12"/>
    </row>
    <row r="1510" spans="3:4">
      <c r="C1510" s="12"/>
      <c r="D1510" s="12"/>
    </row>
    <row r="1511" spans="3:4">
      <c r="C1511" s="12"/>
      <c r="D1511" s="12"/>
    </row>
    <row r="1512" spans="3:4">
      <c r="C1512" s="12"/>
      <c r="D1512" s="12"/>
    </row>
    <row r="1513" spans="3:4">
      <c r="C1513" s="12"/>
      <c r="D1513" s="12"/>
    </row>
    <row r="1514" spans="3:4">
      <c r="C1514" s="12"/>
      <c r="D1514" s="12"/>
    </row>
    <row r="1515" spans="3:4">
      <c r="C1515" s="12"/>
      <c r="D1515" s="12"/>
    </row>
    <row r="1516" spans="3:4">
      <c r="C1516" s="12"/>
      <c r="D1516" s="12"/>
    </row>
    <row r="1517" spans="3:4">
      <c r="C1517" s="12"/>
      <c r="D1517" s="12"/>
    </row>
    <row r="1518" spans="3:4">
      <c r="C1518" s="12"/>
      <c r="D1518" s="12"/>
    </row>
    <row r="1519" spans="3:4">
      <c r="C1519" s="12"/>
      <c r="D1519" s="12"/>
    </row>
    <row r="1520" spans="3:4">
      <c r="C1520" s="12"/>
      <c r="D1520" s="12"/>
    </row>
    <row r="1521" spans="3:4">
      <c r="C1521" s="12"/>
      <c r="D1521" s="12"/>
    </row>
    <row r="1522" spans="3:4">
      <c r="C1522" s="12"/>
      <c r="D1522" s="12"/>
    </row>
    <row r="1523" spans="3:4">
      <c r="C1523" s="12"/>
      <c r="D1523" s="12"/>
    </row>
    <row r="1524" spans="3:4">
      <c r="C1524" s="12"/>
      <c r="D1524" s="12"/>
    </row>
    <row r="1525" spans="3:4">
      <c r="C1525" s="12"/>
      <c r="D1525" s="12"/>
    </row>
    <row r="1526" spans="3:4">
      <c r="C1526" s="12"/>
      <c r="D1526" s="12"/>
    </row>
    <row r="1527" spans="3:4">
      <c r="C1527" s="12"/>
      <c r="D1527" s="12"/>
    </row>
    <row r="1528" spans="3:4">
      <c r="C1528" s="12"/>
      <c r="D1528" s="12"/>
    </row>
    <row r="1529" spans="3:4">
      <c r="C1529" s="12"/>
      <c r="D1529" s="12"/>
    </row>
    <row r="1530" spans="3:4">
      <c r="C1530" s="12"/>
      <c r="D1530" s="12"/>
    </row>
    <row r="1531" spans="3:4">
      <c r="C1531" s="12"/>
      <c r="D1531" s="12"/>
    </row>
    <row r="1532" spans="3:4">
      <c r="C1532" s="12"/>
      <c r="D1532" s="12"/>
    </row>
    <row r="1533" spans="3:4">
      <c r="C1533" s="12"/>
      <c r="D1533" s="12"/>
    </row>
    <row r="1534" spans="3:4">
      <c r="C1534" s="12"/>
      <c r="D1534" s="12"/>
    </row>
    <row r="1535" spans="3:4">
      <c r="C1535" s="12"/>
      <c r="D1535" s="12"/>
    </row>
    <row r="1536" spans="3:4">
      <c r="C1536" s="12"/>
      <c r="D1536" s="12"/>
    </row>
    <row r="1537" spans="3:4">
      <c r="C1537" s="12"/>
      <c r="D1537" s="12"/>
    </row>
    <row r="1538" spans="3:4">
      <c r="C1538" s="12"/>
      <c r="D1538" s="12"/>
    </row>
    <row r="1539" spans="3:4">
      <c r="C1539" s="12"/>
      <c r="D1539" s="12"/>
    </row>
    <row r="1540" spans="3:4">
      <c r="C1540" s="12"/>
      <c r="D1540" s="12"/>
    </row>
    <row r="1541" spans="3:4">
      <c r="C1541" s="12"/>
      <c r="D1541" s="12"/>
    </row>
    <row r="1542" spans="3:4">
      <c r="C1542" s="12"/>
      <c r="D1542" s="12"/>
    </row>
    <row r="1543" spans="3:4">
      <c r="C1543" s="12"/>
      <c r="D1543" s="12"/>
    </row>
    <row r="1544" spans="3:4">
      <c r="C1544" s="12"/>
      <c r="D1544" s="12"/>
    </row>
    <row r="1545" spans="3:4">
      <c r="C1545" s="12"/>
      <c r="D1545" s="12"/>
    </row>
    <row r="1546" spans="3:4">
      <c r="C1546" s="12"/>
      <c r="D1546" s="12"/>
    </row>
    <row r="1547" spans="3:4">
      <c r="C1547" s="12"/>
      <c r="D1547" s="12"/>
    </row>
    <row r="1548" spans="3:4">
      <c r="C1548" s="12"/>
      <c r="D1548" s="12"/>
    </row>
    <row r="1549" spans="3:4">
      <c r="C1549" s="12"/>
      <c r="D1549" s="12"/>
    </row>
    <row r="1550" spans="3:4">
      <c r="C1550" s="12"/>
      <c r="D1550" s="12"/>
    </row>
    <row r="1551" spans="3:4">
      <c r="C1551" s="12"/>
      <c r="D1551" s="12"/>
    </row>
    <row r="1552" spans="3:4">
      <c r="C1552" s="12"/>
      <c r="D1552" s="12"/>
    </row>
    <row r="1553" spans="3:4">
      <c r="C1553" s="12"/>
      <c r="D1553" s="12"/>
    </row>
    <row r="1554" spans="3:4">
      <c r="C1554" s="12"/>
      <c r="D1554" s="12"/>
    </row>
    <row r="1555" spans="3:4">
      <c r="C1555" s="12"/>
      <c r="D1555" s="12"/>
    </row>
    <row r="1556" spans="3:4">
      <c r="C1556" s="12"/>
      <c r="D1556" s="12"/>
    </row>
    <row r="1557" spans="3:4">
      <c r="C1557" s="12"/>
      <c r="D1557" s="12"/>
    </row>
    <row r="1558" spans="3:4">
      <c r="C1558" s="12"/>
      <c r="D1558" s="12"/>
    </row>
    <row r="1559" spans="3:4">
      <c r="C1559" s="12"/>
      <c r="D1559" s="12"/>
    </row>
    <row r="1560" spans="3:4">
      <c r="C1560" s="12"/>
      <c r="D1560" s="12"/>
    </row>
    <row r="1561" spans="3:4">
      <c r="C1561" s="12"/>
      <c r="D1561" s="12"/>
    </row>
    <row r="1562" spans="3:4">
      <c r="C1562" s="12"/>
      <c r="D1562" s="12"/>
    </row>
    <row r="1563" spans="3:4">
      <c r="C1563" s="12"/>
      <c r="D1563" s="12"/>
    </row>
    <row r="1564" spans="3:4">
      <c r="C1564" s="12"/>
      <c r="D1564" s="12"/>
    </row>
    <row r="1565" spans="3:4">
      <c r="C1565" s="12"/>
      <c r="D1565" s="12"/>
    </row>
    <row r="1566" spans="3:4">
      <c r="C1566" s="12"/>
      <c r="D1566" s="12"/>
    </row>
    <row r="1567" spans="3:4">
      <c r="C1567" s="12"/>
      <c r="D1567" s="12"/>
    </row>
    <row r="1568" spans="3:4">
      <c r="C1568" s="12"/>
      <c r="D1568" s="12"/>
    </row>
    <row r="1569" spans="3:4">
      <c r="C1569" s="12"/>
      <c r="D1569" s="12"/>
    </row>
    <row r="1570" spans="3:4">
      <c r="C1570" s="12"/>
      <c r="D1570" s="12"/>
    </row>
    <row r="1571" spans="3:4">
      <c r="C1571" s="12"/>
      <c r="D1571" s="12"/>
    </row>
    <row r="1572" spans="3:4">
      <c r="C1572" s="12"/>
      <c r="D1572" s="12"/>
    </row>
    <row r="1573" spans="3:4">
      <c r="C1573" s="12"/>
      <c r="D1573" s="12"/>
    </row>
    <row r="1574" spans="3:4">
      <c r="C1574" s="12"/>
      <c r="D1574" s="12"/>
    </row>
    <row r="1575" spans="3:4">
      <c r="C1575" s="12"/>
      <c r="D1575" s="12"/>
    </row>
    <row r="1576" spans="3:4">
      <c r="C1576" s="12"/>
      <c r="D1576" s="12"/>
    </row>
    <row r="1577" spans="3:4">
      <c r="C1577" s="12"/>
      <c r="D1577" s="12"/>
    </row>
    <row r="1578" spans="3:4">
      <c r="C1578" s="12"/>
      <c r="D1578" s="12"/>
    </row>
    <row r="1579" spans="3:4">
      <c r="C1579" s="12"/>
      <c r="D1579" s="12"/>
    </row>
    <row r="1580" spans="3:4">
      <c r="C1580" s="12"/>
      <c r="D1580" s="12"/>
    </row>
    <row r="1581" spans="3:4">
      <c r="C1581" s="12"/>
      <c r="D1581" s="12"/>
    </row>
    <row r="1582" spans="3:4">
      <c r="C1582" s="12"/>
      <c r="D1582" s="12"/>
    </row>
    <row r="1583" spans="3:4">
      <c r="C1583" s="12"/>
      <c r="D1583" s="12"/>
    </row>
    <row r="1584" spans="3:4">
      <c r="C1584" s="12"/>
      <c r="D1584" s="12"/>
    </row>
    <row r="1585" spans="3:4">
      <c r="C1585" s="12"/>
      <c r="D1585" s="12"/>
    </row>
    <row r="1586" spans="3:4">
      <c r="C1586" s="12"/>
      <c r="D1586" s="12"/>
    </row>
    <row r="1587" spans="3:4">
      <c r="C1587" s="12"/>
      <c r="D1587" s="12"/>
    </row>
    <row r="1588" spans="3:4">
      <c r="C1588" s="12"/>
      <c r="D1588" s="12"/>
    </row>
    <row r="1589" spans="3:4">
      <c r="C1589" s="12"/>
      <c r="D1589" s="12"/>
    </row>
    <row r="1590" spans="3:4">
      <c r="C1590" s="12"/>
      <c r="D1590" s="12"/>
    </row>
    <row r="1591" spans="3:4">
      <c r="C1591" s="12"/>
      <c r="D1591" s="12"/>
    </row>
    <row r="1592" spans="3:4">
      <c r="C1592" s="12"/>
      <c r="D1592" s="12"/>
    </row>
    <row r="1593" spans="3:4">
      <c r="C1593" s="12"/>
      <c r="D1593" s="12"/>
    </row>
    <row r="1594" spans="3:4">
      <c r="C1594" s="12"/>
      <c r="D1594" s="12"/>
    </row>
    <row r="1595" spans="3:4">
      <c r="C1595" s="12"/>
      <c r="D1595" s="12"/>
    </row>
    <row r="1596" spans="3:4">
      <c r="C1596" s="12"/>
      <c r="D1596" s="12"/>
    </row>
    <row r="1597" spans="3:4">
      <c r="C1597" s="12"/>
      <c r="D1597" s="12"/>
    </row>
    <row r="1598" spans="3:4">
      <c r="C1598" s="12"/>
      <c r="D1598" s="12"/>
    </row>
    <row r="1599" spans="3:4">
      <c r="C1599" s="12"/>
      <c r="D1599" s="12"/>
    </row>
    <row r="1600" spans="3:4">
      <c r="C1600" s="12"/>
      <c r="D1600" s="12"/>
    </row>
    <row r="1601" spans="3:4">
      <c r="C1601" s="12"/>
      <c r="D1601" s="12"/>
    </row>
    <row r="1602" spans="3:4">
      <c r="C1602" s="12"/>
      <c r="D1602" s="12"/>
    </row>
    <row r="1603" spans="3:4">
      <c r="C1603" s="12"/>
      <c r="D1603" s="12"/>
    </row>
    <row r="1604" spans="3:4">
      <c r="C1604" s="12"/>
      <c r="D1604" s="12"/>
    </row>
    <row r="1605" spans="3:4">
      <c r="C1605" s="12"/>
      <c r="D1605" s="12"/>
    </row>
    <row r="1606" spans="3:4">
      <c r="C1606" s="12"/>
      <c r="D1606" s="12"/>
    </row>
    <row r="1607" spans="3:4">
      <c r="C1607" s="12"/>
      <c r="D1607" s="12"/>
    </row>
    <row r="1608" spans="3:4">
      <c r="C1608" s="12"/>
      <c r="D1608" s="12"/>
    </row>
    <row r="1609" spans="3:4">
      <c r="C1609" s="12"/>
      <c r="D1609" s="12"/>
    </row>
    <row r="1610" spans="3:4">
      <c r="C1610" s="12"/>
      <c r="D1610" s="12"/>
    </row>
    <row r="1611" spans="3:4">
      <c r="C1611" s="12"/>
      <c r="D1611" s="12"/>
    </row>
    <row r="1612" spans="3:4">
      <c r="C1612" s="12"/>
      <c r="D1612" s="12"/>
    </row>
    <row r="1613" spans="3:4">
      <c r="C1613" s="12"/>
      <c r="D1613" s="12"/>
    </row>
    <row r="1614" spans="3:4">
      <c r="C1614" s="12"/>
      <c r="D1614" s="12"/>
    </row>
    <row r="1615" spans="3:4">
      <c r="C1615" s="12"/>
      <c r="D1615" s="12"/>
    </row>
    <row r="1616" spans="3:4">
      <c r="C1616" s="12"/>
      <c r="D1616" s="12"/>
    </row>
    <row r="1617" spans="3:4">
      <c r="C1617" s="12"/>
      <c r="D1617" s="12"/>
    </row>
    <row r="1618" spans="3:4">
      <c r="C1618" s="12"/>
      <c r="D1618" s="12"/>
    </row>
    <row r="1619" spans="3:4">
      <c r="C1619" s="12"/>
      <c r="D1619" s="12"/>
    </row>
    <row r="1620" spans="3:4">
      <c r="C1620" s="12"/>
      <c r="D1620" s="12"/>
    </row>
    <row r="1621" spans="3:4">
      <c r="C1621" s="12"/>
      <c r="D1621" s="12"/>
    </row>
    <row r="1622" spans="3:4">
      <c r="C1622" s="12"/>
      <c r="D1622" s="12"/>
    </row>
    <row r="1623" spans="3:4">
      <c r="C1623" s="12"/>
      <c r="D1623" s="12"/>
    </row>
    <row r="1624" spans="3:4">
      <c r="C1624" s="12"/>
      <c r="D1624" s="12"/>
    </row>
    <row r="1625" spans="3:4">
      <c r="C1625" s="12"/>
      <c r="D1625" s="12"/>
    </row>
    <row r="1626" spans="3:4">
      <c r="C1626" s="12"/>
      <c r="D1626" s="12"/>
    </row>
    <row r="1627" spans="3:4">
      <c r="C1627" s="12"/>
      <c r="D1627" s="12"/>
    </row>
    <row r="1628" spans="3:4">
      <c r="C1628" s="12"/>
      <c r="D1628" s="12"/>
    </row>
    <row r="1629" spans="3:4">
      <c r="C1629" s="12"/>
      <c r="D1629" s="12"/>
    </row>
    <row r="1630" spans="3:4">
      <c r="C1630" s="12"/>
      <c r="D1630" s="12"/>
    </row>
    <row r="1631" spans="3:4">
      <c r="C1631" s="12"/>
      <c r="D1631" s="12"/>
    </row>
    <row r="1632" spans="3:4">
      <c r="C1632" s="12"/>
      <c r="D1632" s="12"/>
    </row>
    <row r="1633" spans="3:4">
      <c r="C1633" s="12"/>
      <c r="D1633" s="12"/>
    </row>
    <row r="1634" spans="3:4">
      <c r="C1634" s="12"/>
      <c r="D1634" s="12"/>
    </row>
    <row r="1635" spans="3:4">
      <c r="C1635" s="12"/>
      <c r="D1635" s="12"/>
    </row>
    <row r="1636" spans="3:4">
      <c r="C1636" s="12"/>
      <c r="D1636" s="12"/>
    </row>
    <row r="1637" spans="3:4">
      <c r="C1637" s="12"/>
      <c r="D1637" s="12"/>
    </row>
    <row r="1638" spans="3:4">
      <c r="C1638" s="12"/>
      <c r="D1638" s="12"/>
    </row>
    <row r="1639" spans="3:4">
      <c r="C1639" s="12"/>
      <c r="D1639" s="12"/>
    </row>
    <row r="1640" spans="3:4">
      <c r="C1640" s="12"/>
      <c r="D1640" s="12"/>
    </row>
    <row r="1641" spans="3:4">
      <c r="C1641" s="12"/>
      <c r="D1641" s="12"/>
    </row>
    <row r="1642" spans="3:4">
      <c r="C1642" s="12"/>
      <c r="D1642" s="12"/>
    </row>
    <row r="1643" spans="3:4">
      <c r="C1643" s="12"/>
      <c r="D1643" s="12"/>
    </row>
    <row r="1644" spans="3:4">
      <c r="C1644" s="12"/>
      <c r="D1644" s="12"/>
    </row>
    <row r="1645" spans="3:4">
      <c r="C1645" s="12"/>
      <c r="D1645" s="12"/>
    </row>
    <row r="1646" spans="3:4">
      <c r="C1646" s="12"/>
      <c r="D1646" s="12"/>
    </row>
    <row r="1647" spans="3:4">
      <c r="C1647" s="12"/>
      <c r="D1647" s="12"/>
    </row>
    <row r="1648" spans="3:4">
      <c r="C1648" s="12"/>
      <c r="D1648" s="12"/>
    </row>
    <row r="1649" spans="3:4">
      <c r="C1649" s="12"/>
      <c r="D1649" s="12"/>
    </row>
    <row r="1650" spans="3:4">
      <c r="C1650" s="12"/>
      <c r="D1650" s="12"/>
    </row>
    <row r="1651" spans="3:4">
      <c r="C1651" s="12"/>
      <c r="D1651" s="12"/>
    </row>
    <row r="1652" spans="3:4">
      <c r="C1652" s="12"/>
      <c r="D1652" s="12"/>
    </row>
    <row r="1653" spans="3:4">
      <c r="C1653" s="12"/>
      <c r="D1653" s="12"/>
    </row>
    <row r="1654" spans="3:4">
      <c r="C1654" s="12"/>
      <c r="D1654" s="12"/>
    </row>
    <row r="1655" spans="3:4">
      <c r="C1655" s="12"/>
      <c r="D1655" s="12"/>
    </row>
    <row r="1656" spans="3:4">
      <c r="C1656" s="12"/>
      <c r="D1656" s="12"/>
    </row>
    <row r="1657" spans="3:4">
      <c r="C1657" s="12"/>
      <c r="D1657" s="12"/>
    </row>
    <row r="1658" spans="3:4">
      <c r="C1658" s="12"/>
      <c r="D1658" s="12"/>
    </row>
    <row r="1659" spans="3:4">
      <c r="C1659" s="12"/>
      <c r="D1659" s="12"/>
    </row>
    <row r="1660" spans="3:4">
      <c r="C1660" s="12"/>
      <c r="D1660" s="12"/>
    </row>
    <row r="1661" spans="3:4">
      <c r="C1661" s="12"/>
      <c r="D1661" s="12"/>
    </row>
    <row r="1662" spans="3:4">
      <c r="C1662" s="12"/>
      <c r="D1662" s="12"/>
    </row>
    <row r="1663" spans="3:4">
      <c r="C1663" s="12"/>
      <c r="D1663" s="12"/>
    </row>
    <row r="1664" spans="3:4">
      <c r="C1664" s="12"/>
      <c r="D1664" s="12"/>
    </row>
    <row r="1665" spans="3:4">
      <c r="C1665" s="12"/>
      <c r="D1665" s="12"/>
    </row>
    <row r="1666" spans="3:4">
      <c r="C1666" s="12"/>
      <c r="D1666" s="12"/>
    </row>
    <row r="1667" spans="3:4">
      <c r="C1667" s="12"/>
      <c r="D1667" s="12"/>
    </row>
    <row r="1668" spans="3:4">
      <c r="C1668" s="12"/>
      <c r="D1668" s="12"/>
    </row>
    <row r="1669" spans="3:4">
      <c r="C1669" s="12"/>
      <c r="D1669" s="12"/>
    </row>
    <row r="1670" spans="3:4">
      <c r="C1670" s="12"/>
      <c r="D1670" s="12"/>
    </row>
    <row r="1671" spans="3:4">
      <c r="C1671" s="12"/>
      <c r="D1671" s="12"/>
    </row>
    <row r="1672" spans="3:4">
      <c r="C1672" s="12"/>
      <c r="D1672" s="12"/>
    </row>
    <row r="1673" spans="3:4">
      <c r="C1673" s="12"/>
      <c r="D1673" s="12"/>
    </row>
    <row r="1674" spans="3:4">
      <c r="C1674" s="12"/>
      <c r="D1674" s="12"/>
    </row>
    <row r="1675" spans="3:4">
      <c r="C1675" s="12"/>
      <c r="D1675" s="12"/>
    </row>
    <row r="1676" spans="3:4">
      <c r="C1676" s="12"/>
      <c r="D1676" s="12"/>
    </row>
    <row r="1677" spans="3:4">
      <c r="C1677" s="12"/>
      <c r="D1677" s="12"/>
    </row>
    <row r="1678" spans="3:4">
      <c r="C1678" s="12"/>
      <c r="D1678" s="12"/>
    </row>
    <row r="1679" spans="3:4">
      <c r="C1679" s="12"/>
      <c r="D1679" s="12"/>
    </row>
    <row r="1680" spans="3:4">
      <c r="C1680" s="12"/>
      <c r="D1680" s="12"/>
    </row>
    <row r="1681" spans="3:4">
      <c r="C1681" s="12"/>
      <c r="D1681" s="12"/>
    </row>
    <row r="1682" spans="3:4">
      <c r="C1682" s="12"/>
      <c r="D1682" s="12"/>
    </row>
    <row r="1683" spans="3:4">
      <c r="C1683" s="12"/>
      <c r="D1683" s="12"/>
    </row>
    <row r="1684" spans="3:4">
      <c r="C1684" s="12"/>
      <c r="D1684" s="12"/>
    </row>
    <row r="1685" spans="3:4">
      <c r="C1685" s="12"/>
      <c r="D1685" s="12"/>
    </row>
    <row r="1686" spans="3:4">
      <c r="C1686" s="12"/>
      <c r="D1686" s="12"/>
    </row>
    <row r="1687" spans="3:4">
      <c r="C1687" s="12"/>
      <c r="D1687" s="12"/>
    </row>
    <row r="1688" spans="3:4">
      <c r="C1688" s="12"/>
      <c r="D1688" s="12"/>
    </row>
    <row r="1689" spans="3:4">
      <c r="C1689" s="12"/>
      <c r="D1689" s="12"/>
    </row>
    <row r="1690" spans="3:4">
      <c r="C1690" s="12"/>
      <c r="D1690" s="12"/>
    </row>
    <row r="1691" spans="3:4">
      <c r="C1691" s="12"/>
      <c r="D1691" s="12"/>
    </row>
    <row r="1692" spans="3:4">
      <c r="C1692" s="12"/>
      <c r="D1692" s="12"/>
    </row>
    <row r="1693" spans="3:4">
      <c r="C1693" s="12"/>
      <c r="D1693" s="12"/>
    </row>
    <row r="1694" spans="3:4">
      <c r="C1694" s="12"/>
      <c r="D1694" s="12"/>
    </row>
    <row r="1695" spans="3:4">
      <c r="C1695" s="12"/>
      <c r="D1695" s="12"/>
    </row>
    <row r="1696" spans="3:4">
      <c r="C1696" s="12"/>
      <c r="D1696" s="12"/>
    </row>
    <row r="1697" spans="3:4">
      <c r="C1697" s="12"/>
      <c r="D1697" s="12"/>
    </row>
    <row r="1698" spans="3:4">
      <c r="C1698" s="12"/>
      <c r="D1698" s="12"/>
    </row>
    <row r="1699" spans="3:4">
      <c r="C1699" s="12"/>
      <c r="D1699" s="12"/>
    </row>
    <row r="1700" spans="3:4">
      <c r="C1700" s="12"/>
      <c r="D1700" s="12"/>
    </row>
    <row r="1701" spans="3:4">
      <c r="C1701" s="12"/>
      <c r="D1701" s="12"/>
    </row>
    <row r="1702" spans="3:4">
      <c r="C1702" s="12"/>
      <c r="D1702" s="12"/>
    </row>
    <row r="1703" spans="3:4">
      <c r="C1703" s="12"/>
      <c r="D1703" s="12"/>
    </row>
    <row r="1704" spans="3:4">
      <c r="C1704" s="12"/>
      <c r="D1704" s="12"/>
    </row>
    <row r="1705" spans="3:4">
      <c r="C1705" s="12"/>
      <c r="D1705" s="12"/>
    </row>
    <row r="1706" spans="3:4">
      <c r="C1706" s="12"/>
      <c r="D1706" s="12"/>
    </row>
    <row r="1707" spans="3:4">
      <c r="C1707" s="12"/>
      <c r="D1707" s="12"/>
    </row>
    <row r="1708" spans="3:4">
      <c r="C1708" s="12"/>
      <c r="D1708" s="12"/>
    </row>
    <row r="1709" spans="3:4">
      <c r="C1709" s="12"/>
      <c r="D1709" s="12"/>
    </row>
    <row r="1710" spans="3:4">
      <c r="C1710" s="12"/>
      <c r="D1710" s="12"/>
    </row>
    <row r="1711" spans="3:4">
      <c r="C1711" s="12"/>
      <c r="D1711" s="12"/>
    </row>
    <row r="1712" spans="3:4">
      <c r="C1712" s="12"/>
      <c r="D1712" s="12"/>
    </row>
    <row r="1713" spans="3:4">
      <c r="C1713" s="12"/>
      <c r="D1713" s="12"/>
    </row>
    <row r="1714" spans="3:4">
      <c r="C1714" s="12"/>
      <c r="D1714" s="12"/>
    </row>
    <row r="1715" spans="3:4">
      <c r="C1715" s="12"/>
      <c r="D1715" s="12"/>
    </row>
    <row r="1716" spans="3:4">
      <c r="C1716" s="12"/>
      <c r="D1716" s="12"/>
    </row>
    <row r="1717" spans="3:4">
      <c r="C1717" s="12"/>
      <c r="D1717" s="12"/>
    </row>
    <row r="1718" spans="3:4">
      <c r="C1718" s="12"/>
      <c r="D1718" s="12"/>
    </row>
    <row r="1719" spans="3:4">
      <c r="C1719" s="12"/>
      <c r="D1719" s="12"/>
    </row>
    <row r="1720" spans="3:4">
      <c r="C1720" s="12"/>
      <c r="D1720" s="12"/>
    </row>
    <row r="1721" spans="3:4">
      <c r="C1721" s="12"/>
      <c r="D1721" s="12"/>
    </row>
    <row r="1722" spans="3:4">
      <c r="C1722" s="12"/>
      <c r="D1722" s="12"/>
    </row>
    <row r="1723" spans="3:4">
      <c r="C1723" s="12"/>
      <c r="D1723" s="12"/>
    </row>
    <row r="1724" spans="3:4">
      <c r="C1724" s="12"/>
      <c r="D1724" s="12"/>
    </row>
    <row r="1725" spans="3:4">
      <c r="C1725" s="12"/>
      <c r="D1725" s="12"/>
    </row>
    <row r="1726" spans="3:4">
      <c r="C1726" s="12"/>
      <c r="D1726" s="12"/>
    </row>
    <row r="1727" spans="3:4">
      <c r="C1727" s="12"/>
      <c r="D1727" s="12"/>
    </row>
    <row r="1728" spans="3:4">
      <c r="C1728" s="12"/>
      <c r="D1728" s="12"/>
    </row>
    <row r="1729" spans="3:4">
      <c r="C1729" s="12"/>
      <c r="D1729" s="12"/>
    </row>
    <row r="1730" spans="3:4">
      <c r="C1730" s="12"/>
      <c r="D1730" s="12"/>
    </row>
    <row r="1731" spans="3:4">
      <c r="C1731" s="12"/>
      <c r="D1731" s="12"/>
    </row>
    <row r="1732" spans="3:4">
      <c r="C1732" s="12"/>
      <c r="D1732" s="12"/>
    </row>
    <row r="1733" spans="3:4">
      <c r="C1733" s="12"/>
      <c r="D1733" s="12"/>
    </row>
    <row r="1734" spans="3:4">
      <c r="C1734" s="12"/>
      <c r="D1734" s="12"/>
    </row>
    <row r="1735" spans="3:4">
      <c r="C1735" s="12"/>
      <c r="D1735" s="12"/>
    </row>
    <row r="1736" spans="3:4">
      <c r="C1736" s="12"/>
      <c r="D1736" s="12"/>
    </row>
    <row r="1737" spans="3:4">
      <c r="C1737" s="12"/>
      <c r="D1737" s="12"/>
    </row>
    <row r="1738" spans="3:4">
      <c r="C1738" s="12"/>
      <c r="D1738" s="12"/>
    </row>
    <row r="1739" spans="3:4">
      <c r="C1739" s="12"/>
      <c r="D1739" s="12"/>
    </row>
    <row r="1740" spans="3:4">
      <c r="C1740" s="12"/>
      <c r="D1740" s="12"/>
    </row>
    <row r="1741" spans="3:4">
      <c r="C1741" s="12"/>
      <c r="D1741" s="12"/>
    </row>
    <row r="1742" spans="3:4">
      <c r="C1742" s="12"/>
      <c r="D1742" s="12"/>
    </row>
    <row r="1743" spans="3:4">
      <c r="C1743" s="12"/>
      <c r="D1743" s="12"/>
    </row>
    <row r="1744" spans="3:4">
      <c r="C1744" s="12"/>
      <c r="D1744" s="12"/>
    </row>
    <row r="1745" spans="3:4">
      <c r="C1745" s="12"/>
      <c r="D1745" s="12"/>
    </row>
    <row r="1746" spans="3:4">
      <c r="C1746" s="12"/>
      <c r="D1746" s="12"/>
    </row>
    <row r="1747" spans="3:4">
      <c r="C1747" s="12"/>
      <c r="D1747" s="12"/>
    </row>
    <row r="1748" spans="3:4">
      <c r="C1748" s="12"/>
      <c r="D1748" s="12"/>
    </row>
    <row r="1749" spans="3:4">
      <c r="C1749" s="12"/>
      <c r="D1749" s="12"/>
    </row>
    <row r="1750" spans="3:4">
      <c r="C1750" s="12"/>
      <c r="D1750" s="12"/>
    </row>
    <row r="1751" spans="3:4">
      <c r="C1751" s="12"/>
      <c r="D1751" s="12"/>
    </row>
    <row r="1752" spans="3:4">
      <c r="C1752" s="12"/>
      <c r="D1752" s="12"/>
    </row>
    <row r="1753" spans="3:4">
      <c r="C1753" s="12"/>
      <c r="D1753" s="12"/>
    </row>
    <row r="1754" spans="3:4">
      <c r="C1754" s="12"/>
      <c r="D1754" s="12"/>
    </row>
    <row r="1755" spans="3:4">
      <c r="C1755" s="12"/>
      <c r="D1755" s="12"/>
    </row>
    <row r="1756" spans="3:4">
      <c r="C1756" s="12"/>
      <c r="D1756" s="12"/>
    </row>
    <row r="1757" spans="3:4">
      <c r="C1757" s="12"/>
      <c r="D1757" s="12"/>
    </row>
    <row r="1758" spans="3:4">
      <c r="C1758" s="12"/>
      <c r="D1758" s="12"/>
    </row>
    <row r="1759" spans="3:4">
      <c r="C1759" s="12"/>
      <c r="D1759" s="12"/>
    </row>
    <row r="1760" spans="3:4">
      <c r="C1760" s="12"/>
      <c r="D1760" s="12"/>
    </row>
    <row r="1761" spans="3:4">
      <c r="C1761" s="12"/>
      <c r="D1761" s="12"/>
    </row>
    <row r="1762" spans="3:4">
      <c r="C1762" s="12"/>
      <c r="D1762" s="12"/>
    </row>
    <row r="1763" spans="3:4">
      <c r="C1763" s="12"/>
      <c r="D1763" s="12"/>
    </row>
    <row r="1764" spans="3:4">
      <c r="C1764" s="12"/>
      <c r="D1764" s="12"/>
    </row>
    <row r="1765" spans="3:4">
      <c r="C1765" s="12"/>
      <c r="D1765" s="12"/>
    </row>
    <row r="1766" spans="3:4">
      <c r="C1766" s="12"/>
      <c r="D1766" s="12"/>
    </row>
    <row r="1767" spans="3:4">
      <c r="C1767" s="12"/>
      <c r="D1767" s="12"/>
    </row>
    <row r="1768" spans="3:4">
      <c r="C1768" s="12"/>
      <c r="D1768" s="12"/>
    </row>
    <row r="1769" spans="3:4">
      <c r="C1769" s="12"/>
      <c r="D1769" s="12"/>
    </row>
    <row r="1770" spans="3:4">
      <c r="C1770" s="12"/>
      <c r="D1770" s="12"/>
    </row>
    <row r="1771" spans="3:4">
      <c r="C1771" s="12"/>
      <c r="D1771" s="12"/>
    </row>
    <row r="1772" spans="3:4">
      <c r="C1772" s="12"/>
      <c r="D1772" s="12"/>
    </row>
    <row r="1773" spans="3:4">
      <c r="C1773" s="12"/>
      <c r="D1773" s="12"/>
    </row>
    <row r="1774" spans="3:4">
      <c r="C1774" s="12"/>
      <c r="D1774" s="12"/>
    </row>
    <row r="1775" spans="3:4">
      <c r="C1775" s="12"/>
      <c r="D1775" s="12"/>
    </row>
    <row r="1776" spans="3:4">
      <c r="C1776" s="12"/>
      <c r="D1776" s="12"/>
    </row>
    <row r="1777" spans="3:4">
      <c r="C1777" s="12"/>
      <c r="D1777" s="12"/>
    </row>
    <row r="1778" spans="3:4">
      <c r="C1778" s="12"/>
      <c r="D1778" s="12"/>
    </row>
    <row r="1779" spans="3:4">
      <c r="C1779" s="12"/>
      <c r="D1779" s="12"/>
    </row>
    <row r="1780" spans="3:4">
      <c r="C1780" s="12"/>
      <c r="D1780" s="12"/>
    </row>
    <row r="1781" spans="3:4">
      <c r="C1781" s="12"/>
      <c r="D1781" s="12"/>
    </row>
    <row r="1782" spans="3:4">
      <c r="C1782" s="12"/>
      <c r="D1782" s="12"/>
    </row>
    <row r="1783" spans="3:4">
      <c r="C1783" s="12"/>
      <c r="D1783" s="12"/>
    </row>
    <row r="1784" spans="3:4">
      <c r="C1784" s="12"/>
      <c r="D1784" s="12"/>
    </row>
    <row r="1785" spans="3:4">
      <c r="C1785" s="12"/>
      <c r="D1785" s="12"/>
    </row>
    <row r="1786" spans="3:4">
      <c r="C1786" s="12"/>
      <c r="D1786" s="12"/>
    </row>
    <row r="1787" spans="3:4">
      <c r="C1787" s="12"/>
      <c r="D1787" s="12"/>
    </row>
    <row r="1788" spans="3:4">
      <c r="C1788" s="12"/>
      <c r="D1788" s="12"/>
    </row>
    <row r="1789" spans="3:4">
      <c r="C1789" s="12"/>
      <c r="D1789" s="12"/>
    </row>
    <row r="1790" spans="3:4">
      <c r="C1790" s="12"/>
      <c r="D1790" s="12"/>
    </row>
    <row r="1791" spans="3:4">
      <c r="C1791" s="12"/>
      <c r="D1791" s="12"/>
    </row>
    <row r="1792" spans="3:4">
      <c r="C1792" s="12"/>
      <c r="D1792" s="12"/>
    </row>
    <row r="1793" spans="3:4">
      <c r="C1793" s="12"/>
      <c r="D1793" s="12"/>
    </row>
    <row r="1794" spans="3:4">
      <c r="C1794" s="12"/>
      <c r="D1794" s="12"/>
    </row>
    <row r="1795" spans="3:4">
      <c r="C1795" s="12"/>
      <c r="D1795" s="12"/>
    </row>
    <row r="1796" spans="3:4">
      <c r="C1796" s="12"/>
      <c r="D1796" s="12"/>
    </row>
    <row r="1797" spans="3:4">
      <c r="C1797" s="12"/>
      <c r="D1797" s="12"/>
    </row>
    <row r="1798" spans="3:4">
      <c r="C1798" s="12"/>
      <c r="D1798" s="12"/>
    </row>
    <row r="1799" spans="3:4">
      <c r="C1799" s="12"/>
      <c r="D1799" s="12"/>
    </row>
    <row r="1800" spans="3:4">
      <c r="C1800" s="12"/>
      <c r="D1800" s="12"/>
    </row>
    <row r="1801" spans="3:4">
      <c r="C1801" s="12"/>
      <c r="D1801" s="12"/>
    </row>
    <row r="1802" spans="3:4">
      <c r="C1802" s="12"/>
      <c r="D1802" s="12"/>
    </row>
    <row r="1803" spans="3:4">
      <c r="C1803" s="12"/>
      <c r="D1803" s="12"/>
    </row>
    <row r="1804" spans="3:4">
      <c r="C1804" s="12"/>
      <c r="D1804" s="12"/>
    </row>
    <row r="1805" spans="3:4">
      <c r="C1805" s="12"/>
      <c r="D1805" s="12"/>
    </row>
    <row r="1806" spans="3:4">
      <c r="C1806" s="12"/>
      <c r="D1806" s="12"/>
    </row>
    <row r="1807" spans="3:4">
      <c r="C1807" s="12"/>
      <c r="D1807" s="12"/>
    </row>
    <row r="1808" spans="3:4">
      <c r="C1808" s="12"/>
      <c r="D1808" s="12"/>
    </row>
    <row r="1809" spans="3:4">
      <c r="C1809" s="12"/>
      <c r="D1809" s="12"/>
    </row>
    <row r="1810" spans="3:4">
      <c r="C1810" s="12"/>
      <c r="D1810" s="12"/>
    </row>
    <row r="1811" spans="3:4">
      <c r="C1811" s="12"/>
      <c r="D1811" s="12"/>
    </row>
    <row r="1812" spans="3:4">
      <c r="C1812" s="12"/>
      <c r="D1812" s="12"/>
    </row>
    <row r="1813" spans="3:4">
      <c r="C1813" s="12"/>
      <c r="D1813" s="12"/>
    </row>
    <row r="1814" spans="3:4">
      <c r="C1814" s="12"/>
      <c r="D1814" s="12"/>
    </row>
    <row r="1815" spans="3:4">
      <c r="C1815" s="12"/>
      <c r="D1815" s="12"/>
    </row>
    <row r="1816" spans="3:4">
      <c r="C1816" s="12"/>
      <c r="D1816" s="12"/>
    </row>
    <row r="1817" spans="3:4">
      <c r="C1817" s="12"/>
      <c r="D1817" s="12"/>
    </row>
    <row r="1818" spans="3:4">
      <c r="C1818" s="12"/>
      <c r="D1818" s="12"/>
    </row>
    <row r="1819" spans="3:4">
      <c r="C1819" s="12"/>
      <c r="D1819" s="12"/>
    </row>
    <row r="1820" spans="3:4">
      <c r="C1820" s="12"/>
      <c r="D1820" s="12"/>
    </row>
    <row r="1821" spans="3:4">
      <c r="C1821" s="12"/>
      <c r="D1821" s="12"/>
    </row>
    <row r="1822" spans="3:4">
      <c r="C1822" s="12"/>
      <c r="D1822" s="12"/>
    </row>
    <row r="1823" spans="3:4">
      <c r="C1823" s="12"/>
      <c r="D1823" s="12"/>
    </row>
    <row r="1824" spans="3:4">
      <c r="C1824" s="12"/>
      <c r="D1824" s="12"/>
    </row>
    <row r="1825" spans="3:4">
      <c r="C1825" s="12"/>
      <c r="D1825" s="12"/>
    </row>
    <row r="1826" spans="3:4">
      <c r="C1826" s="12"/>
      <c r="D1826" s="12"/>
    </row>
    <row r="1827" spans="3:4">
      <c r="C1827" s="12"/>
      <c r="D1827" s="12"/>
    </row>
    <row r="1828" spans="3:4">
      <c r="C1828" s="12"/>
      <c r="D1828" s="12"/>
    </row>
    <row r="1829" spans="3:4">
      <c r="C1829" s="12"/>
      <c r="D1829" s="12"/>
    </row>
    <row r="1830" spans="3:4">
      <c r="C1830" s="12"/>
      <c r="D1830" s="12"/>
    </row>
    <row r="1831" spans="3:4">
      <c r="C1831" s="12"/>
      <c r="D1831" s="12"/>
    </row>
    <row r="1832" spans="3:4">
      <c r="C1832" s="12"/>
      <c r="D1832" s="12"/>
    </row>
    <row r="1833" spans="3:4">
      <c r="C1833" s="12"/>
      <c r="D1833" s="12"/>
    </row>
    <row r="1834" spans="3:4">
      <c r="C1834" s="12"/>
      <c r="D1834" s="12"/>
    </row>
    <row r="1835" spans="3:4">
      <c r="C1835" s="12"/>
      <c r="D1835" s="12"/>
    </row>
    <row r="1836" spans="3:4">
      <c r="C1836" s="12"/>
      <c r="D1836" s="12"/>
    </row>
    <row r="1837" spans="3:4">
      <c r="C1837" s="12"/>
      <c r="D1837" s="12"/>
    </row>
    <row r="1838" spans="3:4">
      <c r="C1838" s="12"/>
      <c r="D1838" s="12"/>
    </row>
    <row r="1839" spans="3:4">
      <c r="C1839" s="12"/>
      <c r="D1839" s="12"/>
    </row>
    <row r="1840" spans="3:4">
      <c r="C1840" s="12"/>
      <c r="D1840" s="12"/>
    </row>
    <row r="1841" spans="3:4">
      <c r="C1841" s="12"/>
      <c r="D1841" s="12"/>
    </row>
    <row r="1842" spans="3:4">
      <c r="C1842" s="12"/>
      <c r="D1842" s="12"/>
    </row>
    <row r="1843" spans="3:4">
      <c r="C1843" s="12"/>
      <c r="D1843" s="12"/>
    </row>
    <row r="1844" spans="3:4">
      <c r="C1844" s="12"/>
      <c r="D1844" s="12"/>
    </row>
    <row r="1845" spans="3:4">
      <c r="C1845" s="12"/>
      <c r="D1845" s="12"/>
    </row>
    <row r="1846" spans="3:4">
      <c r="C1846" s="12"/>
      <c r="D1846" s="12"/>
    </row>
    <row r="1847" spans="3:4">
      <c r="C1847" s="12"/>
      <c r="D1847" s="12"/>
    </row>
    <row r="1848" spans="3:4">
      <c r="C1848" s="12"/>
      <c r="D1848" s="12"/>
    </row>
    <row r="1849" spans="3:4">
      <c r="C1849" s="12"/>
      <c r="D1849" s="12"/>
    </row>
    <row r="1850" spans="3:4">
      <c r="C1850" s="12"/>
      <c r="D1850" s="12"/>
    </row>
    <row r="1851" spans="3:4">
      <c r="C1851" s="12"/>
      <c r="D1851" s="12"/>
    </row>
    <row r="1852" spans="3:4">
      <c r="C1852" s="12"/>
      <c r="D1852" s="12"/>
    </row>
    <row r="1853" spans="3:4">
      <c r="C1853" s="12"/>
      <c r="D1853" s="12"/>
    </row>
    <row r="1854" spans="3:4">
      <c r="C1854" s="12"/>
      <c r="D1854" s="12"/>
    </row>
    <row r="1855" spans="3:4">
      <c r="C1855" s="12"/>
      <c r="D1855" s="12"/>
    </row>
    <row r="1856" spans="3:4">
      <c r="C1856" s="12"/>
      <c r="D1856" s="12"/>
    </row>
    <row r="1857" spans="3:4">
      <c r="C1857" s="12"/>
      <c r="D1857" s="12"/>
    </row>
    <row r="1858" spans="3:4">
      <c r="C1858" s="12"/>
      <c r="D1858" s="12"/>
    </row>
    <row r="1859" spans="3:4">
      <c r="C1859" s="12"/>
      <c r="D1859" s="12"/>
    </row>
    <row r="1860" spans="3:4">
      <c r="C1860" s="12"/>
      <c r="D1860" s="12"/>
    </row>
    <row r="1861" spans="3:4">
      <c r="C1861" s="12"/>
      <c r="D1861" s="12"/>
    </row>
    <row r="1862" spans="3:4">
      <c r="C1862" s="12"/>
      <c r="D1862" s="12"/>
    </row>
    <row r="1863" spans="3:4">
      <c r="C1863" s="12"/>
      <c r="D1863" s="12"/>
    </row>
    <row r="1864" spans="3:4">
      <c r="C1864" s="12"/>
      <c r="D1864" s="12"/>
    </row>
    <row r="1865" spans="3:4">
      <c r="C1865" s="12"/>
      <c r="D1865" s="12"/>
    </row>
    <row r="1866" spans="3:4">
      <c r="C1866" s="12"/>
      <c r="D1866" s="12"/>
    </row>
    <row r="1867" spans="3:4">
      <c r="C1867" s="12"/>
      <c r="D1867" s="12"/>
    </row>
    <row r="1868" spans="3:4">
      <c r="C1868" s="12"/>
      <c r="D1868" s="12"/>
    </row>
    <row r="1869" spans="3:4">
      <c r="C1869" s="12"/>
      <c r="D1869" s="12"/>
    </row>
    <row r="1870" spans="3:4">
      <c r="C1870" s="12"/>
      <c r="D1870" s="12"/>
    </row>
    <row r="1871" spans="3:4">
      <c r="C1871" s="12"/>
      <c r="D1871" s="12"/>
    </row>
    <row r="1872" spans="3:4">
      <c r="C1872" s="12"/>
      <c r="D1872" s="12"/>
    </row>
    <row r="1873" spans="3:4">
      <c r="C1873" s="12"/>
      <c r="D1873" s="12"/>
    </row>
    <row r="1874" spans="3:4">
      <c r="C1874" s="12"/>
      <c r="D1874" s="12"/>
    </row>
    <row r="1875" spans="3:4">
      <c r="C1875" s="12"/>
      <c r="D1875" s="12"/>
    </row>
    <row r="1876" spans="3:4">
      <c r="C1876" s="12"/>
      <c r="D1876" s="12"/>
    </row>
    <row r="1877" spans="3:4">
      <c r="C1877" s="12"/>
      <c r="D1877" s="12"/>
    </row>
    <row r="1878" spans="3:4">
      <c r="C1878" s="12"/>
      <c r="D1878" s="12"/>
    </row>
    <row r="1879" spans="3:4">
      <c r="C1879" s="12"/>
      <c r="D1879" s="12"/>
    </row>
    <row r="1880" spans="3:4">
      <c r="C1880" s="12"/>
      <c r="D1880" s="12"/>
    </row>
    <row r="1881" spans="3:4">
      <c r="C1881" s="12"/>
      <c r="D1881" s="12"/>
    </row>
    <row r="1882" spans="3:4">
      <c r="C1882" s="12"/>
      <c r="D1882" s="12"/>
    </row>
    <row r="1883" spans="3:4">
      <c r="C1883" s="12"/>
      <c r="D1883" s="12"/>
    </row>
    <row r="1884" spans="3:4">
      <c r="C1884" s="12"/>
      <c r="D1884" s="12"/>
    </row>
    <row r="1885" spans="3:4">
      <c r="C1885" s="12"/>
      <c r="D1885" s="12"/>
    </row>
    <row r="1886" spans="3:4">
      <c r="C1886" s="12"/>
      <c r="D1886" s="12"/>
    </row>
    <row r="1887" spans="3:4">
      <c r="C1887" s="12"/>
      <c r="D1887" s="12"/>
    </row>
    <row r="1888" spans="3:4">
      <c r="C1888" s="12"/>
      <c r="D1888" s="12"/>
    </row>
    <row r="1889" spans="3:4">
      <c r="C1889" s="12"/>
      <c r="D1889" s="12"/>
    </row>
    <row r="1890" spans="3:4">
      <c r="C1890" s="12"/>
      <c r="D1890" s="12"/>
    </row>
    <row r="1891" spans="3:4">
      <c r="C1891" s="12"/>
      <c r="D1891" s="12"/>
    </row>
    <row r="1892" spans="3:4">
      <c r="C1892" s="12"/>
      <c r="D1892" s="12"/>
    </row>
    <row r="1893" spans="3:4">
      <c r="C1893" s="12"/>
      <c r="D1893" s="12"/>
    </row>
    <row r="1894" spans="3:4">
      <c r="C1894" s="12"/>
      <c r="D1894" s="12"/>
    </row>
    <row r="1895" spans="3:4">
      <c r="C1895" s="12"/>
      <c r="D1895" s="12"/>
    </row>
    <row r="1896" spans="3:4">
      <c r="C1896" s="12"/>
      <c r="D1896" s="12"/>
    </row>
    <row r="1897" spans="3:4">
      <c r="C1897" s="12"/>
      <c r="D1897" s="12"/>
    </row>
    <row r="1898" spans="3:4">
      <c r="C1898" s="12"/>
      <c r="D1898" s="12"/>
    </row>
    <row r="1899" spans="3:4">
      <c r="C1899" s="12"/>
      <c r="D1899" s="12"/>
    </row>
    <row r="1900" spans="3:4">
      <c r="C1900" s="12"/>
      <c r="D1900" s="12"/>
    </row>
    <row r="1901" spans="3:4">
      <c r="C1901" s="12"/>
      <c r="D1901" s="12"/>
    </row>
    <row r="1902" spans="3:4">
      <c r="C1902" s="12"/>
      <c r="D1902" s="12"/>
    </row>
    <row r="1903" spans="3:4">
      <c r="C1903" s="12"/>
      <c r="D1903" s="12"/>
    </row>
    <row r="1904" spans="3:4">
      <c r="C1904" s="12"/>
      <c r="D1904" s="12"/>
    </row>
    <row r="1905" spans="3:4">
      <c r="C1905" s="12"/>
      <c r="D1905" s="12"/>
    </row>
    <row r="1906" spans="3:4">
      <c r="C1906" s="12"/>
      <c r="D1906" s="12"/>
    </row>
    <row r="1907" spans="3:4">
      <c r="C1907" s="12"/>
      <c r="D1907" s="12"/>
    </row>
    <row r="1908" spans="3:4">
      <c r="C1908" s="12"/>
      <c r="D1908" s="12"/>
    </row>
    <row r="1909" spans="3:4">
      <c r="C1909" s="12"/>
      <c r="D1909" s="12"/>
    </row>
    <row r="1910" spans="3:4">
      <c r="C1910" s="12"/>
      <c r="D1910" s="12"/>
    </row>
    <row r="1911" spans="3:4">
      <c r="C1911" s="12"/>
      <c r="D1911" s="12"/>
    </row>
    <row r="1912" spans="3:4">
      <c r="C1912" s="12"/>
      <c r="D1912" s="12"/>
    </row>
    <row r="1913" spans="3:4">
      <c r="C1913" s="12"/>
      <c r="D1913" s="12"/>
    </row>
    <row r="1914" spans="3:4">
      <c r="C1914" s="12"/>
      <c r="D1914" s="12"/>
    </row>
    <row r="1915" spans="3:4">
      <c r="C1915" s="12"/>
      <c r="D1915" s="12"/>
    </row>
    <row r="1916" spans="3:4">
      <c r="C1916" s="12"/>
      <c r="D1916" s="12"/>
    </row>
    <row r="1917" spans="3:4">
      <c r="C1917" s="12"/>
      <c r="D1917" s="12"/>
    </row>
    <row r="1918" spans="3:4">
      <c r="C1918" s="12"/>
      <c r="D1918" s="12"/>
    </row>
    <row r="1919" spans="3:4">
      <c r="C1919" s="12"/>
      <c r="D1919" s="12"/>
    </row>
    <row r="1920" spans="3:4">
      <c r="C1920" s="12"/>
      <c r="D1920" s="12"/>
    </row>
    <row r="1921" spans="3:4">
      <c r="C1921" s="12"/>
      <c r="D1921" s="12"/>
    </row>
    <row r="1922" spans="3:4">
      <c r="C1922" s="12"/>
      <c r="D1922" s="12"/>
    </row>
    <row r="1923" spans="3:4">
      <c r="C1923" s="12"/>
      <c r="D1923" s="12"/>
    </row>
    <row r="1924" spans="3:4">
      <c r="C1924" s="12"/>
      <c r="D1924" s="12"/>
    </row>
    <row r="1925" spans="3:4">
      <c r="C1925" s="12"/>
      <c r="D1925" s="12"/>
    </row>
    <row r="1926" spans="3:4">
      <c r="C1926" s="12"/>
      <c r="D1926" s="12"/>
    </row>
    <row r="1927" spans="3:4">
      <c r="C1927" s="12"/>
      <c r="D1927" s="12"/>
    </row>
    <row r="1928" spans="3:4">
      <c r="C1928" s="12"/>
      <c r="D1928" s="12"/>
    </row>
    <row r="1929" spans="3:4">
      <c r="C1929" s="12"/>
      <c r="D1929" s="12"/>
    </row>
    <row r="1930" spans="3:4">
      <c r="C1930" s="12"/>
      <c r="D1930" s="12"/>
    </row>
    <row r="1931" spans="3:4">
      <c r="C1931" s="12"/>
      <c r="D1931" s="12"/>
    </row>
    <row r="1932" spans="3:4">
      <c r="C1932" s="12"/>
      <c r="D1932" s="12"/>
    </row>
    <row r="1933" spans="3:4">
      <c r="C1933" s="12"/>
      <c r="D1933" s="12"/>
    </row>
    <row r="1934" spans="3:4">
      <c r="C1934" s="12"/>
      <c r="D1934" s="12"/>
    </row>
    <row r="1935" spans="3:4">
      <c r="C1935" s="12"/>
      <c r="D1935" s="12"/>
    </row>
    <row r="1936" spans="3:4">
      <c r="C1936" s="12"/>
      <c r="D1936" s="12"/>
    </row>
    <row r="1937" spans="3:4">
      <c r="C1937" s="12"/>
      <c r="D1937" s="12"/>
    </row>
    <row r="1938" spans="3:4">
      <c r="C1938" s="12"/>
      <c r="D1938" s="12"/>
    </row>
    <row r="1939" spans="3:4">
      <c r="C1939" s="12"/>
      <c r="D1939" s="12"/>
    </row>
    <row r="1940" spans="3:4">
      <c r="C1940" s="12"/>
      <c r="D1940" s="12"/>
    </row>
    <row r="1941" spans="3:4">
      <c r="C1941" s="12"/>
      <c r="D1941" s="12"/>
    </row>
    <row r="1942" spans="3:4">
      <c r="C1942" s="12"/>
      <c r="D1942" s="12"/>
    </row>
    <row r="1943" spans="3:4">
      <c r="C1943" s="12"/>
      <c r="D1943" s="12"/>
    </row>
    <row r="1944" spans="3:4">
      <c r="C1944" s="12"/>
      <c r="D1944" s="12"/>
    </row>
    <row r="1945" spans="3:4">
      <c r="C1945" s="12"/>
      <c r="D1945" s="12"/>
    </row>
    <row r="1946" spans="3:4">
      <c r="C1946" s="12"/>
      <c r="D1946" s="12"/>
    </row>
    <row r="1947" spans="3:4">
      <c r="C1947" s="12"/>
      <c r="D1947" s="12"/>
    </row>
    <row r="1948" spans="3:4">
      <c r="C1948" s="12"/>
      <c r="D1948" s="12"/>
    </row>
    <row r="1949" spans="3:4">
      <c r="C1949" s="12"/>
      <c r="D1949" s="12"/>
    </row>
    <row r="1950" spans="3:4">
      <c r="C1950" s="12"/>
      <c r="D1950" s="12"/>
    </row>
    <row r="1951" spans="3:4">
      <c r="C1951" s="12"/>
      <c r="D1951" s="12"/>
    </row>
    <row r="1952" spans="3:4">
      <c r="C1952" s="12"/>
      <c r="D1952" s="12"/>
    </row>
    <row r="1953" spans="3:4">
      <c r="C1953" s="12"/>
      <c r="D1953" s="12"/>
    </row>
    <row r="1954" spans="3:4">
      <c r="C1954" s="12"/>
      <c r="D1954" s="12"/>
    </row>
    <row r="1955" spans="3:4">
      <c r="C1955" s="12"/>
      <c r="D1955" s="12"/>
    </row>
    <row r="1956" spans="3:4">
      <c r="C1956" s="12"/>
      <c r="D1956" s="12"/>
    </row>
    <row r="1957" spans="3:4">
      <c r="C1957" s="12"/>
      <c r="D1957" s="12"/>
    </row>
    <row r="1958" spans="3:4">
      <c r="C1958" s="12"/>
      <c r="D1958" s="12"/>
    </row>
    <row r="1959" spans="3:4">
      <c r="C1959" s="12"/>
      <c r="D1959" s="12"/>
    </row>
    <row r="1960" spans="3:4">
      <c r="C1960" s="12"/>
      <c r="D1960" s="12"/>
    </row>
    <row r="1961" spans="3:4">
      <c r="C1961" s="12"/>
      <c r="D1961" s="12"/>
    </row>
    <row r="1962" spans="3:4">
      <c r="C1962" s="12"/>
      <c r="D1962" s="12"/>
    </row>
    <row r="1963" spans="3:4">
      <c r="C1963" s="12"/>
      <c r="D1963" s="12"/>
    </row>
    <row r="1964" spans="3:4">
      <c r="C1964" s="12"/>
      <c r="D1964" s="12"/>
    </row>
    <row r="1965" spans="3:4">
      <c r="C1965" s="12"/>
      <c r="D1965" s="12"/>
    </row>
    <row r="1966" spans="3:4">
      <c r="C1966" s="12"/>
      <c r="D1966" s="12"/>
    </row>
    <row r="1967" spans="3:4">
      <c r="C1967" s="12"/>
      <c r="D1967" s="12"/>
    </row>
    <row r="1968" spans="3:4">
      <c r="C1968" s="12"/>
      <c r="D1968" s="12"/>
    </row>
    <row r="1969" spans="3:4">
      <c r="C1969" s="12"/>
      <c r="D1969" s="12"/>
    </row>
    <row r="1970" spans="3:4">
      <c r="C1970" s="12"/>
      <c r="D1970" s="12"/>
    </row>
    <row r="1971" spans="3:4">
      <c r="C1971" s="12"/>
      <c r="D1971" s="12"/>
    </row>
    <row r="1972" spans="3:4">
      <c r="C1972" s="12"/>
      <c r="D1972" s="12"/>
    </row>
    <row r="1973" spans="3:4">
      <c r="C1973" s="12"/>
      <c r="D1973" s="12"/>
    </row>
    <row r="1974" spans="3:4">
      <c r="C1974" s="12"/>
      <c r="D1974" s="12"/>
    </row>
    <row r="1975" spans="3:4">
      <c r="C1975" s="12"/>
      <c r="D1975" s="12"/>
    </row>
    <row r="1976" spans="3:4">
      <c r="C1976" s="12"/>
      <c r="D1976" s="12"/>
    </row>
    <row r="1977" spans="3:4">
      <c r="C1977" s="12"/>
      <c r="D1977" s="12"/>
    </row>
    <row r="1978" spans="3:4">
      <c r="C1978" s="12"/>
      <c r="D1978" s="12"/>
    </row>
    <row r="1979" spans="3:4">
      <c r="C1979" s="12"/>
      <c r="D1979" s="12"/>
    </row>
    <row r="1980" spans="3:4">
      <c r="C1980" s="12"/>
      <c r="D1980" s="12"/>
    </row>
    <row r="1981" spans="3:4">
      <c r="C1981" s="12"/>
      <c r="D1981" s="12"/>
    </row>
    <row r="1982" spans="3:4">
      <c r="C1982" s="12"/>
      <c r="D1982" s="12"/>
    </row>
    <row r="1983" spans="3:4">
      <c r="C1983" s="12"/>
      <c r="D1983" s="12"/>
    </row>
    <row r="1984" spans="3:4">
      <c r="C1984" s="12"/>
      <c r="D1984" s="12"/>
    </row>
    <row r="1985" spans="3:4">
      <c r="C1985" s="12"/>
      <c r="D1985" s="12"/>
    </row>
    <row r="1986" spans="3:4">
      <c r="C1986" s="12"/>
      <c r="D1986" s="12"/>
    </row>
    <row r="1987" spans="3:4">
      <c r="C1987" s="12"/>
      <c r="D1987" s="12"/>
    </row>
    <row r="1988" spans="3:4">
      <c r="C1988" s="12"/>
      <c r="D1988" s="12"/>
    </row>
    <row r="1989" spans="3:4">
      <c r="C1989" s="12"/>
      <c r="D1989" s="12"/>
    </row>
    <row r="1990" spans="3:4">
      <c r="C1990" s="12"/>
      <c r="D1990" s="12"/>
    </row>
    <row r="1991" spans="3:4">
      <c r="C1991" s="12"/>
      <c r="D1991" s="12"/>
    </row>
    <row r="1992" spans="3:4">
      <c r="C1992" s="12"/>
      <c r="D1992" s="12"/>
    </row>
    <row r="1993" spans="3:4">
      <c r="C1993" s="12"/>
      <c r="D1993" s="12"/>
    </row>
    <row r="1994" spans="3:4">
      <c r="C1994" s="12"/>
      <c r="D1994" s="12"/>
    </row>
    <row r="1995" spans="3:4">
      <c r="C1995" s="12"/>
      <c r="D1995" s="12"/>
    </row>
    <row r="1996" spans="3:4">
      <c r="C1996" s="12"/>
      <c r="D1996" s="12"/>
    </row>
    <row r="1997" spans="3:4">
      <c r="C1997" s="12"/>
      <c r="D1997" s="12"/>
    </row>
    <row r="1998" spans="3:4">
      <c r="C1998" s="12"/>
      <c r="D1998" s="12"/>
    </row>
    <row r="1999" spans="3:4">
      <c r="C1999" s="12"/>
      <c r="D1999" s="12"/>
    </row>
    <row r="2000" spans="3:4">
      <c r="C2000" s="12"/>
      <c r="D2000" s="12"/>
    </row>
    <row r="2001" spans="3:4">
      <c r="C2001" s="12"/>
      <c r="D2001" s="12"/>
    </row>
    <row r="2002" spans="3:4">
      <c r="C2002" s="12"/>
      <c r="D2002" s="12"/>
    </row>
    <row r="2003" spans="3:4">
      <c r="C2003" s="12"/>
      <c r="D2003" s="12"/>
    </row>
    <row r="2004" spans="3:4">
      <c r="C2004" s="12"/>
      <c r="D2004" s="12"/>
    </row>
    <row r="2005" spans="3:4">
      <c r="C2005" s="12"/>
      <c r="D2005" s="12"/>
    </row>
    <row r="2006" spans="3:4">
      <c r="C2006" s="12"/>
      <c r="D2006" s="12"/>
    </row>
    <row r="2007" spans="3:4">
      <c r="C2007" s="12"/>
      <c r="D2007" s="12"/>
    </row>
    <row r="2008" spans="3:4">
      <c r="C2008" s="12"/>
      <c r="D2008" s="12"/>
    </row>
    <row r="2009" spans="3:4">
      <c r="C2009" s="12"/>
      <c r="D2009" s="12"/>
    </row>
    <row r="2010" spans="3:4">
      <c r="C2010" s="12"/>
      <c r="D2010" s="12"/>
    </row>
    <row r="2011" spans="3:4">
      <c r="C2011" s="12"/>
      <c r="D2011" s="12"/>
    </row>
    <row r="2012" spans="3:4">
      <c r="C2012" s="12"/>
      <c r="D2012" s="12"/>
    </row>
    <row r="2013" spans="3:4">
      <c r="C2013" s="12"/>
      <c r="D2013" s="12"/>
    </row>
    <row r="2014" spans="3:4">
      <c r="C2014" s="12"/>
      <c r="D2014" s="12"/>
    </row>
    <row r="2015" spans="3:4">
      <c r="C2015" s="12"/>
      <c r="D2015" s="12"/>
    </row>
    <row r="2016" spans="3:4">
      <c r="C2016" s="12"/>
      <c r="D2016" s="12"/>
    </row>
    <row r="2017" spans="3:4">
      <c r="C2017" s="12"/>
      <c r="D2017" s="12"/>
    </row>
    <row r="2018" spans="3:4">
      <c r="C2018" s="12"/>
      <c r="D2018" s="12"/>
    </row>
    <row r="2019" spans="3:4">
      <c r="C2019" s="12"/>
      <c r="D2019" s="12"/>
    </row>
    <row r="2020" spans="3:4">
      <c r="C2020" s="12"/>
      <c r="D2020" s="12"/>
    </row>
    <row r="2021" spans="3:4">
      <c r="C2021" s="12"/>
      <c r="D2021" s="12"/>
    </row>
    <row r="2022" spans="3:4">
      <c r="C2022" s="12"/>
      <c r="D2022" s="12"/>
    </row>
    <row r="2023" spans="3:4">
      <c r="C2023" s="12"/>
      <c r="D2023" s="12"/>
    </row>
    <row r="2024" spans="3:4">
      <c r="C2024" s="12"/>
      <c r="D2024" s="12"/>
    </row>
    <row r="2025" spans="3:4">
      <c r="C2025" s="12"/>
      <c r="D2025" s="12"/>
    </row>
    <row r="2026" spans="3:4">
      <c r="C2026" s="12"/>
      <c r="D2026" s="12"/>
    </row>
    <row r="2027" spans="3:4">
      <c r="C2027" s="12"/>
      <c r="D2027" s="12"/>
    </row>
    <row r="2028" spans="3:4">
      <c r="C2028" s="12"/>
      <c r="D2028" s="12"/>
    </row>
    <row r="2029" spans="3:4">
      <c r="C2029" s="12"/>
      <c r="D2029" s="12"/>
    </row>
    <row r="2030" spans="3:4">
      <c r="C2030" s="12"/>
      <c r="D2030" s="12"/>
    </row>
    <row r="2031" spans="3:4">
      <c r="C2031" s="12"/>
      <c r="D2031" s="12"/>
    </row>
    <row r="2032" spans="3:4">
      <c r="C2032" s="12"/>
      <c r="D2032" s="12"/>
    </row>
    <row r="2033" spans="3:4">
      <c r="C2033" s="12"/>
      <c r="D2033" s="12"/>
    </row>
    <row r="2034" spans="3:4">
      <c r="C2034" s="12"/>
      <c r="D2034" s="12"/>
    </row>
    <row r="2035" spans="3:4">
      <c r="C2035" s="12"/>
      <c r="D2035" s="12"/>
    </row>
    <row r="2036" spans="3:4">
      <c r="C2036" s="12"/>
      <c r="D2036" s="12"/>
    </row>
    <row r="2037" spans="3:4">
      <c r="C2037" s="12"/>
      <c r="D2037" s="12"/>
    </row>
    <row r="2038" spans="3:4">
      <c r="C2038" s="12"/>
      <c r="D2038" s="12"/>
    </row>
    <row r="2039" spans="3:4">
      <c r="C2039" s="12"/>
      <c r="D2039" s="12"/>
    </row>
    <row r="2040" spans="3:4">
      <c r="C2040" s="12"/>
      <c r="D2040" s="12"/>
    </row>
    <row r="2041" spans="3:4">
      <c r="C2041" s="12"/>
      <c r="D2041" s="12"/>
    </row>
    <row r="2042" spans="3:4">
      <c r="C2042" s="12"/>
      <c r="D2042" s="12"/>
    </row>
    <row r="2043" spans="3:4">
      <c r="C2043" s="12"/>
      <c r="D2043" s="12"/>
    </row>
    <row r="2044" spans="3:4">
      <c r="C2044" s="12"/>
      <c r="D2044" s="12"/>
    </row>
    <row r="2045" spans="3:4">
      <c r="C2045" s="12"/>
      <c r="D2045" s="12"/>
    </row>
    <row r="2046" spans="3:4">
      <c r="C2046" s="12"/>
      <c r="D2046" s="12"/>
    </row>
    <row r="2047" spans="3:4">
      <c r="C2047" s="12"/>
      <c r="D2047" s="12"/>
    </row>
    <row r="2048" spans="3:4">
      <c r="C2048" s="12"/>
      <c r="D2048" s="12"/>
    </row>
    <row r="2049" spans="3:4">
      <c r="C2049" s="12"/>
      <c r="D2049" s="12"/>
    </row>
    <row r="2050" spans="3:4">
      <c r="C2050" s="12"/>
      <c r="D2050" s="12"/>
    </row>
    <row r="2051" spans="3:4">
      <c r="C2051" s="12"/>
      <c r="D2051" s="12"/>
    </row>
    <row r="2052" spans="3:4">
      <c r="C2052" s="12"/>
      <c r="D2052" s="12"/>
    </row>
    <row r="2053" spans="3:4">
      <c r="C2053" s="12"/>
      <c r="D2053" s="12"/>
    </row>
    <row r="2054" spans="3:4">
      <c r="C2054" s="12"/>
      <c r="D2054" s="12"/>
    </row>
    <row r="2055" spans="3:4">
      <c r="C2055" s="12"/>
      <c r="D2055" s="12"/>
    </row>
    <row r="2056" spans="3:4">
      <c r="C2056" s="12"/>
      <c r="D2056" s="12"/>
    </row>
    <row r="2057" spans="3:4">
      <c r="C2057" s="12"/>
      <c r="D2057" s="12"/>
    </row>
    <row r="2058" spans="3:4">
      <c r="C2058" s="12"/>
      <c r="D2058" s="12"/>
    </row>
    <row r="2059" spans="3:4">
      <c r="C2059" s="12"/>
      <c r="D2059" s="12"/>
    </row>
    <row r="2060" spans="3:4">
      <c r="C2060" s="12"/>
      <c r="D2060" s="12"/>
    </row>
    <row r="2061" spans="3:4">
      <c r="C2061" s="12"/>
      <c r="D2061" s="12"/>
    </row>
    <row r="2062" spans="3:4">
      <c r="C2062" s="12"/>
      <c r="D2062" s="12"/>
    </row>
    <row r="2063" spans="3:4">
      <c r="C2063" s="12"/>
      <c r="D2063" s="12"/>
    </row>
    <row r="2064" spans="3:4">
      <c r="C2064" s="12"/>
      <c r="D2064" s="12"/>
    </row>
    <row r="2065" spans="3:4">
      <c r="C2065" s="12"/>
      <c r="D2065" s="12"/>
    </row>
    <row r="2066" spans="3:4">
      <c r="C2066" s="12"/>
      <c r="D2066" s="12"/>
    </row>
    <row r="2067" spans="3:4">
      <c r="C2067" s="12"/>
      <c r="D2067" s="12"/>
    </row>
    <row r="2068" spans="3:4">
      <c r="C2068" s="12"/>
      <c r="D2068" s="12"/>
    </row>
    <row r="2069" spans="3:4">
      <c r="C2069" s="12"/>
      <c r="D2069" s="12"/>
    </row>
    <row r="2070" spans="3:4">
      <c r="C2070" s="12"/>
      <c r="D2070" s="12"/>
    </row>
    <row r="2071" spans="3:4">
      <c r="C2071" s="12"/>
      <c r="D2071" s="12"/>
    </row>
    <row r="2072" spans="3:4">
      <c r="C2072" s="12"/>
      <c r="D2072" s="12"/>
    </row>
    <row r="2073" spans="3:4">
      <c r="C2073" s="12"/>
      <c r="D2073" s="12"/>
    </row>
    <row r="2074" spans="3:4">
      <c r="C2074" s="12"/>
      <c r="D2074" s="12"/>
    </row>
    <row r="2075" spans="3:4">
      <c r="C2075" s="12"/>
      <c r="D2075" s="12"/>
    </row>
    <row r="2076" spans="3:4">
      <c r="C2076" s="12"/>
      <c r="D2076" s="12"/>
    </row>
    <row r="2077" spans="3:4">
      <c r="C2077" s="12"/>
      <c r="D2077" s="12"/>
    </row>
    <row r="2078" spans="3:4">
      <c r="C2078" s="12"/>
      <c r="D2078" s="12"/>
    </row>
    <row r="2079" spans="3:4">
      <c r="C2079" s="12"/>
      <c r="D2079" s="12"/>
    </row>
    <row r="2080" spans="3:4">
      <c r="C2080" s="12"/>
      <c r="D2080" s="12"/>
    </row>
    <row r="2081" spans="3:4">
      <c r="C2081" s="12"/>
      <c r="D2081" s="12"/>
    </row>
    <row r="2082" spans="3:4">
      <c r="C2082" s="12"/>
      <c r="D2082" s="12"/>
    </row>
    <row r="2083" spans="3:4">
      <c r="C2083" s="12"/>
      <c r="D2083" s="12"/>
    </row>
    <row r="2084" spans="3:4">
      <c r="C2084" s="12"/>
      <c r="D2084" s="12"/>
    </row>
    <row r="2085" spans="3:4">
      <c r="C2085" s="12"/>
      <c r="D2085" s="12"/>
    </row>
    <row r="2086" spans="3:4">
      <c r="C2086" s="12"/>
      <c r="D2086" s="12"/>
    </row>
    <row r="2087" spans="3:4">
      <c r="C2087" s="12"/>
      <c r="D2087" s="12"/>
    </row>
    <row r="2088" spans="3:4">
      <c r="C2088" s="12"/>
      <c r="D2088" s="12"/>
    </row>
    <row r="2089" spans="3:4">
      <c r="C2089" s="12"/>
      <c r="D2089" s="12"/>
    </row>
    <row r="2090" spans="3:4">
      <c r="C2090" s="12"/>
      <c r="D2090" s="12"/>
    </row>
    <row r="2091" spans="3:4">
      <c r="C2091" s="12"/>
      <c r="D2091" s="12"/>
    </row>
    <row r="2092" spans="3:4">
      <c r="C2092" s="12"/>
      <c r="D2092" s="12"/>
    </row>
    <row r="2093" spans="3:4">
      <c r="C2093" s="12"/>
      <c r="D2093" s="12"/>
    </row>
    <row r="2094" spans="3:4">
      <c r="C2094" s="12"/>
      <c r="D2094" s="12"/>
    </row>
    <row r="2095" spans="3:4">
      <c r="C2095" s="12"/>
      <c r="D2095" s="12"/>
    </row>
    <row r="2096" spans="3:4">
      <c r="C2096" s="12"/>
      <c r="D2096" s="12"/>
    </row>
    <row r="2097" spans="3:4">
      <c r="C2097" s="12"/>
      <c r="D2097" s="12"/>
    </row>
    <row r="2098" spans="3:4">
      <c r="C2098" s="12"/>
      <c r="D2098" s="12"/>
    </row>
    <row r="2099" spans="3:4">
      <c r="C2099" s="12"/>
      <c r="D2099" s="12"/>
    </row>
    <row r="2100" spans="3:4">
      <c r="C2100" s="12"/>
      <c r="D2100" s="12"/>
    </row>
    <row r="2101" spans="3:4">
      <c r="C2101" s="12"/>
      <c r="D2101" s="12"/>
    </row>
    <row r="2102" spans="3:4">
      <c r="C2102" s="12"/>
      <c r="D2102" s="12"/>
    </row>
    <row r="2103" spans="3:4">
      <c r="C2103" s="12"/>
      <c r="D2103" s="12"/>
    </row>
    <row r="2104" spans="3:4">
      <c r="C2104" s="12"/>
      <c r="D2104" s="12"/>
    </row>
    <row r="2105" spans="3:4">
      <c r="C2105" s="12"/>
      <c r="D2105" s="12"/>
    </row>
    <row r="2106" spans="3:4">
      <c r="C2106" s="12"/>
      <c r="D2106" s="12"/>
    </row>
    <row r="2107" spans="3:4">
      <c r="C2107" s="12"/>
      <c r="D2107" s="12"/>
    </row>
    <row r="2108" spans="3:4">
      <c r="C2108" s="12"/>
      <c r="D2108" s="12"/>
    </row>
    <row r="2109" spans="3:4">
      <c r="C2109" s="12"/>
      <c r="D2109" s="12"/>
    </row>
    <row r="2110" spans="3:4">
      <c r="C2110" s="12"/>
      <c r="D2110" s="12"/>
    </row>
    <row r="2111" spans="3:4">
      <c r="C2111" s="12"/>
      <c r="D2111" s="12"/>
    </row>
    <row r="2112" spans="3:4">
      <c r="C2112" s="12"/>
      <c r="D2112" s="12"/>
    </row>
    <row r="2113" spans="3:4">
      <c r="C2113" s="12"/>
      <c r="D2113" s="12"/>
    </row>
    <row r="2114" spans="3:4">
      <c r="C2114" s="12"/>
      <c r="D2114" s="12"/>
    </row>
    <row r="2115" spans="3:4">
      <c r="C2115" s="12"/>
      <c r="D2115" s="12"/>
    </row>
    <row r="2116" spans="3:4">
      <c r="C2116" s="12"/>
      <c r="D2116" s="12"/>
    </row>
    <row r="2117" spans="3:4">
      <c r="C2117" s="12"/>
      <c r="D2117" s="12"/>
    </row>
    <row r="2118" spans="3:4">
      <c r="C2118" s="12"/>
      <c r="D2118" s="12"/>
    </row>
    <row r="2119" spans="3:4">
      <c r="C2119" s="12"/>
      <c r="D2119" s="12"/>
    </row>
    <row r="2120" spans="3:4">
      <c r="C2120" s="12"/>
      <c r="D2120" s="12"/>
    </row>
    <row r="2121" spans="3:4">
      <c r="C2121" s="12"/>
      <c r="D2121" s="12"/>
    </row>
    <row r="2122" spans="3:4">
      <c r="C2122" s="12"/>
      <c r="D2122" s="12"/>
    </row>
    <row r="2123" spans="3:4">
      <c r="C2123" s="12"/>
      <c r="D2123" s="12"/>
    </row>
    <row r="2124" spans="3:4">
      <c r="C2124" s="12"/>
      <c r="D2124" s="12"/>
    </row>
    <row r="2125" spans="3:4">
      <c r="C2125" s="12"/>
      <c r="D2125" s="12"/>
    </row>
    <row r="2126" spans="3:4">
      <c r="C2126" s="12"/>
      <c r="D2126" s="12"/>
    </row>
    <row r="2127" spans="3:4">
      <c r="C2127" s="12"/>
      <c r="D2127" s="12"/>
    </row>
    <row r="2128" spans="3:4">
      <c r="C2128" s="12"/>
      <c r="D2128" s="12"/>
    </row>
    <row r="2129" spans="3:4">
      <c r="C2129" s="12"/>
      <c r="D2129" s="12"/>
    </row>
    <row r="2130" spans="3:4">
      <c r="C2130" s="12"/>
      <c r="D2130" s="12"/>
    </row>
    <row r="2131" spans="3:4">
      <c r="C2131" s="12"/>
      <c r="D2131" s="12"/>
    </row>
    <row r="2132" spans="3:4">
      <c r="C2132" s="12"/>
      <c r="D2132" s="12"/>
    </row>
    <row r="2133" spans="3:4">
      <c r="C2133" s="12"/>
      <c r="D2133" s="12"/>
    </row>
    <row r="2134" spans="3:4">
      <c r="C2134" s="12"/>
      <c r="D2134" s="12"/>
    </row>
    <row r="2135" spans="3:4">
      <c r="C2135" s="12"/>
      <c r="D2135" s="12"/>
    </row>
    <row r="2136" spans="3:4">
      <c r="C2136" s="12"/>
      <c r="D2136" s="12"/>
    </row>
    <row r="2137" spans="3:4">
      <c r="C2137" s="12"/>
      <c r="D2137" s="12"/>
    </row>
    <row r="2138" spans="3:4">
      <c r="C2138" s="12"/>
      <c r="D2138" s="12"/>
    </row>
    <row r="2139" spans="3:4">
      <c r="C2139" s="12"/>
      <c r="D2139" s="12"/>
    </row>
    <row r="2140" spans="3:4">
      <c r="C2140" s="12"/>
      <c r="D2140" s="12"/>
    </row>
    <row r="2141" spans="3:4">
      <c r="C2141" s="12"/>
      <c r="D2141" s="12"/>
    </row>
    <row r="2142" spans="3:4">
      <c r="C2142" s="12"/>
      <c r="D2142" s="12"/>
    </row>
    <row r="2143" spans="3:4">
      <c r="C2143" s="12"/>
      <c r="D2143" s="12"/>
    </row>
    <row r="2144" spans="3:4">
      <c r="C2144" s="12"/>
      <c r="D2144" s="12"/>
    </row>
    <row r="2145" spans="3:4">
      <c r="C2145" s="12"/>
      <c r="D2145" s="12"/>
    </row>
    <row r="2146" spans="3:4">
      <c r="C2146" s="12"/>
      <c r="D2146" s="12"/>
    </row>
    <row r="2147" spans="3:4">
      <c r="C2147" s="12"/>
      <c r="D2147" s="12"/>
    </row>
    <row r="2148" spans="3:4">
      <c r="C2148" s="12"/>
      <c r="D2148" s="12"/>
    </row>
    <row r="2149" spans="3:4">
      <c r="C2149" s="12"/>
      <c r="D2149" s="12"/>
    </row>
    <row r="2150" spans="3:4">
      <c r="C2150" s="12"/>
      <c r="D2150" s="12"/>
    </row>
    <row r="2151" spans="3:4">
      <c r="C2151" s="12"/>
      <c r="D2151" s="12"/>
    </row>
    <row r="2152" spans="3:4">
      <c r="C2152" s="12"/>
      <c r="D2152" s="12"/>
    </row>
    <row r="2153" spans="3:4">
      <c r="C2153" s="12"/>
      <c r="D2153" s="12"/>
    </row>
    <row r="2154" spans="3:4">
      <c r="C2154" s="12"/>
      <c r="D2154" s="12"/>
    </row>
    <row r="2155" spans="3:4">
      <c r="C2155" s="12"/>
      <c r="D2155" s="12"/>
    </row>
    <row r="2156" spans="3:4">
      <c r="C2156" s="12"/>
      <c r="D2156" s="12"/>
    </row>
    <row r="2157" spans="3:4">
      <c r="C2157" s="12"/>
      <c r="D2157" s="12"/>
    </row>
    <row r="2158" spans="3:4">
      <c r="C2158" s="12"/>
      <c r="D2158" s="12"/>
    </row>
    <row r="2159" spans="3:4">
      <c r="C2159" s="12"/>
      <c r="D2159" s="12"/>
    </row>
    <row r="2160" spans="3:4">
      <c r="C2160" s="12"/>
      <c r="D2160" s="12"/>
    </row>
    <row r="2161" spans="3:4">
      <c r="C2161" s="12"/>
      <c r="D2161" s="12"/>
    </row>
    <row r="2162" spans="3:4">
      <c r="C2162" s="12"/>
      <c r="D2162" s="12"/>
    </row>
    <row r="2163" spans="3:4">
      <c r="C2163" s="12"/>
      <c r="D2163" s="12"/>
    </row>
    <row r="2164" spans="3:4">
      <c r="C2164" s="12"/>
      <c r="D2164" s="12"/>
    </row>
    <row r="2165" spans="3:4">
      <c r="C2165" s="12"/>
      <c r="D2165" s="12"/>
    </row>
    <row r="2166" spans="3:4">
      <c r="C2166" s="12"/>
      <c r="D2166" s="12"/>
    </row>
    <row r="2167" spans="3:4">
      <c r="C2167" s="12"/>
      <c r="D2167" s="12"/>
    </row>
    <row r="2168" spans="3:4">
      <c r="C2168" s="12"/>
      <c r="D2168" s="12"/>
    </row>
    <row r="2169" spans="3:4">
      <c r="C2169" s="12"/>
      <c r="D2169" s="12"/>
    </row>
    <row r="2170" spans="3:4">
      <c r="C2170" s="12"/>
      <c r="D2170" s="12"/>
    </row>
    <row r="2171" spans="3:4">
      <c r="C2171" s="12"/>
      <c r="D2171" s="12"/>
    </row>
    <row r="2172" spans="3:4">
      <c r="C2172" s="12"/>
      <c r="D2172" s="12"/>
    </row>
    <row r="2173" spans="3:4">
      <c r="C2173" s="12"/>
      <c r="D2173" s="12"/>
    </row>
    <row r="2174" spans="3:4">
      <c r="C2174" s="12"/>
      <c r="D2174" s="12"/>
    </row>
    <row r="2175" spans="3:4">
      <c r="C2175" s="12"/>
      <c r="D2175" s="12"/>
    </row>
    <row r="2176" spans="3:4">
      <c r="C2176" s="12"/>
      <c r="D2176" s="12"/>
    </row>
    <row r="2177" spans="3:4">
      <c r="C2177" s="12"/>
      <c r="D2177" s="12"/>
    </row>
    <row r="2178" spans="3:4">
      <c r="C2178" s="12"/>
      <c r="D2178" s="12"/>
    </row>
    <row r="2179" spans="3:4">
      <c r="C2179" s="12"/>
      <c r="D2179" s="12"/>
    </row>
    <row r="2180" spans="3:4">
      <c r="C2180" s="12"/>
      <c r="D2180" s="12"/>
    </row>
    <row r="2181" spans="3:4">
      <c r="C2181" s="12"/>
      <c r="D2181" s="12"/>
    </row>
    <row r="2182" spans="3:4">
      <c r="C2182" s="12"/>
      <c r="D2182" s="12"/>
    </row>
    <row r="2183" spans="3:4">
      <c r="C2183" s="12"/>
      <c r="D2183" s="12"/>
    </row>
    <row r="2184" spans="3:4">
      <c r="C2184" s="12"/>
      <c r="D2184" s="12"/>
    </row>
    <row r="2185" spans="3:4">
      <c r="C2185" s="12"/>
      <c r="D2185" s="12"/>
    </row>
    <row r="2186" spans="3:4">
      <c r="C2186" s="12"/>
      <c r="D2186" s="12"/>
    </row>
    <row r="2187" spans="3:4">
      <c r="C2187" s="12"/>
      <c r="D2187" s="12"/>
    </row>
    <row r="2188" spans="3:4">
      <c r="C2188" s="12"/>
      <c r="D2188" s="12"/>
    </row>
    <row r="2189" spans="3:4">
      <c r="C2189" s="12"/>
      <c r="D2189" s="12"/>
    </row>
    <row r="2190" spans="3:4">
      <c r="C2190" s="12"/>
      <c r="D2190" s="12"/>
    </row>
    <row r="2191" spans="3:4">
      <c r="C2191" s="12"/>
      <c r="D2191" s="12"/>
    </row>
    <row r="2192" spans="3:4">
      <c r="C2192" s="12"/>
      <c r="D2192" s="12"/>
    </row>
    <row r="2193" spans="3:4">
      <c r="C2193" s="12"/>
      <c r="D2193" s="12"/>
    </row>
    <row r="2194" spans="3:4">
      <c r="C2194" s="12"/>
      <c r="D2194" s="12"/>
    </row>
    <row r="2195" spans="3:4">
      <c r="C2195" s="12"/>
      <c r="D2195" s="12"/>
    </row>
    <row r="2196" spans="3:4">
      <c r="C2196" s="12"/>
      <c r="D2196" s="12"/>
    </row>
    <row r="2197" spans="3:4">
      <c r="C2197" s="12"/>
      <c r="D2197" s="12"/>
    </row>
    <row r="2198" spans="3:4">
      <c r="C2198" s="12"/>
      <c r="D2198" s="12"/>
    </row>
    <row r="2199" spans="3:4">
      <c r="C2199" s="12"/>
      <c r="D2199" s="12"/>
    </row>
    <row r="2200" spans="3:4">
      <c r="C2200" s="12"/>
      <c r="D2200" s="12"/>
    </row>
    <row r="2201" spans="3:4">
      <c r="C2201" s="12"/>
      <c r="D2201" s="12"/>
    </row>
    <row r="2202" spans="3:4">
      <c r="C2202" s="12"/>
      <c r="D2202" s="12"/>
    </row>
    <row r="2203" spans="3:4">
      <c r="C2203" s="12"/>
      <c r="D2203" s="12"/>
    </row>
    <row r="2204" spans="3:4">
      <c r="C2204" s="12"/>
      <c r="D2204" s="12"/>
    </row>
    <row r="2205" spans="3:4">
      <c r="C2205" s="12"/>
      <c r="D2205" s="12"/>
    </row>
    <row r="2206" spans="3:4">
      <c r="C2206" s="12"/>
      <c r="D2206" s="12"/>
    </row>
    <row r="2207" spans="3:4">
      <c r="C2207" s="12"/>
      <c r="D2207" s="12"/>
    </row>
    <row r="2208" spans="3:4">
      <c r="C2208" s="12"/>
      <c r="D2208" s="12"/>
    </row>
    <row r="2209" spans="3:4">
      <c r="C2209" s="12"/>
      <c r="D2209" s="12"/>
    </row>
    <row r="2210" spans="3:4">
      <c r="C2210" s="12"/>
      <c r="D2210" s="12"/>
    </row>
    <row r="2211" spans="3:4">
      <c r="C2211" s="12"/>
      <c r="D2211" s="12"/>
    </row>
    <row r="2212" spans="3:4">
      <c r="C2212" s="12"/>
      <c r="D2212" s="12"/>
    </row>
    <row r="2213" spans="3:4">
      <c r="C2213" s="12"/>
      <c r="D2213" s="12"/>
    </row>
    <row r="2214" spans="3:4">
      <c r="C2214" s="12"/>
      <c r="D2214" s="12"/>
    </row>
    <row r="2215" spans="3:4">
      <c r="C2215" s="12"/>
      <c r="D2215" s="12"/>
    </row>
    <row r="2216" spans="3:4">
      <c r="C2216" s="12"/>
      <c r="D2216" s="12"/>
    </row>
    <row r="2217" spans="3:4">
      <c r="C2217" s="12"/>
      <c r="D2217" s="12"/>
    </row>
    <row r="2218" spans="3:4">
      <c r="C2218" s="12"/>
      <c r="D2218" s="12"/>
    </row>
    <row r="2219" spans="3:4">
      <c r="C2219" s="12"/>
      <c r="D2219" s="12"/>
    </row>
    <row r="2220" spans="3:4">
      <c r="C2220" s="12"/>
      <c r="D2220" s="12"/>
    </row>
    <row r="2221" spans="3:4">
      <c r="C2221" s="12"/>
      <c r="D2221" s="12"/>
    </row>
    <row r="2222" spans="3:4">
      <c r="C2222" s="12"/>
      <c r="D2222" s="12"/>
    </row>
    <row r="2223" spans="3:4">
      <c r="C2223" s="12"/>
      <c r="D2223" s="12"/>
    </row>
    <row r="2224" spans="3:4">
      <c r="C2224" s="12"/>
      <c r="D2224" s="12"/>
    </row>
    <row r="2225" spans="3:4">
      <c r="C2225" s="12"/>
      <c r="D2225" s="12"/>
    </row>
    <row r="2226" spans="3:4">
      <c r="C2226" s="12"/>
      <c r="D2226" s="12"/>
    </row>
    <row r="2227" spans="3:4">
      <c r="C2227" s="12"/>
      <c r="D2227" s="12"/>
    </row>
    <row r="2228" spans="3:4">
      <c r="C2228" s="12"/>
      <c r="D2228" s="12"/>
    </row>
    <row r="2229" spans="3:4">
      <c r="C2229" s="12"/>
      <c r="D2229" s="12"/>
    </row>
    <row r="2230" spans="3:4">
      <c r="C2230" s="12"/>
      <c r="D2230" s="12"/>
    </row>
    <row r="2231" spans="3:4">
      <c r="C2231" s="12"/>
      <c r="D2231" s="12"/>
    </row>
    <row r="2232" spans="3:4">
      <c r="C2232" s="12"/>
      <c r="D2232" s="12"/>
    </row>
    <row r="2233" spans="3:4">
      <c r="C2233" s="12"/>
      <c r="D2233" s="12"/>
    </row>
    <row r="2234" spans="3:4">
      <c r="C2234" s="12"/>
      <c r="D2234" s="12"/>
    </row>
    <row r="2235" spans="3:4">
      <c r="C2235" s="12"/>
      <c r="D2235" s="12"/>
    </row>
    <row r="2236" spans="3:4">
      <c r="C2236" s="12"/>
      <c r="D2236" s="12"/>
    </row>
    <row r="2237" spans="3:4">
      <c r="C2237" s="12"/>
      <c r="D2237" s="12"/>
    </row>
    <row r="2238" spans="3:4">
      <c r="C2238" s="12"/>
      <c r="D2238" s="12"/>
    </row>
    <row r="2239" spans="3:4">
      <c r="C2239" s="12"/>
      <c r="D2239" s="12"/>
    </row>
    <row r="2240" spans="3:4">
      <c r="C2240" s="12"/>
      <c r="D2240" s="12"/>
    </row>
    <row r="2241" spans="3:4">
      <c r="C2241" s="12"/>
      <c r="D2241" s="12"/>
    </row>
    <row r="2242" spans="3:4">
      <c r="C2242" s="12"/>
      <c r="D2242" s="12"/>
    </row>
    <row r="2243" spans="3:4">
      <c r="C2243" s="12"/>
      <c r="D2243" s="12"/>
    </row>
    <row r="2244" spans="3:4">
      <c r="C2244" s="12"/>
      <c r="D2244" s="12"/>
    </row>
    <row r="2245" spans="3:4">
      <c r="C2245" s="12"/>
      <c r="D2245" s="12"/>
    </row>
    <row r="2246" spans="3:4">
      <c r="C2246" s="12"/>
      <c r="D2246" s="12"/>
    </row>
    <row r="2247" spans="3:4">
      <c r="C2247" s="12"/>
      <c r="D2247" s="12"/>
    </row>
    <row r="2248" spans="3:4">
      <c r="C2248" s="12"/>
      <c r="D2248" s="12"/>
    </row>
    <row r="2249" spans="3:4">
      <c r="C2249" s="12"/>
      <c r="D2249" s="12"/>
    </row>
    <row r="2250" spans="3:4">
      <c r="C2250" s="12"/>
      <c r="D2250" s="12"/>
    </row>
    <row r="2251" spans="3:4">
      <c r="C2251" s="12"/>
      <c r="D2251" s="12"/>
    </row>
    <row r="2252" spans="3:4">
      <c r="C2252" s="12"/>
      <c r="D2252" s="12"/>
    </row>
    <row r="2253" spans="3:4">
      <c r="C2253" s="12"/>
      <c r="D2253" s="12"/>
    </row>
    <row r="2254" spans="3:4">
      <c r="C2254" s="12"/>
      <c r="D2254" s="12"/>
    </row>
    <row r="2255" spans="3:4">
      <c r="C2255" s="12"/>
      <c r="D2255" s="12"/>
    </row>
    <row r="2256" spans="3:4">
      <c r="C2256" s="12"/>
      <c r="D2256" s="12"/>
    </row>
    <row r="2257" spans="3:4">
      <c r="C2257" s="12"/>
      <c r="D2257" s="12"/>
    </row>
    <row r="2258" spans="3:4">
      <c r="C2258" s="12"/>
      <c r="D2258" s="12"/>
    </row>
    <row r="2259" spans="3:4">
      <c r="C2259" s="12"/>
      <c r="D2259" s="12"/>
    </row>
    <row r="2260" spans="3:4">
      <c r="C2260" s="12"/>
      <c r="D2260" s="12"/>
    </row>
    <row r="2261" spans="3:4">
      <c r="C2261" s="12"/>
      <c r="D2261" s="12"/>
    </row>
    <row r="2262" spans="3:4">
      <c r="C2262" s="12"/>
      <c r="D2262" s="12"/>
    </row>
    <row r="2263" spans="3:4">
      <c r="C2263" s="12"/>
      <c r="D2263" s="12"/>
    </row>
    <row r="2264" spans="3:4">
      <c r="C2264" s="12"/>
      <c r="D2264" s="12"/>
    </row>
    <row r="2265" spans="3:4">
      <c r="C2265" s="12"/>
      <c r="D2265" s="12"/>
    </row>
    <row r="2266" spans="3:4">
      <c r="C2266" s="12"/>
      <c r="D2266" s="12"/>
    </row>
    <row r="2267" spans="3:4">
      <c r="C2267" s="12"/>
      <c r="D2267" s="12"/>
    </row>
    <row r="2268" spans="3:4">
      <c r="C2268" s="12"/>
      <c r="D2268" s="12"/>
    </row>
    <row r="2269" spans="3:4">
      <c r="C2269" s="12"/>
      <c r="D2269" s="12"/>
    </row>
    <row r="2270" spans="3:4">
      <c r="C2270" s="12"/>
      <c r="D2270" s="12"/>
    </row>
    <row r="2271" spans="3:4">
      <c r="C2271" s="12"/>
      <c r="D2271" s="12"/>
    </row>
    <row r="2272" spans="3:4">
      <c r="C2272" s="12"/>
      <c r="D2272" s="12"/>
    </row>
    <row r="2273" spans="3:4">
      <c r="C2273" s="12"/>
      <c r="D2273" s="12"/>
    </row>
    <row r="2274" spans="3:4">
      <c r="C2274" s="12"/>
      <c r="D2274" s="12"/>
    </row>
    <row r="2275" spans="3:4">
      <c r="C2275" s="12"/>
      <c r="D2275" s="12"/>
    </row>
    <row r="2276" spans="3:4">
      <c r="C2276" s="12"/>
      <c r="D2276" s="12"/>
    </row>
    <row r="2277" spans="3:4">
      <c r="C2277" s="12"/>
      <c r="D2277" s="12"/>
    </row>
    <row r="2278" spans="3:4">
      <c r="C2278" s="12"/>
      <c r="D2278" s="12"/>
    </row>
    <row r="2279" spans="3:4">
      <c r="C2279" s="12"/>
      <c r="D2279" s="12"/>
    </row>
    <row r="2280" spans="3:4">
      <c r="C2280" s="12"/>
      <c r="D2280" s="12"/>
    </row>
    <row r="2281" spans="3:4">
      <c r="C2281" s="12"/>
      <c r="D2281" s="12"/>
    </row>
    <row r="2282" spans="3:4">
      <c r="C2282" s="12"/>
      <c r="D2282" s="12"/>
    </row>
    <row r="2283" spans="3:4">
      <c r="C2283" s="12"/>
      <c r="D2283" s="12"/>
    </row>
    <row r="2284" spans="3:4">
      <c r="C2284" s="12"/>
      <c r="D2284" s="12"/>
    </row>
    <row r="2285" spans="3:4">
      <c r="C2285" s="12"/>
      <c r="D2285" s="12"/>
    </row>
    <row r="2286" spans="3:4">
      <c r="C2286" s="12"/>
      <c r="D2286" s="12"/>
    </row>
    <row r="2287" spans="3:4">
      <c r="C2287" s="12"/>
      <c r="D2287" s="12"/>
    </row>
    <row r="2288" spans="3:4">
      <c r="C2288" s="12"/>
      <c r="D2288" s="12"/>
    </row>
    <row r="2289" spans="3:4">
      <c r="C2289" s="12"/>
      <c r="D2289" s="12"/>
    </row>
    <row r="2290" spans="3:4">
      <c r="C2290" s="12"/>
      <c r="D2290" s="12"/>
    </row>
    <row r="2291" spans="3:4">
      <c r="C2291" s="12"/>
      <c r="D2291" s="12"/>
    </row>
    <row r="2292" spans="3:4">
      <c r="C2292" s="12"/>
      <c r="D2292" s="12"/>
    </row>
    <row r="2293" spans="3:4">
      <c r="C2293" s="12"/>
      <c r="D2293" s="12"/>
    </row>
    <row r="2294" spans="3:4">
      <c r="C2294" s="12"/>
      <c r="D2294" s="12"/>
    </row>
    <row r="2295" spans="3:4">
      <c r="C2295" s="12"/>
      <c r="D2295" s="12"/>
    </row>
    <row r="2296" spans="3:4">
      <c r="C2296" s="12"/>
      <c r="D2296" s="12"/>
    </row>
    <row r="2297" spans="3:4">
      <c r="C2297" s="12"/>
      <c r="D2297" s="12"/>
    </row>
    <row r="2298" spans="3:4">
      <c r="C2298" s="12"/>
      <c r="D2298" s="12"/>
    </row>
    <row r="2299" spans="3:4">
      <c r="C2299" s="12"/>
      <c r="D2299" s="12"/>
    </row>
    <row r="2300" spans="3:4">
      <c r="C2300" s="12"/>
      <c r="D2300" s="12"/>
    </row>
    <row r="2301" spans="3:4">
      <c r="C2301" s="12"/>
      <c r="D2301" s="12"/>
    </row>
    <row r="2302" spans="3:4">
      <c r="C2302" s="12"/>
      <c r="D2302" s="12"/>
    </row>
    <row r="2303" spans="3:4">
      <c r="C2303" s="12"/>
      <c r="D2303" s="12"/>
    </row>
    <row r="2304" spans="3:4">
      <c r="C2304" s="12"/>
      <c r="D2304" s="12"/>
    </row>
    <row r="2305" spans="3:4">
      <c r="C2305" s="12"/>
      <c r="D2305" s="12"/>
    </row>
    <row r="2306" spans="3:4">
      <c r="C2306" s="12"/>
      <c r="D2306" s="12"/>
    </row>
    <row r="2307" spans="3:4">
      <c r="C2307" s="12"/>
      <c r="D2307" s="12"/>
    </row>
    <row r="2308" spans="3:4">
      <c r="C2308" s="12"/>
      <c r="D2308" s="12"/>
    </row>
    <row r="2309" spans="3:4">
      <c r="C2309" s="12"/>
      <c r="D2309" s="12"/>
    </row>
    <row r="2310" spans="3:4">
      <c r="C2310" s="12"/>
      <c r="D2310" s="12"/>
    </row>
    <row r="2311" spans="3:4">
      <c r="C2311" s="12"/>
      <c r="D2311" s="12"/>
    </row>
    <row r="2312" spans="3:4">
      <c r="C2312" s="12"/>
      <c r="D2312" s="12"/>
    </row>
    <row r="2313" spans="3:4">
      <c r="C2313" s="12"/>
      <c r="D2313" s="12"/>
    </row>
    <row r="2314" spans="3:4">
      <c r="C2314" s="12"/>
      <c r="D2314" s="12"/>
    </row>
    <row r="2315" spans="3:4">
      <c r="C2315" s="12"/>
      <c r="D2315" s="12"/>
    </row>
    <row r="2316" spans="3:4">
      <c r="C2316" s="12"/>
      <c r="D2316" s="12"/>
    </row>
    <row r="2317" spans="3:4">
      <c r="C2317" s="12"/>
      <c r="D2317" s="12"/>
    </row>
    <row r="2318" spans="3:4">
      <c r="C2318" s="12"/>
      <c r="D2318" s="12"/>
    </row>
    <row r="2319" spans="3:4">
      <c r="C2319" s="12"/>
      <c r="D2319" s="12"/>
    </row>
    <row r="2320" spans="3:4">
      <c r="C2320" s="12"/>
      <c r="D2320" s="12"/>
    </row>
    <row r="2321" spans="3:4">
      <c r="C2321" s="12"/>
      <c r="D2321" s="12"/>
    </row>
    <row r="2322" spans="3:4">
      <c r="C2322" s="12"/>
      <c r="D2322" s="12"/>
    </row>
    <row r="2323" spans="3:4">
      <c r="C2323" s="12"/>
      <c r="D2323" s="12"/>
    </row>
    <row r="2324" spans="3:4">
      <c r="C2324" s="12"/>
      <c r="D2324" s="12"/>
    </row>
    <row r="2325" spans="3:4">
      <c r="C2325" s="12"/>
      <c r="D2325" s="12"/>
    </row>
    <row r="2326" spans="3:4">
      <c r="C2326" s="12"/>
      <c r="D2326" s="12"/>
    </row>
    <row r="2327" spans="3:4">
      <c r="C2327" s="12"/>
      <c r="D2327" s="12"/>
    </row>
    <row r="2328" spans="3:4">
      <c r="C2328" s="12"/>
      <c r="D2328" s="12"/>
    </row>
    <row r="2329" spans="3:4">
      <c r="C2329" s="12"/>
      <c r="D2329" s="12"/>
    </row>
    <row r="2330" spans="3:4">
      <c r="C2330" s="12"/>
      <c r="D2330" s="12"/>
    </row>
    <row r="2331" spans="3:4">
      <c r="C2331" s="12"/>
      <c r="D2331" s="12"/>
    </row>
    <row r="2332" spans="3:4">
      <c r="C2332" s="12"/>
      <c r="D2332" s="12"/>
    </row>
    <row r="2333" spans="3:4">
      <c r="C2333" s="12"/>
      <c r="D2333" s="12"/>
    </row>
    <row r="2334" spans="3:4">
      <c r="C2334" s="12"/>
      <c r="D2334" s="12"/>
    </row>
    <row r="2335" spans="3:4">
      <c r="C2335" s="12"/>
      <c r="D2335" s="12"/>
    </row>
    <row r="2336" spans="3:4">
      <c r="C2336" s="12"/>
      <c r="D2336" s="12"/>
    </row>
    <row r="2337" spans="3:4">
      <c r="C2337" s="12"/>
      <c r="D2337" s="12"/>
    </row>
    <row r="2338" spans="3:4">
      <c r="C2338" s="12"/>
      <c r="D2338" s="12"/>
    </row>
    <row r="2339" spans="3:4">
      <c r="C2339" s="12"/>
      <c r="D2339" s="12"/>
    </row>
    <row r="2340" spans="3:4">
      <c r="C2340" s="12"/>
      <c r="D2340" s="12"/>
    </row>
    <row r="2341" spans="3:4">
      <c r="C2341" s="12"/>
      <c r="D2341" s="12"/>
    </row>
    <row r="2342" spans="3:4">
      <c r="C2342" s="12"/>
      <c r="D2342" s="12"/>
    </row>
    <row r="2343" spans="3:4">
      <c r="C2343" s="12"/>
      <c r="D2343" s="12"/>
    </row>
    <row r="2344" spans="3:4">
      <c r="C2344" s="12"/>
      <c r="D2344" s="12"/>
    </row>
    <row r="2345" spans="3:4">
      <c r="C2345" s="12"/>
      <c r="D2345" s="12"/>
    </row>
    <row r="2346" spans="3:4">
      <c r="C2346" s="12"/>
      <c r="D2346" s="12"/>
    </row>
    <row r="2347" spans="3:4">
      <c r="C2347" s="12"/>
      <c r="D2347" s="12"/>
    </row>
    <row r="2348" spans="3:4">
      <c r="C2348" s="12"/>
      <c r="D2348" s="12"/>
    </row>
    <row r="2349" spans="3:4">
      <c r="C2349" s="12"/>
      <c r="D2349" s="12"/>
    </row>
    <row r="2350" spans="3:4">
      <c r="C2350" s="12"/>
      <c r="D2350" s="12"/>
    </row>
    <row r="2351" spans="3:4">
      <c r="C2351" s="12"/>
      <c r="D2351" s="12"/>
    </row>
    <row r="2352" spans="3:4">
      <c r="C2352" s="12"/>
      <c r="D2352" s="12"/>
    </row>
    <row r="2353" spans="3:4">
      <c r="C2353" s="12"/>
      <c r="D2353" s="12"/>
    </row>
    <row r="2354" spans="3:4">
      <c r="C2354" s="12"/>
      <c r="D2354" s="12"/>
    </row>
    <row r="2355" spans="3:4">
      <c r="C2355" s="12"/>
      <c r="D2355" s="12"/>
    </row>
    <row r="2356" spans="3:4">
      <c r="C2356" s="12"/>
      <c r="D2356" s="12"/>
    </row>
    <row r="2357" spans="3:4">
      <c r="C2357" s="12"/>
      <c r="D2357" s="12"/>
    </row>
    <row r="2358" spans="3:4">
      <c r="C2358" s="12"/>
      <c r="D2358" s="12"/>
    </row>
    <row r="2359" spans="3:4">
      <c r="C2359" s="12"/>
      <c r="D2359" s="12"/>
    </row>
    <row r="2360" spans="3:4">
      <c r="C2360" s="12"/>
      <c r="D2360" s="12"/>
    </row>
    <row r="2361" spans="3:4">
      <c r="C2361" s="12"/>
      <c r="D2361" s="12"/>
    </row>
    <row r="2362" spans="3:4">
      <c r="C2362" s="12"/>
      <c r="D2362" s="12"/>
    </row>
    <row r="2363" spans="3:4">
      <c r="C2363" s="12"/>
      <c r="D2363" s="12"/>
    </row>
    <row r="2364" spans="3:4">
      <c r="C2364" s="12"/>
      <c r="D2364" s="12"/>
    </row>
    <row r="2365" spans="3:4">
      <c r="C2365" s="12"/>
      <c r="D2365" s="12"/>
    </row>
    <row r="2366" spans="3:4">
      <c r="C2366" s="12"/>
      <c r="D2366" s="12"/>
    </row>
    <row r="2367" spans="3:4">
      <c r="C2367" s="12"/>
      <c r="D2367" s="12"/>
    </row>
    <row r="2368" spans="3:4">
      <c r="C2368" s="12"/>
      <c r="D2368" s="12"/>
    </row>
    <row r="2369" spans="3:4">
      <c r="C2369" s="12"/>
      <c r="D2369" s="12"/>
    </row>
    <row r="2370" spans="3:4">
      <c r="C2370" s="12"/>
      <c r="D2370" s="12"/>
    </row>
    <row r="2371" spans="3:4">
      <c r="C2371" s="12"/>
      <c r="D2371" s="12"/>
    </row>
    <row r="2372" spans="3:4">
      <c r="C2372" s="12"/>
      <c r="D2372" s="12"/>
    </row>
    <row r="2373" spans="3:4">
      <c r="C2373" s="12"/>
      <c r="D2373" s="12"/>
    </row>
    <row r="2374" spans="3:4">
      <c r="C2374" s="12"/>
      <c r="D2374" s="12"/>
    </row>
    <row r="2375" spans="3:4">
      <c r="C2375" s="12"/>
      <c r="D2375" s="12"/>
    </row>
    <row r="2376" spans="3:4">
      <c r="C2376" s="12"/>
      <c r="D2376" s="12"/>
    </row>
    <row r="2377" spans="3:4">
      <c r="C2377" s="12"/>
      <c r="D2377" s="12"/>
    </row>
    <row r="2378" spans="3:4">
      <c r="C2378" s="12"/>
      <c r="D2378" s="12"/>
    </row>
    <row r="2379" spans="3:4">
      <c r="C2379" s="12"/>
      <c r="D2379" s="12"/>
    </row>
    <row r="2380" spans="3:4">
      <c r="C2380" s="12"/>
      <c r="D2380" s="12"/>
    </row>
    <row r="2381" spans="3:4">
      <c r="C2381" s="12"/>
      <c r="D2381" s="12"/>
    </row>
    <row r="2382" spans="3:4">
      <c r="C2382" s="12"/>
      <c r="D2382" s="12"/>
    </row>
    <row r="2383" spans="3:4">
      <c r="C2383" s="12"/>
      <c r="D2383" s="12"/>
    </row>
    <row r="2384" spans="3:4">
      <c r="C2384" s="12"/>
      <c r="D2384" s="12"/>
    </row>
    <row r="2385" spans="3:4">
      <c r="C2385" s="12"/>
      <c r="D2385" s="12"/>
    </row>
    <row r="2386" spans="3:4">
      <c r="C2386" s="12"/>
      <c r="D2386" s="12"/>
    </row>
    <row r="2387" spans="3:4">
      <c r="C2387" s="12"/>
      <c r="D2387" s="12"/>
    </row>
    <row r="2388" spans="3:4">
      <c r="C2388" s="12"/>
      <c r="D2388" s="12"/>
    </row>
    <row r="2389" spans="3:4">
      <c r="C2389" s="12"/>
      <c r="D2389" s="12"/>
    </row>
    <row r="2390" spans="3:4">
      <c r="C2390" s="12"/>
      <c r="D2390" s="12"/>
    </row>
    <row r="2391" spans="3:4">
      <c r="C2391" s="12"/>
      <c r="D2391" s="12"/>
    </row>
    <row r="2392" spans="3:4">
      <c r="C2392" s="12"/>
      <c r="D2392" s="12"/>
    </row>
    <row r="2393" spans="3:4">
      <c r="C2393" s="12"/>
      <c r="D2393" s="12"/>
    </row>
    <row r="2394" spans="3:4">
      <c r="C2394" s="12"/>
      <c r="D2394" s="12"/>
    </row>
    <row r="2395" spans="3:4">
      <c r="C2395" s="12"/>
      <c r="D2395" s="12"/>
    </row>
    <row r="2396" spans="3:4">
      <c r="C2396" s="12"/>
      <c r="D2396" s="12"/>
    </row>
    <row r="2397" spans="3:4">
      <c r="C2397" s="12"/>
      <c r="D2397" s="12"/>
    </row>
    <row r="2398" spans="3:4">
      <c r="C2398" s="12"/>
      <c r="D2398" s="12"/>
    </row>
    <row r="2399" spans="3:4">
      <c r="C2399" s="12"/>
      <c r="D2399" s="12"/>
    </row>
    <row r="2400" spans="3:4">
      <c r="C2400" s="12"/>
      <c r="D2400" s="12"/>
    </row>
    <row r="2401" spans="3:4">
      <c r="C2401" s="12"/>
      <c r="D2401" s="12"/>
    </row>
    <row r="2402" spans="3:4">
      <c r="C2402" s="12"/>
      <c r="D2402" s="12"/>
    </row>
    <row r="2403" spans="3:4">
      <c r="C2403" s="12"/>
      <c r="D2403" s="12"/>
    </row>
    <row r="2404" spans="3:4">
      <c r="C2404" s="12"/>
      <c r="D2404" s="12"/>
    </row>
    <row r="2405" spans="3:4">
      <c r="C2405" s="12"/>
      <c r="D2405" s="12"/>
    </row>
    <row r="2406" spans="3:4">
      <c r="C2406" s="12"/>
      <c r="D2406" s="12"/>
    </row>
    <row r="2407" spans="3:4">
      <c r="C2407" s="12"/>
      <c r="D2407" s="12"/>
    </row>
    <row r="2408" spans="3:4">
      <c r="C2408" s="12"/>
      <c r="D2408" s="12"/>
    </row>
    <row r="2409" spans="3:4">
      <c r="C2409" s="12"/>
      <c r="D2409" s="12"/>
    </row>
    <row r="2410" spans="3:4">
      <c r="C2410" s="12"/>
      <c r="D2410" s="12"/>
    </row>
    <row r="2411" spans="3:4">
      <c r="C2411" s="12"/>
      <c r="D2411" s="12"/>
    </row>
    <row r="2412" spans="3:4">
      <c r="C2412" s="12"/>
      <c r="D2412" s="12"/>
    </row>
    <row r="2413" spans="3:4">
      <c r="C2413" s="12"/>
      <c r="D2413" s="12"/>
    </row>
    <row r="2414" spans="3:4">
      <c r="C2414" s="12"/>
      <c r="D2414" s="12"/>
    </row>
    <row r="2415" spans="3:4">
      <c r="C2415" s="12"/>
      <c r="D2415" s="12"/>
    </row>
    <row r="2416" spans="3:4">
      <c r="C2416" s="12"/>
      <c r="D2416" s="12"/>
    </row>
    <row r="2417" spans="3:4">
      <c r="C2417" s="12"/>
      <c r="D2417" s="12"/>
    </row>
    <row r="2418" spans="3:4">
      <c r="C2418" s="12"/>
      <c r="D2418" s="12"/>
    </row>
    <row r="2419" spans="3:4">
      <c r="C2419" s="12"/>
      <c r="D2419" s="12"/>
    </row>
    <row r="2420" spans="3:4">
      <c r="C2420" s="12"/>
      <c r="D2420" s="12"/>
    </row>
    <row r="2421" spans="3:4">
      <c r="C2421" s="12"/>
      <c r="D2421" s="12"/>
    </row>
    <row r="2422" spans="3:4">
      <c r="C2422" s="12"/>
      <c r="D2422" s="12"/>
    </row>
    <row r="2423" spans="3:4">
      <c r="C2423" s="12"/>
      <c r="D2423" s="12"/>
    </row>
    <row r="2424" spans="3:4">
      <c r="C2424" s="12"/>
      <c r="D2424" s="12"/>
    </row>
    <row r="2425" spans="3:4">
      <c r="C2425" s="12"/>
      <c r="D2425" s="12"/>
    </row>
    <row r="2426" spans="3:4">
      <c r="C2426" s="12"/>
      <c r="D2426" s="12"/>
    </row>
    <row r="2427" spans="3:4">
      <c r="C2427" s="12"/>
      <c r="D2427" s="12"/>
    </row>
    <row r="2428" spans="3:4">
      <c r="C2428" s="12"/>
      <c r="D2428" s="12"/>
    </row>
    <row r="2429" spans="3:4">
      <c r="C2429" s="12"/>
      <c r="D2429" s="12"/>
    </row>
    <row r="2430" spans="3:4">
      <c r="C2430" s="12"/>
      <c r="D2430" s="12"/>
    </row>
    <row r="2431" spans="3:4">
      <c r="C2431" s="12"/>
      <c r="D2431" s="12"/>
    </row>
    <row r="2432" spans="3:4">
      <c r="C2432" s="12"/>
      <c r="D2432" s="12"/>
    </row>
    <row r="2433" spans="3:4">
      <c r="C2433" s="12"/>
      <c r="D2433" s="12"/>
    </row>
    <row r="2434" spans="3:4">
      <c r="C2434" s="12"/>
      <c r="D2434" s="12"/>
    </row>
    <row r="2435" spans="3:4">
      <c r="C2435" s="12"/>
      <c r="D2435" s="12"/>
    </row>
    <row r="2436" spans="3:4">
      <c r="C2436" s="12"/>
      <c r="D2436" s="12"/>
    </row>
    <row r="2437" spans="3:4">
      <c r="C2437" s="12"/>
      <c r="D2437" s="12"/>
    </row>
    <row r="2438" spans="3:4">
      <c r="C2438" s="12"/>
      <c r="D2438" s="12"/>
    </row>
    <row r="2439" spans="3:4">
      <c r="C2439" s="12"/>
      <c r="D2439" s="12"/>
    </row>
    <row r="2440" spans="3:4">
      <c r="C2440" s="12"/>
      <c r="D2440" s="12"/>
    </row>
    <row r="2441" spans="3:4">
      <c r="C2441" s="12"/>
      <c r="D2441" s="12"/>
    </row>
    <row r="2442" spans="3:4">
      <c r="C2442" s="12"/>
      <c r="D2442" s="12"/>
    </row>
    <row r="2443" spans="3:4">
      <c r="C2443" s="12"/>
      <c r="D2443" s="12"/>
    </row>
    <row r="2444" spans="3:4">
      <c r="C2444" s="12"/>
      <c r="D2444" s="12"/>
    </row>
    <row r="2445" spans="3:4">
      <c r="C2445" s="12"/>
      <c r="D2445" s="12"/>
    </row>
    <row r="2446" spans="3:4">
      <c r="C2446" s="12"/>
      <c r="D2446" s="12"/>
    </row>
    <row r="2447" spans="3:4">
      <c r="C2447" s="12"/>
      <c r="D2447" s="12"/>
    </row>
    <row r="2448" spans="3:4">
      <c r="C2448" s="12"/>
      <c r="D2448" s="12"/>
    </row>
    <row r="2449" spans="3:4">
      <c r="C2449" s="12"/>
      <c r="D2449" s="12"/>
    </row>
    <row r="2450" spans="3:4">
      <c r="C2450" s="12"/>
      <c r="D2450" s="12"/>
    </row>
    <row r="2451" spans="3:4">
      <c r="C2451" s="12"/>
      <c r="D2451" s="12"/>
    </row>
    <row r="2452" spans="3:4">
      <c r="C2452" s="12"/>
      <c r="D2452" s="12"/>
    </row>
    <row r="2453" spans="3:4">
      <c r="C2453" s="12"/>
      <c r="D2453" s="12"/>
    </row>
    <row r="2454" spans="3:4">
      <c r="C2454" s="12"/>
      <c r="D2454" s="12"/>
    </row>
    <row r="2455" spans="3:4">
      <c r="C2455" s="12"/>
      <c r="D2455" s="12"/>
    </row>
    <row r="2456" spans="3:4">
      <c r="C2456" s="12"/>
      <c r="D2456" s="12"/>
    </row>
    <row r="2457" spans="3:4">
      <c r="C2457" s="12"/>
      <c r="D2457" s="12"/>
    </row>
    <row r="2458" spans="3:4">
      <c r="C2458" s="12"/>
      <c r="D2458" s="12"/>
    </row>
    <row r="2459" spans="3:4">
      <c r="C2459" s="12"/>
      <c r="D2459" s="12"/>
    </row>
    <row r="2460" spans="3:4">
      <c r="C2460" s="12"/>
      <c r="D2460" s="12"/>
    </row>
    <row r="2461" spans="3:4">
      <c r="C2461" s="12"/>
      <c r="D2461" s="12"/>
    </row>
    <row r="2462" spans="3:4">
      <c r="C2462" s="12"/>
      <c r="D2462" s="12"/>
    </row>
    <row r="2463" spans="3:4">
      <c r="C2463" s="12"/>
      <c r="D2463" s="12"/>
    </row>
    <row r="2464" spans="3:4">
      <c r="C2464" s="12"/>
      <c r="D2464" s="12"/>
    </row>
    <row r="2465" spans="3:4">
      <c r="C2465" s="12"/>
      <c r="D2465" s="12"/>
    </row>
    <row r="2466" spans="3:4">
      <c r="C2466" s="12"/>
      <c r="D2466" s="12"/>
    </row>
    <row r="2467" spans="3:4">
      <c r="C2467" s="12"/>
      <c r="D2467" s="12"/>
    </row>
    <row r="2468" spans="3:4">
      <c r="C2468" s="12"/>
      <c r="D2468" s="12"/>
    </row>
    <row r="2469" spans="3:4">
      <c r="C2469" s="12"/>
      <c r="D2469" s="12"/>
    </row>
    <row r="2470" spans="3:4">
      <c r="C2470" s="12"/>
      <c r="D2470" s="12"/>
    </row>
    <row r="2471" spans="3:4">
      <c r="C2471" s="12"/>
      <c r="D2471" s="12"/>
    </row>
    <row r="2472" spans="3:4">
      <c r="C2472" s="12"/>
      <c r="D2472" s="12"/>
    </row>
    <row r="2473" spans="3:4">
      <c r="C2473" s="12"/>
      <c r="D2473" s="12"/>
    </row>
    <row r="2474" spans="3:4">
      <c r="C2474" s="12"/>
      <c r="D2474" s="12"/>
    </row>
    <row r="2475" spans="3:4">
      <c r="C2475" s="12"/>
      <c r="D2475" s="12"/>
    </row>
    <row r="2476" spans="3:4">
      <c r="C2476" s="12"/>
      <c r="D2476" s="12"/>
    </row>
    <row r="2477" spans="3:4">
      <c r="C2477" s="12"/>
      <c r="D2477" s="12"/>
    </row>
    <row r="2478" spans="3:4">
      <c r="C2478" s="12"/>
      <c r="D2478" s="12"/>
    </row>
    <row r="2479" spans="3:4">
      <c r="C2479" s="12"/>
      <c r="D2479" s="12"/>
    </row>
    <row r="2480" spans="3:4">
      <c r="C2480" s="12"/>
      <c r="D2480" s="12"/>
    </row>
    <row r="2481" spans="3:4">
      <c r="C2481" s="12"/>
      <c r="D2481" s="12"/>
    </row>
    <row r="2482" spans="3:4">
      <c r="C2482" s="12"/>
      <c r="D2482" s="12"/>
    </row>
    <row r="2483" spans="3:4">
      <c r="C2483" s="12"/>
      <c r="D2483" s="12"/>
    </row>
    <row r="2484" spans="3:4">
      <c r="C2484" s="12"/>
      <c r="D2484" s="12"/>
    </row>
    <row r="2485" spans="3:4">
      <c r="C2485" s="12"/>
      <c r="D2485" s="12"/>
    </row>
    <row r="2486" spans="3:4">
      <c r="C2486" s="12"/>
      <c r="D2486" s="12"/>
    </row>
    <row r="2487" spans="3:4">
      <c r="C2487" s="12"/>
      <c r="D2487" s="12"/>
    </row>
    <row r="2488" spans="3:4">
      <c r="C2488" s="12"/>
      <c r="D2488" s="12"/>
    </row>
    <row r="2489" spans="3:4">
      <c r="C2489" s="12"/>
      <c r="D2489" s="12"/>
    </row>
    <row r="2490" spans="3:4">
      <c r="C2490" s="12"/>
      <c r="D2490" s="12"/>
    </row>
    <row r="2491" spans="3:4">
      <c r="C2491" s="12"/>
      <c r="D2491" s="12"/>
    </row>
    <row r="2492" spans="3:4">
      <c r="C2492" s="12"/>
      <c r="D2492" s="12"/>
    </row>
    <row r="2493" spans="3:4">
      <c r="C2493" s="12"/>
      <c r="D2493" s="12"/>
    </row>
    <row r="2494" spans="3:4">
      <c r="C2494" s="12"/>
      <c r="D2494" s="12"/>
    </row>
    <row r="2495" spans="3:4">
      <c r="C2495" s="12"/>
      <c r="D2495" s="12"/>
    </row>
    <row r="2496" spans="3:4">
      <c r="C2496" s="12"/>
      <c r="D2496" s="12"/>
    </row>
    <row r="2497" spans="3:4">
      <c r="C2497" s="12"/>
      <c r="D2497" s="12"/>
    </row>
    <row r="2498" spans="3:4">
      <c r="C2498" s="12"/>
      <c r="D2498" s="12"/>
    </row>
    <row r="2499" spans="3:4">
      <c r="C2499" s="12"/>
      <c r="D2499" s="12"/>
    </row>
    <row r="2500" spans="3:4">
      <c r="C2500" s="12"/>
      <c r="D2500" s="12"/>
    </row>
    <row r="2501" spans="3:4">
      <c r="C2501" s="12"/>
      <c r="D2501" s="12"/>
    </row>
    <row r="2502" spans="3:4">
      <c r="C2502" s="12"/>
      <c r="D2502" s="12"/>
    </row>
    <row r="2503" spans="3:4">
      <c r="C2503" s="12"/>
      <c r="D2503" s="12"/>
    </row>
    <row r="2504" spans="3:4">
      <c r="C2504" s="12"/>
      <c r="D2504" s="12"/>
    </row>
    <row r="2505" spans="3:4">
      <c r="C2505" s="12"/>
      <c r="D2505" s="12"/>
    </row>
    <row r="2506" spans="3:4">
      <c r="C2506" s="12"/>
      <c r="D2506" s="12"/>
    </row>
    <row r="2507" spans="3:4">
      <c r="C2507" s="12"/>
      <c r="D2507" s="12"/>
    </row>
    <row r="2508" spans="3:4">
      <c r="C2508" s="12"/>
      <c r="D2508" s="12"/>
    </row>
    <row r="2509" spans="3:4">
      <c r="C2509" s="12"/>
      <c r="D2509" s="12"/>
    </row>
    <row r="2510" spans="3:4">
      <c r="C2510" s="12"/>
      <c r="D2510" s="12"/>
    </row>
    <row r="2511" spans="3:4">
      <c r="C2511" s="12"/>
      <c r="D2511" s="12"/>
    </row>
    <row r="2512" spans="3:4">
      <c r="C2512" s="12"/>
      <c r="D2512" s="12"/>
    </row>
    <row r="2513" spans="3:4">
      <c r="C2513" s="12"/>
      <c r="D2513" s="12"/>
    </row>
    <row r="2514" spans="3:4">
      <c r="C2514" s="12"/>
      <c r="D2514" s="12"/>
    </row>
    <row r="2515" spans="3:4">
      <c r="C2515" s="12"/>
      <c r="D2515" s="12"/>
    </row>
    <row r="2516" spans="3:4">
      <c r="C2516" s="12"/>
      <c r="D2516" s="12"/>
    </row>
    <row r="2517" spans="3:4">
      <c r="C2517" s="12"/>
      <c r="D2517" s="12"/>
    </row>
    <row r="2518" spans="3:4">
      <c r="C2518" s="12"/>
      <c r="D2518" s="12"/>
    </row>
    <row r="2519" spans="3:4">
      <c r="C2519" s="12"/>
      <c r="D2519" s="12"/>
    </row>
    <row r="2520" spans="3:4">
      <c r="C2520" s="12"/>
      <c r="D2520" s="12"/>
    </row>
    <row r="2521" spans="3:4">
      <c r="C2521" s="12"/>
      <c r="D2521" s="12"/>
    </row>
    <row r="2522" spans="3:4">
      <c r="C2522" s="12"/>
      <c r="D2522" s="12"/>
    </row>
    <row r="2523" spans="3:4">
      <c r="C2523" s="12"/>
      <c r="D2523" s="12"/>
    </row>
    <row r="2524" spans="3:4">
      <c r="C2524" s="12"/>
      <c r="D2524" s="12"/>
    </row>
    <row r="2525" spans="3:4">
      <c r="C2525" s="12"/>
      <c r="D2525" s="12"/>
    </row>
    <row r="2526" spans="3:4">
      <c r="C2526" s="12"/>
      <c r="D2526" s="12"/>
    </row>
    <row r="2527" spans="3:4">
      <c r="C2527" s="12"/>
      <c r="D2527" s="12"/>
    </row>
    <row r="2528" spans="3:4">
      <c r="C2528" s="12"/>
      <c r="D2528" s="12"/>
    </row>
    <row r="2529" spans="3:4">
      <c r="C2529" s="12"/>
      <c r="D2529" s="12"/>
    </row>
    <row r="2530" spans="3:4">
      <c r="C2530" s="12"/>
      <c r="D2530" s="12"/>
    </row>
    <row r="2531" spans="3:4">
      <c r="C2531" s="12"/>
      <c r="D2531" s="12"/>
    </row>
    <row r="2532" spans="3:4">
      <c r="C2532" s="12"/>
      <c r="D2532" s="12"/>
    </row>
    <row r="2533" spans="3:4">
      <c r="C2533" s="12"/>
      <c r="D2533" s="12"/>
    </row>
    <row r="2534" spans="3:4">
      <c r="C2534" s="12"/>
      <c r="D2534" s="12"/>
    </row>
    <row r="2535" spans="3:4">
      <c r="C2535" s="12"/>
      <c r="D2535" s="12"/>
    </row>
    <row r="2536" spans="3:4">
      <c r="C2536" s="12"/>
      <c r="D2536" s="12"/>
    </row>
    <row r="2537" spans="3:4">
      <c r="C2537" s="12"/>
      <c r="D2537" s="12"/>
    </row>
    <row r="2538" spans="3:4">
      <c r="C2538" s="12"/>
      <c r="D2538" s="12"/>
    </row>
    <row r="2539" spans="3:4">
      <c r="C2539" s="12"/>
      <c r="D2539" s="12"/>
    </row>
    <row r="2540" spans="3:4">
      <c r="C2540" s="12"/>
      <c r="D2540" s="12"/>
    </row>
    <row r="2541" spans="3:4">
      <c r="C2541" s="12"/>
      <c r="D2541" s="12"/>
    </row>
    <row r="2542" spans="3:4">
      <c r="C2542" s="12"/>
      <c r="D2542" s="12"/>
    </row>
    <row r="2543" spans="3:4">
      <c r="C2543" s="12"/>
      <c r="D2543" s="12"/>
    </row>
    <row r="2544" spans="3:4">
      <c r="C2544" s="12"/>
      <c r="D2544" s="12"/>
    </row>
    <row r="2545" spans="3:4">
      <c r="C2545" s="12"/>
      <c r="D2545" s="12"/>
    </row>
    <row r="2546" spans="3:4">
      <c r="C2546" s="12"/>
      <c r="D2546" s="12"/>
    </row>
    <row r="2547" spans="3:4">
      <c r="C2547" s="12"/>
      <c r="D2547" s="12"/>
    </row>
    <row r="2548" spans="3:4">
      <c r="C2548" s="12"/>
      <c r="D2548" s="12"/>
    </row>
    <row r="2549" spans="3:4">
      <c r="C2549" s="12"/>
      <c r="D2549" s="12"/>
    </row>
    <row r="2550" spans="3:4">
      <c r="C2550" s="12"/>
      <c r="D2550" s="12"/>
    </row>
    <row r="2551" spans="3:4">
      <c r="C2551" s="12"/>
      <c r="D2551" s="12"/>
    </row>
    <row r="2552" spans="3:4">
      <c r="C2552" s="12"/>
      <c r="D2552" s="12"/>
    </row>
    <row r="2553" spans="3:4">
      <c r="C2553" s="12"/>
      <c r="D2553" s="12"/>
    </row>
    <row r="2554" spans="3:4">
      <c r="C2554" s="12"/>
      <c r="D2554" s="12"/>
    </row>
    <row r="2555" spans="3:4">
      <c r="C2555" s="12"/>
      <c r="D2555" s="12"/>
    </row>
    <row r="2556" spans="3:4">
      <c r="C2556" s="12"/>
      <c r="D2556" s="12"/>
    </row>
    <row r="2557" spans="3:4">
      <c r="C2557" s="12"/>
      <c r="D2557" s="12"/>
    </row>
    <row r="2558" spans="3:4">
      <c r="C2558" s="12"/>
      <c r="D2558" s="12"/>
    </row>
    <row r="2559" spans="3:4">
      <c r="C2559" s="12"/>
      <c r="D2559" s="12"/>
    </row>
    <row r="2560" spans="3:4">
      <c r="C2560" s="12"/>
      <c r="D2560" s="12"/>
    </row>
    <row r="2561" spans="3:4">
      <c r="C2561" s="12"/>
      <c r="D2561" s="12"/>
    </row>
    <row r="2562" spans="3:4">
      <c r="C2562" s="12"/>
      <c r="D2562" s="12"/>
    </row>
    <row r="2563" spans="3:4">
      <c r="C2563" s="12"/>
      <c r="D2563" s="12"/>
    </row>
    <row r="2564" spans="3:4">
      <c r="C2564" s="12"/>
      <c r="D2564" s="12"/>
    </row>
    <row r="2565" spans="3:4">
      <c r="C2565" s="12"/>
      <c r="D2565" s="12"/>
    </row>
    <row r="2566" spans="3:4">
      <c r="C2566" s="12"/>
      <c r="D2566" s="12"/>
    </row>
    <row r="2567" spans="3:4">
      <c r="C2567" s="12"/>
      <c r="D2567" s="12"/>
    </row>
    <row r="2568" spans="3:4">
      <c r="C2568" s="12"/>
      <c r="D2568" s="12"/>
    </row>
    <row r="2569" spans="3:4">
      <c r="C2569" s="12"/>
      <c r="D2569" s="12"/>
    </row>
    <row r="2570" spans="3:4">
      <c r="C2570" s="12"/>
      <c r="D2570" s="12"/>
    </row>
    <row r="2571" spans="3:4">
      <c r="C2571" s="12"/>
      <c r="D2571" s="12"/>
    </row>
    <row r="2572" spans="3:4">
      <c r="C2572" s="12"/>
      <c r="D2572" s="12"/>
    </row>
    <row r="2573" spans="3:4">
      <c r="C2573" s="12"/>
      <c r="D2573" s="12"/>
    </row>
    <row r="2574" spans="3:4">
      <c r="C2574" s="12"/>
      <c r="D2574" s="12"/>
    </row>
    <row r="2575" spans="3:4">
      <c r="C2575" s="12"/>
      <c r="D2575" s="12"/>
    </row>
    <row r="2576" spans="3:4">
      <c r="C2576" s="12"/>
      <c r="D2576" s="12"/>
    </row>
    <row r="2577" spans="3:4">
      <c r="C2577" s="12"/>
      <c r="D2577" s="12"/>
    </row>
    <row r="2578" spans="3:4">
      <c r="C2578" s="12"/>
      <c r="D2578" s="12"/>
    </row>
    <row r="2579" spans="3:4">
      <c r="C2579" s="12"/>
      <c r="D2579" s="12"/>
    </row>
    <row r="2580" spans="3:4">
      <c r="C2580" s="12"/>
      <c r="D2580" s="12"/>
    </row>
    <row r="2581" spans="3:4">
      <c r="C2581" s="12"/>
      <c r="D2581" s="12"/>
    </row>
    <row r="2582" spans="3:4">
      <c r="C2582" s="12"/>
      <c r="D2582" s="12"/>
    </row>
    <row r="2583" spans="3:4">
      <c r="C2583" s="12"/>
      <c r="D2583" s="12"/>
    </row>
    <row r="2584" spans="3:4">
      <c r="C2584" s="12"/>
      <c r="D2584" s="12"/>
    </row>
    <row r="2585" spans="3:4">
      <c r="C2585" s="12"/>
      <c r="D2585" s="12"/>
    </row>
    <row r="2586" spans="3:4">
      <c r="C2586" s="12"/>
      <c r="D2586" s="12"/>
    </row>
    <row r="2587" spans="3:4">
      <c r="C2587" s="12"/>
      <c r="D2587" s="12"/>
    </row>
    <row r="2588" spans="3:4">
      <c r="C2588" s="12"/>
      <c r="D2588" s="12"/>
    </row>
    <row r="2589" spans="3:4">
      <c r="C2589" s="12"/>
      <c r="D2589" s="12"/>
    </row>
    <row r="2590" spans="3:4">
      <c r="C2590" s="12"/>
      <c r="D2590" s="12"/>
    </row>
    <row r="2591" spans="3:4">
      <c r="C2591" s="12"/>
      <c r="D2591" s="12"/>
    </row>
    <row r="2592" spans="3:4">
      <c r="C2592" s="12"/>
      <c r="D2592" s="12"/>
    </row>
    <row r="2593" spans="3:4">
      <c r="C2593" s="12"/>
      <c r="D2593" s="12"/>
    </row>
    <row r="2594" spans="3:4">
      <c r="C2594" s="12"/>
      <c r="D2594" s="12"/>
    </row>
    <row r="2595" spans="3:4">
      <c r="C2595" s="12"/>
      <c r="D2595" s="12"/>
    </row>
    <row r="2596" spans="3:4">
      <c r="C2596" s="12"/>
      <c r="D2596" s="12"/>
    </row>
    <row r="2597" spans="3:4">
      <c r="C2597" s="12"/>
      <c r="D2597" s="12"/>
    </row>
    <row r="2598" spans="3:4">
      <c r="C2598" s="12"/>
      <c r="D2598" s="12"/>
    </row>
    <row r="2599" spans="3:4">
      <c r="C2599" s="12"/>
      <c r="D2599" s="12"/>
    </row>
    <row r="2600" spans="3:4">
      <c r="C2600" s="12"/>
      <c r="D2600" s="12"/>
    </row>
    <row r="2601" spans="3:4">
      <c r="C2601" s="12"/>
      <c r="D2601" s="12"/>
    </row>
    <row r="2602" spans="3:4">
      <c r="C2602" s="12"/>
      <c r="D2602" s="12"/>
    </row>
    <row r="2603" spans="3:4">
      <c r="C2603" s="12"/>
      <c r="D2603" s="12"/>
    </row>
    <row r="2604" spans="3:4">
      <c r="C2604" s="12"/>
      <c r="D2604" s="12"/>
    </row>
    <row r="2605" spans="3:4">
      <c r="C2605" s="12"/>
      <c r="D2605" s="12"/>
    </row>
    <row r="2606" spans="3:4">
      <c r="C2606" s="12"/>
      <c r="D2606" s="12"/>
    </row>
    <row r="2607" spans="3:4">
      <c r="C2607" s="12"/>
      <c r="D2607" s="12"/>
    </row>
    <row r="2608" spans="3:4">
      <c r="C2608" s="12"/>
      <c r="D2608" s="12"/>
    </row>
    <row r="2609" spans="3:4">
      <c r="C2609" s="12"/>
      <c r="D2609" s="12"/>
    </row>
    <row r="2610" spans="3:4">
      <c r="C2610" s="12"/>
      <c r="D2610" s="12"/>
    </row>
    <row r="2611" spans="3:4">
      <c r="C2611" s="12"/>
      <c r="D2611" s="12"/>
    </row>
    <row r="2612" spans="3:4">
      <c r="C2612" s="12"/>
      <c r="D2612" s="12"/>
    </row>
    <row r="2613" spans="3:4">
      <c r="C2613" s="12"/>
      <c r="D2613" s="12"/>
    </row>
    <row r="2614" spans="3:4">
      <c r="C2614" s="12"/>
      <c r="D2614" s="12"/>
    </row>
    <row r="2615" spans="3:4">
      <c r="C2615" s="12"/>
      <c r="D2615" s="12"/>
    </row>
    <row r="2616" spans="3:4">
      <c r="C2616" s="12"/>
      <c r="D2616" s="12"/>
    </row>
    <row r="2617" spans="3:4">
      <c r="C2617" s="12"/>
      <c r="D2617" s="12"/>
    </row>
    <row r="2618" spans="3:4">
      <c r="C2618" s="12"/>
      <c r="D2618" s="12"/>
    </row>
    <row r="2619" spans="3:4">
      <c r="C2619" s="12"/>
      <c r="D2619" s="12"/>
    </row>
    <row r="2620" spans="3:4">
      <c r="C2620" s="12"/>
      <c r="D2620" s="12"/>
    </row>
    <row r="2621" spans="3:4">
      <c r="C2621" s="12"/>
      <c r="D2621" s="12"/>
    </row>
    <row r="2622" spans="3:4">
      <c r="C2622" s="12"/>
      <c r="D2622" s="12"/>
    </row>
    <row r="2623" spans="3:4">
      <c r="C2623" s="12"/>
      <c r="D2623" s="12"/>
    </row>
    <row r="2624" spans="3:4">
      <c r="C2624" s="12"/>
      <c r="D2624" s="12"/>
    </row>
    <row r="2625" spans="3:4">
      <c r="C2625" s="12"/>
      <c r="D2625" s="12"/>
    </row>
    <row r="2626" spans="3:4">
      <c r="C2626" s="12"/>
      <c r="D2626" s="12"/>
    </row>
    <row r="2627" spans="3:4">
      <c r="C2627" s="12"/>
      <c r="D2627" s="12"/>
    </row>
    <row r="2628" spans="3:4">
      <c r="C2628" s="12"/>
      <c r="D2628" s="12"/>
    </row>
    <row r="2629" spans="3:4">
      <c r="C2629" s="12"/>
      <c r="D2629" s="12"/>
    </row>
    <row r="2630" spans="3:4">
      <c r="C2630" s="12"/>
      <c r="D2630" s="12"/>
    </row>
    <row r="2631" spans="3:4">
      <c r="C2631" s="12"/>
      <c r="D2631" s="12"/>
    </row>
    <row r="2632" spans="3:4">
      <c r="C2632" s="12"/>
      <c r="D2632" s="12"/>
    </row>
    <row r="2633" spans="3:4">
      <c r="C2633" s="12"/>
      <c r="D2633" s="12"/>
    </row>
    <row r="2634" spans="3:4">
      <c r="C2634" s="12"/>
      <c r="D2634" s="12"/>
    </row>
    <row r="2635" spans="3:4">
      <c r="C2635" s="12"/>
      <c r="D2635" s="12"/>
    </row>
    <row r="2636" spans="3:4">
      <c r="C2636" s="12"/>
      <c r="D2636" s="12"/>
    </row>
    <row r="2637" spans="3:4">
      <c r="C2637" s="12"/>
      <c r="D2637" s="12"/>
    </row>
    <row r="2638" spans="3:4">
      <c r="C2638" s="12"/>
      <c r="D2638" s="12"/>
    </row>
    <row r="2639" spans="3:4">
      <c r="C2639" s="12"/>
      <c r="D2639" s="12"/>
    </row>
    <row r="2640" spans="3:4">
      <c r="C2640" s="12"/>
      <c r="D2640" s="12"/>
    </row>
    <row r="2641" spans="3:4">
      <c r="C2641" s="12"/>
      <c r="D2641" s="12"/>
    </row>
    <row r="2642" spans="3:4">
      <c r="C2642" s="12"/>
      <c r="D2642" s="12"/>
    </row>
    <row r="2643" spans="3:4">
      <c r="C2643" s="12"/>
      <c r="D2643" s="12"/>
    </row>
    <row r="2644" spans="3:4">
      <c r="C2644" s="12"/>
      <c r="D2644" s="12"/>
    </row>
    <row r="2645" spans="3:4">
      <c r="C2645" s="12"/>
      <c r="D2645" s="12"/>
    </row>
    <row r="2646" spans="3:4">
      <c r="C2646" s="12"/>
      <c r="D2646" s="12"/>
    </row>
    <row r="2647" spans="3:4">
      <c r="C2647" s="12"/>
      <c r="D2647" s="12"/>
    </row>
    <row r="2648" spans="3:4">
      <c r="C2648" s="12"/>
      <c r="D2648" s="12"/>
    </row>
    <row r="2649" spans="3:4">
      <c r="C2649" s="12"/>
      <c r="D2649" s="12"/>
    </row>
    <row r="2650" spans="3:4">
      <c r="C2650" s="12"/>
      <c r="D2650" s="12"/>
    </row>
    <row r="2651" spans="3:4">
      <c r="C2651" s="12"/>
      <c r="D2651" s="12"/>
    </row>
    <row r="2652" spans="3:4">
      <c r="C2652" s="12"/>
      <c r="D2652" s="12"/>
    </row>
    <row r="2653" spans="3:4">
      <c r="C2653" s="12"/>
      <c r="D2653" s="12"/>
    </row>
    <row r="2654" spans="3:4">
      <c r="C2654" s="12"/>
      <c r="D2654" s="12"/>
    </row>
    <row r="2655" spans="3:4">
      <c r="C2655" s="12"/>
      <c r="D2655" s="12"/>
    </row>
    <row r="2656" spans="3:4">
      <c r="C2656" s="12"/>
      <c r="D2656" s="12"/>
    </row>
    <row r="2657" spans="3:4">
      <c r="C2657" s="12"/>
      <c r="D2657" s="12"/>
    </row>
    <row r="2658" spans="3:4">
      <c r="C2658" s="12"/>
      <c r="D2658" s="12"/>
    </row>
    <row r="2659" spans="3:4">
      <c r="C2659" s="12"/>
      <c r="D2659" s="12"/>
    </row>
    <row r="2660" spans="3:4">
      <c r="C2660" s="12"/>
      <c r="D2660" s="12"/>
    </row>
    <row r="2661" spans="3:4">
      <c r="C2661" s="12"/>
      <c r="D2661" s="12"/>
    </row>
    <row r="2662" spans="3:4">
      <c r="C2662" s="12"/>
      <c r="D2662" s="12"/>
    </row>
    <row r="2663" spans="3:4">
      <c r="C2663" s="12"/>
      <c r="D2663" s="12"/>
    </row>
    <row r="2664" spans="3:4">
      <c r="C2664" s="12"/>
      <c r="D2664" s="12"/>
    </row>
    <row r="2665" spans="3:4">
      <c r="C2665" s="12"/>
      <c r="D2665" s="12"/>
    </row>
    <row r="2666" spans="3:4">
      <c r="C2666" s="12"/>
      <c r="D2666" s="12"/>
    </row>
    <row r="2667" spans="3:4">
      <c r="C2667" s="12"/>
      <c r="D2667" s="12"/>
    </row>
    <row r="2668" spans="3:4">
      <c r="C2668" s="12"/>
      <c r="D2668" s="12"/>
    </row>
    <row r="2669" spans="3:4">
      <c r="C2669" s="12"/>
      <c r="D2669" s="12"/>
    </row>
    <row r="2670" spans="3:4">
      <c r="C2670" s="12"/>
      <c r="D2670" s="12"/>
    </row>
    <row r="2671" spans="3:4">
      <c r="C2671" s="12"/>
      <c r="D2671" s="12"/>
    </row>
    <row r="2672" spans="3:4">
      <c r="C2672" s="12"/>
      <c r="D2672" s="12"/>
    </row>
    <row r="2673" spans="3:4">
      <c r="C2673" s="12"/>
      <c r="D2673" s="12"/>
    </row>
    <row r="2674" spans="3:4">
      <c r="C2674" s="12"/>
      <c r="D2674" s="12"/>
    </row>
    <row r="2675" spans="3:4">
      <c r="C2675" s="12"/>
      <c r="D2675" s="12"/>
    </row>
    <row r="2676" spans="3:4">
      <c r="C2676" s="12"/>
      <c r="D2676" s="12"/>
    </row>
    <row r="2677" spans="3:4">
      <c r="C2677" s="12"/>
      <c r="D2677" s="12"/>
    </row>
    <row r="2678" spans="3:4">
      <c r="C2678" s="12"/>
      <c r="D2678" s="12"/>
    </row>
    <row r="2679" spans="3:4">
      <c r="C2679" s="12"/>
      <c r="D2679" s="12"/>
    </row>
    <row r="2680" spans="3:4">
      <c r="C2680" s="12"/>
      <c r="D2680" s="12"/>
    </row>
    <row r="2681" spans="3:4">
      <c r="C2681" s="12"/>
      <c r="D2681" s="12"/>
    </row>
    <row r="2682" spans="3:4">
      <c r="C2682" s="12"/>
      <c r="D2682" s="12"/>
    </row>
    <row r="2683" spans="3:4">
      <c r="C2683" s="12"/>
      <c r="D2683" s="12"/>
    </row>
    <row r="2684" spans="3:4">
      <c r="C2684" s="12"/>
      <c r="D2684" s="12"/>
    </row>
    <row r="2685" spans="3:4">
      <c r="C2685" s="12"/>
      <c r="D2685" s="12"/>
    </row>
    <row r="2686" spans="3:4">
      <c r="C2686" s="12"/>
      <c r="D2686" s="12"/>
    </row>
    <row r="2687" spans="3:4">
      <c r="C2687" s="12"/>
      <c r="D2687" s="12"/>
    </row>
    <row r="2688" spans="3:4">
      <c r="C2688" s="12"/>
      <c r="D2688" s="12"/>
    </row>
    <row r="2689" spans="3:4">
      <c r="C2689" s="12"/>
      <c r="D2689" s="12"/>
    </row>
    <row r="2690" spans="3:4">
      <c r="C2690" s="12"/>
      <c r="D2690" s="12"/>
    </row>
    <row r="2691" spans="3:4">
      <c r="C2691" s="12"/>
      <c r="D2691" s="12"/>
    </row>
    <row r="2692" spans="3:4">
      <c r="C2692" s="12"/>
      <c r="D2692" s="12"/>
    </row>
    <row r="2693" spans="3:4">
      <c r="C2693" s="12"/>
      <c r="D2693" s="12"/>
    </row>
    <row r="2694" spans="3:4">
      <c r="C2694" s="12"/>
      <c r="D2694" s="12"/>
    </row>
    <row r="2695" spans="3:4">
      <c r="C2695" s="12"/>
      <c r="D2695" s="12"/>
    </row>
    <row r="2696" spans="3:4">
      <c r="C2696" s="12"/>
      <c r="D2696" s="12"/>
    </row>
    <row r="2697" spans="3:4">
      <c r="C2697" s="12"/>
      <c r="D2697" s="12"/>
    </row>
    <row r="2698" spans="3:4">
      <c r="C2698" s="12"/>
      <c r="D2698" s="12"/>
    </row>
    <row r="2699" spans="3:4">
      <c r="C2699" s="12"/>
      <c r="D2699" s="12"/>
    </row>
    <row r="2700" spans="3:4">
      <c r="C2700" s="12"/>
      <c r="D2700" s="12"/>
    </row>
    <row r="2701" spans="3:4">
      <c r="C2701" s="12"/>
      <c r="D2701" s="12"/>
    </row>
    <row r="2702" spans="3:4">
      <c r="C2702" s="12"/>
      <c r="D2702" s="12"/>
    </row>
    <row r="2703" spans="3:4">
      <c r="C2703" s="12"/>
      <c r="D2703" s="12"/>
    </row>
    <row r="2704" spans="3:4">
      <c r="C2704" s="12"/>
      <c r="D2704" s="12"/>
    </row>
    <row r="2705" spans="3:4">
      <c r="C2705" s="12"/>
      <c r="D2705" s="12"/>
    </row>
    <row r="2706" spans="3:4">
      <c r="C2706" s="12"/>
      <c r="D2706" s="12"/>
    </row>
    <row r="2707" spans="3:4">
      <c r="C2707" s="12"/>
      <c r="D2707" s="12"/>
    </row>
    <row r="2708" spans="3:4">
      <c r="C2708" s="12"/>
      <c r="D2708" s="12"/>
    </row>
    <row r="2709" spans="3:4">
      <c r="C2709" s="12"/>
      <c r="D2709" s="12"/>
    </row>
    <row r="2710" spans="3:4">
      <c r="C2710" s="12"/>
      <c r="D2710" s="12"/>
    </row>
    <row r="2711" spans="3:4">
      <c r="C2711" s="12"/>
      <c r="D2711" s="12"/>
    </row>
    <row r="2712" spans="3:4">
      <c r="C2712" s="12"/>
      <c r="D2712" s="12"/>
    </row>
    <row r="2713" spans="3:4">
      <c r="C2713" s="12"/>
      <c r="D2713" s="12"/>
    </row>
    <row r="2714" spans="3:4">
      <c r="C2714" s="12"/>
      <c r="D2714" s="12"/>
    </row>
    <row r="2715" spans="3:4">
      <c r="C2715" s="12"/>
      <c r="D2715" s="12"/>
    </row>
    <row r="2716" spans="3:4">
      <c r="C2716" s="12"/>
      <c r="D2716" s="12"/>
    </row>
    <row r="2717" spans="3:4">
      <c r="C2717" s="12"/>
      <c r="D2717" s="12"/>
    </row>
    <row r="2718" spans="3:4">
      <c r="C2718" s="12"/>
      <c r="D2718" s="12"/>
    </row>
    <row r="2719" spans="3:4">
      <c r="C2719" s="12"/>
      <c r="D2719" s="12"/>
    </row>
    <row r="2720" spans="3:4">
      <c r="C2720" s="12"/>
      <c r="D2720" s="12"/>
    </row>
    <row r="2721" spans="3:4">
      <c r="C2721" s="12"/>
      <c r="D2721" s="12"/>
    </row>
    <row r="2722" spans="3:4">
      <c r="C2722" s="12"/>
      <c r="D2722" s="12"/>
    </row>
    <row r="2723" spans="3:4">
      <c r="C2723" s="12"/>
      <c r="D2723" s="12"/>
    </row>
    <row r="2724" spans="3:4">
      <c r="C2724" s="12"/>
      <c r="D2724" s="12"/>
    </row>
    <row r="2725" spans="3:4">
      <c r="C2725" s="12"/>
      <c r="D2725" s="12"/>
    </row>
    <row r="2726" spans="3:4">
      <c r="C2726" s="12"/>
      <c r="D2726" s="12"/>
    </row>
    <row r="2727" spans="3:4">
      <c r="C2727" s="12"/>
      <c r="D2727" s="12"/>
    </row>
    <row r="2728" spans="3:4">
      <c r="C2728" s="12"/>
      <c r="D2728" s="12"/>
    </row>
    <row r="2729" spans="3:4">
      <c r="C2729" s="12"/>
      <c r="D2729" s="12"/>
    </row>
    <row r="2730" spans="3:4">
      <c r="C2730" s="12"/>
      <c r="D2730" s="12"/>
    </row>
    <row r="2731" spans="3:4">
      <c r="C2731" s="12"/>
      <c r="D2731" s="12"/>
    </row>
    <row r="2732" spans="3:4">
      <c r="C2732" s="12"/>
      <c r="D2732" s="12"/>
    </row>
    <row r="2733" spans="3:4">
      <c r="C2733" s="12"/>
      <c r="D2733" s="12"/>
    </row>
    <row r="2734" spans="3:4">
      <c r="C2734" s="12"/>
      <c r="D2734" s="12"/>
    </row>
    <row r="2735" spans="3:4">
      <c r="C2735" s="12"/>
      <c r="D2735" s="12"/>
    </row>
    <row r="2736" spans="3:4">
      <c r="C2736" s="12"/>
      <c r="D2736" s="12"/>
    </row>
    <row r="2737" spans="3:4">
      <c r="C2737" s="12"/>
      <c r="D2737" s="12"/>
    </row>
    <row r="2738" spans="3:4">
      <c r="C2738" s="12"/>
      <c r="D2738" s="12"/>
    </row>
    <row r="2739" spans="3:4">
      <c r="C2739" s="12"/>
      <c r="D2739" s="12"/>
    </row>
    <row r="2740" spans="3:4">
      <c r="C2740" s="12"/>
      <c r="D2740" s="12"/>
    </row>
    <row r="2741" spans="3:4">
      <c r="C2741" s="12"/>
      <c r="D2741" s="12"/>
    </row>
    <row r="2742" spans="3:4">
      <c r="C2742" s="12"/>
      <c r="D2742" s="12"/>
    </row>
    <row r="2743" spans="3:4">
      <c r="C2743" s="12"/>
      <c r="D2743" s="12"/>
    </row>
    <row r="2744" spans="3:4">
      <c r="C2744" s="12"/>
      <c r="D2744" s="12"/>
    </row>
    <row r="2745" spans="3:4">
      <c r="C2745" s="12"/>
      <c r="D2745" s="12"/>
    </row>
    <row r="2746" spans="3:4">
      <c r="C2746" s="12"/>
      <c r="D2746" s="12"/>
    </row>
    <row r="2747" spans="3:4">
      <c r="C2747" s="12"/>
      <c r="D2747" s="12"/>
    </row>
    <row r="2748" spans="3:4">
      <c r="C2748" s="12"/>
      <c r="D2748" s="12"/>
    </row>
    <row r="2749" spans="3:4">
      <c r="C2749" s="12"/>
      <c r="D2749" s="12"/>
    </row>
    <row r="2750" spans="3:4">
      <c r="C2750" s="12"/>
      <c r="D2750" s="12"/>
    </row>
    <row r="2751" spans="3:4">
      <c r="C2751" s="12"/>
      <c r="D2751" s="12"/>
    </row>
    <row r="2752" spans="3:4">
      <c r="C2752" s="12"/>
      <c r="D2752" s="12"/>
    </row>
    <row r="2753" spans="3:4">
      <c r="C2753" s="12"/>
      <c r="D2753" s="12"/>
    </row>
    <row r="2754" spans="3:4">
      <c r="C2754" s="12"/>
      <c r="D2754" s="12"/>
    </row>
    <row r="2755" spans="3:4">
      <c r="C2755" s="12"/>
      <c r="D2755" s="12"/>
    </row>
    <row r="2756" spans="3:4">
      <c r="C2756" s="12"/>
      <c r="D2756" s="12"/>
    </row>
    <row r="2757" spans="3:4">
      <c r="C2757" s="12"/>
      <c r="D2757" s="12"/>
    </row>
    <row r="2758" spans="3:4">
      <c r="C2758" s="12"/>
      <c r="D2758" s="12"/>
    </row>
    <row r="2759" spans="3:4">
      <c r="C2759" s="12"/>
      <c r="D2759" s="12"/>
    </row>
    <row r="2760" spans="3:4">
      <c r="C2760" s="12"/>
      <c r="D2760" s="12"/>
    </row>
    <row r="2761" spans="3:4">
      <c r="C2761" s="12"/>
      <c r="D2761" s="12"/>
    </row>
    <row r="2762" spans="3:4">
      <c r="C2762" s="12"/>
      <c r="D2762" s="12"/>
    </row>
    <row r="2763" spans="3:4">
      <c r="C2763" s="12"/>
      <c r="D2763" s="12"/>
    </row>
    <row r="2764" spans="3:4">
      <c r="C2764" s="12"/>
      <c r="D2764" s="12"/>
    </row>
    <row r="2765" spans="3:4">
      <c r="C2765" s="12"/>
      <c r="D2765" s="12"/>
    </row>
    <row r="2766" spans="3:4">
      <c r="C2766" s="12"/>
      <c r="D2766" s="12"/>
    </row>
    <row r="2767" spans="3:4">
      <c r="C2767" s="12"/>
      <c r="D2767" s="12"/>
    </row>
    <row r="2768" spans="3:4">
      <c r="C2768" s="12"/>
      <c r="D2768" s="12"/>
    </row>
    <row r="2769" spans="3:4">
      <c r="C2769" s="12"/>
      <c r="D2769" s="12"/>
    </row>
    <row r="2770" spans="3:4">
      <c r="C2770" s="12"/>
      <c r="D2770" s="12"/>
    </row>
    <row r="2771" spans="3:4">
      <c r="C2771" s="12"/>
      <c r="D2771" s="12"/>
    </row>
    <row r="2772" spans="3:4">
      <c r="C2772" s="12"/>
      <c r="D2772" s="12"/>
    </row>
    <row r="2773" spans="3:4">
      <c r="C2773" s="12"/>
      <c r="D2773" s="12"/>
    </row>
    <row r="2774" spans="3:4">
      <c r="C2774" s="12"/>
      <c r="D2774" s="12"/>
    </row>
    <row r="2775" spans="3:4">
      <c r="C2775" s="12"/>
      <c r="D2775" s="12"/>
    </row>
    <row r="2776" spans="3:4">
      <c r="C2776" s="12"/>
      <c r="D2776" s="12"/>
    </row>
    <row r="2777" spans="3:4">
      <c r="C2777" s="12"/>
      <c r="D2777" s="12"/>
    </row>
    <row r="2778" spans="3:4">
      <c r="C2778" s="12"/>
      <c r="D2778" s="12"/>
    </row>
    <row r="2779" spans="3:4">
      <c r="C2779" s="12"/>
      <c r="D2779" s="12"/>
    </row>
    <row r="2780" spans="3:4">
      <c r="C2780" s="12"/>
      <c r="D2780" s="12"/>
    </row>
    <row r="2781" spans="3:4">
      <c r="C2781" s="12"/>
      <c r="D2781" s="12"/>
    </row>
    <row r="2782" spans="3:4">
      <c r="C2782" s="12"/>
      <c r="D2782" s="12"/>
    </row>
    <row r="2783" spans="3:4">
      <c r="C2783" s="12"/>
      <c r="D2783" s="12"/>
    </row>
    <row r="2784" spans="3:4">
      <c r="C2784" s="12"/>
      <c r="D2784" s="12"/>
    </row>
    <row r="2785" spans="3:4">
      <c r="C2785" s="12"/>
      <c r="D2785" s="12"/>
    </row>
    <row r="2786" spans="3:4">
      <c r="C2786" s="12"/>
      <c r="D2786" s="12"/>
    </row>
    <row r="2787" spans="3:4">
      <c r="C2787" s="12"/>
      <c r="D2787" s="12"/>
    </row>
    <row r="2788" spans="3:4">
      <c r="C2788" s="12"/>
      <c r="D2788" s="12"/>
    </row>
    <row r="2789" spans="3:4">
      <c r="C2789" s="12"/>
      <c r="D2789" s="12"/>
    </row>
    <row r="2790" spans="3:4">
      <c r="C2790" s="12"/>
      <c r="D2790" s="12"/>
    </row>
    <row r="2791" spans="3:4">
      <c r="C2791" s="12"/>
      <c r="D2791" s="12"/>
    </row>
    <row r="2792" spans="3:4">
      <c r="C2792" s="12"/>
      <c r="D2792" s="12"/>
    </row>
    <row r="2793" spans="3:4">
      <c r="C2793" s="12"/>
      <c r="D2793" s="12"/>
    </row>
    <row r="2794" spans="3:4">
      <c r="C2794" s="12"/>
      <c r="D2794" s="12"/>
    </row>
    <row r="2795" spans="3:4">
      <c r="C2795" s="12"/>
      <c r="D2795" s="12"/>
    </row>
    <row r="2796" spans="3:4">
      <c r="C2796" s="12"/>
      <c r="D2796" s="12"/>
    </row>
    <row r="2797" spans="3:4">
      <c r="C2797" s="12"/>
      <c r="D2797" s="12"/>
    </row>
    <row r="2798" spans="3:4">
      <c r="C2798" s="12"/>
      <c r="D2798" s="12"/>
    </row>
    <row r="2799" spans="3:4">
      <c r="C2799" s="12"/>
      <c r="D2799" s="12"/>
    </row>
    <row r="2800" spans="3:4">
      <c r="C2800" s="12"/>
      <c r="D2800" s="12"/>
    </row>
    <row r="2801" spans="3:4">
      <c r="C2801" s="12"/>
      <c r="D2801" s="12"/>
    </row>
    <row r="2802" spans="3:4">
      <c r="C2802" s="12"/>
      <c r="D2802" s="12"/>
    </row>
    <row r="2803" spans="3:4">
      <c r="C2803" s="12"/>
      <c r="D2803" s="12"/>
    </row>
    <row r="2804" spans="3:4">
      <c r="C2804" s="12"/>
      <c r="D2804" s="12"/>
    </row>
    <row r="2805" spans="3:4">
      <c r="C2805" s="12"/>
      <c r="D2805" s="12"/>
    </row>
    <row r="2806" spans="3:4">
      <c r="C2806" s="12"/>
      <c r="D2806" s="12"/>
    </row>
    <row r="2807" spans="3:4">
      <c r="C2807" s="12"/>
      <c r="D2807" s="12"/>
    </row>
    <row r="2808" spans="3:4">
      <c r="C2808" s="12"/>
      <c r="D2808" s="12"/>
    </row>
    <row r="2809" spans="3:4">
      <c r="C2809" s="12"/>
      <c r="D2809" s="12"/>
    </row>
    <row r="2810" spans="3:4">
      <c r="C2810" s="12"/>
      <c r="D2810" s="12"/>
    </row>
    <row r="2811" spans="3:4">
      <c r="C2811" s="12"/>
      <c r="D2811" s="12"/>
    </row>
    <row r="2812" spans="3:4">
      <c r="C2812" s="12"/>
      <c r="D2812" s="12"/>
    </row>
    <row r="2813" spans="3:4">
      <c r="C2813" s="12"/>
      <c r="D2813" s="12"/>
    </row>
    <row r="2814" spans="3:4">
      <c r="C2814" s="12"/>
      <c r="D2814" s="12"/>
    </row>
    <row r="2815" spans="3:4">
      <c r="C2815" s="12"/>
      <c r="D2815" s="12"/>
    </row>
    <row r="2816" spans="3:4">
      <c r="C2816" s="12"/>
      <c r="D2816" s="12"/>
    </row>
    <row r="2817" spans="3:4">
      <c r="C2817" s="12"/>
      <c r="D2817" s="12"/>
    </row>
    <row r="2818" spans="3:4">
      <c r="C2818" s="12"/>
      <c r="D2818" s="12"/>
    </row>
    <row r="2819" spans="3:4">
      <c r="C2819" s="12"/>
      <c r="D2819" s="12"/>
    </row>
    <row r="2820" spans="3:4">
      <c r="C2820" s="12"/>
      <c r="D2820" s="12"/>
    </row>
    <row r="2821" spans="3:4">
      <c r="C2821" s="12"/>
      <c r="D2821" s="12"/>
    </row>
    <row r="2822" spans="3:4">
      <c r="C2822" s="12"/>
      <c r="D2822" s="12"/>
    </row>
    <row r="2823" spans="3:4">
      <c r="C2823" s="12"/>
      <c r="D2823" s="12"/>
    </row>
    <row r="2824" spans="3:4">
      <c r="C2824" s="12"/>
      <c r="D2824" s="12"/>
    </row>
    <row r="2825" spans="3:4">
      <c r="C2825" s="12"/>
      <c r="D2825" s="12"/>
    </row>
    <row r="2826" spans="3:4">
      <c r="C2826" s="12"/>
      <c r="D2826" s="12"/>
    </row>
    <row r="2827" spans="3:4">
      <c r="C2827" s="12"/>
      <c r="D2827" s="12"/>
    </row>
    <row r="2828" spans="3:4">
      <c r="C2828" s="12"/>
      <c r="D2828" s="12"/>
    </row>
    <row r="2829" spans="3:4">
      <c r="C2829" s="12"/>
      <c r="D2829" s="12"/>
    </row>
    <row r="2830" spans="3:4">
      <c r="C2830" s="12"/>
      <c r="D2830" s="12"/>
    </row>
    <row r="2831" spans="3:4">
      <c r="C2831" s="12"/>
      <c r="D2831" s="12"/>
    </row>
    <row r="2832" spans="3:4">
      <c r="C2832" s="12"/>
      <c r="D2832" s="12"/>
    </row>
    <row r="2833" spans="3:4">
      <c r="C2833" s="12"/>
      <c r="D2833" s="12"/>
    </row>
    <row r="2834" spans="3:4">
      <c r="C2834" s="12"/>
      <c r="D2834" s="12"/>
    </row>
    <row r="2835" spans="3:4">
      <c r="C2835" s="12"/>
      <c r="D2835" s="12"/>
    </row>
    <row r="2836" spans="3:4">
      <c r="C2836" s="12"/>
      <c r="D2836" s="12"/>
    </row>
    <row r="2837" spans="3:4">
      <c r="C2837" s="12"/>
      <c r="D2837" s="12"/>
    </row>
    <row r="2838" spans="3:4">
      <c r="C2838" s="12"/>
      <c r="D2838" s="12"/>
    </row>
    <row r="2839" spans="3:4">
      <c r="C2839" s="12"/>
      <c r="D2839" s="12"/>
    </row>
    <row r="2840" spans="3:4">
      <c r="C2840" s="12"/>
      <c r="D2840" s="12"/>
    </row>
    <row r="2841" spans="3:4">
      <c r="C2841" s="12"/>
      <c r="D2841" s="12"/>
    </row>
    <row r="2842" spans="3:4">
      <c r="C2842" s="12"/>
      <c r="D2842" s="12"/>
    </row>
    <row r="2843" spans="3:4">
      <c r="C2843" s="12"/>
      <c r="D2843" s="12"/>
    </row>
    <row r="2844" spans="3:4">
      <c r="C2844" s="12"/>
      <c r="D2844" s="12"/>
    </row>
    <row r="2845" spans="3:4">
      <c r="C2845" s="12"/>
      <c r="D2845" s="12"/>
    </row>
    <row r="2846" spans="3:4">
      <c r="C2846" s="12"/>
      <c r="D2846" s="12"/>
    </row>
    <row r="2847" spans="3:4">
      <c r="C2847" s="12"/>
      <c r="D2847" s="12"/>
    </row>
    <row r="2848" spans="3:4">
      <c r="C2848" s="12"/>
      <c r="D2848" s="12"/>
    </row>
    <row r="2849" spans="3:4">
      <c r="C2849" s="12"/>
      <c r="D2849" s="12"/>
    </row>
    <row r="2850" spans="3:4">
      <c r="C2850" s="12"/>
      <c r="D2850" s="12"/>
    </row>
    <row r="2851" spans="3:4">
      <c r="C2851" s="12"/>
      <c r="D2851" s="12"/>
    </row>
    <row r="2852" spans="3:4">
      <c r="C2852" s="12"/>
      <c r="D2852" s="12"/>
    </row>
    <row r="2853" spans="3:4">
      <c r="C2853" s="12"/>
      <c r="D2853" s="12"/>
    </row>
    <row r="2854" spans="3:4">
      <c r="C2854" s="12"/>
      <c r="D2854" s="12"/>
    </row>
    <row r="2855" spans="3:4">
      <c r="C2855" s="12"/>
      <c r="D2855" s="12"/>
    </row>
    <row r="2856" spans="3:4">
      <c r="C2856" s="12"/>
      <c r="D2856" s="12"/>
    </row>
    <row r="2857" spans="3:4">
      <c r="C2857" s="12"/>
      <c r="D2857" s="12"/>
    </row>
    <row r="2858" spans="3:4">
      <c r="C2858" s="12"/>
      <c r="D2858" s="12"/>
    </row>
    <row r="2859" spans="3:4">
      <c r="C2859" s="12"/>
      <c r="D2859" s="12"/>
    </row>
    <row r="2860" spans="3:4">
      <c r="C2860" s="12"/>
      <c r="D2860" s="12"/>
    </row>
    <row r="2861" spans="3:4">
      <c r="C2861" s="12"/>
      <c r="D2861" s="12"/>
    </row>
    <row r="2862" spans="3:4">
      <c r="C2862" s="12"/>
      <c r="D2862" s="12"/>
    </row>
    <row r="2863" spans="3:4">
      <c r="C2863" s="12"/>
      <c r="D2863" s="12"/>
    </row>
    <row r="2864" spans="3:4">
      <c r="C2864" s="12"/>
      <c r="D2864" s="12"/>
    </row>
    <row r="2865" spans="3:4">
      <c r="C2865" s="12"/>
      <c r="D2865" s="12"/>
    </row>
    <row r="2866" spans="3:4">
      <c r="C2866" s="12"/>
      <c r="D2866" s="12"/>
    </row>
    <row r="2867" spans="3:4">
      <c r="C2867" s="12"/>
      <c r="D2867" s="12"/>
    </row>
    <row r="2868" spans="3:4">
      <c r="C2868" s="12"/>
      <c r="D2868" s="12"/>
    </row>
    <row r="2869" spans="3:4">
      <c r="C2869" s="12"/>
      <c r="D2869" s="12"/>
    </row>
    <row r="2870" spans="3:4">
      <c r="C2870" s="12"/>
      <c r="D2870" s="12"/>
    </row>
    <row r="2871" spans="3:4">
      <c r="C2871" s="12"/>
      <c r="D2871" s="12"/>
    </row>
    <row r="2872" spans="3:4">
      <c r="C2872" s="12"/>
      <c r="D2872" s="12"/>
    </row>
    <row r="2873" spans="3:4">
      <c r="C2873" s="12"/>
      <c r="D2873" s="12"/>
    </row>
    <row r="2874" spans="3:4">
      <c r="C2874" s="12"/>
      <c r="D2874" s="12"/>
    </row>
    <row r="2875" spans="3:4">
      <c r="C2875" s="12"/>
      <c r="D2875" s="12"/>
    </row>
    <row r="2876" spans="3:4">
      <c r="C2876" s="12"/>
      <c r="D2876" s="12"/>
    </row>
    <row r="2877" spans="3:4">
      <c r="C2877" s="12"/>
      <c r="D2877" s="12"/>
    </row>
    <row r="2878" spans="3:4">
      <c r="C2878" s="12"/>
      <c r="D2878" s="12"/>
    </row>
    <row r="2879" spans="3:4">
      <c r="C2879" s="12"/>
      <c r="D2879" s="12"/>
    </row>
    <row r="2880" spans="3:4">
      <c r="C2880" s="12"/>
      <c r="D2880" s="12"/>
    </row>
    <row r="2881" spans="3:4">
      <c r="C2881" s="12"/>
      <c r="D2881" s="12"/>
    </row>
    <row r="2882" spans="3:4">
      <c r="C2882" s="12"/>
      <c r="D2882" s="12"/>
    </row>
    <row r="2883" spans="3:4">
      <c r="C2883" s="12"/>
      <c r="D2883" s="12"/>
    </row>
    <row r="2884" spans="3:4">
      <c r="C2884" s="12"/>
      <c r="D2884" s="12"/>
    </row>
    <row r="2885" spans="3:4">
      <c r="C2885" s="12"/>
      <c r="D2885" s="12"/>
    </row>
    <row r="2886" spans="3:4">
      <c r="C2886" s="12"/>
      <c r="D2886" s="12"/>
    </row>
    <row r="2887" spans="3:4">
      <c r="C2887" s="12"/>
      <c r="D2887" s="12"/>
    </row>
    <row r="2888" spans="3:4">
      <c r="C2888" s="12"/>
      <c r="D2888" s="12"/>
    </row>
    <row r="2889" spans="3:4">
      <c r="C2889" s="12"/>
      <c r="D2889" s="12"/>
    </row>
    <row r="2890" spans="3:4">
      <c r="C2890" s="12"/>
      <c r="D2890" s="12"/>
    </row>
    <row r="2891" spans="3:4">
      <c r="C2891" s="12"/>
      <c r="D2891" s="12"/>
    </row>
    <row r="2892" spans="3:4">
      <c r="C2892" s="12"/>
      <c r="D2892" s="12"/>
    </row>
    <row r="2893" spans="3:4">
      <c r="C2893" s="12"/>
      <c r="D2893" s="12"/>
    </row>
    <row r="2894" spans="3:4">
      <c r="C2894" s="12"/>
      <c r="D2894" s="12"/>
    </row>
    <row r="2895" spans="3:4">
      <c r="C2895" s="12"/>
      <c r="D2895" s="12"/>
    </row>
    <row r="2896" spans="3:4">
      <c r="C2896" s="12"/>
      <c r="D2896" s="12"/>
    </row>
    <row r="2897" spans="3:4">
      <c r="C2897" s="12"/>
      <c r="D2897" s="12"/>
    </row>
    <row r="2898" spans="3:4">
      <c r="C2898" s="12"/>
      <c r="D2898" s="12"/>
    </row>
    <row r="2899" spans="3:4">
      <c r="C2899" s="12"/>
      <c r="D2899" s="12"/>
    </row>
    <row r="2900" spans="3:4">
      <c r="C2900" s="12"/>
      <c r="D2900" s="12"/>
    </row>
    <row r="2901" spans="3:4">
      <c r="C2901" s="12"/>
      <c r="D2901" s="12"/>
    </row>
    <row r="2902" spans="3:4">
      <c r="C2902" s="12"/>
      <c r="D2902" s="12"/>
    </row>
    <row r="2903" spans="3:4">
      <c r="C2903" s="12"/>
      <c r="D2903" s="12"/>
    </row>
    <row r="2904" spans="3:4">
      <c r="C2904" s="12"/>
      <c r="D2904" s="12"/>
    </row>
    <row r="2905" spans="3:4">
      <c r="C2905" s="12"/>
      <c r="D2905" s="12"/>
    </row>
    <row r="2906" spans="3:4">
      <c r="C2906" s="12"/>
      <c r="D2906" s="12"/>
    </row>
    <row r="2907" spans="3:4">
      <c r="C2907" s="12"/>
      <c r="D2907" s="12"/>
    </row>
    <row r="2908" spans="3:4">
      <c r="C2908" s="12"/>
      <c r="D2908" s="12"/>
    </row>
    <row r="2909" spans="3:4">
      <c r="C2909" s="12"/>
      <c r="D2909" s="12"/>
    </row>
    <row r="2910" spans="3:4">
      <c r="C2910" s="12"/>
      <c r="D2910" s="12"/>
    </row>
    <row r="2911" spans="3:4">
      <c r="C2911" s="12"/>
      <c r="D2911" s="12"/>
    </row>
    <row r="2912" spans="3:4">
      <c r="C2912" s="12"/>
      <c r="D2912" s="12"/>
    </row>
    <row r="2913" spans="3:4">
      <c r="C2913" s="12"/>
      <c r="D2913" s="12"/>
    </row>
    <row r="2914" spans="3:4">
      <c r="C2914" s="12"/>
      <c r="D2914" s="12"/>
    </row>
    <row r="2915" spans="3:4">
      <c r="C2915" s="12"/>
      <c r="D2915" s="12"/>
    </row>
    <row r="2916" spans="3:4">
      <c r="C2916" s="12"/>
      <c r="D2916" s="12"/>
    </row>
    <row r="2917" spans="3:4">
      <c r="C2917" s="12"/>
      <c r="D2917" s="12"/>
    </row>
    <row r="2918" spans="3:4">
      <c r="C2918" s="12"/>
      <c r="D2918" s="12"/>
    </row>
    <row r="2919" spans="3:4">
      <c r="C2919" s="12"/>
      <c r="D2919" s="12"/>
    </row>
    <row r="2920" spans="3:4">
      <c r="C2920" s="12"/>
      <c r="D2920" s="12"/>
    </row>
    <row r="2921" spans="3:4">
      <c r="C2921" s="12"/>
      <c r="D2921" s="12"/>
    </row>
    <row r="2922" spans="3:4">
      <c r="C2922" s="12"/>
      <c r="D2922" s="12"/>
    </row>
    <row r="2923" spans="3:4">
      <c r="C2923" s="12"/>
      <c r="D2923" s="12"/>
    </row>
    <row r="2924" spans="3:4">
      <c r="C2924" s="12"/>
      <c r="D2924" s="12"/>
    </row>
    <row r="2925" spans="3:4">
      <c r="C2925" s="12"/>
      <c r="D2925" s="12"/>
    </row>
    <row r="2926" spans="3:4">
      <c r="C2926" s="12"/>
      <c r="D2926" s="12"/>
    </row>
    <row r="2927" spans="3:4">
      <c r="C2927" s="12"/>
      <c r="D2927" s="12"/>
    </row>
    <row r="2928" spans="3:4">
      <c r="C2928" s="12"/>
      <c r="D2928" s="12"/>
    </row>
    <row r="2929" spans="3:4">
      <c r="C2929" s="12"/>
      <c r="D2929" s="12"/>
    </row>
    <row r="2930" spans="3:4">
      <c r="C2930" s="12"/>
      <c r="D2930" s="12"/>
    </row>
    <row r="2931" spans="3:4">
      <c r="C2931" s="12"/>
      <c r="D2931" s="12"/>
    </row>
    <row r="2932" spans="3:4">
      <c r="C2932" s="12"/>
      <c r="D2932" s="12"/>
    </row>
    <row r="2933" spans="3:4">
      <c r="C2933" s="12"/>
      <c r="D2933" s="12"/>
    </row>
    <row r="2934" spans="3:4">
      <c r="C2934" s="12"/>
      <c r="D2934" s="12"/>
    </row>
    <row r="2935" spans="3:4">
      <c r="C2935" s="12"/>
      <c r="D2935" s="12"/>
    </row>
    <row r="2936" spans="3:4">
      <c r="C2936" s="12"/>
      <c r="D2936" s="12"/>
    </row>
    <row r="2937" spans="3:4">
      <c r="C2937" s="12"/>
      <c r="D2937" s="12"/>
    </row>
    <row r="2938" spans="3:4">
      <c r="C2938" s="12"/>
      <c r="D2938" s="12"/>
    </row>
    <row r="2939" spans="3:4">
      <c r="C2939" s="12"/>
      <c r="D2939" s="12"/>
    </row>
    <row r="2940" spans="3:4">
      <c r="C2940" s="12"/>
      <c r="D2940" s="12"/>
    </row>
    <row r="2941" spans="3:4">
      <c r="C2941" s="12"/>
      <c r="D2941" s="12"/>
    </row>
    <row r="2942" spans="3:4">
      <c r="C2942" s="12"/>
      <c r="D2942" s="12"/>
    </row>
    <row r="2943" spans="3:4">
      <c r="C2943" s="12"/>
      <c r="D2943" s="12"/>
    </row>
    <row r="2944" spans="3:4">
      <c r="C2944" s="12"/>
      <c r="D2944" s="12"/>
    </row>
    <row r="2945" spans="3:4">
      <c r="C2945" s="12"/>
      <c r="D2945" s="12"/>
    </row>
    <row r="2946" spans="3:4">
      <c r="C2946" s="12"/>
      <c r="D2946" s="12"/>
    </row>
    <row r="2947" spans="3:4">
      <c r="C2947" s="12"/>
      <c r="D2947" s="12"/>
    </row>
    <row r="2948" spans="3:4">
      <c r="C2948" s="12"/>
      <c r="D2948" s="12"/>
    </row>
    <row r="2949" spans="3:4">
      <c r="C2949" s="12"/>
      <c r="D2949" s="12"/>
    </row>
    <row r="2950" spans="3:4">
      <c r="C2950" s="12"/>
      <c r="D2950" s="12"/>
    </row>
    <row r="2951" spans="3:4">
      <c r="C2951" s="12"/>
      <c r="D2951" s="12"/>
    </row>
    <row r="2952" spans="3:4">
      <c r="C2952" s="12"/>
      <c r="D2952" s="12"/>
    </row>
    <row r="2953" spans="3:4">
      <c r="C2953" s="12"/>
      <c r="D2953" s="12"/>
    </row>
    <row r="2954" spans="3:4">
      <c r="C2954" s="12"/>
      <c r="D2954" s="12"/>
    </row>
    <row r="2955" spans="3:4">
      <c r="C2955" s="12"/>
      <c r="D2955" s="12"/>
    </row>
    <row r="2956" spans="3:4">
      <c r="C2956" s="12"/>
      <c r="D2956" s="12"/>
    </row>
    <row r="2957" spans="3:4">
      <c r="C2957" s="12"/>
      <c r="D2957" s="12"/>
    </row>
    <row r="2958" spans="3:4">
      <c r="C2958" s="12"/>
      <c r="D2958" s="12"/>
    </row>
    <row r="2959" spans="3:4">
      <c r="C2959" s="12"/>
      <c r="D2959" s="12"/>
    </row>
    <row r="2960" spans="3:4">
      <c r="C2960" s="12"/>
      <c r="D2960" s="12"/>
    </row>
    <row r="2961" spans="3:4">
      <c r="C2961" s="12"/>
      <c r="D2961" s="12"/>
    </row>
    <row r="2962" spans="3:4">
      <c r="C2962" s="12"/>
      <c r="D2962" s="12"/>
    </row>
    <row r="2963" spans="3:4">
      <c r="C2963" s="12"/>
      <c r="D2963" s="12"/>
    </row>
    <row r="2964" spans="3:4">
      <c r="C2964" s="12"/>
      <c r="D2964" s="12"/>
    </row>
    <row r="2965" spans="3:4">
      <c r="C2965" s="12"/>
      <c r="D2965" s="12"/>
    </row>
    <row r="2966" spans="3:4">
      <c r="C2966" s="12"/>
      <c r="D2966" s="12"/>
    </row>
    <row r="2967" spans="3:4">
      <c r="C2967" s="12"/>
      <c r="D2967" s="12"/>
    </row>
    <row r="2968" spans="3:4">
      <c r="C2968" s="12"/>
      <c r="D2968" s="12"/>
    </row>
    <row r="2969" spans="3:4">
      <c r="C2969" s="12"/>
      <c r="D2969" s="12"/>
    </row>
    <row r="2970" spans="3:4">
      <c r="C2970" s="12"/>
      <c r="D2970" s="12"/>
    </row>
    <row r="2971" spans="3:4">
      <c r="C2971" s="12"/>
      <c r="D2971" s="12"/>
    </row>
    <row r="2972" spans="3:4">
      <c r="C2972" s="12"/>
      <c r="D2972" s="12"/>
    </row>
    <row r="2973" spans="3:4">
      <c r="C2973" s="12"/>
      <c r="D2973" s="12"/>
    </row>
    <row r="2974" spans="3:4">
      <c r="C2974" s="12"/>
      <c r="D2974" s="12"/>
    </row>
    <row r="2975" spans="3:4">
      <c r="C2975" s="12"/>
      <c r="D2975" s="12"/>
    </row>
    <row r="2976" spans="3:4">
      <c r="C2976" s="12"/>
      <c r="D2976" s="12"/>
    </row>
    <row r="2977" spans="3:4">
      <c r="C2977" s="12"/>
      <c r="D2977" s="12"/>
    </row>
    <row r="2978" spans="3:4">
      <c r="C2978" s="12"/>
      <c r="D2978" s="12"/>
    </row>
    <row r="2979" spans="3:4">
      <c r="C2979" s="12"/>
      <c r="D2979" s="12"/>
    </row>
    <row r="2980" spans="3:4">
      <c r="C2980" s="12"/>
      <c r="D2980" s="12"/>
    </row>
    <row r="2981" spans="3:4">
      <c r="C2981" s="12"/>
      <c r="D2981" s="12"/>
    </row>
    <row r="2982" spans="3:4">
      <c r="C2982" s="12"/>
      <c r="D2982" s="12"/>
    </row>
    <row r="2983" spans="3:4">
      <c r="C2983" s="12"/>
      <c r="D2983" s="12"/>
    </row>
    <row r="2984" spans="3:4">
      <c r="C2984" s="12"/>
      <c r="D2984" s="12"/>
    </row>
    <row r="2985" spans="3:4">
      <c r="C2985" s="12"/>
      <c r="D2985" s="12"/>
    </row>
    <row r="2986" spans="3:4">
      <c r="C2986" s="12"/>
      <c r="D2986" s="12"/>
    </row>
    <row r="2987" spans="3:4">
      <c r="C2987" s="12"/>
      <c r="D2987" s="12"/>
    </row>
    <row r="2988" spans="3:4">
      <c r="C2988" s="12"/>
      <c r="D2988" s="12"/>
    </row>
    <row r="2989" spans="3:4">
      <c r="C2989" s="12"/>
      <c r="D2989" s="12"/>
    </row>
    <row r="2990" spans="3:4">
      <c r="C2990" s="12"/>
      <c r="D2990" s="12"/>
    </row>
    <row r="2991" spans="3:4">
      <c r="C2991" s="12"/>
      <c r="D2991" s="12"/>
    </row>
    <row r="2992" spans="3:4">
      <c r="C2992" s="12"/>
      <c r="D2992" s="12"/>
    </row>
    <row r="2993" spans="3:4">
      <c r="C2993" s="12"/>
      <c r="D2993" s="12"/>
    </row>
    <row r="2994" spans="3:4">
      <c r="C2994" s="12"/>
      <c r="D2994" s="12"/>
    </row>
    <row r="2995" spans="3:4">
      <c r="C2995" s="12"/>
      <c r="D2995" s="12"/>
    </row>
    <row r="2996" spans="3:4">
      <c r="C2996" s="12"/>
      <c r="D2996" s="12"/>
    </row>
    <row r="2997" spans="3:4">
      <c r="C2997" s="12"/>
      <c r="D2997" s="12"/>
    </row>
    <row r="2998" spans="3:4">
      <c r="C2998" s="12"/>
      <c r="D2998" s="12"/>
    </row>
    <row r="2999" spans="3:4">
      <c r="C2999" s="12"/>
      <c r="D2999" s="12"/>
    </row>
    <row r="3000" spans="3:4">
      <c r="C3000" s="12"/>
      <c r="D3000" s="12"/>
    </row>
    <row r="3001" spans="3:4">
      <c r="C3001" s="12"/>
      <c r="D3001" s="12"/>
    </row>
    <row r="3002" spans="3:4">
      <c r="C3002" s="12"/>
      <c r="D3002" s="12"/>
    </row>
    <row r="3003" spans="3:4">
      <c r="C3003" s="12"/>
      <c r="D3003" s="12"/>
    </row>
    <row r="3004" spans="3:4">
      <c r="C3004" s="12"/>
      <c r="D3004" s="12"/>
    </row>
    <row r="3005" spans="3:4">
      <c r="C3005" s="12"/>
      <c r="D3005" s="12"/>
    </row>
    <row r="3006" spans="3:4">
      <c r="C3006" s="12"/>
      <c r="D3006" s="12"/>
    </row>
    <row r="3007" spans="3:4">
      <c r="C3007" s="12"/>
      <c r="D3007" s="12"/>
    </row>
    <row r="3008" spans="3:4">
      <c r="C3008" s="12"/>
      <c r="D3008" s="12"/>
    </row>
    <row r="3009" spans="3:4">
      <c r="C3009" s="12"/>
      <c r="D3009" s="12"/>
    </row>
    <row r="3010" spans="3:4">
      <c r="C3010" s="12"/>
      <c r="D3010" s="12"/>
    </row>
    <row r="3011" spans="3:4">
      <c r="C3011" s="12"/>
      <c r="D3011" s="12"/>
    </row>
    <row r="3012" spans="3:4">
      <c r="C3012" s="12"/>
      <c r="D3012" s="12"/>
    </row>
    <row r="3013" spans="3:4">
      <c r="C3013" s="12"/>
      <c r="D3013" s="12"/>
    </row>
    <row r="3014" spans="3:4">
      <c r="C3014" s="12"/>
      <c r="D3014" s="12"/>
    </row>
    <row r="3015" spans="3:4">
      <c r="C3015" s="12"/>
      <c r="D3015" s="12"/>
    </row>
    <row r="3016" spans="3:4">
      <c r="C3016" s="12"/>
      <c r="D3016" s="12"/>
    </row>
    <row r="3017" spans="3:4">
      <c r="C3017" s="12"/>
      <c r="D3017" s="12"/>
    </row>
    <row r="3018" spans="3:4">
      <c r="C3018" s="12"/>
      <c r="D3018" s="12"/>
    </row>
    <row r="3019" spans="3:4">
      <c r="C3019" s="12"/>
      <c r="D3019" s="12"/>
    </row>
    <row r="3020" spans="3:4">
      <c r="C3020" s="12"/>
      <c r="D3020" s="12"/>
    </row>
    <row r="3021" spans="3:4">
      <c r="C3021" s="12"/>
      <c r="D3021" s="12"/>
    </row>
    <row r="3022" spans="3:4">
      <c r="C3022" s="12"/>
      <c r="D3022" s="12"/>
    </row>
    <row r="3023" spans="3:4">
      <c r="C3023" s="12"/>
      <c r="D3023" s="12"/>
    </row>
    <row r="3024" spans="3:4">
      <c r="C3024" s="12"/>
      <c r="D3024" s="12"/>
    </row>
    <row r="3025" spans="3:4">
      <c r="C3025" s="12"/>
      <c r="D3025" s="12"/>
    </row>
    <row r="3026" spans="3:4">
      <c r="C3026" s="12"/>
      <c r="D3026" s="12"/>
    </row>
    <row r="3027" spans="3:4">
      <c r="C3027" s="12"/>
      <c r="D3027" s="12"/>
    </row>
    <row r="3028" spans="3:4">
      <c r="C3028" s="12"/>
      <c r="D3028" s="12"/>
    </row>
    <row r="3029" spans="3:4">
      <c r="C3029" s="12"/>
      <c r="D3029" s="12"/>
    </row>
    <row r="3030" spans="3:4">
      <c r="C3030" s="12"/>
      <c r="D3030" s="12"/>
    </row>
    <row r="3031" spans="3:4">
      <c r="C3031" s="12"/>
      <c r="D3031" s="12"/>
    </row>
    <row r="3032" spans="3:4">
      <c r="C3032" s="12"/>
      <c r="D3032" s="12"/>
    </row>
    <row r="3033" spans="3:4">
      <c r="C3033" s="12"/>
      <c r="D3033" s="12"/>
    </row>
    <row r="3034" spans="3:4">
      <c r="C3034" s="12"/>
      <c r="D3034" s="12"/>
    </row>
    <row r="3035" spans="3:4">
      <c r="C3035" s="12"/>
      <c r="D3035" s="12"/>
    </row>
    <row r="3036" spans="3:4">
      <c r="C3036" s="12"/>
      <c r="D3036" s="12"/>
    </row>
    <row r="3037" spans="3:4">
      <c r="C3037" s="12"/>
      <c r="D3037" s="12"/>
    </row>
    <row r="3038" spans="3:4">
      <c r="C3038" s="12"/>
      <c r="D3038" s="12"/>
    </row>
    <row r="3039" spans="3:4">
      <c r="C3039" s="12"/>
      <c r="D3039" s="12"/>
    </row>
    <row r="3040" spans="3:4">
      <c r="C3040" s="12"/>
      <c r="D3040" s="12"/>
    </row>
    <row r="3041" spans="3:4">
      <c r="C3041" s="12"/>
      <c r="D3041" s="12"/>
    </row>
    <row r="3042" spans="3:4">
      <c r="C3042" s="12"/>
      <c r="D3042" s="12"/>
    </row>
    <row r="3043" spans="3:4">
      <c r="C3043" s="12"/>
      <c r="D3043" s="12"/>
    </row>
    <row r="3044" spans="3:4">
      <c r="C3044" s="12"/>
      <c r="D3044" s="12"/>
    </row>
    <row r="3045" spans="3:4">
      <c r="C3045" s="12"/>
      <c r="D3045" s="12"/>
    </row>
    <row r="3046" spans="3:4">
      <c r="C3046" s="12"/>
      <c r="D3046" s="12"/>
    </row>
    <row r="3047" spans="3:4">
      <c r="C3047" s="12"/>
      <c r="D3047" s="12"/>
    </row>
    <row r="3048" spans="3:4">
      <c r="C3048" s="12"/>
      <c r="D3048" s="12"/>
    </row>
    <row r="3049" spans="3:4">
      <c r="C3049" s="12"/>
      <c r="D3049" s="12"/>
    </row>
    <row r="3050" spans="3:4">
      <c r="C3050" s="12"/>
      <c r="D3050" s="12"/>
    </row>
    <row r="3051" spans="3:4">
      <c r="C3051" s="12"/>
      <c r="D3051" s="12"/>
    </row>
    <row r="3052" spans="3:4">
      <c r="C3052" s="12"/>
      <c r="D3052" s="12"/>
    </row>
    <row r="3053" spans="3:4">
      <c r="C3053" s="12"/>
      <c r="D3053" s="12"/>
    </row>
    <row r="3054" spans="3:4">
      <c r="C3054" s="12"/>
      <c r="D3054" s="12"/>
    </row>
    <row r="3055" spans="3:4">
      <c r="C3055" s="12"/>
      <c r="D3055" s="12"/>
    </row>
    <row r="3056" spans="3:4">
      <c r="C3056" s="12"/>
      <c r="D3056" s="12"/>
    </row>
    <row r="3057" spans="3:4">
      <c r="C3057" s="12"/>
      <c r="D3057" s="12"/>
    </row>
    <row r="3058" spans="3:4">
      <c r="C3058" s="12"/>
      <c r="D3058" s="12"/>
    </row>
    <row r="3059" spans="3:4">
      <c r="C3059" s="12"/>
      <c r="D3059" s="12"/>
    </row>
    <row r="3060" spans="3:4">
      <c r="C3060" s="12"/>
      <c r="D3060" s="12"/>
    </row>
    <row r="3061" spans="3:4">
      <c r="C3061" s="12"/>
      <c r="D3061" s="12"/>
    </row>
    <row r="3062" spans="3:4">
      <c r="C3062" s="12"/>
      <c r="D3062" s="12"/>
    </row>
    <row r="3063" spans="3:4">
      <c r="C3063" s="12"/>
      <c r="D3063" s="12"/>
    </row>
    <row r="3064" spans="3:4">
      <c r="C3064" s="12"/>
      <c r="D3064" s="12"/>
    </row>
    <row r="3065" spans="3:4">
      <c r="C3065" s="12"/>
      <c r="D3065" s="12"/>
    </row>
    <row r="3066" spans="3:4">
      <c r="C3066" s="12"/>
      <c r="D3066" s="12"/>
    </row>
    <row r="3067" spans="3:4">
      <c r="C3067" s="12"/>
      <c r="D3067" s="12"/>
    </row>
    <row r="3068" spans="3:4">
      <c r="C3068" s="12"/>
      <c r="D3068" s="12"/>
    </row>
    <row r="3069" spans="3:4">
      <c r="C3069" s="12"/>
      <c r="D3069" s="12"/>
    </row>
    <row r="3070" spans="3:4">
      <c r="C3070" s="12"/>
      <c r="D3070" s="12"/>
    </row>
    <row r="3071" spans="3:4">
      <c r="C3071" s="12"/>
      <c r="D3071" s="12"/>
    </row>
    <row r="3072" spans="3:4">
      <c r="C3072" s="12"/>
      <c r="D3072" s="12"/>
    </row>
    <row r="3073" spans="3:4">
      <c r="C3073" s="12"/>
      <c r="D3073" s="12"/>
    </row>
    <row r="3074" spans="3:4">
      <c r="C3074" s="12"/>
      <c r="D3074" s="12"/>
    </row>
    <row r="3075" spans="3:4">
      <c r="C3075" s="12"/>
      <c r="D3075" s="12"/>
    </row>
    <row r="3076" spans="3:4">
      <c r="C3076" s="12"/>
      <c r="D3076" s="12"/>
    </row>
    <row r="3077" spans="3:4">
      <c r="C3077" s="12"/>
      <c r="D3077" s="12"/>
    </row>
    <row r="3078" spans="3:4">
      <c r="C3078" s="12"/>
      <c r="D3078" s="12"/>
    </row>
    <row r="3079" spans="3:4">
      <c r="C3079" s="12"/>
      <c r="D3079" s="12"/>
    </row>
    <row r="3080" spans="3:4">
      <c r="C3080" s="12"/>
      <c r="D3080" s="12"/>
    </row>
    <row r="3081" spans="3:4">
      <c r="C3081" s="12"/>
      <c r="D3081" s="12"/>
    </row>
    <row r="3082" spans="3:4">
      <c r="C3082" s="12"/>
      <c r="D3082" s="12"/>
    </row>
    <row r="3083" spans="3:4">
      <c r="C3083" s="12"/>
      <c r="D3083" s="12"/>
    </row>
    <row r="3084" spans="3:4">
      <c r="C3084" s="12"/>
      <c r="D3084" s="12"/>
    </row>
    <row r="3085" spans="3:4">
      <c r="C3085" s="12"/>
      <c r="D3085" s="12"/>
    </row>
    <row r="3086" spans="3:4">
      <c r="C3086" s="12"/>
      <c r="D3086" s="12"/>
    </row>
    <row r="3087" spans="3:4">
      <c r="C3087" s="12"/>
      <c r="D3087" s="12"/>
    </row>
    <row r="3088" spans="3:4">
      <c r="C3088" s="12"/>
      <c r="D3088" s="12"/>
    </row>
    <row r="3089" spans="3:4">
      <c r="C3089" s="12"/>
      <c r="D3089" s="12"/>
    </row>
    <row r="3090" spans="3:4">
      <c r="C3090" s="12"/>
      <c r="D3090" s="12"/>
    </row>
    <row r="3091" spans="3:4">
      <c r="C3091" s="12"/>
      <c r="D3091" s="12"/>
    </row>
    <row r="3092" spans="3:4">
      <c r="C3092" s="12"/>
      <c r="D3092" s="12"/>
    </row>
    <row r="3093" spans="3:4">
      <c r="C3093" s="12"/>
      <c r="D3093" s="12"/>
    </row>
    <row r="3094" spans="3:4">
      <c r="C3094" s="12"/>
      <c r="D3094" s="12"/>
    </row>
    <row r="3095" spans="3:4">
      <c r="C3095" s="12"/>
      <c r="D3095" s="12"/>
    </row>
    <row r="3096" spans="3:4">
      <c r="C3096" s="12"/>
      <c r="D3096" s="12"/>
    </row>
    <row r="3097" spans="3:4">
      <c r="C3097" s="12"/>
      <c r="D3097" s="12"/>
    </row>
    <row r="3098" spans="3:4">
      <c r="C3098" s="12"/>
      <c r="D3098" s="12"/>
    </row>
    <row r="3099" spans="3:4">
      <c r="C3099" s="12"/>
      <c r="D3099" s="12"/>
    </row>
    <row r="3100" spans="3:4">
      <c r="C3100" s="12"/>
      <c r="D3100" s="12"/>
    </row>
    <row r="3101" spans="3:4">
      <c r="C3101" s="12"/>
      <c r="D3101" s="12"/>
    </row>
    <row r="3102" spans="3:4">
      <c r="C3102" s="12"/>
      <c r="D3102" s="12"/>
    </row>
    <row r="3103" spans="3:4">
      <c r="C3103" s="12"/>
      <c r="D3103" s="12"/>
    </row>
    <row r="3104" spans="3:4">
      <c r="C3104" s="12"/>
      <c r="D3104" s="12"/>
    </row>
    <row r="3105" spans="3:4">
      <c r="C3105" s="12"/>
      <c r="D3105" s="12"/>
    </row>
    <row r="3106" spans="3:4">
      <c r="C3106" s="12"/>
      <c r="D3106" s="12"/>
    </row>
    <row r="3107" spans="3:4">
      <c r="C3107" s="12"/>
      <c r="D3107" s="12"/>
    </row>
    <row r="3108" spans="3:4">
      <c r="C3108" s="12"/>
      <c r="D3108" s="12"/>
    </row>
    <row r="3109" spans="3:4">
      <c r="C3109" s="12"/>
      <c r="D3109" s="12"/>
    </row>
    <row r="3110" spans="3:4">
      <c r="C3110" s="12"/>
      <c r="D3110" s="12"/>
    </row>
    <row r="3111" spans="3:4">
      <c r="C3111" s="12"/>
      <c r="D3111" s="12"/>
    </row>
    <row r="3112" spans="3:4">
      <c r="C3112" s="12"/>
      <c r="D3112" s="12"/>
    </row>
    <row r="3113" spans="3:4">
      <c r="C3113" s="12"/>
      <c r="D3113" s="12"/>
    </row>
    <row r="3114" spans="3:4">
      <c r="C3114" s="12"/>
      <c r="D3114" s="12"/>
    </row>
    <row r="3115" spans="3:4">
      <c r="C3115" s="12"/>
      <c r="D3115" s="12"/>
    </row>
    <row r="3116" spans="3:4">
      <c r="C3116" s="12"/>
      <c r="D3116" s="12"/>
    </row>
    <row r="3117" spans="3:4">
      <c r="C3117" s="12"/>
      <c r="D3117" s="12"/>
    </row>
    <row r="3118" spans="3:4">
      <c r="C3118" s="12"/>
      <c r="D3118" s="12"/>
    </row>
    <row r="3119" spans="3:4">
      <c r="C3119" s="12"/>
      <c r="D3119" s="12"/>
    </row>
    <row r="3120" spans="3:4">
      <c r="C3120" s="12"/>
      <c r="D3120" s="12"/>
    </row>
  </sheetData>
  <protectedRanges>
    <protectedRange sqref="A99:D100" name="Range1"/>
  </protectedRange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2"/>
  <sheetViews>
    <sheetView topLeftCell="A28" workbookViewId="0">
      <selection activeCell="A48" sqref="A48:C80"/>
    </sheetView>
  </sheetViews>
  <sheetFormatPr defaultRowHeight="12.75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43" t="s">
        <v>74</v>
      </c>
      <c r="I1" s="44" t="s">
        <v>75</v>
      </c>
      <c r="J1" s="45" t="s">
        <v>76</v>
      </c>
    </row>
    <row r="2" spans="1:16">
      <c r="I2" s="46" t="s">
        <v>35</v>
      </c>
      <c r="J2" s="47" t="s">
        <v>77</v>
      </c>
    </row>
    <row r="3" spans="1:16">
      <c r="A3" s="48" t="s">
        <v>78</v>
      </c>
      <c r="I3" s="46" t="s">
        <v>79</v>
      </c>
      <c r="J3" s="47" t="s">
        <v>29</v>
      </c>
    </row>
    <row r="4" spans="1:16">
      <c r="I4" s="46" t="s">
        <v>80</v>
      </c>
      <c r="J4" s="47" t="s">
        <v>29</v>
      </c>
    </row>
    <row r="5" spans="1:16" ht="13.5" thickBot="1">
      <c r="I5" s="49" t="s">
        <v>81</v>
      </c>
      <c r="J5" s="50" t="s">
        <v>82</v>
      </c>
    </row>
    <row r="10" spans="1:16" ht="13.5" thickBot="1"/>
    <row r="11" spans="1:16" ht="12.75" customHeight="1" thickBot="1">
      <c r="A11" s="12" t="str">
        <f t="shared" ref="A11:A42" si="0">P11</f>
        <v>BAVM 241 (=IBVS 6157) </v>
      </c>
      <c r="B11" s="16" t="str">
        <f t="shared" ref="B11:B42" si="1">IF(H11=INT(H11),"I","II")</f>
        <v>I</v>
      </c>
      <c r="C11" s="12">
        <f t="shared" ref="C11:C42" si="2">1*G11</f>
        <v>55988.339200000002</v>
      </c>
      <c r="D11" s="14" t="str">
        <f t="shared" ref="D11:D42" si="3">VLOOKUP(F11,I$1:J$5,2,FALSE)</f>
        <v>CCD</v>
      </c>
      <c r="E11" s="51">
        <f>VLOOKUP(C11,Active!C$21:E$971,3,FALSE)</f>
        <v>26457.889055712785</v>
      </c>
      <c r="F11" s="16" t="str">
        <f>LEFT(M11,1)</f>
        <v>C</v>
      </c>
      <c r="G11" s="14" t="str">
        <f t="shared" ref="G11:G42" si="4">MID(I11,3,LEN(I11)-3)</f>
        <v>55988.3392</v>
      </c>
      <c r="H11" s="12">
        <f t="shared" ref="H11:H42" si="5">1*K11</f>
        <v>26458</v>
      </c>
      <c r="I11" s="52" t="s">
        <v>335</v>
      </c>
      <c r="J11" s="53" t="s">
        <v>336</v>
      </c>
      <c r="K11" s="52">
        <v>26458</v>
      </c>
      <c r="L11" s="52" t="s">
        <v>337</v>
      </c>
      <c r="M11" s="53" t="s">
        <v>259</v>
      </c>
      <c r="N11" s="53" t="s">
        <v>217</v>
      </c>
      <c r="O11" s="54" t="s">
        <v>338</v>
      </c>
      <c r="P11" s="55" t="s">
        <v>339</v>
      </c>
    </row>
    <row r="12" spans="1:16" ht="12.75" customHeight="1" thickBot="1">
      <c r="A12" s="12" t="str">
        <f t="shared" si="0"/>
        <v>BAVM 34 </v>
      </c>
      <c r="B12" s="16" t="str">
        <f t="shared" si="1"/>
        <v>I</v>
      </c>
      <c r="C12" s="12">
        <f t="shared" si="2"/>
        <v>45075.535000000003</v>
      </c>
      <c r="D12" s="14" t="str">
        <f t="shared" si="3"/>
        <v>vis</v>
      </c>
      <c r="E12" s="51">
        <f>VLOOKUP(C12,Active!C$21:E$971,3,FALSE)</f>
        <v>16942.994180926624</v>
      </c>
      <c r="F12" s="16" t="s">
        <v>81</v>
      </c>
      <c r="G12" s="14" t="str">
        <f t="shared" si="4"/>
        <v>45075.535</v>
      </c>
      <c r="H12" s="12">
        <f t="shared" si="5"/>
        <v>16943</v>
      </c>
      <c r="I12" s="52" t="s">
        <v>164</v>
      </c>
      <c r="J12" s="53" t="s">
        <v>165</v>
      </c>
      <c r="K12" s="52">
        <v>16943</v>
      </c>
      <c r="L12" s="52" t="s">
        <v>101</v>
      </c>
      <c r="M12" s="53" t="s">
        <v>161</v>
      </c>
      <c r="N12" s="53"/>
      <c r="O12" s="54" t="s">
        <v>162</v>
      </c>
      <c r="P12" s="55" t="s">
        <v>163</v>
      </c>
    </row>
    <row r="13" spans="1:16" ht="12.75" customHeight="1" thickBot="1">
      <c r="A13" s="12" t="str">
        <f t="shared" si="0"/>
        <v>BAVM 36 </v>
      </c>
      <c r="B13" s="16" t="str">
        <f t="shared" si="1"/>
        <v>I</v>
      </c>
      <c r="C13" s="12">
        <f t="shared" si="2"/>
        <v>45347.347999999998</v>
      </c>
      <c r="D13" s="14" t="str">
        <f t="shared" si="3"/>
        <v>vis</v>
      </c>
      <c r="E13" s="51">
        <f>VLOOKUP(C13,Active!C$21:E$971,3,FALSE)</f>
        <v>17179.988456018647</v>
      </c>
      <c r="F13" s="16" t="s">
        <v>81</v>
      </c>
      <c r="G13" s="14" t="str">
        <f t="shared" si="4"/>
        <v>45347.348</v>
      </c>
      <c r="H13" s="12">
        <f t="shared" si="5"/>
        <v>17180</v>
      </c>
      <c r="I13" s="52" t="s">
        <v>166</v>
      </c>
      <c r="J13" s="53" t="s">
        <v>167</v>
      </c>
      <c r="K13" s="52">
        <v>17180</v>
      </c>
      <c r="L13" s="52" t="s">
        <v>168</v>
      </c>
      <c r="M13" s="53" t="s">
        <v>83</v>
      </c>
      <c r="N13" s="53"/>
      <c r="O13" s="54" t="s">
        <v>169</v>
      </c>
      <c r="P13" s="55" t="s">
        <v>170</v>
      </c>
    </row>
    <row r="14" spans="1:16" ht="12.75" customHeight="1" thickBot="1">
      <c r="A14" s="12" t="str">
        <f t="shared" si="0"/>
        <v>BAVM 38 </v>
      </c>
      <c r="B14" s="16" t="str">
        <f t="shared" si="1"/>
        <v>I</v>
      </c>
      <c r="C14" s="12">
        <f t="shared" si="2"/>
        <v>45402.409</v>
      </c>
      <c r="D14" s="14" t="str">
        <f t="shared" si="3"/>
        <v>vis</v>
      </c>
      <c r="E14" s="51">
        <f>VLOOKUP(C14,Active!C$21:E$971,3,FALSE)</f>
        <v>17227.996247334158</v>
      </c>
      <c r="F14" s="16" t="s">
        <v>81</v>
      </c>
      <c r="G14" s="14" t="str">
        <f t="shared" si="4"/>
        <v>45402.409</v>
      </c>
      <c r="H14" s="12">
        <f t="shared" si="5"/>
        <v>17228</v>
      </c>
      <c r="I14" s="52" t="s">
        <v>171</v>
      </c>
      <c r="J14" s="53" t="s">
        <v>172</v>
      </c>
      <c r="K14" s="52">
        <v>17228</v>
      </c>
      <c r="L14" s="52" t="s">
        <v>173</v>
      </c>
      <c r="M14" s="53" t="s">
        <v>83</v>
      </c>
      <c r="N14" s="53"/>
      <c r="O14" s="54" t="s">
        <v>169</v>
      </c>
      <c r="P14" s="55" t="s">
        <v>174</v>
      </c>
    </row>
    <row r="15" spans="1:16" ht="12.75" customHeight="1" thickBot="1">
      <c r="A15" s="12" t="str">
        <f t="shared" si="0"/>
        <v>BAVM 36 </v>
      </c>
      <c r="B15" s="16" t="str">
        <f t="shared" si="1"/>
        <v>I</v>
      </c>
      <c r="C15" s="12">
        <f t="shared" si="2"/>
        <v>45402.42</v>
      </c>
      <c r="D15" s="14" t="str">
        <f t="shared" si="3"/>
        <v>vis</v>
      </c>
      <c r="E15" s="51">
        <f>VLOOKUP(C15,Active!C$21:E$971,3,FALSE)</f>
        <v>17228.005838255216</v>
      </c>
      <c r="F15" s="16" t="s">
        <v>81</v>
      </c>
      <c r="G15" s="14" t="str">
        <f t="shared" si="4"/>
        <v>45402.420</v>
      </c>
      <c r="H15" s="12">
        <f t="shared" si="5"/>
        <v>17228</v>
      </c>
      <c r="I15" s="52" t="s">
        <v>175</v>
      </c>
      <c r="J15" s="53" t="s">
        <v>176</v>
      </c>
      <c r="K15" s="52">
        <v>17228</v>
      </c>
      <c r="L15" s="52" t="s">
        <v>177</v>
      </c>
      <c r="M15" s="53" t="s">
        <v>161</v>
      </c>
      <c r="N15" s="53"/>
      <c r="O15" s="54" t="s">
        <v>162</v>
      </c>
      <c r="P15" s="55" t="s">
        <v>170</v>
      </c>
    </row>
    <row r="16" spans="1:16" ht="12.75" customHeight="1" thickBot="1">
      <c r="A16" s="12" t="str">
        <f t="shared" si="0"/>
        <v>BAVM 38 </v>
      </c>
      <c r="B16" s="16" t="str">
        <f t="shared" si="1"/>
        <v>II</v>
      </c>
      <c r="C16" s="12">
        <f t="shared" si="2"/>
        <v>45406.41</v>
      </c>
      <c r="D16" s="14" t="str">
        <f t="shared" si="3"/>
        <v>vis</v>
      </c>
      <c r="E16" s="51">
        <f>VLOOKUP(C16,Active!C$21:E$971,3,FALSE)</f>
        <v>17231.484726894163</v>
      </c>
      <c r="F16" s="16" t="s">
        <v>81</v>
      </c>
      <c r="G16" s="14" t="str">
        <f t="shared" si="4"/>
        <v>45406.410</v>
      </c>
      <c r="H16" s="12">
        <f t="shared" si="5"/>
        <v>17231.5</v>
      </c>
      <c r="I16" s="52" t="s">
        <v>178</v>
      </c>
      <c r="J16" s="53" t="s">
        <v>179</v>
      </c>
      <c r="K16" s="52">
        <v>17231.5</v>
      </c>
      <c r="L16" s="52" t="s">
        <v>180</v>
      </c>
      <c r="M16" s="53" t="s">
        <v>83</v>
      </c>
      <c r="N16" s="53"/>
      <c r="O16" s="54" t="s">
        <v>169</v>
      </c>
      <c r="P16" s="55" t="s">
        <v>174</v>
      </c>
    </row>
    <row r="17" spans="1:16" ht="12.75" customHeight="1" thickBot="1">
      <c r="A17" s="12" t="str">
        <f t="shared" si="0"/>
        <v>BAVM 38 </v>
      </c>
      <c r="B17" s="16" t="str">
        <f t="shared" si="1"/>
        <v>I</v>
      </c>
      <c r="C17" s="12">
        <f t="shared" si="2"/>
        <v>45816.449000000001</v>
      </c>
      <c r="D17" s="14" t="str">
        <f t="shared" si="3"/>
        <v>vis</v>
      </c>
      <c r="E17" s="51">
        <f>VLOOKUP(C17,Active!C$21:E$971,3,FALSE)</f>
        <v>17588.998516022941</v>
      </c>
      <c r="F17" s="16" t="s">
        <v>81</v>
      </c>
      <c r="G17" s="14" t="str">
        <f t="shared" si="4"/>
        <v>45816.449</v>
      </c>
      <c r="H17" s="12">
        <f t="shared" si="5"/>
        <v>17589</v>
      </c>
      <c r="I17" s="52" t="s">
        <v>181</v>
      </c>
      <c r="J17" s="53" t="s">
        <v>182</v>
      </c>
      <c r="K17" s="52">
        <v>17589</v>
      </c>
      <c r="L17" s="52" t="s">
        <v>92</v>
      </c>
      <c r="M17" s="53" t="s">
        <v>161</v>
      </c>
      <c r="N17" s="53"/>
      <c r="O17" s="54" t="s">
        <v>162</v>
      </c>
      <c r="P17" s="55" t="s">
        <v>174</v>
      </c>
    </row>
    <row r="18" spans="1:16" ht="12.75" customHeight="1" thickBot="1">
      <c r="A18" s="12" t="str">
        <f t="shared" si="0"/>
        <v> BBS 88 </v>
      </c>
      <c r="B18" s="16" t="str">
        <f t="shared" si="1"/>
        <v>I</v>
      </c>
      <c r="C18" s="12">
        <f t="shared" si="2"/>
        <v>47237.485999999997</v>
      </c>
      <c r="D18" s="14" t="str">
        <f t="shared" si="3"/>
        <v>vis</v>
      </c>
      <c r="E18" s="51">
        <f>VLOOKUP(C18,Active!C$21:E$971,3,FALSE)</f>
        <v>18828.003396929853</v>
      </c>
      <c r="F18" s="16" t="s">
        <v>81</v>
      </c>
      <c r="G18" s="14" t="str">
        <f t="shared" si="4"/>
        <v>47237.486</v>
      </c>
      <c r="H18" s="12">
        <f t="shared" si="5"/>
        <v>18828</v>
      </c>
      <c r="I18" s="52" t="s">
        <v>183</v>
      </c>
      <c r="J18" s="53" t="s">
        <v>184</v>
      </c>
      <c r="K18" s="52">
        <v>18828</v>
      </c>
      <c r="L18" s="52" t="s">
        <v>185</v>
      </c>
      <c r="M18" s="53" t="s">
        <v>161</v>
      </c>
      <c r="N18" s="53"/>
      <c r="O18" s="54" t="s">
        <v>186</v>
      </c>
      <c r="P18" s="54" t="s">
        <v>187</v>
      </c>
    </row>
    <row r="19" spans="1:16" ht="12.75" customHeight="1" thickBot="1">
      <c r="A19" s="12" t="str">
        <f t="shared" si="0"/>
        <v> BBS 94 </v>
      </c>
      <c r="B19" s="16" t="str">
        <f t="shared" si="1"/>
        <v>I</v>
      </c>
      <c r="C19" s="12">
        <f t="shared" si="2"/>
        <v>47924.466999999997</v>
      </c>
      <c r="D19" s="14" t="str">
        <f t="shared" si="3"/>
        <v>vis</v>
      </c>
      <c r="E19" s="51">
        <f>VLOOKUP(C19,Active!C$21:E$971,3,FALSE)</f>
        <v>19426.983446070244</v>
      </c>
      <c r="F19" s="16" t="s">
        <v>81</v>
      </c>
      <c r="G19" s="14" t="str">
        <f t="shared" si="4"/>
        <v>47924.467</v>
      </c>
      <c r="H19" s="12">
        <f t="shared" si="5"/>
        <v>19427</v>
      </c>
      <c r="I19" s="52" t="s">
        <v>191</v>
      </c>
      <c r="J19" s="53" t="s">
        <v>192</v>
      </c>
      <c r="K19" s="52">
        <v>19427</v>
      </c>
      <c r="L19" s="52" t="s">
        <v>193</v>
      </c>
      <c r="M19" s="53" t="s">
        <v>161</v>
      </c>
      <c r="N19" s="53"/>
      <c r="O19" s="54" t="s">
        <v>186</v>
      </c>
      <c r="P19" s="54" t="s">
        <v>194</v>
      </c>
    </row>
    <row r="20" spans="1:16" ht="12.75" customHeight="1" thickBot="1">
      <c r="A20" s="12" t="str">
        <f t="shared" si="0"/>
        <v> BBS 94 </v>
      </c>
      <c r="B20" s="16" t="str">
        <f t="shared" si="1"/>
        <v>I</v>
      </c>
      <c r="C20" s="12">
        <f t="shared" si="2"/>
        <v>47939.398000000001</v>
      </c>
      <c r="D20" s="14" t="str">
        <f t="shared" si="3"/>
        <v>vis</v>
      </c>
      <c r="E20" s="51">
        <f>VLOOKUP(C20,Active!C$21:E$971,3,FALSE)</f>
        <v>19440.00181355598</v>
      </c>
      <c r="F20" s="16" t="s">
        <v>81</v>
      </c>
      <c r="G20" s="14" t="str">
        <f t="shared" si="4"/>
        <v>47939.398</v>
      </c>
      <c r="H20" s="12">
        <f t="shared" si="5"/>
        <v>19440</v>
      </c>
      <c r="I20" s="52" t="s">
        <v>195</v>
      </c>
      <c r="J20" s="53" t="s">
        <v>196</v>
      </c>
      <c r="K20" s="52">
        <v>19440</v>
      </c>
      <c r="L20" s="52" t="s">
        <v>197</v>
      </c>
      <c r="M20" s="53" t="s">
        <v>161</v>
      </c>
      <c r="N20" s="53"/>
      <c r="O20" s="54" t="s">
        <v>186</v>
      </c>
      <c r="P20" s="54" t="s">
        <v>194</v>
      </c>
    </row>
    <row r="21" spans="1:16" ht="12.75" customHeight="1" thickBot="1">
      <c r="A21" s="12" t="str">
        <f t="shared" si="0"/>
        <v> BBS 94 </v>
      </c>
      <c r="B21" s="16" t="str">
        <f t="shared" si="1"/>
        <v>I</v>
      </c>
      <c r="C21" s="12">
        <f t="shared" si="2"/>
        <v>47954.302000000003</v>
      </c>
      <c r="D21" s="14" t="str">
        <f t="shared" si="3"/>
        <v>vis</v>
      </c>
      <c r="E21" s="51">
        <f>VLOOKUP(C21,Active!C$21:E$971,3,FALSE)</f>
        <v>19452.99663969002</v>
      </c>
      <c r="F21" s="16" t="s">
        <v>81</v>
      </c>
      <c r="G21" s="14" t="str">
        <f t="shared" si="4"/>
        <v>47954.302</v>
      </c>
      <c r="H21" s="12">
        <f t="shared" si="5"/>
        <v>19453</v>
      </c>
      <c r="I21" s="52" t="s">
        <v>198</v>
      </c>
      <c r="J21" s="53" t="s">
        <v>199</v>
      </c>
      <c r="K21" s="52">
        <v>19453</v>
      </c>
      <c r="L21" s="52" t="s">
        <v>173</v>
      </c>
      <c r="M21" s="53" t="s">
        <v>161</v>
      </c>
      <c r="N21" s="53"/>
      <c r="O21" s="54" t="s">
        <v>200</v>
      </c>
      <c r="P21" s="54" t="s">
        <v>194</v>
      </c>
    </row>
    <row r="22" spans="1:16" ht="12.75" customHeight="1" thickBot="1">
      <c r="A22" s="12" t="str">
        <f t="shared" si="0"/>
        <v> BBS 94 </v>
      </c>
      <c r="B22" s="16" t="str">
        <f t="shared" si="1"/>
        <v>I</v>
      </c>
      <c r="C22" s="12">
        <f t="shared" si="2"/>
        <v>47955.42</v>
      </c>
      <c r="D22" s="14" t="str">
        <f t="shared" si="3"/>
        <v>vis</v>
      </c>
      <c r="E22" s="51">
        <f>VLOOKUP(C22,Active!C$21:E$971,3,FALSE)</f>
        <v>19453.971426030454</v>
      </c>
      <c r="F22" s="16" t="s">
        <v>81</v>
      </c>
      <c r="G22" s="14" t="str">
        <f t="shared" si="4"/>
        <v>47955.420</v>
      </c>
      <c r="H22" s="12">
        <f t="shared" si="5"/>
        <v>19454</v>
      </c>
      <c r="I22" s="52" t="s">
        <v>201</v>
      </c>
      <c r="J22" s="53" t="s">
        <v>202</v>
      </c>
      <c r="K22" s="52">
        <v>19454</v>
      </c>
      <c r="L22" s="52" t="s">
        <v>135</v>
      </c>
      <c r="M22" s="53" t="s">
        <v>161</v>
      </c>
      <c r="N22" s="53"/>
      <c r="O22" s="54" t="s">
        <v>186</v>
      </c>
      <c r="P22" s="54" t="s">
        <v>194</v>
      </c>
    </row>
    <row r="23" spans="1:16" ht="12.75" customHeight="1" thickBot="1">
      <c r="A23" s="12" t="str">
        <f t="shared" si="0"/>
        <v> BBS 95 </v>
      </c>
      <c r="B23" s="16" t="str">
        <f t="shared" si="1"/>
        <v>I</v>
      </c>
      <c r="C23" s="12">
        <f t="shared" si="2"/>
        <v>48017.38</v>
      </c>
      <c r="D23" s="14" t="str">
        <f t="shared" si="3"/>
        <v>vis</v>
      </c>
      <c r="E23" s="51">
        <f>VLOOKUP(C23,Active!C$21:E$971,3,FALSE)</f>
        <v>19507.994468654248</v>
      </c>
      <c r="F23" s="16" t="s">
        <v>81</v>
      </c>
      <c r="G23" s="14" t="str">
        <f t="shared" si="4"/>
        <v>48017.380</v>
      </c>
      <c r="H23" s="12">
        <f t="shared" si="5"/>
        <v>19508</v>
      </c>
      <c r="I23" s="52" t="s">
        <v>203</v>
      </c>
      <c r="J23" s="53" t="s">
        <v>204</v>
      </c>
      <c r="K23" s="52">
        <v>19508</v>
      </c>
      <c r="L23" s="52" t="s">
        <v>205</v>
      </c>
      <c r="M23" s="53" t="s">
        <v>161</v>
      </c>
      <c r="N23" s="53"/>
      <c r="O23" s="54" t="s">
        <v>186</v>
      </c>
      <c r="P23" s="54" t="s">
        <v>206</v>
      </c>
    </row>
    <row r="24" spans="1:16" ht="12.75" customHeight="1" thickBot="1">
      <c r="A24" s="12" t="str">
        <f t="shared" si="0"/>
        <v> BBS 97 </v>
      </c>
      <c r="B24" s="16" t="str">
        <f t="shared" si="1"/>
        <v>I</v>
      </c>
      <c r="C24" s="12">
        <f t="shared" si="2"/>
        <v>48345.368000000002</v>
      </c>
      <c r="D24" s="14" t="str">
        <f t="shared" si="3"/>
        <v>vis</v>
      </c>
      <c r="E24" s="51">
        <f>VLOOKUP(C24,Active!C$21:E$971,3,FALSE)</f>
        <v>19793.96783379457</v>
      </c>
      <c r="F24" s="16" t="s">
        <v>81</v>
      </c>
      <c r="G24" s="14" t="str">
        <f t="shared" si="4"/>
        <v>48345.368</v>
      </c>
      <c r="H24" s="12">
        <f t="shared" si="5"/>
        <v>19794</v>
      </c>
      <c r="I24" s="52" t="s">
        <v>207</v>
      </c>
      <c r="J24" s="53" t="s">
        <v>208</v>
      </c>
      <c r="K24" s="52">
        <v>19794</v>
      </c>
      <c r="L24" s="52" t="s">
        <v>209</v>
      </c>
      <c r="M24" s="53" t="s">
        <v>161</v>
      </c>
      <c r="N24" s="53"/>
      <c r="O24" s="54" t="s">
        <v>186</v>
      </c>
      <c r="P24" s="54" t="s">
        <v>210</v>
      </c>
    </row>
    <row r="25" spans="1:16" ht="12.75" customHeight="1" thickBot="1">
      <c r="A25" s="12" t="str">
        <f t="shared" si="0"/>
        <v> BBS 97 </v>
      </c>
      <c r="B25" s="16" t="str">
        <f t="shared" si="1"/>
        <v>I</v>
      </c>
      <c r="C25" s="12">
        <f t="shared" si="2"/>
        <v>48361.442999999999</v>
      </c>
      <c r="D25" s="14" t="str">
        <f t="shared" si="3"/>
        <v>vis</v>
      </c>
      <c r="E25" s="51">
        <f>VLOOKUP(C25,Active!C$21:E$971,3,FALSE)</f>
        <v>19807.983657070512</v>
      </c>
      <c r="F25" s="16" t="s">
        <v>81</v>
      </c>
      <c r="G25" s="14" t="str">
        <f t="shared" si="4"/>
        <v>48361.443</v>
      </c>
      <c r="H25" s="12">
        <f t="shared" si="5"/>
        <v>19808</v>
      </c>
      <c r="I25" s="52" t="s">
        <v>211</v>
      </c>
      <c r="J25" s="53" t="s">
        <v>212</v>
      </c>
      <c r="K25" s="52">
        <v>19808</v>
      </c>
      <c r="L25" s="52" t="s">
        <v>193</v>
      </c>
      <c r="M25" s="53" t="s">
        <v>161</v>
      </c>
      <c r="N25" s="53"/>
      <c r="O25" s="54" t="s">
        <v>186</v>
      </c>
      <c r="P25" s="54" t="s">
        <v>210</v>
      </c>
    </row>
    <row r="26" spans="1:16" ht="12.75" customHeight="1" thickBot="1">
      <c r="A26" s="12" t="str">
        <f t="shared" si="0"/>
        <v>BAVM 62 </v>
      </c>
      <c r="B26" s="16" t="str">
        <f t="shared" si="1"/>
        <v>I</v>
      </c>
      <c r="C26" s="12">
        <f t="shared" si="2"/>
        <v>49002.5533</v>
      </c>
      <c r="D26" s="14" t="str">
        <f t="shared" si="3"/>
        <v>vis</v>
      </c>
      <c r="E26" s="51">
        <f>VLOOKUP(C26,Active!C$21:E$971,3,FALSE)</f>
        <v>20366.968955060427</v>
      </c>
      <c r="F26" s="16" t="s">
        <v>81</v>
      </c>
      <c r="G26" s="14" t="str">
        <f t="shared" si="4"/>
        <v>49002.5533</v>
      </c>
      <c r="H26" s="12">
        <f t="shared" si="5"/>
        <v>20367</v>
      </c>
      <c r="I26" s="52" t="s">
        <v>213</v>
      </c>
      <c r="J26" s="53" t="s">
        <v>214</v>
      </c>
      <c r="K26" s="52">
        <v>20367</v>
      </c>
      <c r="L26" s="52" t="s">
        <v>215</v>
      </c>
      <c r="M26" s="53" t="s">
        <v>216</v>
      </c>
      <c r="N26" s="53" t="s">
        <v>217</v>
      </c>
      <c r="O26" s="54" t="s">
        <v>218</v>
      </c>
      <c r="P26" s="55" t="s">
        <v>219</v>
      </c>
    </row>
    <row r="27" spans="1:16" ht="12.75" customHeight="1" thickBot="1">
      <c r="A27" s="12" t="str">
        <f t="shared" si="0"/>
        <v> BBS 103 </v>
      </c>
      <c r="B27" s="16" t="str">
        <f t="shared" si="1"/>
        <v>I</v>
      </c>
      <c r="C27" s="12">
        <f t="shared" si="2"/>
        <v>49055.356</v>
      </c>
      <c r="D27" s="14" t="str">
        <f t="shared" si="3"/>
        <v>vis</v>
      </c>
      <c r="E27" s="51">
        <f>VLOOKUP(C27,Active!C$21:E$971,3,FALSE)</f>
        <v>20413.00773028237</v>
      </c>
      <c r="F27" s="16" t="s">
        <v>81</v>
      </c>
      <c r="G27" s="14" t="str">
        <f t="shared" si="4"/>
        <v>49055.356</v>
      </c>
      <c r="H27" s="12">
        <f t="shared" si="5"/>
        <v>20413</v>
      </c>
      <c r="I27" s="52" t="s">
        <v>220</v>
      </c>
      <c r="J27" s="53" t="s">
        <v>221</v>
      </c>
      <c r="K27" s="52">
        <v>20413</v>
      </c>
      <c r="L27" s="52" t="s">
        <v>222</v>
      </c>
      <c r="M27" s="53" t="s">
        <v>161</v>
      </c>
      <c r="N27" s="53"/>
      <c r="O27" s="54" t="s">
        <v>186</v>
      </c>
      <c r="P27" s="54" t="s">
        <v>223</v>
      </c>
    </row>
    <row r="28" spans="1:16" ht="12.75" customHeight="1" thickBot="1">
      <c r="A28" s="12" t="str">
        <f t="shared" si="0"/>
        <v> BBS 108 </v>
      </c>
      <c r="B28" s="16" t="str">
        <f t="shared" si="1"/>
        <v>I</v>
      </c>
      <c r="C28" s="12">
        <f t="shared" si="2"/>
        <v>49789.368999999999</v>
      </c>
      <c r="D28" s="14" t="str">
        <f t="shared" si="3"/>
        <v>vis</v>
      </c>
      <c r="E28" s="51">
        <f>VLOOKUP(C28,Active!C$21:E$971,3,FALSE)</f>
        <v>21052.99507026657</v>
      </c>
      <c r="F28" s="16" t="s">
        <v>81</v>
      </c>
      <c r="G28" s="14" t="str">
        <f t="shared" si="4"/>
        <v>49789.369</v>
      </c>
      <c r="H28" s="12">
        <f t="shared" si="5"/>
        <v>21053</v>
      </c>
      <c r="I28" s="52" t="s">
        <v>224</v>
      </c>
      <c r="J28" s="53" t="s">
        <v>225</v>
      </c>
      <c r="K28" s="52">
        <v>21053</v>
      </c>
      <c r="L28" s="52" t="s">
        <v>205</v>
      </c>
      <c r="M28" s="53" t="s">
        <v>161</v>
      </c>
      <c r="N28" s="53"/>
      <c r="O28" s="54" t="s">
        <v>186</v>
      </c>
      <c r="P28" s="54" t="s">
        <v>226</v>
      </c>
    </row>
    <row r="29" spans="1:16" ht="12.75" customHeight="1" thickBot="1">
      <c r="A29" s="12" t="str">
        <f t="shared" si="0"/>
        <v> BBS 109 </v>
      </c>
      <c r="B29" s="16" t="str">
        <f t="shared" si="1"/>
        <v>I</v>
      </c>
      <c r="C29" s="12">
        <f t="shared" si="2"/>
        <v>49836.404999999999</v>
      </c>
      <c r="D29" s="14" t="str">
        <f t="shared" si="3"/>
        <v>vis</v>
      </c>
      <c r="E29" s="51">
        <f>VLOOKUP(C29,Active!C$21:E$971,3,FALSE)</f>
        <v>21094.005848718039</v>
      </c>
      <c r="F29" s="16" t="s">
        <v>81</v>
      </c>
      <c r="G29" s="14" t="str">
        <f t="shared" si="4"/>
        <v>49836.405</v>
      </c>
      <c r="H29" s="12">
        <f t="shared" si="5"/>
        <v>21094</v>
      </c>
      <c r="I29" s="52" t="s">
        <v>227</v>
      </c>
      <c r="J29" s="53" t="s">
        <v>228</v>
      </c>
      <c r="K29" s="52">
        <v>21094</v>
      </c>
      <c r="L29" s="52" t="s">
        <v>177</v>
      </c>
      <c r="M29" s="53" t="s">
        <v>161</v>
      </c>
      <c r="N29" s="53"/>
      <c r="O29" s="54" t="s">
        <v>186</v>
      </c>
      <c r="P29" s="54" t="s">
        <v>229</v>
      </c>
    </row>
    <row r="30" spans="1:16" ht="12.75" customHeight="1" thickBot="1">
      <c r="A30" s="12" t="str">
        <f t="shared" si="0"/>
        <v> BBS 109 </v>
      </c>
      <c r="B30" s="16" t="str">
        <f t="shared" si="1"/>
        <v>I</v>
      </c>
      <c r="C30" s="12">
        <f t="shared" si="2"/>
        <v>49844.434000000001</v>
      </c>
      <c r="D30" s="14" t="str">
        <f t="shared" si="3"/>
        <v>vis</v>
      </c>
      <c r="E30" s="51">
        <f>VLOOKUP(C30,Active!C$21:E$971,3,FALSE)</f>
        <v>21101.006349189738</v>
      </c>
      <c r="F30" s="16" t="s">
        <v>81</v>
      </c>
      <c r="G30" s="14" t="str">
        <f t="shared" si="4"/>
        <v>49844.434</v>
      </c>
      <c r="H30" s="12">
        <f t="shared" si="5"/>
        <v>21101</v>
      </c>
      <c r="I30" s="52" t="s">
        <v>230</v>
      </c>
      <c r="J30" s="53" t="s">
        <v>231</v>
      </c>
      <c r="K30" s="52">
        <v>21101</v>
      </c>
      <c r="L30" s="52" t="s">
        <v>177</v>
      </c>
      <c r="M30" s="53" t="s">
        <v>161</v>
      </c>
      <c r="N30" s="53"/>
      <c r="O30" s="54" t="s">
        <v>186</v>
      </c>
      <c r="P30" s="54" t="s">
        <v>229</v>
      </c>
    </row>
    <row r="31" spans="1:16" ht="12.75" customHeight="1" thickBot="1">
      <c r="A31" s="12" t="str">
        <f t="shared" si="0"/>
        <v> BBS 115 </v>
      </c>
      <c r="B31" s="16" t="str">
        <f t="shared" si="1"/>
        <v>I</v>
      </c>
      <c r="C31" s="12">
        <f t="shared" si="2"/>
        <v>50570.43</v>
      </c>
      <c r="D31" s="14" t="str">
        <f t="shared" si="3"/>
        <v>vis</v>
      </c>
      <c r="E31" s="51">
        <f>VLOOKUP(C31,Active!C$21:E$971,3,FALSE)</f>
        <v>21734.003651525214</v>
      </c>
      <c r="F31" s="16" t="s">
        <v>81</v>
      </c>
      <c r="G31" s="14" t="str">
        <f t="shared" si="4"/>
        <v>50570.430</v>
      </c>
      <c r="H31" s="12">
        <f t="shared" si="5"/>
        <v>21734</v>
      </c>
      <c r="I31" s="52" t="s">
        <v>232</v>
      </c>
      <c r="J31" s="53" t="s">
        <v>233</v>
      </c>
      <c r="K31" s="52">
        <v>21734</v>
      </c>
      <c r="L31" s="52" t="s">
        <v>185</v>
      </c>
      <c r="M31" s="53" t="s">
        <v>161</v>
      </c>
      <c r="N31" s="53"/>
      <c r="O31" s="54" t="s">
        <v>186</v>
      </c>
      <c r="P31" s="54" t="s">
        <v>234</v>
      </c>
    </row>
    <row r="32" spans="1:16" ht="12.75" customHeight="1" thickBot="1">
      <c r="A32" s="12" t="str">
        <f t="shared" si="0"/>
        <v>IBVS 5494 </v>
      </c>
      <c r="B32" s="16" t="str">
        <f t="shared" si="1"/>
        <v>I</v>
      </c>
      <c r="C32" s="12">
        <f t="shared" si="2"/>
        <v>52727.706100000003</v>
      </c>
      <c r="D32" s="14" t="str">
        <f t="shared" si="3"/>
        <v>vis</v>
      </c>
      <c r="E32" s="51">
        <f>VLOOKUP(C32,Active!C$21:E$971,3,FALSE)</f>
        <v>23614.936813268254</v>
      </c>
      <c r="F32" s="16" t="s">
        <v>81</v>
      </c>
      <c r="G32" s="14" t="str">
        <f t="shared" si="4"/>
        <v>52727.7061</v>
      </c>
      <c r="H32" s="12">
        <f t="shared" si="5"/>
        <v>23615</v>
      </c>
      <c r="I32" s="52" t="s">
        <v>235</v>
      </c>
      <c r="J32" s="53" t="s">
        <v>236</v>
      </c>
      <c r="K32" s="52">
        <v>23615</v>
      </c>
      <c r="L32" s="52" t="s">
        <v>237</v>
      </c>
      <c r="M32" s="53" t="s">
        <v>216</v>
      </c>
      <c r="N32" s="53" t="s">
        <v>238</v>
      </c>
      <c r="O32" s="54" t="s">
        <v>239</v>
      </c>
      <c r="P32" s="55" t="s">
        <v>240</v>
      </c>
    </row>
    <row r="33" spans="1:16" ht="12.75" customHeight="1" thickBot="1">
      <c r="A33" s="12" t="str">
        <f t="shared" si="0"/>
        <v>IBVS 5502 </v>
      </c>
      <c r="B33" s="16" t="str">
        <f t="shared" si="1"/>
        <v>I</v>
      </c>
      <c r="C33" s="12">
        <f t="shared" si="2"/>
        <v>52773.582999999999</v>
      </c>
      <c r="D33" s="14" t="str">
        <f t="shared" si="3"/>
        <v>vis</v>
      </c>
      <c r="E33" s="51">
        <f>VLOOKUP(C33,Active!C$21:E$971,3,FALSE)</f>
        <v>23654.936970210594</v>
      </c>
      <c r="F33" s="16" t="s">
        <v>81</v>
      </c>
      <c r="G33" s="14" t="str">
        <f t="shared" si="4"/>
        <v>52773.5830</v>
      </c>
      <c r="H33" s="12">
        <f t="shared" si="5"/>
        <v>23655</v>
      </c>
      <c r="I33" s="52" t="s">
        <v>241</v>
      </c>
      <c r="J33" s="53" t="s">
        <v>242</v>
      </c>
      <c r="K33" s="52">
        <v>23655</v>
      </c>
      <c r="L33" s="52" t="s">
        <v>243</v>
      </c>
      <c r="M33" s="53" t="s">
        <v>216</v>
      </c>
      <c r="N33" s="53" t="s">
        <v>238</v>
      </c>
      <c r="O33" s="54" t="s">
        <v>244</v>
      </c>
      <c r="P33" s="55" t="s">
        <v>245</v>
      </c>
    </row>
    <row r="34" spans="1:16" ht="12.75" customHeight="1" thickBot="1">
      <c r="A34" s="12" t="str">
        <f t="shared" si="0"/>
        <v>BAVM 186 </v>
      </c>
      <c r="B34" s="16" t="str">
        <f t="shared" si="1"/>
        <v>I</v>
      </c>
      <c r="C34" s="12">
        <f t="shared" si="2"/>
        <v>54200.321799999998</v>
      </c>
      <c r="D34" s="14" t="str">
        <f t="shared" si="3"/>
        <v>vis</v>
      </c>
      <c r="E34" s="51">
        <f>VLOOKUP(C34,Active!C$21:E$971,3,FALSE)</f>
        <v>24898.913261453734</v>
      </c>
      <c r="F34" s="16" t="s">
        <v>81</v>
      </c>
      <c r="G34" s="14" t="str">
        <f t="shared" si="4"/>
        <v>54200.3218</v>
      </c>
      <c r="H34" s="12">
        <f t="shared" si="5"/>
        <v>24899</v>
      </c>
      <c r="I34" s="52" t="s">
        <v>256</v>
      </c>
      <c r="J34" s="53" t="s">
        <v>257</v>
      </c>
      <c r="K34" s="52">
        <v>24899</v>
      </c>
      <c r="L34" s="52" t="s">
        <v>258</v>
      </c>
      <c r="M34" s="53" t="s">
        <v>259</v>
      </c>
      <c r="N34" s="53" t="s">
        <v>260</v>
      </c>
      <c r="O34" s="54" t="s">
        <v>261</v>
      </c>
      <c r="P34" s="55" t="s">
        <v>262</v>
      </c>
    </row>
    <row r="35" spans="1:16" ht="12.75" customHeight="1" thickBot="1">
      <c r="A35" s="12" t="str">
        <f t="shared" si="0"/>
        <v>OEJV 0074 </v>
      </c>
      <c r="B35" s="16" t="str">
        <f t="shared" si="1"/>
        <v>I</v>
      </c>
      <c r="C35" s="12">
        <f t="shared" si="2"/>
        <v>54224.402609999997</v>
      </c>
      <c r="D35" s="14" t="str">
        <f t="shared" si="3"/>
        <v>vis</v>
      </c>
      <c r="E35" s="51">
        <f>VLOOKUP(C35,Active!C$21:E$971,3,FALSE)</f>
        <v>24919.909365795978</v>
      </c>
      <c r="F35" s="16" t="s">
        <v>81</v>
      </c>
      <c r="G35" s="14" t="str">
        <f t="shared" si="4"/>
        <v>54224.40261</v>
      </c>
      <c r="H35" s="12">
        <f t="shared" si="5"/>
        <v>24920</v>
      </c>
      <c r="I35" s="52" t="s">
        <v>263</v>
      </c>
      <c r="J35" s="53" t="s">
        <v>264</v>
      </c>
      <c r="K35" s="52" t="s">
        <v>265</v>
      </c>
      <c r="L35" s="52" t="s">
        <v>266</v>
      </c>
      <c r="M35" s="53" t="s">
        <v>259</v>
      </c>
      <c r="N35" s="53" t="s">
        <v>81</v>
      </c>
      <c r="O35" s="54" t="s">
        <v>267</v>
      </c>
      <c r="P35" s="55" t="s">
        <v>268</v>
      </c>
    </row>
    <row r="36" spans="1:16" ht="12.75" customHeight="1" thickBot="1">
      <c r="A36" s="12" t="str">
        <f t="shared" si="0"/>
        <v>OEJV 0074 </v>
      </c>
      <c r="B36" s="16" t="str">
        <f t="shared" si="1"/>
        <v>I</v>
      </c>
      <c r="C36" s="12">
        <f t="shared" si="2"/>
        <v>54224.404309999998</v>
      </c>
      <c r="D36" s="14" t="str">
        <f t="shared" si="3"/>
        <v>vis</v>
      </c>
      <c r="E36" s="51">
        <f>VLOOKUP(C36,Active!C$21:E$971,3,FALSE)</f>
        <v>24919.910848029234</v>
      </c>
      <c r="F36" s="16" t="s">
        <v>81</v>
      </c>
      <c r="G36" s="14" t="str">
        <f t="shared" si="4"/>
        <v>54224.40431</v>
      </c>
      <c r="H36" s="12">
        <f t="shared" si="5"/>
        <v>24920</v>
      </c>
      <c r="I36" s="52" t="s">
        <v>269</v>
      </c>
      <c r="J36" s="53" t="s">
        <v>270</v>
      </c>
      <c r="K36" s="52" t="s">
        <v>265</v>
      </c>
      <c r="L36" s="52" t="s">
        <v>271</v>
      </c>
      <c r="M36" s="53" t="s">
        <v>259</v>
      </c>
      <c r="N36" s="53" t="s">
        <v>47</v>
      </c>
      <c r="O36" s="54" t="s">
        <v>267</v>
      </c>
      <c r="P36" s="55" t="s">
        <v>268</v>
      </c>
    </row>
    <row r="37" spans="1:16" ht="12.75" customHeight="1" thickBot="1">
      <c r="A37" s="12" t="str">
        <f t="shared" si="0"/>
        <v>OEJV 0074 </v>
      </c>
      <c r="B37" s="16" t="str">
        <f t="shared" si="1"/>
        <v>I</v>
      </c>
      <c r="C37" s="12">
        <f t="shared" si="2"/>
        <v>54224.40481</v>
      </c>
      <c r="D37" s="14" t="str">
        <f t="shared" si="3"/>
        <v>vis</v>
      </c>
      <c r="E37" s="51">
        <f>VLOOKUP(C37,Active!C$21:E$971,3,FALSE)</f>
        <v>24919.911283980193</v>
      </c>
      <c r="F37" s="16" t="s">
        <v>81</v>
      </c>
      <c r="G37" s="14" t="str">
        <f t="shared" si="4"/>
        <v>54224.40481</v>
      </c>
      <c r="H37" s="12">
        <f t="shared" si="5"/>
        <v>24920</v>
      </c>
      <c r="I37" s="52" t="s">
        <v>272</v>
      </c>
      <c r="J37" s="53" t="s">
        <v>270</v>
      </c>
      <c r="K37" s="52" t="s">
        <v>265</v>
      </c>
      <c r="L37" s="52" t="s">
        <v>273</v>
      </c>
      <c r="M37" s="53" t="s">
        <v>259</v>
      </c>
      <c r="N37" s="53" t="s">
        <v>274</v>
      </c>
      <c r="O37" s="54" t="s">
        <v>267</v>
      </c>
      <c r="P37" s="55" t="s">
        <v>268</v>
      </c>
    </row>
    <row r="38" spans="1:16" ht="12.75" customHeight="1" thickBot="1">
      <c r="A38" s="12" t="str">
        <f t="shared" si="0"/>
        <v>IBVS 5875 </v>
      </c>
      <c r="B38" s="16" t="str">
        <f t="shared" si="1"/>
        <v>I</v>
      </c>
      <c r="C38" s="12">
        <f t="shared" si="2"/>
        <v>54538.656999999999</v>
      </c>
      <c r="D38" s="14" t="str">
        <f t="shared" si="3"/>
        <v>vis</v>
      </c>
      <c r="E38" s="51">
        <f>VLOOKUP(C38,Active!C$21:E$971,3,FALSE)</f>
        <v>25193.908370083995</v>
      </c>
      <c r="F38" s="16" t="s">
        <v>81</v>
      </c>
      <c r="G38" s="14" t="str">
        <f t="shared" si="4"/>
        <v>54538.657</v>
      </c>
      <c r="H38" s="12">
        <f t="shared" si="5"/>
        <v>25194</v>
      </c>
      <c r="I38" s="52" t="s">
        <v>275</v>
      </c>
      <c r="J38" s="53" t="s">
        <v>276</v>
      </c>
      <c r="K38" s="52" t="s">
        <v>277</v>
      </c>
      <c r="L38" s="52" t="s">
        <v>278</v>
      </c>
      <c r="M38" s="53" t="s">
        <v>259</v>
      </c>
      <c r="N38" s="53" t="s">
        <v>274</v>
      </c>
      <c r="O38" s="54" t="s">
        <v>249</v>
      </c>
      <c r="P38" s="55" t="s">
        <v>279</v>
      </c>
    </row>
    <row r="39" spans="1:16" ht="12.75" customHeight="1" thickBot="1">
      <c r="A39" s="12" t="str">
        <f t="shared" si="0"/>
        <v>IBVS 5894 </v>
      </c>
      <c r="B39" s="16" t="str">
        <f t="shared" si="1"/>
        <v>I</v>
      </c>
      <c r="C39" s="12">
        <f t="shared" si="2"/>
        <v>54852.905299999999</v>
      </c>
      <c r="D39" s="14" t="str">
        <f t="shared" si="3"/>
        <v>vis</v>
      </c>
      <c r="E39" s="51">
        <f>VLOOKUP(C39,Active!C$21:E$971,3,FALSE)</f>
        <v>25467.90206448935</v>
      </c>
      <c r="F39" s="16" t="s">
        <v>81</v>
      </c>
      <c r="G39" s="14" t="str">
        <f t="shared" si="4"/>
        <v>54852.9053</v>
      </c>
      <c r="H39" s="12">
        <f t="shared" si="5"/>
        <v>25468</v>
      </c>
      <c r="I39" s="52" t="s">
        <v>286</v>
      </c>
      <c r="J39" s="53" t="s">
        <v>287</v>
      </c>
      <c r="K39" s="52" t="s">
        <v>288</v>
      </c>
      <c r="L39" s="52" t="s">
        <v>283</v>
      </c>
      <c r="M39" s="53" t="s">
        <v>259</v>
      </c>
      <c r="N39" s="53" t="s">
        <v>81</v>
      </c>
      <c r="O39" s="54" t="s">
        <v>289</v>
      </c>
      <c r="P39" s="55" t="s">
        <v>290</v>
      </c>
    </row>
    <row r="40" spans="1:16" ht="12.75" customHeight="1" thickBot="1">
      <c r="A40" s="12" t="str">
        <f t="shared" si="0"/>
        <v>BAVM 209 </v>
      </c>
      <c r="B40" s="16" t="str">
        <f t="shared" si="1"/>
        <v>I</v>
      </c>
      <c r="C40" s="12">
        <f t="shared" si="2"/>
        <v>54942.364699999998</v>
      </c>
      <c r="D40" s="14" t="str">
        <f t="shared" si="3"/>
        <v>vis</v>
      </c>
      <c r="E40" s="51">
        <f>VLOOKUP(C40,Active!C$21:E$971,3,FALSE)</f>
        <v>25545.901886621359</v>
      </c>
      <c r="F40" s="16" t="s">
        <v>81</v>
      </c>
      <c r="G40" s="14" t="str">
        <f t="shared" si="4"/>
        <v>54942.3647</v>
      </c>
      <c r="H40" s="12">
        <f t="shared" si="5"/>
        <v>25546</v>
      </c>
      <c r="I40" s="52" t="s">
        <v>291</v>
      </c>
      <c r="J40" s="53" t="s">
        <v>292</v>
      </c>
      <c r="K40" s="52" t="s">
        <v>293</v>
      </c>
      <c r="L40" s="52" t="s">
        <v>294</v>
      </c>
      <c r="M40" s="53" t="s">
        <v>259</v>
      </c>
      <c r="N40" s="53">
        <v>0</v>
      </c>
      <c r="O40" s="54" t="s">
        <v>218</v>
      </c>
      <c r="P40" s="55" t="s">
        <v>295</v>
      </c>
    </row>
    <row r="41" spans="1:16" ht="12.75" customHeight="1" thickBot="1">
      <c r="A41" s="12" t="str">
        <f t="shared" si="0"/>
        <v>BAVM 214 </v>
      </c>
      <c r="B41" s="16" t="str">
        <f t="shared" si="1"/>
        <v>I</v>
      </c>
      <c r="C41" s="12">
        <f t="shared" si="2"/>
        <v>55309.371500000001</v>
      </c>
      <c r="D41" s="14" t="str">
        <f t="shared" si="3"/>
        <v>vis</v>
      </c>
      <c r="E41" s="51">
        <f>VLOOKUP(C41,Active!C$21:E$971,3,FALSE)</f>
        <v>25865.895818184035</v>
      </c>
      <c r="F41" s="16" t="s">
        <v>81</v>
      </c>
      <c r="G41" s="14" t="str">
        <f t="shared" si="4"/>
        <v>55309.3715</v>
      </c>
      <c r="H41" s="12">
        <f t="shared" si="5"/>
        <v>25866</v>
      </c>
      <c r="I41" s="52" t="s">
        <v>296</v>
      </c>
      <c r="J41" s="53" t="s">
        <v>297</v>
      </c>
      <c r="K41" s="52">
        <v>25866</v>
      </c>
      <c r="L41" s="52" t="s">
        <v>298</v>
      </c>
      <c r="M41" s="53" t="s">
        <v>259</v>
      </c>
      <c r="N41" s="53" t="s">
        <v>217</v>
      </c>
      <c r="O41" s="54" t="s">
        <v>299</v>
      </c>
      <c r="P41" s="55" t="s">
        <v>300</v>
      </c>
    </row>
    <row r="42" spans="1:16" ht="12.75" customHeight="1" thickBot="1">
      <c r="A42" s="12" t="str">
        <f t="shared" si="0"/>
        <v>OEJV 0160 </v>
      </c>
      <c r="B42" s="16" t="str">
        <f t="shared" si="1"/>
        <v>I</v>
      </c>
      <c r="C42" s="12">
        <f t="shared" si="2"/>
        <v>55613.301220000001</v>
      </c>
      <c r="D42" s="14" t="str">
        <f t="shared" si="3"/>
        <v>vis</v>
      </c>
      <c r="E42" s="51">
        <f>VLOOKUP(C42,Active!C$21:E$971,3,FALSE)</f>
        <v>26130.89272293224</v>
      </c>
      <c r="F42" s="16" t="s">
        <v>81</v>
      </c>
      <c r="G42" s="14" t="str">
        <f t="shared" si="4"/>
        <v>55613.30122</v>
      </c>
      <c r="H42" s="12">
        <f t="shared" si="5"/>
        <v>26131</v>
      </c>
      <c r="I42" s="52" t="s">
        <v>310</v>
      </c>
      <c r="J42" s="53" t="s">
        <v>311</v>
      </c>
      <c r="K42" s="52">
        <v>26131</v>
      </c>
      <c r="L42" s="52" t="s">
        <v>312</v>
      </c>
      <c r="M42" s="53" t="s">
        <v>259</v>
      </c>
      <c r="N42" s="53" t="s">
        <v>274</v>
      </c>
      <c r="O42" s="54" t="s">
        <v>313</v>
      </c>
      <c r="P42" s="55" t="s">
        <v>314</v>
      </c>
    </row>
    <row r="43" spans="1:16" ht="12.75" customHeight="1" thickBot="1">
      <c r="A43" s="12" t="str">
        <f t="shared" ref="A43:A74" si="6">P43</f>
        <v>BAVM 220 </v>
      </c>
      <c r="B43" s="16" t="str">
        <f t="shared" ref="B43:B74" si="7">IF(H43=INT(H43),"I","II")</f>
        <v>I</v>
      </c>
      <c r="C43" s="12">
        <f t="shared" ref="C43:C74" si="8">1*G43</f>
        <v>55629.356899999999</v>
      </c>
      <c r="D43" s="14" t="str">
        <f t="shared" ref="D43:D74" si="9">VLOOKUP(F43,I$1:J$5,2,FALSE)</f>
        <v>vis</v>
      </c>
      <c r="E43" s="51">
        <f>VLOOKUP(C43,Active!C$21:E$971,3,FALSE)</f>
        <v>26144.891701063192</v>
      </c>
      <c r="F43" s="16" t="s">
        <v>81</v>
      </c>
      <c r="G43" s="14" t="str">
        <f t="shared" ref="G43:G74" si="10">MID(I43,3,LEN(I43)-3)</f>
        <v>55629.3569</v>
      </c>
      <c r="H43" s="12">
        <f t="shared" ref="H43:H74" si="11">1*K43</f>
        <v>26145</v>
      </c>
      <c r="I43" s="52" t="s">
        <v>315</v>
      </c>
      <c r="J43" s="53" t="s">
        <v>316</v>
      </c>
      <c r="K43" s="52">
        <v>26145</v>
      </c>
      <c r="L43" s="52" t="s">
        <v>317</v>
      </c>
      <c r="M43" s="53" t="s">
        <v>259</v>
      </c>
      <c r="N43" s="53" t="s">
        <v>217</v>
      </c>
      <c r="O43" s="54" t="s">
        <v>299</v>
      </c>
      <c r="P43" s="55" t="s">
        <v>318</v>
      </c>
    </row>
    <row r="44" spans="1:16" ht="12.75" customHeight="1" thickBot="1">
      <c r="A44" s="12" t="str">
        <f t="shared" si="6"/>
        <v>IBVS 5992 </v>
      </c>
      <c r="B44" s="16" t="str">
        <f t="shared" si="7"/>
        <v>I</v>
      </c>
      <c r="C44" s="12">
        <f t="shared" si="8"/>
        <v>55639.678699999997</v>
      </c>
      <c r="D44" s="14" t="str">
        <f t="shared" si="9"/>
        <v>vis</v>
      </c>
      <c r="E44" s="51">
        <f>VLOOKUP(C44,Active!C$21:E$971,3,FALSE)</f>
        <v>26153.891298244507</v>
      </c>
      <c r="F44" s="16" t="s">
        <v>81</v>
      </c>
      <c r="G44" s="14" t="str">
        <f t="shared" si="10"/>
        <v>55639.6787</v>
      </c>
      <c r="H44" s="12">
        <f t="shared" si="11"/>
        <v>26154</v>
      </c>
      <c r="I44" s="52" t="s">
        <v>319</v>
      </c>
      <c r="J44" s="53" t="s">
        <v>320</v>
      </c>
      <c r="K44" s="52">
        <v>26154</v>
      </c>
      <c r="L44" s="52" t="s">
        <v>321</v>
      </c>
      <c r="M44" s="53" t="s">
        <v>259</v>
      </c>
      <c r="N44" s="53" t="s">
        <v>81</v>
      </c>
      <c r="O44" s="54" t="s">
        <v>289</v>
      </c>
      <c r="P44" s="55" t="s">
        <v>322</v>
      </c>
    </row>
    <row r="45" spans="1:16" ht="12.75" customHeight="1" thickBot="1">
      <c r="A45" s="12" t="str">
        <f t="shared" si="6"/>
        <v>IBVS 6029 </v>
      </c>
      <c r="B45" s="16" t="str">
        <f t="shared" si="7"/>
        <v>I</v>
      </c>
      <c r="C45" s="12">
        <f t="shared" si="8"/>
        <v>55945.900500000003</v>
      </c>
      <c r="D45" s="14" t="str">
        <f t="shared" si="9"/>
        <v>vis</v>
      </c>
      <c r="E45" s="51">
        <f>VLOOKUP(C45,Active!C$21:E$971,3,FALSE)</f>
        <v>26420.886671932953</v>
      </c>
      <c r="F45" s="16" t="s">
        <v>81</v>
      </c>
      <c r="G45" s="14" t="str">
        <f t="shared" si="10"/>
        <v>55945.9005</v>
      </c>
      <c r="H45" s="12">
        <f t="shared" si="11"/>
        <v>26421</v>
      </c>
      <c r="I45" s="52" t="s">
        <v>327</v>
      </c>
      <c r="J45" s="53" t="s">
        <v>328</v>
      </c>
      <c r="K45" s="52">
        <v>26421</v>
      </c>
      <c r="L45" s="52" t="s">
        <v>329</v>
      </c>
      <c r="M45" s="53" t="s">
        <v>259</v>
      </c>
      <c r="N45" s="53" t="s">
        <v>81</v>
      </c>
      <c r="O45" s="54" t="s">
        <v>289</v>
      </c>
      <c r="P45" s="55" t="s">
        <v>330</v>
      </c>
    </row>
    <row r="46" spans="1:16" ht="12.75" customHeight="1" thickBot="1">
      <c r="A46" s="12" t="str">
        <f t="shared" si="6"/>
        <v>BAVM 231 </v>
      </c>
      <c r="B46" s="16" t="str">
        <f t="shared" si="7"/>
        <v>I</v>
      </c>
      <c r="C46" s="12">
        <f t="shared" si="8"/>
        <v>55988.337500000001</v>
      </c>
      <c r="D46" s="14" t="str">
        <f t="shared" si="9"/>
        <v>CCD</v>
      </c>
      <c r="E46" s="51">
        <f>VLOOKUP(C46,Active!C$21:E$971,3,FALSE)</f>
        <v>26457.887573479533</v>
      </c>
      <c r="F46" s="16" t="str">
        <f>LEFT(M46,1)</f>
        <v>C</v>
      </c>
      <c r="G46" s="14" t="str">
        <f t="shared" si="10"/>
        <v>55988.3375</v>
      </c>
      <c r="H46" s="12">
        <f t="shared" si="11"/>
        <v>26458</v>
      </c>
      <c r="I46" s="52" t="s">
        <v>331</v>
      </c>
      <c r="J46" s="53" t="s">
        <v>332</v>
      </c>
      <c r="K46" s="52">
        <v>26458</v>
      </c>
      <c r="L46" s="52" t="s">
        <v>333</v>
      </c>
      <c r="M46" s="53" t="s">
        <v>259</v>
      </c>
      <c r="N46" s="53" t="s">
        <v>217</v>
      </c>
      <c r="O46" s="54" t="s">
        <v>299</v>
      </c>
      <c r="P46" s="55" t="s">
        <v>334</v>
      </c>
    </row>
    <row r="47" spans="1:16" ht="12.75" customHeight="1" thickBot="1">
      <c r="A47" s="12" t="str">
        <f t="shared" si="6"/>
        <v>OEJV 0160 </v>
      </c>
      <c r="B47" s="16" t="str">
        <f t="shared" si="7"/>
        <v>II</v>
      </c>
      <c r="C47" s="12">
        <f t="shared" si="8"/>
        <v>56008.40797</v>
      </c>
      <c r="D47" s="14" t="str">
        <f t="shared" si="9"/>
        <v>CCD</v>
      </c>
      <c r="E47" s="51">
        <f>VLOOKUP(C47,Active!C$21:E$971,3,FALSE)</f>
        <v>26475.387054697891</v>
      </c>
      <c r="F47" s="16" t="str">
        <f>LEFT(M47,1)</f>
        <v>C</v>
      </c>
      <c r="G47" s="14" t="str">
        <f t="shared" si="10"/>
        <v>56008.40797</v>
      </c>
      <c r="H47" s="12">
        <f t="shared" si="11"/>
        <v>26475.5</v>
      </c>
      <c r="I47" s="52" t="s">
        <v>340</v>
      </c>
      <c r="J47" s="53" t="s">
        <v>341</v>
      </c>
      <c r="K47" s="52">
        <v>26475.5</v>
      </c>
      <c r="L47" s="52" t="s">
        <v>342</v>
      </c>
      <c r="M47" s="53" t="s">
        <v>259</v>
      </c>
      <c r="N47" s="53" t="s">
        <v>274</v>
      </c>
      <c r="O47" s="54" t="s">
        <v>313</v>
      </c>
      <c r="P47" s="55" t="s">
        <v>314</v>
      </c>
    </row>
    <row r="48" spans="1:16" ht="12.75" customHeight="1" thickBot="1">
      <c r="A48" s="12" t="str">
        <f t="shared" si="6"/>
        <v> AN 281.184 </v>
      </c>
      <c r="B48" s="16" t="str">
        <f t="shared" si="7"/>
        <v>I</v>
      </c>
      <c r="C48" s="12">
        <f t="shared" si="8"/>
        <v>25643.347000000002</v>
      </c>
      <c r="D48" s="14" t="str">
        <f t="shared" si="9"/>
        <v>vis</v>
      </c>
      <c r="E48" s="51">
        <f>VLOOKUP(C48,Active!C$21:E$971,3,FALSE)</f>
        <v>3.2260370837550664E-2</v>
      </c>
      <c r="F48" s="16" t="s">
        <v>81</v>
      </c>
      <c r="G48" s="14" t="str">
        <f t="shared" si="10"/>
        <v>25643.347</v>
      </c>
      <c r="H48" s="12">
        <f t="shared" si="11"/>
        <v>0</v>
      </c>
      <c r="I48" s="52" t="s">
        <v>84</v>
      </c>
      <c r="J48" s="53" t="s">
        <v>85</v>
      </c>
      <c r="K48" s="52">
        <v>0</v>
      </c>
      <c r="L48" s="52" t="s">
        <v>86</v>
      </c>
      <c r="M48" s="53" t="s">
        <v>87</v>
      </c>
      <c r="N48" s="53"/>
      <c r="O48" s="54" t="s">
        <v>88</v>
      </c>
      <c r="P48" s="54" t="s">
        <v>89</v>
      </c>
    </row>
    <row r="49" spans="1:16" ht="12.75" customHeight="1" thickBot="1">
      <c r="A49" s="12" t="str">
        <f t="shared" si="6"/>
        <v> AN 281.184 </v>
      </c>
      <c r="B49" s="16" t="str">
        <f t="shared" si="7"/>
        <v>I</v>
      </c>
      <c r="C49" s="12">
        <f t="shared" si="8"/>
        <v>25645.601999999999</v>
      </c>
      <c r="D49" s="14" t="str">
        <f t="shared" si="9"/>
        <v>vis</v>
      </c>
      <c r="E49" s="51">
        <f>VLOOKUP(C49,Active!C$21:E$971,3,FALSE)</f>
        <v>1.9983991880828815</v>
      </c>
      <c r="F49" s="16" t="s">
        <v>81</v>
      </c>
      <c r="G49" s="14" t="str">
        <f t="shared" si="10"/>
        <v>25645.602</v>
      </c>
      <c r="H49" s="12">
        <f t="shared" si="11"/>
        <v>2</v>
      </c>
      <c r="I49" s="52" t="s">
        <v>90</v>
      </c>
      <c r="J49" s="53" t="s">
        <v>91</v>
      </c>
      <c r="K49" s="52">
        <v>2</v>
      </c>
      <c r="L49" s="52" t="s">
        <v>92</v>
      </c>
      <c r="M49" s="53" t="s">
        <v>87</v>
      </c>
      <c r="N49" s="53"/>
      <c r="O49" s="54" t="s">
        <v>88</v>
      </c>
      <c r="P49" s="54" t="s">
        <v>89</v>
      </c>
    </row>
    <row r="50" spans="1:16" ht="12.75" customHeight="1" thickBot="1">
      <c r="A50" s="12" t="str">
        <f t="shared" si="6"/>
        <v> AN 281.184 </v>
      </c>
      <c r="B50" s="16" t="str">
        <f t="shared" si="7"/>
        <v>I</v>
      </c>
      <c r="C50" s="12">
        <f t="shared" si="8"/>
        <v>26096.358</v>
      </c>
      <c r="D50" s="14" t="str">
        <f t="shared" si="9"/>
        <v>vis</v>
      </c>
      <c r="E50" s="51">
        <f>VLOOKUP(C50,Active!C$21:E$971,3,FALSE)</f>
        <v>395.01341857046344</v>
      </c>
      <c r="F50" s="16" t="s">
        <v>81</v>
      </c>
      <c r="G50" s="14" t="str">
        <f t="shared" si="10"/>
        <v>26096.358</v>
      </c>
      <c r="H50" s="12">
        <f t="shared" si="11"/>
        <v>395</v>
      </c>
      <c r="I50" s="52" t="s">
        <v>93</v>
      </c>
      <c r="J50" s="53" t="s">
        <v>94</v>
      </c>
      <c r="K50" s="52">
        <v>395</v>
      </c>
      <c r="L50" s="52" t="s">
        <v>95</v>
      </c>
      <c r="M50" s="53" t="s">
        <v>87</v>
      </c>
      <c r="N50" s="53"/>
      <c r="O50" s="54" t="s">
        <v>88</v>
      </c>
      <c r="P50" s="54" t="s">
        <v>89</v>
      </c>
    </row>
    <row r="51" spans="1:16" ht="12.75" customHeight="1" thickBot="1">
      <c r="A51" s="12" t="str">
        <f t="shared" si="6"/>
        <v> AN 281.184 </v>
      </c>
      <c r="B51" s="16" t="str">
        <f t="shared" si="7"/>
        <v>I</v>
      </c>
      <c r="C51" s="12">
        <f t="shared" si="8"/>
        <v>26363.543000000001</v>
      </c>
      <c r="D51" s="14" t="str">
        <f t="shared" si="9"/>
        <v>vis</v>
      </c>
      <c r="E51" s="51">
        <f>VLOOKUP(C51,Active!C$21:E$971,3,FALSE)</f>
        <v>627.97253160208504</v>
      </c>
      <c r="F51" s="16" t="s">
        <v>81</v>
      </c>
      <c r="G51" s="14" t="str">
        <f t="shared" si="10"/>
        <v>26363.543</v>
      </c>
      <c r="H51" s="12">
        <f t="shared" si="11"/>
        <v>628</v>
      </c>
      <c r="I51" s="52" t="s">
        <v>96</v>
      </c>
      <c r="J51" s="53" t="s">
        <v>97</v>
      </c>
      <c r="K51" s="52">
        <v>628</v>
      </c>
      <c r="L51" s="52" t="s">
        <v>98</v>
      </c>
      <c r="M51" s="53" t="s">
        <v>87</v>
      </c>
      <c r="N51" s="53"/>
      <c r="O51" s="54" t="s">
        <v>88</v>
      </c>
      <c r="P51" s="54" t="s">
        <v>89</v>
      </c>
    </row>
    <row r="52" spans="1:16" ht="12.75" customHeight="1" thickBot="1">
      <c r="A52" s="12" t="str">
        <f t="shared" si="6"/>
        <v> AN 281.184 </v>
      </c>
      <c r="B52" s="16" t="str">
        <f t="shared" si="7"/>
        <v>I</v>
      </c>
      <c r="C52" s="12">
        <f t="shared" si="8"/>
        <v>26629.651999999998</v>
      </c>
      <c r="D52" s="14" t="str">
        <f t="shared" si="9"/>
        <v>vis</v>
      </c>
      <c r="E52" s="51">
        <f>VLOOKUP(C52,Active!C$21:E$971,3,FALSE)</f>
        <v>859.99347817367664</v>
      </c>
      <c r="F52" s="16" t="s">
        <v>81</v>
      </c>
      <c r="G52" s="14" t="str">
        <f t="shared" si="10"/>
        <v>26629.652</v>
      </c>
      <c r="H52" s="12">
        <f t="shared" si="11"/>
        <v>860</v>
      </c>
      <c r="I52" s="52" t="s">
        <v>99</v>
      </c>
      <c r="J52" s="53" t="s">
        <v>100</v>
      </c>
      <c r="K52" s="52">
        <v>860</v>
      </c>
      <c r="L52" s="52" t="s">
        <v>101</v>
      </c>
      <c r="M52" s="53" t="s">
        <v>87</v>
      </c>
      <c r="N52" s="53"/>
      <c r="O52" s="54" t="s">
        <v>88</v>
      </c>
      <c r="P52" s="54" t="s">
        <v>89</v>
      </c>
    </row>
    <row r="53" spans="1:16" ht="12.75" customHeight="1" thickBot="1">
      <c r="A53" s="12" t="str">
        <f t="shared" si="6"/>
        <v> AN 281.184 </v>
      </c>
      <c r="B53" s="16" t="str">
        <f t="shared" si="7"/>
        <v>I</v>
      </c>
      <c r="C53" s="12">
        <f t="shared" si="8"/>
        <v>26691.61</v>
      </c>
      <c r="D53" s="14" t="str">
        <f t="shared" si="9"/>
        <v>vis</v>
      </c>
      <c r="E53" s="51">
        <f>VLOOKUP(C53,Active!C$21:E$971,3,FALSE)</f>
        <v>914.01477699364659</v>
      </c>
      <c r="F53" s="16" t="s">
        <v>81</v>
      </c>
      <c r="G53" s="14" t="str">
        <f t="shared" si="10"/>
        <v>26691.610</v>
      </c>
      <c r="H53" s="12">
        <f t="shared" si="11"/>
        <v>914</v>
      </c>
      <c r="I53" s="52" t="s">
        <v>102</v>
      </c>
      <c r="J53" s="53" t="s">
        <v>103</v>
      </c>
      <c r="K53" s="52">
        <v>914</v>
      </c>
      <c r="L53" s="52" t="s">
        <v>104</v>
      </c>
      <c r="M53" s="53" t="s">
        <v>87</v>
      </c>
      <c r="N53" s="53"/>
      <c r="O53" s="54" t="s">
        <v>88</v>
      </c>
      <c r="P53" s="54" t="s">
        <v>89</v>
      </c>
    </row>
    <row r="54" spans="1:16" ht="12.75" customHeight="1" thickBot="1">
      <c r="A54" s="12" t="str">
        <f t="shared" si="6"/>
        <v> AN 281.184 </v>
      </c>
      <c r="B54" s="16" t="str">
        <f t="shared" si="7"/>
        <v>I</v>
      </c>
      <c r="C54" s="12">
        <f t="shared" si="8"/>
        <v>26722.526000000002</v>
      </c>
      <c r="D54" s="14" t="str">
        <f t="shared" si="9"/>
        <v>vis</v>
      </c>
      <c r="E54" s="51">
        <f>VLOOKUP(C54,Active!C$21:E$971,3,FALSE)</f>
        <v>940.9704965830166</v>
      </c>
      <c r="F54" s="16" t="s">
        <v>81</v>
      </c>
      <c r="G54" s="14" t="str">
        <f t="shared" si="10"/>
        <v>26722.526</v>
      </c>
      <c r="H54" s="12">
        <f t="shared" si="11"/>
        <v>941</v>
      </c>
      <c r="I54" s="52" t="s">
        <v>105</v>
      </c>
      <c r="J54" s="53" t="s">
        <v>106</v>
      </c>
      <c r="K54" s="52">
        <v>941</v>
      </c>
      <c r="L54" s="52" t="s">
        <v>107</v>
      </c>
      <c r="M54" s="53" t="s">
        <v>87</v>
      </c>
      <c r="N54" s="53"/>
      <c r="O54" s="54" t="s">
        <v>88</v>
      </c>
      <c r="P54" s="54" t="s">
        <v>89</v>
      </c>
    </row>
    <row r="55" spans="1:16" ht="12.75" customHeight="1" thickBot="1">
      <c r="A55" s="12" t="str">
        <f t="shared" si="6"/>
        <v> AN 281.184 </v>
      </c>
      <c r="B55" s="16" t="str">
        <f t="shared" si="7"/>
        <v>I</v>
      </c>
      <c r="C55" s="12">
        <f t="shared" si="8"/>
        <v>27158.420999999998</v>
      </c>
      <c r="D55" s="14" t="str">
        <f t="shared" si="9"/>
        <v>vis</v>
      </c>
      <c r="E55" s="51">
        <f>VLOOKUP(C55,Active!C$21:E$971,3,FALSE)</f>
        <v>1321.0281816136785</v>
      </c>
      <c r="F55" s="16" t="s">
        <v>81</v>
      </c>
      <c r="G55" s="14" t="str">
        <f t="shared" si="10"/>
        <v>27158.421</v>
      </c>
      <c r="H55" s="12">
        <f t="shared" si="11"/>
        <v>1321</v>
      </c>
      <c r="I55" s="52" t="s">
        <v>108</v>
      </c>
      <c r="J55" s="53" t="s">
        <v>109</v>
      </c>
      <c r="K55" s="52">
        <v>1321</v>
      </c>
      <c r="L55" s="52" t="s">
        <v>110</v>
      </c>
      <c r="M55" s="53" t="s">
        <v>87</v>
      </c>
      <c r="N55" s="53"/>
      <c r="O55" s="54" t="s">
        <v>88</v>
      </c>
      <c r="P55" s="54" t="s">
        <v>89</v>
      </c>
    </row>
    <row r="56" spans="1:16" ht="12.75" customHeight="1" thickBot="1">
      <c r="A56" s="12" t="str">
        <f t="shared" si="6"/>
        <v> AN 281.184 </v>
      </c>
      <c r="B56" s="16" t="str">
        <f t="shared" si="7"/>
        <v>I</v>
      </c>
      <c r="C56" s="12">
        <f t="shared" si="8"/>
        <v>27159.496999999999</v>
      </c>
      <c r="D56" s="14" t="str">
        <f t="shared" si="9"/>
        <v>vis</v>
      </c>
      <c r="E56" s="51">
        <f>VLOOKUP(C56,Active!C$21:E$971,3,FALSE)</f>
        <v>1321.9663480737054</v>
      </c>
      <c r="F56" s="16" t="s">
        <v>81</v>
      </c>
      <c r="G56" s="14" t="str">
        <f t="shared" si="10"/>
        <v>27159.497</v>
      </c>
      <c r="H56" s="12">
        <f t="shared" si="11"/>
        <v>1322</v>
      </c>
      <c r="I56" s="52" t="s">
        <v>111</v>
      </c>
      <c r="J56" s="53" t="s">
        <v>112</v>
      </c>
      <c r="K56" s="52">
        <v>1322</v>
      </c>
      <c r="L56" s="52" t="s">
        <v>113</v>
      </c>
      <c r="M56" s="53" t="s">
        <v>87</v>
      </c>
      <c r="N56" s="53"/>
      <c r="O56" s="54" t="s">
        <v>88</v>
      </c>
      <c r="P56" s="54" t="s">
        <v>89</v>
      </c>
    </row>
    <row r="57" spans="1:16" ht="12.75" customHeight="1" thickBot="1">
      <c r="A57" s="12" t="str">
        <f t="shared" si="6"/>
        <v> AN 281.184 </v>
      </c>
      <c r="B57" s="16" t="str">
        <f t="shared" si="7"/>
        <v>I</v>
      </c>
      <c r="C57" s="12">
        <f t="shared" si="8"/>
        <v>28282.367999999999</v>
      </c>
      <c r="D57" s="14" t="str">
        <f t="shared" si="9"/>
        <v>vis</v>
      </c>
      <c r="E57" s="51">
        <f>VLOOKUP(C57,Active!C$21:E$971,3,FALSE)</f>
        <v>2300.9997227351887</v>
      </c>
      <c r="F57" s="16" t="s">
        <v>81</v>
      </c>
      <c r="G57" s="14" t="str">
        <f t="shared" si="10"/>
        <v>28282.368</v>
      </c>
      <c r="H57" s="12">
        <f t="shared" si="11"/>
        <v>2301</v>
      </c>
      <c r="I57" s="52" t="s">
        <v>114</v>
      </c>
      <c r="J57" s="53" t="s">
        <v>115</v>
      </c>
      <c r="K57" s="52">
        <v>2301</v>
      </c>
      <c r="L57" s="52" t="s">
        <v>116</v>
      </c>
      <c r="M57" s="53" t="s">
        <v>87</v>
      </c>
      <c r="N57" s="53"/>
      <c r="O57" s="54" t="s">
        <v>88</v>
      </c>
      <c r="P57" s="54" t="s">
        <v>89</v>
      </c>
    </row>
    <row r="58" spans="1:16" ht="12.75" customHeight="1" thickBot="1">
      <c r="A58" s="12" t="str">
        <f t="shared" si="6"/>
        <v> AN 281.184 </v>
      </c>
      <c r="B58" s="16" t="str">
        <f t="shared" si="7"/>
        <v>I</v>
      </c>
      <c r="C58" s="12">
        <f t="shared" si="8"/>
        <v>28494.57</v>
      </c>
      <c r="D58" s="14" t="str">
        <f t="shared" si="9"/>
        <v>vis</v>
      </c>
      <c r="E58" s="51">
        <f>VLOOKUP(C58,Active!C$21:E$971,3,FALSE)</f>
        <v>2486.0190528006347</v>
      </c>
      <c r="F58" s="16" t="s">
        <v>81</v>
      </c>
      <c r="G58" s="14" t="str">
        <f t="shared" si="10"/>
        <v>28494.570</v>
      </c>
      <c r="H58" s="12">
        <f t="shared" si="11"/>
        <v>2486</v>
      </c>
      <c r="I58" s="52" t="s">
        <v>117</v>
      </c>
      <c r="J58" s="53" t="s">
        <v>118</v>
      </c>
      <c r="K58" s="52">
        <v>2486</v>
      </c>
      <c r="L58" s="52" t="s">
        <v>119</v>
      </c>
      <c r="M58" s="53" t="s">
        <v>87</v>
      </c>
      <c r="N58" s="53"/>
      <c r="O58" s="54" t="s">
        <v>88</v>
      </c>
      <c r="P58" s="54" t="s">
        <v>89</v>
      </c>
    </row>
    <row r="59" spans="1:16" ht="12.75" customHeight="1" thickBot="1">
      <c r="A59" s="12" t="str">
        <f t="shared" si="6"/>
        <v> AN 281.184 </v>
      </c>
      <c r="B59" s="16" t="str">
        <f t="shared" si="7"/>
        <v>I</v>
      </c>
      <c r="C59" s="12">
        <f t="shared" si="8"/>
        <v>28495.669000000002</v>
      </c>
      <c r="D59" s="14" t="str">
        <f t="shared" si="9"/>
        <v>vis</v>
      </c>
      <c r="E59" s="51">
        <f>VLOOKUP(C59,Active!C$21:E$971,3,FALSE)</f>
        <v>2486.9772730046961</v>
      </c>
      <c r="F59" s="16" t="s">
        <v>81</v>
      </c>
      <c r="G59" s="14" t="str">
        <f t="shared" si="10"/>
        <v>28495.669</v>
      </c>
      <c r="H59" s="12">
        <f t="shared" si="11"/>
        <v>2487</v>
      </c>
      <c r="I59" s="52" t="s">
        <v>120</v>
      </c>
      <c r="J59" s="53" t="s">
        <v>121</v>
      </c>
      <c r="K59" s="52">
        <v>2487</v>
      </c>
      <c r="L59" s="52" t="s">
        <v>122</v>
      </c>
      <c r="M59" s="53" t="s">
        <v>87</v>
      </c>
      <c r="N59" s="53"/>
      <c r="O59" s="54" t="s">
        <v>88</v>
      </c>
      <c r="P59" s="54" t="s">
        <v>89</v>
      </c>
    </row>
    <row r="60" spans="1:16" ht="12.75" customHeight="1" thickBot="1">
      <c r="A60" s="12" t="str">
        <f t="shared" si="6"/>
        <v> AN 281.184 </v>
      </c>
      <c r="B60" s="16" t="str">
        <f t="shared" si="7"/>
        <v>I</v>
      </c>
      <c r="C60" s="12">
        <f t="shared" si="8"/>
        <v>28603.503000000001</v>
      </c>
      <c r="D60" s="14" t="str">
        <f t="shared" si="9"/>
        <v>vis</v>
      </c>
      <c r="E60" s="51">
        <f>VLOOKUP(C60,Active!C$21:E$971,3,FALSE)</f>
        <v>2580.9979440552847</v>
      </c>
      <c r="F60" s="16" t="s">
        <v>81</v>
      </c>
      <c r="G60" s="14" t="str">
        <f t="shared" si="10"/>
        <v>28603.503</v>
      </c>
      <c r="H60" s="12">
        <f t="shared" si="11"/>
        <v>2581</v>
      </c>
      <c r="I60" s="52" t="s">
        <v>123</v>
      </c>
      <c r="J60" s="53" t="s">
        <v>124</v>
      </c>
      <c r="K60" s="52">
        <v>2581</v>
      </c>
      <c r="L60" s="52" t="s">
        <v>92</v>
      </c>
      <c r="M60" s="53" t="s">
        <v>87</v>
      </c>
      <c r="N60" s="53"/>
      <c r="O60" s="54" t="s">
        <v>88</v>
      </c>
      <c r="P60" s="54" t="s">
        <v>89</v>
      </c>
    </row>
    <row r="61" spans="1:16" ht="12.75" customHeight="1" thickBot="1">
      <c r="A61" s="12" t="str">
        <f t="shared" si="6"/>
        <v> AN 281.184 </v>
      </c>
      <c r="B61" s="16" t="str">
        <f t="shared" si="7"/>
        <v>I</v>
      </c>
      <c r="C61" s="12">
        <f t="shared" si="8"/>
        <v>28633.35</v>
      </c>
      <c r="D61" s="14" t="str">
        <f t="shared" si="9"/>
        <v>vis</v>
      </c>
      <c r="E61" s="51">
        <f>VLOOKUP(C61,Active!C$21:E$971,3,FALSE)</f>
        <v>2607.0216004980275</v>
      </c>
      <c r="F61" s="16" t="s">
        <v>81</v>
      </c>
      <c r="G61" s="14" t="str">
        <f t="shared" si="10"/>
        <v>28633.350</v>
      </c>
      <c r="H61" s="12">
        <f t="shared" si="11"/>
        <v>2607</v>
      </c>
      <c r="I61" s="52" t="s">
        <v>125</v>
      </c>
      <c r="J61" s="53" t="s">
        <v>126</v>
      </c>
      <c r="K61" s="52">
        <v>2607</v>
      </c>
      <c r="L61" s="52" t="s">
        <v>127</v>
      </c>
      <c r="M61" s="53" t="s">
        <v>87</v>
      </c>
      <c r="N61" s="53"/>
      <c r="O61" s="54" t="s">
        <v>88</v>
      </c>
      <c r="P61" s="54" t="s">
        <v>89</v>
      </c>
    </row>
    <row r="62" spans="1:16" ht="12.75" customHeight="1" thickBot="1">
      <c r="A62" s="12" t="str">
        <f t="shared" si="6"/>
        <v> AN 281.184 </v>
      </c>
      <c r="B62" s="16" t="str">
        <f t="shared" si="7"/>
        <v>I</v>
      </c>
      <c r="C62" s="12">
        <f t="shared" si="8"/>
        <v>28657.371999999999</v>
      </c>
      <c r="D62" s="14" t="str">
        <f t="shared" si="9"/>
        <v>vis</v>
      </c>
      <c r="E62" s="51">
        <f>VLOOKUP(C62,Active!C$21:E$971,3,FALSE)</f>
        <v>2627.9664282886815</v>
      </c>
      <c r="F62" s="16" t="s">
        <v>81</v>
      </c>
      <c r="G62" s="14" t="str">
        <f t="shared" si="10"/>
        <v>28657.372</v>
      </c>
      <c r="H62" s="12">
        <f t="shared" si="11"/>
        <v>2628</v>
      </c>
      <c r="I62" s="52" t="s">
        <v>128</v>
      </c>
      <c r="J62" s="53" t="s">
        <v>129</v>
      </c>
      <c r="K62" s="52">
        <v>2628</v>
      </c>
      <c r="L62" s="52" t="s">
        <v>113</v>
      </c>
      <c r="M62" s="53" t="s">
        <v>87</v>
      </c>
      <c r="N62" s="53"/>
      <c r="O62" s="54" t="s">
        <v>88</v>
      </c>
      <c r="P62" s="54" t="s">
        <v>89</v>
      </c>
    </row>
    <row r="63" spans="1:16" ht="12.75" customHeight="1" thickBot="1">
      <c r="A63" s="12" t="str">
        <f t="shared" si="6"/>
        <v> AN 281.184 </v>
      </c>
      <c r="B63" s="16" t="str">
        <f t="shared" si="7"/>
        <v>I</v>
      </c>
      <c r="C63" s="12">
        <f t="shared" si="8"/>
        <v>28954.491000000002</v>
      </c>
      <c r="D63" s="14" t="str">
        <f t="shared" si="9"/>
        <v>vis</v>
      </c>
      <c r="E63" s="51">
        <f>VLOOKUP(C63,Active!C$21:E$971,3,FALSE)</f>
        <v>2887.0250532296122</v>
      </c>
      <c r="F63" s="16" t="s">
        <v>81</v>
      </c>
      <c r="G63" s="14" t="str">
        <f t="shared" si="10"/>
        <v>28954.491</v>
      </c>
      <c r="H63" s="12">
        <f t="shared" si="11"/>
        <v>2887</v>
      </c>
      <c r="I63" s="52" t="s">
        <v>130</v>
      </c>
      <c r="J63" s="53" t="s">
        <v>131</v>
      </c>
      <c r="K63" s="52">
        <v>2887</v>
      </c>
      <c r="L63" s="52" t="s">
        <v>132</v>
      </c>
      <c r="M63" s="53" t="s">
        <v>87</v>
      </c>
      <c r="N63" s="53"/>
      <c r="O63" s="54" t="s">
        <v>88</v>
      </c>
      <c r="P63" s="54" t="s">
        <v>89</v>
      </c>
    </row>
    <row r="64" spans="1:16" ht="12.75" customHeight="1" thickBot="1">
      <c r="A64" s="12" t="str">
        <f t="shared" si="6"/>
        <v> AN 281.184 </v>
      </c>
      <c r="B64" s="16" t="str">
        <f t="shared" si="7"/>
        <v>I</v>
      </c>
      <c r="C64" s="12">
        <f t="shared" si="8"/>
        <v>28977.367999999999</v>
      </c>
      <c r="D64" s="14" t="str">
        <f t="shared" si="9"/>
        <v>vis</v>
      </c>
      <c r="E64" s="51">
        <f>VLOOKUP(C64,Active!C$21:E$971,3,FALSE)</f>
        <v>2906.9715533281342</v>
      </c>
      <c r="F64" s="16" t="s">
        <v>81</v>
      </c>
      <c r="G64" s="14" t="str">
        <f t="shared" si="10"/>
        <v>28977.368</v>
      </c>
      <c r="H64" s="12">
        <f t="shared" si="11"/>
        <v>2907</v>
      </c>
      <c r="I64" s="52" t="s">
        <v>133</v>
      </c>
      <c r="J64" s="53" t="s">
        <v>134</v>
      </c>
      <c r="K64" s="52">
        <v>2907</v>
      </c>
      <c r="L64" s="52" t="s">
        <v>135</v>
      </c>
      <c r="M64" s="53" t="s">
        <v>87</v>
      </c>
      <c r="N64" s="53"/>
      <c r="O64" s="54" t="s">
        <v>88</v>
      </c>
      <c r="P64" s="54" t="s">
        <v>89</v>
      </c>
    </row>
    <row r="65" spans="1:16" ht="12.75" customHeight="1" thickBot="1">
      <c r="A65" s="12" t="str">
        <f t="shared" si="6"/>
        <v> AN 281.184 </v>
      </c>
      <c r="B65" s="16" t="str">
        <f t="shared" si="7"/>
        <v>I</v>
      </c>
      <c r="C65" s="12">
        <f t="shared" si="8"/>
        <v>29016.407999999999</v>
      </c>
      <c r="D65" s="14" t="str">
        <f t="shared" si="9"/>
        <v>vis</v>
      </c>
      <c r="E65" s="51">
        <f>VLOOKUP(C65,Active!C$21:E$971,3,FALSE)</f>
        <v>2941.0106040710825</v>
      </c>
      <c r="F65" s="16" t="s">
        <v>81</v>
      </c>
      <c r="G65" s="14" t="str">
        <f t="shared" si="10"/>
        <v>29016.408</v>
      </c>
      <c r="H65" s="12">
        <f t="shared" si="11"/>
        <v>2941</v>
      </c>
      <c r="I65" s="52" t="s">
        <v>136</v>
      </c>
      <c r="J65" s="53" t="s">
        <v>137</v>
      </c>
      <c r="K65" s="52">
        <v>2941</v>
      </c>
      <c r="L65" s="52" t="s">
        <v>138</v>
      </c>
      <c r="M65" s="53" t="s">
        <v>87</v>
      </c>
      <c r="N65" s="53"/>
      <c r="O65" s="54" t="s">
        <v>88</v>
      </c>
      <c r="P65" s="54" t="s">
        <v>89</v>
      </c>
    </row>
    <row r="66" spans="1:16" ht="12.75" customHeight="1" thickBot="1">
      <c r="A66" s="12" t="str">
        <f t="shared" si="6"/>
        <v> AN 281.184 </v>
      </c>
      <c r="B66" s="16" t="str">
        <f t="shared" si="7"/>
        <v>I</v>
      </c>
      <c r="C66" s="12">
        <f t="shared" si="8"/>
        <v>29322.601999999999</v>
      </c>
      <c r="D66" s="14" t="str">
        <f t="shared" si="9"/>
        <v>vis</v>
      </c>
      <c r="E66" s="51">
        <f>VLOOKUP(C66,Active!C$21:E$971,3,FALSE)</f>
        <v>3207.9817388862998</v>
      </c>
      <c r="F66" s="16" t="s">
        <v>81</v>
      </c>
      <c r="G66" s="14" t="str">
        <f t="shared" si="10"/>
        <v>29322.602</v>
      </c>
      <c r="H66" s="12">
        <f t="shared" si="11"/>
        <v>3208</v>
      </c>
      <c r="I66" s="52" t="s">
        <v>139</v>
      </c>
      <c r="J66" s="53" t="s">
        <v>140</v>
      </c>
      <c r="K66" s="52">
        <v>3208</v>
      </c>
      <c r="L66" s="52" t="s">
        <v>141</v>
      </c>
      <c r="M66" s="53" t="s">
        <v>87</v>
      </c>
      <c r="N66" s="53"/>
      <c r="O66" s="54" t="s">
        <v>88</v>
      </c>
      <c r="P66" s="54" t="s">
        <v>89</v>
      </c>
    </row>
    <row r="67" spans="1:16" ht="12.75" customHeight="1" thickBot="1">
      <c r="A67" s="12" t="str">
        <f t="shared" si="6"/>
        <v> AN 281.184 </v>
      </c>
      <c r="B67" s="16" t="str">
        <f t="shared" si="7"/>
        <v>I</v>
      </c>
      <c r="C67" s="12">
        <f t="shared" si="8"/>
        <v>29367.383999999998</v>
      </c>
      <c r="D67" s="14" t="str">
        <f t="shared" si="9"/>
        <v>vis</v>
      </c>
      <c r="E67" s="51">
        <f>VLOOKUP(C67,Active!C$21:E$971,3,FALSE)</f>
        <v>3247.0272504224336</v>
      </c>
      <c r="F67" s="16" t="s">
        <v>81</v>
      </c>
      <c r="G67" s="14" t="str">
        <f t="shared" si="10"/>
        <v>29367.384</v>
      </c>
      <c r="H67" s="12">
        <f t="shared" si="11"/>
        <v>3247</v>
      </c>
      <c r="I67" s="52" t="s">
        <v>142</v>
      </c>
      <c r="J67" s="53" t="s">
        <v>143</v>
      </c>
      <c r="K67" s="52">
        <v>3247</v>
      </c>
      <c r="L67" s="52" t="s">
        <v>144</v>
      </c>
      <c r="M67" s="53" t="s">
        <v>87</v>
      </c>
      <c r="N67" s="53"/>
      <c r="O67" s="54" t="s">
        <v>88</v>
      </c>
      <c r="P67" s="54" t="s">
        <v>89</v>
      </c>
    </row>
    <row r="68" spans="1:16" ht="12.75" customHeight="1" thickBot="1">
      <c r="A68" s="12" t="str">
        <f t="shared" si="6"/>
        <v> AN 281.184 </v>
      </c>
      <c r="B68" s="16" t="str">
        <f t="shared" si="7"/>
        <v>I</v>
      </c>
      <c r="C68" s="12">
        <f t="shared" si="8"/>
        <v>29375.416000000001</v>
      </c>
      <c r="D68" s="14" t="str">
        <f t="shared" si="9"/>
        <v>vis</v>
      </c>
      <c r="E68" s="51">
        <f>VLOOKUP(C68,Active!C$21:E$971,3,FALSE)</f>
        <v>3254.0303665998786</v>
      </c>
      <c r="F68" s="16" t="s">
        <v>81</v>
      </c>
      <c r="G68" s="14" t="str">
        <f t="shared" si="10"/>
        <v>29375.416</v>
      </c>
      <c r="H68" s="12">
        <f t="shared" si="11"/>
        <v>3254</v>
      </c>
      <c r="I68" s="52" t="s">
        <v>145</v>
      </c>
      <c r="J68" s="53" t="s">
        <v>146</v>
      </c>
      <c r="K68" s="52">
        <v>3254</v>
      </c>
      <c r="L68" s="52" t="s">
        <v>147</v>
      </c>
      <c r="M68" s="53" t="s">
        <v>87</v>
      </c>
      <c r="N68" s="53"/>
      <c r="O68" s="54" t="s">
        <v>88</v>
      </c>
      <c r="P68" s="54" t="s">
        <v>89</v>
      </c>
    </row>
    <row r="69" spans="1:16" ht="12.75" customHeight="1" thickBot="1">
      <c r="A69" s="12" t="str">
        <f t="shared" si="6"/>
        <v> AN 281.184 </v>
      </c>
      <c r="B69" s="16" t="str">
        <f t="shared" si="7"/>
        <v>I</v>
      </c>
      <c r="C69" s="12">
        <f t="shared" si="8"/>
        <v>29619.672999999999</v>
      </c>
      <c r="D69" s="14" t="str">
        <f t="shared" si="9"/>
        <v>vis</v>
      </c>
      <c r="E69" s="51">
        <f>VLOOKUP(C69,Active!C$21:E$971,3,FALSE)</f>
        <v>3466.9985125353314</v>
      </c>
      <c r="F69" s="16" t="s">
        <v>81</v>
      </c>
      <c r="G69" s="14" t="str">
        <f t="shared" si="10"/>
        <v>29619.673</v>
      </c>
      <c r="H69" s="12">
        <f t="shared" si="11"/>
        <v>3467</v>
      </c>
      <c r="I69" s="52" t="s">
        <v>148</v>
      </c>
      <c r="J69" s="53" t="s">
        <v>149</v>
      </c>
      <c r="K69" s="52">
        <v>3467</v>
      </c>
      <c r="L69" s="52" t="s">
        <v>92</v>
      </c>
      <c r="M69" s="53" t="s">
        <v>87</v>
      </c>
      <c r="N69" s="53"/>
      <c r="O69" s="54" t="s">
        <v>88</v>
      </c>
      <c r="P69" s="54" t="s">
        <v>89</v>
      </c>
    </row>
    <row r="70" spans="1:16" ht="12.75" customHeight="1" thickBot="1">
      <c r="A70" s="12" t="str">
        <f t="shared" si="6"/>
        <v> AN 281.184 </v>
      </c>
      <c r="B70" s="16" t="str">
        <f t="shared" si="7"/>
        <v>I</v>
      </c>
      <c r="C70" s="12">
        <f t="shared" si="8"/>
        <v>29750.409</v>
      </c>
      <c r="D70" s="14" t="str">
        <f t="shared" si="9"/>
        <v>vis</v>
      </c>
      <c r="E70" s="51">
        <f>VLOOKUP(C70,Active!C$21:E$971,3,FALSE)</f>
        <v>3580.9874812323096</v>
      </c>
      <c r="F70" s="16" t="s">
        <v>81</v>
      </c>
      <c r="G70" s="14" t="str">
        <f t="shared" si="10"/>
        <v>29750.409</v>
      </c>
      <c r="H70" s="12">
        <f t="shared" si="11"/>
        <v>3581</v>
      </c>
      <c r="I70" s="52" t="s">
        <v>150</v>
      </c>
      <c r="J70" s="53" t="s">
        <v>151</v>
      </c>
      <c r="K70" s="52">
        <v>3581</v>
      </c>
      <c r="L70" s="52" t="s">
        <v>152</v>
      </c>
      <c r="M70" s="53" t="s">
        <v>87</v>
      </c>
      <c r="N70" s="53"/>
      <c r="O70" s="54" t="s">
        <v>88</v>
      </c>
      <c r="P70" s="54" t="s">
        <v>89</v>
      </c>
    </row>
    <row r="71" spans="1:16" ht="12.75" customHeight="1" thickBot="1">
      <c r="A71" s="12" t="str">
        <f t="shared" si="6"/>
        <v> AN 281.184 </v>
      </c>
      <c r="B71" s="16" t="str">
        <f t="shared" si="7"/>
        <v>I</v>
      </c>
      <c r="C71" s="12">
        <f t="shared" si="8"/>
        <v>30704.651000000002</v>
      </c>
      <c r="D71" s="14" t="str">
        <f t="shared" si="9"/>
        <v>vis</v>
      </c>
      <c r="E71" s="51">
        <f>VLOOKUP(C71,Active!C$21:E$971,3,FALSE)</f>
        <v>4412.992907949827</v>
      </c>
      <c r="F71" s="16" t="s">
        <v>81</v>
      </c>
      <c r="G71" s="14" t="str">
        <f t="shared" si="10"/>
        <v>30704.651</v>
      </c>
      <c r="H71" s="12">
        <f t="shared" si="11"/>
        <v>4413</v>
      </c>
      <c r="I71" s="52" t="s">
        <v>153</v>
      </c>
      <c r="J71" s="53" t="s">
        <v>154</v>
      </c>
      <c r="K71" s="52">
        <v>4413</v>
      </c>
      <c r="L71" s="52" t="s">
        <v>155</v>
      </c>
      <c r="M71" s="53" t="s">
        <v>87</v>
      </c>
      <c r="N71" s="53"/>
      <c r="O71" s="54" t="s">
        <v>88</v>
      </c>
      <c r="P71" s="54" t="s">
        <v>89</v>
      </c>
    </row>
    <row r="72" spans="1:16" ht="12.75" customHeight="1" thickBot="1">
      <c r="A72" s="12" t="str">
        <f t="shared" si="6"/>
        <v> AN 281.184 </v>
      </c>
      <c r="B72" s="16" t="str">
        <f t="shared" si="7"/>
        <v>I</v>
      </c>
      <c r="C72" s="12">
        <f t="shared" si="8"/>
        <v>33388.449999999997</v>
      </c>
      <c r="D72" s="14" t="str">
        <f t="shared" si="9"/>
        <v>vis</v>
      </c>
      <c r="E72" s="51">
        <f>VLOOKUP(C72,Active!C$21:E$971,3,FALSE)</f>
        <v>6753.0023942426533</v>
      </c>
      <c r="F72" s="16" t="s">
        <v>81</v>
      </c>
      <c r="G72" s="14" t="str">
        <f t="shared" si="10"/>
        <v>33388.450</v>
      </c>
      <c r="H72" s="12">
        <f t="shared" si="11"/>
        <v>6753</v>
      </c>
      <c r="I72" s="52" t="s">
        <v>156</v>
      </c>
      <c r="J72" s="53" t="s">
        <v>157</v>
      </c>
      <c r="K72" s="52">
        <v>6753</v>
      </c>
      <c r="L72" s="52" t="s">
        <v>158</v>
      </c>
      <c r="M72" s="53" t="s">
        <v>87</v>
      </c>
      <c r="N72" s="53"/>
      <c r="O72" s="54" t="s">
        <v>88</v>
      </c>
      <c r="P72" s="54" t="s">
        <v>89</v>
      </c>
    </row>
    <row r="73" spans="1:16" ht="12.75" customHeight="1" thickBot="1">
      <c r="A73" s="12" t="str">
        <f t="shared" si="6"/>
        <v>BAVM 34 </v>
      </c>
      <c r="B73" s="16" t="str">
        <f t="shared" si="7"/>
        <v>I</v>
      </c>
      <c r="C73" s="12">
        <f t="shared" si="8"/>
        <v>45074.392999999996</v>
      </c>
      <c r="D73" s="14" t="str">
        <f t="shared" si="9"/>
        <v>vis</v>
      </c>
      <c r="E73" s="51">
        <f>VLOOKUP(C73,Active!C$21:E$971,3,FALSE)</f>
        <v>16941.998468940234</v>
      </c>
      <c r="F73" s="16" t="s">
        <v>81</v>
      </c>
      <c r="G73" s="14" t="str">
        <f t="shared" si="10"/>
        <v>45074.393</v>
      </c>
      <c r="H73" s="12">
        <f t="shared" si="11"/>
        <v>16942</v>
      </c>
      <c r="I73" s="52" t="s">
        <v>159</v>
      </c>
      <c r="J73" s="53" t="s">
        <v>160</v>
      </c>
      <c r="K73" s="52">
        <v>16942</v>
      </c>
      <c r="L73" s="52" t="s">
        <v>92</v>
      </c>
      <c r="M73" s="53" t="s">
        <v>161</v>
      </c>
      <c r="N73" s="53"/>
      <c r="O73" s="54" t="s">
        <v>162</v>
      </c>
      <c r="P73" s="55" t="s">
        <v>163</v>
      </c>
    </row>
    <row r="74" spans="1:16" ht="12.75" customHeight="1" thickBot="1">
      <c r="A74" s="12" t="str">
        <f t="shared" si="6"/>
        <v> BBS 91 </v>
      </c>
      <c r="B74" s="16" t="str">
        <f t="shared" si="7"/>
        <v>I</v>
      </c>
      <c r="C74" s="12">
        <f t="shared" si="8"/>
        <v>47595.324000000001</v>
      </c>
      <c r="D74" s="14" t="str">
        <f t="shared" si="9"/>
        <v>vis</v>
      </c>
      <c r="E74" s="51">
        <f>VLOOKUP(C74,Active!C$21:E$971,3,FALSE)</f>
        <v>19140.003034218662</v>
      </c>
      <c r="F74" s="16" t="s">
        <v>81</v>
      </c>
      <c r="G74" s="14" t="str">
        <f t="shared" si="10"/>
        <v>47595.324</v>
      </c>
      <c r="H74" s="12">
        <f t="shared" si="11"/>
        <v>19140</v>
      </c>
      <c r="I74" s="52" t="s">
        <v>188</v>
      </c>
      <c r="J74" s="53" t="s">
        <v>189</v>
      </c>
      <c r="K74" s="52">
        <v>19140</v>
      </c>
      <c r="L74" s="52" t="s">
        <v>158</v>
      </c>
      <c r="M74" s="53" t="s">
        <v>161</v>
      </c>
      <c r="N74" s="53"/>
      <c r="O74" s="54" t="s">
        <v>186</v>
      </c>
      <c r="P74" s="54" t="s">
        <v>190</v>
      </c>
    </row>
    <row r="75" spans="1:16" ht="12.75" customHeight="1" thickBot="1">
      <c r="A75" s="12" t="str">
        <f t="shared" ref="A75:A80" si="12">P75</f>
        <v>IBVS 5602 </v>
      </c>
      <c r="B75" s="16" t="str">
        <f t="shared" ref="B75:B80" si="13">IF(H75=INT(H75),"I","II")</f>
        <v>I</v>
      </c>
      <c r="C75" s="12">
        <f t="shared" ref="C75:C80" si="14">1*G75</f>
        <v>53047.691700000003</v>
      </c>
      <c r="D75" s="14" t="str">
        <f t="shared" ref="D75:D80" si="15">VLOOKUP(F75,I$1:J$5,2,FALSE)</f>
        <v>vis</v>
      </c>
      <c r="E75" s="51" t="e">
        <f>VLOOKUP(C75,Active!C$21:E$971,3,FALSE)</f>
        <v>#N/A</v>
      </c>
      <c r="F75" s="16" t="s">
        <v>81</v>
      </c>
      <c r="G75" s="14" t="str">
        <f t="shared" ref="G75:G80" si="16">MID(I75,3,LEN(I75)-3)</f>
        <v>53047.6917</v>
      </c>
      <c r="H75" s="12">
        <f t="shared" ref="H75:H80" si="17">1*K75</f>
        <v>23894</v>
      </c>
      <c r="I75" s="52" t="s">
        <v>246</v>
      </c>
      <c r="J75" s="53" t="s">
        <v>247</v>
      </c>
      <c r="K75" s="52">
        <v>23894</v>
      </c>
      <c r="L75" s="52" t="s">
        <v>248</v>
      </c>
      <c r="M75" s="53" t="s">
        <v>216</v>
      </c>
      <c r="N75" s="53" t="s">
        <v>238</v>
      </c>
      <c r="O75" s="54" t="s">
        <v>249</v>
      </c>
      <c r="P75" s="55" t="s">
        <v>250</v>
      </c>
    </row>
    <row r="76" spans="1:16" ht="12.75" customHeight="1" thickBot="1">
      <c r="A76" s="12" t="str">
        <f t="shared" si="12"/>
        <v>VSB 43 </v>
      </c>
      <c r="B76" s="16" t="str">
        <f t="shared" si="13"/>
        <v>I</v>
      </c>
      <c r="C76" s="12">
        <f t="shared" si="14"/>
        <v>53332.1374</v>
      </c>
      <c r="D76" s="14" t="str">
        <f t="shared" si="15"/>
        <v>vis</v>
      </c>
      <c r="E76" s="51">
        <f>VLOOKUP(C76,Active!C$21:E$971,3,FALSE)</f>
        <v>24141.941620935406</v>
      </c>
      <c r="F76" s="16" t="s">
        <v>81</v>
      </c>
      <c r="G76" s="14" t="str">
        <f t="shared" si="16"/>
        <v>53332.1374</v>
      </c>
      <c r="H76" s="12">
        <f t="shared" si="17"/>
        <v>24142</v>
      </c>
      <c r="I76" s="52" t="s">
        <v>251</v>
      </c>
      <c r="J76" s="53" t="s">
        <v>252</v>
      </c>
      <c r="K76" s="52">
        <v>24142</v>
      </c>
      <c r="L76" s="52" t="s">
        <v>253</v>
      </c>
      <c r="M76" s="53" t="s">
        <v>216</v>
      </c>
      <c r="N76" s="53" t="s">
        <v>238</v>
      </c>
      <c r="O76" s="54" t="s">
        <v>254</v>
      </c>
      <c r="P76" s="55" t="s">
        <v>255</v>
      </c>
    </row>
    <row r="77" spans="1:16" ht="12.75" customHeight="1" thickBot="1">
      <c r="A77" s="12" t="str">
        <f t="shared" si="12"/>
        <v>VSB 48 </v>
      </c>
      <c r="B77" s="16" t="str">
        <f t="shared" si="13"/>
        <v>I</v>
      </c>
      <c r="C77" s="12">
        <f t="shared" si="14"/>
        <v>54824.232400000001</v>
      </c>
      <c r="D77" s="14" t="str">
        <f t="shared" si="15"/>
        <v>vis</v>
      </c>
      <c r="E77" s="51">
        <f>VLOOKUP(C77,Active!C$21:E$971,3,FALSE)</f>
        <v>25442.902108084447</v>
      </c>
      <c r="F77" s="16" t="s">
        <v>81</v>
      </c>
      <c r="G77" s="14" t="str">
        <f t="shared" si="16"/>
        <v>54824.2324</v>
      </c>
      <c r="H77" s="12">
        <f t="shared" si="17"/>
        <v>25443</v>
      </c>
      <c r="I77" s="52" t="s">
        <v>280</v>
      </c>
      <c r="J77" s="53" t="s">
        <v>281</v>
      </c>
      <c r="K77" s="52" t="s">
        <v>282</v>
      </c>
      <c r="L77" s="52" t="s">
        <v>283</v>
      </c>
      <c r="M77" s="53" t="s">
        <v>259</v>
      </c>
      <c r="N77" s="53" t="s">
        <v>81</v>
      </c>
      <c r="O77" s="54" t="s">
        <v>284</v>
      </c>
      <c r="P77" s="55" t="s">
        <v>285</v>
      </c>
    </row>
    <row r="78" spans="1:16" ht="12.75" customHeight="1" thickBot="1">
      <c r="A78" s="12" t="str">
        <f t="shared" si="12"/>
        <v>VSB 53 </v>
      </c>
      <c r="B78" s="16" t="str">
        <f t="shared" si="13"/>
        <v>I</v>
      </c>
      <c r="C78" s="12">
        <f t="shared" si="14"/>
        <v>55573.1587</v>
      </c>
      <c r="D78" s="14" t="str">
        <f t="shared" si="15"/>
        <v>vis</v>
      </c>
      <c r="E78" s="51">
        <f>VLOOKUP(C78,Active!C$21:E$971,3,FALSE)</f>
        <v>26095.892382890492</v>
      </c>
      <c r="F78" s="16" t="s">
        <v>81</v>
      </c>
      <c r="G78" s="14" t="str">
        <f t="shared" si="16"/>
        <v>55573.1587</v>
      </c>
      <c r="H78" s="12">
        <f t="shared" si="17"/>
        <v>26096</v>
      </c>
      <c r="I78" s="52" t="s">
        <v>301</v>
      </c>
      <c r="J78" s="53" t="s">
        <v>302</v>
      </c>
      <c r="K78" s="52">
        <v>26096</v>
      </c>
      <c r="L78" s="52" t="s">
        <v>303</v>
      </c>
      <c r="M78" s="53" t="s">
        <v>259</v>
      </c>
      <c r="N78" s="53" t="s">
        <v>304</v>
      </c>
      <c r="O78" s="54" t="s">
        <v>305</v>
      </c>
      <c r="P78" s="55" t="s">
        <v>306</v>
      </c>
    </row>
    <row r="79" spans="1:16" ht="12.75" customHeight="1" thickBot="1">
      <c r="A79" s="12" t="str">
        <f t="shared" si="12"/>
        <v>VSB 53 </v>
      </c>
      <c r="B79" s="16" t="str">
        <f t="shared" si="13"/>
        <v>I</v>
      </c>
      <c r="C79" s="12">
        <f t="shared" si="14"/>
        <v>55581.189899999998</v>
      </c>
      <c r="D79" s="14" t="str">
        <f t="shared" si="15"/>
        <v>vis</v>
      </c>
      <c r="E79" s="51">
        <f>VLOOKUP(C79,Active!C$21:E$971,3,FALSE)</f>
        <v>26102.894801546401</v>
      </c>
      <c r="F79" s="16" t="s">
        <v>81</v>
      </c>
      <c r="G79" s="14" t="str">
        <f t="shared" si="16"/>
        <v>55581.1899</v>
      </c>
      <c r="H79" s="12">
        <f t="shared" si="17"/>
        <v>26103</v>
      </c>
      <c r="I79" s="52" t="s">
        <v>307</v>
      </c>
      <c r="J79" s="53" t="s">
        <v>308</v>
      </c>
      <c r="K79" s="52">
        <v>26103</v>
      </c>
      <c r="L79" s="52" t="s">
        <v>309</v>
      </c>
      <c r="M79" s="53" t="s">
        <v>259</v>
      </c>
      <c r="N79" s="53" t="s">
        <v>304</v>
      </c>
      <c r="O79" s="54" t="s">
        <v>305</v>
      </c>
      <c r="P79" s="55" t="s">
        <v>306</v>
      </c>
    </row>
    <row r="80" spans="1:16" ht="12.75" customHeight="1" thickBot="1">
      <c r="A80" s="12" t="str">
        <f t="shared" si="12"/>
        <v>VSB 55 </v>
      </c>
      <c r="B80" s="16" t="str">
        <f t="shared" si="13"/>
        <v>I</v>
      </c>
      <c r="C80" s="12">
        <f t="shared" si="14"/>
        <v>55940.166899999997</v>
      </c>
      <c r="D80" s="14" t="str">
        <f t="shared" si="15"/>
        <v>vis</v>
      </c>
      <c r="E80" s="51">
        <f>VLOOKUP(C80,Active!C$21:E$971,3,FALSE)</f>
        <v>26415.887535115842</v>
      </c>
      <c r="F80" s="16" t="s">
        <v>81</v>
      </c>
      <c r="G80" s="14" t="str">
        <f t="shared" si="16"/>
        <v>55940.1669</v>
      </c>
      <c r="H80" s="12">
        <f t="shared" si="17"/>
        <v>26416</v>
      </c>
      <c r="I80" s="52" t="s">
        <v>323</v>
      </c>
      <c r="J80" s="53" t="s">
        <v>324</v>
      </c>
      <c r="K80" s="52">
        <v>26416</v>
      </c>
      <c r="L80" s="52" t="s">
        <v>325</v>
      </c>
      <c r="M80" s="53" t="s">
        <v>259</v>
      </c>
      <c r="N80" s="53" t="s">
        <v>81</v>
      </c>
      <c r="O80" s="54" t="s">
        <v>284</v>
      </c>
      <c r="P80" s="55" t="s">
        <v>326</v>
      </c>
    </row>
    <row r="81" spans="2:6">
      <c r="B81" s="16"/>
      <c r="E81" s="51"/>
      <c r="F81" s="16"/>
    </row>
    <row r="82" spans="2:6">
      <c r="B82" s="16"/>
      <c r="E82" s="51"/>
      <c r="F82" s="16"/>
    </row>
    <row r="83" spans="2:6">
      <c r="B83" s="16"/>
      <c r="E83" s="51"/>
      <c r="F83" s="16"/>
    </row>
    <row r="84" spans="2:6">
      <c r="B84" s="16"/>
      <c r="E84" s="51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  <row r="828" spans="2:6">
      <c r="B828" s="16"/>
      <c r="F828" s="16"/>
    </row>
    <row r="829" spans="2:6">
      <c r="B829" s="16"/>
      <c r="F829" s="16"/>
    </row>
    <row r="830" spans="2:6">
      <c r="B830" s="16"/>
      <c r="F830" s="16"/>
    </row>
    <row r="831" spans="2:6">
      <c r="B831" s="16"/>
      <c r="F831" s="16"/>
    </row>
    <row r="832" spans="2:6">
      <c r="B832" s="16"/>
      <c r="F832" s="16"/>
    </row>
    <row r="833" spans="2:6">
      <c r="B833" s="16"/>
      <c r="F833" s="16"/>
    </row>
    <row r="834" spans="2:6">
      <c r="B834" s="16"/>
      <c r="F834" s="16"/>
    </row>
    <row r="835" spans="2:6">
      <c r="B835" s="16"/>
      <c r="F835" s="16"/>
    </row>
    <row r="836" spans="2:6">
      <c r="B836" s="16"/>
      <c r="F836" s="16"/>
    </row>
    <row r="837" spans="2:6">
      <c r="B837" s="16"/>
      <c r="F837" s="16"/>
    </row>
    <row r="838" spans="2:6">
      <c r="B838" s="16"/>
      <c r="F838" s="16"/>
    </row>
    <row r="839" spans="2:6">
      <c r="B839" s="16"/>
      <c r="F839" s="16"/>
    </row>
    <row r="840" spans="2:6">
      <c r="B840" s="16"/>
      <c r="F840" s="16"/>
    </row>
    <row r="841" spans="2:6">
      <c r="B841" s="16"/>
      <c r="F841" s="16"/>
    </row>
    <row r="842" spans="2:6">
      <c r="B842" s="16"/>
      <c r="F842" s="16"/>
    </row>
    <row r="843" spans="2:6">
      <c r="B843" s="16"/>
      <c r="F843" s="16"/>
    </row>
    <row r="844" spans="2:6">
      <c r="B844" s="16"/>
      <c r="F844" s="16"/>
    </row>
    <row r="845" spans="2:6">
      <c r="B845" s="16"/>
      <c r="F845" s="16"/>
    </row>
    <row r="846" spans="2:6">
      <c r="B846" s="16"/>
      <c r="F846" s="16"/>
    </row>
    <row r="847" spans="2:6">
      <c r="B847" s="16"/>
      <c r="F847" s="16"/>
    </row>
    <row r="848" spans="2:6">
      <c r="B848" s="16"/>
      <c r="F848" s="16"/>
    </row>
    <row r="849" spans="2:6">
      <c r="B849" s="16"/>
      <c r="F849" s="16"/>
    </row>
    <row r="850" spans="2:6">
      <c r="B850" s="16"/>
      <c r="F850" s="16"/>
    </row>
    <row r="851" spans="2:6">
      <c r="B851" s="16"/>
      <c r="F851" s="16"/>
    </row>
    <row r="852" spans="2:6">
      <c r="B852" s="16"/>
      <c r="F852" s="16"/>
    </row>
    <row r="853" spans="2:6">
      <c r="B853" s="16"/>
      <c r="F853" s="16"/>
    </row>
    <row r="854" spans="2:6">
      <c r="B854" s="16"/>
      <c r="F854" s="16"/>
    </row>
    <row r="855" spans="2:6">
      <c r="B855" s="16"/>
      <c r="F855" s="16"/>
    </row>
    <row r="856" spans="2:6">
      <c r="B856" s="16"/>
      <c r="F856" s="16"/>
    </row>
    <row r="857" spans="2:6">
      <c r="B857" s="16"/>
      <c r="F857" s="16"/>
    </row>
    <row r="858" spans="2:6">
      <c r="B858" s="16"/>
      <c r="F858" s="16"/>
    </row>
    <row r="859" spans="2:6">
      <c r="B859" s="16"/>
      <c r="F859" s="16"/>
    </row>
    <row r="860" spans="2:6">
      <c r="B860" s="16"/>
      <c r="F860" s="16"/>
    </row>
    <row r="861" spans="2:6">
      <c r="B861" s="16"/>
      <c r="F861" s="16"/>
    </row>
    <row r="862" spans="2:6">
      <c r="B862" s="16"/>
      <c r="F862" s="16"/>
    </row>
    <row r="863" spans="2:6">
      <c r="B863" s="16"/>
      <c r="F863" s="16"/>
    </row>
    <row r="864" spans="2:6">
      <c r="B864" s="16"/>
      <c r="F864" s="16"/>
    </row>
    <row r="865" spans="2:6">
      <c r="B865" s="16"/>
      <c r="F865" s="16"/>
    </row>
    <row r="866" spans="2:6">
      <c r="B866" s="16"/>
      <c r="F866" s="16"/>
    </row>
    <row r="867" spans="2:6">
      <c r="B867" s="16"/>
      <c r="F867" s="16"/>
    </row>
    <row r="868" spans="2:6">
      <c r="B868" s="16"/>
      <c r="F868" s="16"/>
    </row>
    <row r="869" spans="2:6">
      <c r="B869" s="16"/>
      <c r="F869" s="16"/>
    </row>
    <row r="870" spans="2:6">
      <c r="B870" s="16"/>
      <c r="F870" s="16"/>
    </row>
    <row r="871" spans="2:6">
      <c r="B871" s="16"/>
      <c r="F871" s="16"/>
    </row>
    <row r="872" spans="2:6">
      <c r="B872" s="16"/>
      <c r="F872" s="16"/>
    </row>
  </sheetData>
  <phoneticPr fontId="23" type="noConversion"/>
  <hyperlinks>
    <hyperlink ref="P73" r:id="rId1" display="http://www.bav-astro.de/sfs/BAVM_link.php?BAVMnr=34" xr:uid="{00000000-0004-0000-0100-000000000000}"/>
    <hyperlink ref="P12" r:id="rId2" display="http://www.bav-astro.de/sfs/BAVM_link.php?BAVMnr=34" xr:uid="{00000000-0004-0000-0100-000001000000}"/>
    <hyperlink ref="P13" r:id="rId3" display="http://www.bav-astro.de/sfs/BAVM_link.php?BAVMnr=36" xr:uid="{00000000-0004-0000-0100-000002000000}"/>
    <hyperlink ref="P14" r:id="rId4" display="http://www.bav-astro.de/sfs/BAVM_link.php?BAVMnr=38" xr:uid="{00000000-0004-0000-0100-000003000000}"/>
    <hyperlink ref="P15" r:id="rId5" display="http://www.bav-astro.de/sfs/BAVM_link.php?BAVMnr=36" xr:uid="{00000000-0004-0000-0100-000004000000}"/>
    <hyperlink ref="P16" r:id="rId6" display="http://www.bav-astro.de/sfs/BAVM_link.php?BAVMnr=38" xr:uid="{00000000-0004-0000-0100-000005000000}"/>
    <hyperlink ref="P17" r:id="rId7" display="http://www.bav-astro.de/sfs/BAVM_link.php?BAVMnr=38" xr:uid="{00000000-0004-0000-0100-000006000000}"/>
    <hyperlink ref="P26" r:id="rId8" display="http://www.bav-astro.de/sfs/BAVM_link.php?BAVMnr=62" xr:uid="{00000000-0004-0000-0100-000007000000}"/>
    <hyperlink ref="P32" r:id="rId9" display="http://www.konkoly.hu/cgi-bin/IBVS?5494" xr:uid="{00000000-0004-0000-0100-000008000000}"/>
    <hyperlink ref="P33" r:id="rId10" display="http://www.konkoly.hu/cgi-bin/IBVS?5502" xr:uid="{00000000-0004-0000-0100-000009000000}"/>
    <hyperlink ref="P75" r:id="rId11" display="http://www.konkoly.hu/cgi-bin/IBVS?5602" xr:uid="{00000000-0004-0000-0100-00000A000000}"/>
    <hyperlink ref="P76" r:id="rId12" display="http://vsolj.cetus-net.org/no43.pdf" xr:uid="{00000000-0004-0000-0100-00000B000000}"/>
    <hyperlink ref="P34" r:id="rId13" display="http://www.bav-astro.de/sfs/BAVM_link.php?BAVMnr=186" xr:uid="{00000000-0004-0000-0100-00000C000000}"/>
    <hyperlink ref="P35" r:id="rId14" display="http://var.astro.cz/oejv/issues/oejv0074.pdf" xr:uid="{00000000-0004-0000-0100-00000D000000}"/>
    <hyperlink ref="P36" r:id="rId15" display="http://var.astro.cz/oejv/issues/oejv0074.pdf" xr:uid="{00000000-0004-0000-0100-00000E000000}"/>
    <hyperlink ref="P37" r:id="rId16" display="http://var.astro.cz/oejv/issues/oejv0074.pdf" xr:uid="{00000000-0004-0000-0100-00000F000000}"/>
    <hyperlink ref="P38" r:id="rId17" display="http://www.konkoly.hu/cgi-bin/IBVS?5875" xr:uid="{00000000-0004-0000-0100-000010000000}"/>
    <hyperlink ref="P77" r:id="rId18" display="http://vsolj.cetus-net.org/no48.pdf" xr:uid="{00000000-0004-0000-0100-000011000000}"/>
    <hyperlink ref="P39" r:id="rId19" display="http://www.konkoly.hu/cgi-bin/IBVS?5894" xr:uid="{00000000-0004-0000-0100-000012000000}"/>
    <hyperlink ref="P40" r:id="rId20" display="http://www.bav-astro.de/sfs/BAVM_link.php?BAVMnr=209" xr:uid="{00000000-0004-0000-0100-000013000000}"/>
    <hyperlink ref="P41" r:id="rId21" display="http://www.bav-astro.de/sfs/BAVM_link.php?BAVMnr=214" xr:uid="{00000000-0004-0000-0100-000014000000}"/>
    <hyperlink ref="P78" r:id="rId22" display="http://vsolj.cetus-net.org/vsoljno53.pdf" xr:uid="{00000000-0004-0000-0100-000015000000}"/>
    <hyperlink ref="P79" r:id="rId23" display="http://vsolj.cetus-net.org/vsoljno53.pdf" xr:uid="{00000000-0004-0000-0100-000016000000}"/>
    <hyperlink ref="P42" r:id="rId24" display="http://var.astro.cz/oejv/issues/oejv0160.pdf" xr:uid="{00000000-0004-0000-0100-000017000000}"/>
    <hyperlink ref="P43" r:id="rId25" display="http://www.bav-astro.de/sfs/BAVM_link.php?BAVMnr=220" xr:uid="{00000000-0004-0000-0100-000018000000}"/>
    <hyperlink ref="P44" r:id="rId26" display="http://www.konkoly.hu/cgi-bin/IBVS?5992" xr:uid="{00000000-0004-0000-0100-000019000000}"/>
    <hyperlink ref="P80" r:id="rId27" display="http://vsolj.cetus-net.org/vsoljno55.pdf" xr:uid="{00000000-0004-0000-0100-00001A000000}"/>
    <hyperlink ref="P45" r:id="rId28" display="http://www.konkoly.hu/cgi-bin/IBVS?6029" xr:uid="{00000000-0004-0000-0100-00001B000000}"/>
    <hyperlink ref="P46" r:id="rId29" display="http://www.bav-astro.de/sfs/BAVM_link.php?BAVMnr=231" xr:uid="{00000000-0004-0000-0100-00001C000000}"/>
    <hyperlink ref="P11" r:id="rId30" display="http://www.bav-astro.de/sfs/BAVM_link.php?BAVMnr=241" xr:uid="{00000000-0004-0000-0100-00001D000000}"/>
    <hyperlink ref="P47" r:id="rId31" display="http://var.astro.cz/oejv/issues/oejv0160.pdf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2023-08-06T08:08:46Z</dcterms:modified>
</cp:coreProperties>
</file>