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A76A1E8-AFCF-477D-8F51-584635B94F6E}" xr6:coauthVersionLast="47" xr6:coauthVersionMax="47" xr10:uidLastSave="{00000000-0000-0000-0000-000000000000}"/>
  <bookViews>
    <workbookView xWindow="13875" yWindow="127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4" i="1" l="1"/>
  <c r="E21" i="1"/>
  <c r="F21" i="1"/>
  <c r="G21" i="1" s="1"/>
  <c r="K21" i="1" s="1"/>
  <c r="Q21" i="1"/>
  <c r="E22" i="1"/>
  <c r="F22" i="1" s="1"/>
  <c r="G22" i="1" s="1"/>
  <c r="K22" i="1" s="1"/>
  <c r="Q22" i="1"/>
  <c r="E23" i="1"/>
  <c r="F23" i="1"/>
  <c r="G23" i="1" s="1"/>
  <c r="K23" i="1" s="1"/>
  <c r="Q23" i="1"/>
  <c r="E25" i="1"/>
  <c r="F25" i="1" s="1"/>
  <c r="G25" i="1" s="1"/>
  <c r="K25" i="1" s="1"/>
  <c r="Q25" i="1"/>
  <c r="G11" i="1"/>
  <c r="F11" i="1"/>
  <c r="C24" i="1"/>
  <c r="F15" i="1"/>
  <c r="F16" i="1" s="1"/>
  <c r="E24" i="1" l="1"/>
  <c r="F24" i="1" s="1"/>
  <c r="G24" i="1" s="1"/>
  <c r="C17" i="1"/>
  <c r="Q24" i="1"/>
  <c r="C11" i="1"/>
  <c r="C12" i="1"/>
  <c r="O22" i="1" l="1"/>
  <c r="O21" i="1"/>
  <c r="O25" i="1"/>
  <c r="O23" i="1"/>
  <c r="C16" i="1"/>
  <c r="D18" i="1" s="1"/>
  <c r="C15" i="1"/>
  <c r="O24" i="1"/>
  <c r="K24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<sst xmlns="http://schemas.openxmlformats.org/spreadsheetml/2006/main" count="59" uniqueCount="51">
  <si>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</si>
  <si>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</si>
  <si>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</si>
  <si>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</si>
  <si>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</si>
  <si>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</si>
  <si>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</si>
  <si>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</si>
  <si>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</si>
  <si>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</si>
  <si>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</si>
  <si>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</si>
  <si>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</si>
  <si>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</si>
  <si>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</si>
  <si>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</si>
  <si>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</si>
  <si>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</si>
  <si>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</si>
  <si>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</si>
  <si>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</si>
  <si>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</si>
  <si>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</si>
  <si>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</si>
  <si>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</si>
  <si>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</si>
  <si>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</si>
  <si>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</si>
  <si>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</si>
  <si>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</si>
  <si>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</si>
  <si>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</si>
  <si>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</si>
  <si>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</si>
  <si>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</si>
  <si>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</si>
  <si>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</si>
  <si>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</si>
  <si>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</si>
  <si>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</si>
  <si>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</si>
  <si>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</si>
  <si>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</si>
  <si>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</si>
  <si>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</si>
  <si>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</si>
  <si>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</si>
  <si>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</si>
  <si>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</si>
  <si>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II</t>
  </si>
  <si>
    <t>Fr275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</si>
</sst>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Fr275</a:t>
            </a:r>
            <a:r>
              <a:rPr lang="en-AU" baseline="0"/>
              <a:t> Lyr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3.9965000032680109E-3</c:v>
                </c:pt>
                <c:pt idx="1">
                  <c:v>2.4449999909847975E-4</c:v>
                </c:pt>
                <c:pt idx="2">
                  <c:v>9.4924999575596303E-4</c:v>
                </c:pt>
                <c:pt idx="3">
                  <c:v>0</c:v>
                </c:pt>
                <c:pt idx="4">
                  <c:v>-3.3049999983632006E-3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0</c:v>
                  </c:pt>
                  <c:pt idx="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1.8805859225593136E-3</c:v>
                </c:pt>
                <c:pt idx="1">
                  <c:v>1.8687824905580773E-3</c:v>
                </c:pt>
                <c:pt idx="2">
                  <c:v>1.8138227603023214E-3</c:v>
                </c:pt>
                <c:pt idx="3">
                  <c:v>-8.4674458422631551E-4</c:v>
                </c:pt>
                <c:pt idx="4">
                  <c:v>-2.8311965894341441E-3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-3697</c:v>
                </c:pt>
                <c:pt idx="1">
                  <c:v>-3681</c:v>
                </c:pt>
                <c:pt idx="2">
                  <c:v>-3606.5</c:v>
                </c:pt>
                <c:pt idx="3">
                  <c:v>0</c:v>
                </c:pt>
                <c:pt idx="4">
                  <c:v>2690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50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57978.4925</v>
      </c>
      <c r="D7" s="39" t="s">
        <v>46</v>
      </c>
    </row>
    <row r="8" spans="1:15" x14ac:dyDescent="0.2">
      <c r="A8" t="s">
        <v>3</v>
      </c>
      <c r="C8" s="6">
        <v>0.3754845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-8.4674458422631551E-4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-7.377145000772597E-7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58988.542973803407</v>
      </c>
      <c r="E15" s="10" t="s">
        <v>30</v>
      </c>
      <c r="F15" s="25">
        <f ca="1">NOW()+15018.5+$C$5/24</f>
        <v>60171.842370138889</v>
      </c>
    </row>
    <row r="16" spans="1:15" x14ac:dyDescent="0.2">
      <c r="A16" s="12" t="s">
        <v>4</v>
      </c>
      <c r="B16" s="7"/>
      <c r="C16" s="13">
        <f ca="1">+C8+C12</f>
        <v>0.3754837622854999</v>
      </c>
      <c r="E16" s="10" t="s">
        <v>35</v>
      </c>
      <c r="F16" s="11">
        <f ca="1">ROUND(2*(F15-$C$7)/$C$8,0)/2+F14</f>
        <v>5842.5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3152.5</v>
      </c>
    </row>
    <row r="18" spans="1:21" ht="14.25" thickTop="1" thickBot="1" x14ac:dyDescent="0.25">
      <c r="A18" s="12" t="s">
        <v>5</v>
      </c>
      <c r="B18" s="7"/>
      <c r="C18" s="15">
        <f ca="1">+C15</f>
        <v>58988.542973803407</v>
      </c>
      <c r="D18" s="16">
        <f ca="1">+C16</f>
        <v>0.3754837622854999</v>
      </c>
      <c r="E18" s="10" t="s">
        <v>31</v>
      </c>
      <c r="F18" s="14">
        <f ca="1">+$C$15+$C$16*F17-15018.5-$C$5/24</f>
        <v>45154.151367741782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1" t="s">
        <v>47</v>
      </c>
      <c r="B21" s="42" t="s">
        <v>48</v>
      </c>
      <c r="C21" s="43">
        <v>56590.330300000001</v>
      </c>
      <c r="D21" s="41">
        <v>6.3E-3</v>
      </c>
      <c r="E21">
        <f>+(C21-C$7)/C$8</f>
        <v>-3696.9893564181712</v>
      </c>
      <c r="F21">
        <f>ROUND(2*E21,0)/2</f>
        <v>-3697</v>
      </c>
      <c r="G21">
        <f>+C21-(C$7+F21*C$8)</f>
        <v>3.9965000032680109E-3</v>
      </c>
      <c r="K21">
        <f>+G21</f>
        <v>3.9965000032680109E-3</v>
      </c>
      <c r="O21">
        <f ca="1">+C$11+C$12*$F21</f>
        <v>1.8805859225593136E-3</v>
      </c>
      <c r="Q21" s="1">
        <f>+C21-15018.5</f>
        <v>41571.830300000001</v>
      </c>
    </row>
    <row r="22" spans="1:21" x14ac:dyDescent="0.2">
      <c r="A22" s="41" t="s">
        <v>47</v>
      </c>
      <c r="B22" s="42" t="s">
        <v>48</v>
      </c>
      <c r="C22" s="43">
        <v>56596.334300000002</v>
      </c>
      <c r="D22" s="41">
        <v>5.5999999999999999E-3</v>
      </c>
      <c r="E22">
        <f>+(C22-C$7)/C$8</f>
        <v>-3680.999348841292</v>
      </c>
      <c r="F22">
        <f>ROUND(2*E22,0)/2</f>
        <v>-3681</v>
      </c>
      <c r="G22">
        <f>+C22-(C$7+F22*C$8)</f>
        <v>2.4449999909847975E-4</v>
      </c>
      <c r="K22">
        <f>+G22</f>
        <v>2.4449999909847975E-4</v>
      </c>
      <c r="O22">
        <f ca="1">+C$11+C$12*$F22</f>
        <v>1.8687824905580773E-3</v>
      </c>
      <c r="Q22" s="1">
        <f>+C22-15018.5</f>
        <v>41577.834300000002</v>
      </c>
    </row>
    <row r="23" spans="1:21" x14ac:dyDescent="0.2">
      <c r="A23" s="41" t="s">
        <v>47</v>
      </c>
      <c r="B23" s="42" t="s">
        <v>49</v>
      </c>
      <c r="C23" s="43">
        <v>56624.308599999997</v>
      </c>
      <c r="D23" s="41">
        <v>6.3E-3</v>
      </c>
      <c r="E23">
        <f>+(C23-C$7)/C$8</f>
        <v>-3606.4974719329389</v>
      </c>
      <c r="F23">
        <f>ROUND(2*E23,0)/2</f>
        <v>-3606.5</v>
      </c>
      <c r="G23">
        <f>+C23-(C$7+F23*C$8)</f>
        <v>9.4924999575596303E-4</v>
      </c>
      <c r="K23">
        <f>+G23</f>
        <v>9.4924999575596303E-4</v>
      </c>
      <c r="O23">
        <f ca="1">+C$11+C$12*$F23</f>
        <v>1.8138227603023214E-3</v>
      </c>
      <c r="Q23" s="1">
        <f>+C23-15018.5</f>
        <v>41605.808599999997</v>
      </c>
    </row>
    <row r="24" spans="1:21" x14ac:dyDescent="0.2">
      <c r="A24" t="str">
        <f>D7</f>
        <v>VSX</v>
      </c>
      <c r="C24" s="6">
        <f>C$7</f>
        <v>57978.4925</v>
      </c>
      <c r="D24" s="6" t="s">
        <v>13</v>
      </c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-8.4674458422631551E-4</v>
      </c>
      <c r="Q24" s="1">
        <f>+C24-15018.5</f>
        <v>42959.9925</v>
      </c>
    </row>
    <row r="25" spans="1:21" x14ac:dyDescent="0.2">
      <c r="A25" s="41" t="s">
        <v>47</v>
      </c>
      <c r="B25" s="42" t="s">
        <v>48</v>
      </c>
      <c r="C25" s="43">
        <v>58988.542500000003</v>
      </c>
      <c r="D25" s="41">
        <v>4.8999999999999998E-3</v>
      </c>
      <c r="E25">
        <f>+(C25-C$7)/C$8</f>
        <v>2689.9911980388083</v>
      </c>
      <c r="F25">
        <f>ROUND(2*E25,0)/2</f>
        <v>2690</v>
      </c>
      <c r="G25">
        <f>+C25-(C$7+F25*C$8)</f>
        <v>-3.3049999983632006E-3</v>
      </c>
      <c r="K25">
        <f>+G25</f>
        <v>-3.3049999983632006E-3</v>
      </c>
      <c r="O25">
        <f ca="1">+C$11+C$12*$F25</f>
        <v>-2.8311965894341441E-3</v>
      </c>
      <c r="Q25" s="1">
        <f>+C25-15018.5</f>
        <v>43970.042500000003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U27">
    <sortCondition ref="C21:C2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2023-08-15T08:13:00Z</dcterms:modified>
</cp:coreProperties>
</file>