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06D3BBE-EF76-4050-B45B-1E7BEC0E0113}" xr6:coauthVersionLast="47" xr6:coauthVersionMax="47" xr10:uidLastSave="{00000000-0000-0000-0000-000000000000}"/>
  <bookViews>
    <workbookView xWindow="14475" yWindow="405" windowWidth="13425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4" i="1"/>
  <c r="F44" i="1"/>
  <c r="G44" i="1" s="1"/>
  <c r="K44" i="1" s="1"/>
  <c r="Q44" i="1"/>
  <c r="E45" i="1"/>
  <c r="F45" i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Q37" i="1"/>
  <c r="C21" i="1"/>
  <c r="E21" i="1"/>
  <c r="F21" i="1"/>
  <c r="Q36" i="1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D9" i="1"/>
  <c r="Q34" i="1"/>
  <c r="Q35" i="1"/>
  <c r="Q33" i="1"/>
  <c r="Q32" i="1"/>
  <c r="Q30" i="1"/>
  <c r="Q31" i="1"/>
  <c r="F16" i="1"/>
  <c r="F17" i="1" s="1"/>
  <c r="C17" i="1"/>
  <c r="Q23" i="1"/>
  <c r="Q24" i="1"/>
  <c r="Q27" i="1"/>
  <c r="Q28" i="1"/>
  <c r="Q29" i="1"/>
  <c r="Q22" i="1"/>
  <c r="Q25" i="1"/>
  <c r="Q26" i="1"/>
  <c r="C7" i="1"/>
  <c r="E37" i="1"/>
  <c r="F37" i="1"/>
  <c r="C8" i="1"/>
  <c r="E30" i="1"/>
  <c r="F30" i="1"/>
  <c r="Q21" i="1"/>
  <c r="E12" i="2"/>
  <c r="E33" i="1"/>
  <c r="F33" i="1"/>
  <c r="G33" i="1"/>
  <c r="K33" i="1"/>
  <c r="E35" i="1"/>
  <c r="F35" i="1"/>
  <c r="G35" i="1"/>
  <c r="J35" i="1"/>
  <c r="E23" i="1"/>
  <c r="F23" i="1"/>
  <c r="E28" i="1"/>
  <c r="F28" i="1"/>
  <c r="G28" i="1"/>
  <c r="K28" i="1"/>
  <c r="E25" i="1"/>
  <c r="F25" i="1"/>
  <c r="G25" i="1"/>
  <c r="K25" i="1"/>
  <c r="E22" i="1"/>
  <c r="F22" i="1"/>
  <c r="G22" i="1"/>
  <c r="G29" i="1"/>
  <c r="K29" i="1"/>
  <c r="E27" i="1"/>
  <c r="F27" i="1"/>
  <c r="G27" i="1"/>
  <c r="K27" i="1"/>
  <c r="E31" i="1"/>
  <c r="F31" i="1"/>
  <c r="G31" i="1"/>
  <c r="J31" i="1"/>
  <c r="E32" i="1"/>
  <c r="F32" i="1"/>
  <c r="G32" i="1"/>
  <c r="K32" i="1"/>
  <c r="G34" i="1"/>
  <c r="J34" i="1"/>
  <c r="E24" i="1"/>
  <c r="F24" i="1"/>
  <c r="G24" i="1"/>
  <c r="K24" i="1"/>
  <c r="E29" i="1"/>
  <c r="F29" i="1"/>
  <c r="G23" i="1"/>
  <c r="K23" i="1"/>
  <c r="G30" i="1"/>
  <c r="J30" i="1"/>
  <c r="E34" i="1"/>
  <c r="F34" i="1"/>
  <c r="G37" i="1"/>
  <c r="K37" i="1"/>
  <c r="E26" i="1"/>
  <c r="F26" i="1"/>
  <c r="G26" i="1"/>
  <c r="K26" i="1"/>
  <c r="E36" i="1"/>
  <c r="F36" i="1"/>
  <c r="G36" i="1"/>
  <c r="K36" i="1"/>
  <c r="E23" i="2"/>
  <c r="E21" i="2"/>
  <c r="K22" i="1"/>
  <c r="E16" i="2"/>
  <c r="E14" i="2"/>
  <c r="E13" i="2"/>
  <c r="E17" i="2"/>
  <c r="E18" i="2"/>
  <c r="E20" i="2"/>
  <c r="E24" i="2"/>
  <c r="E15" i="2"/>
  <c r="E11" i="2"/>
  <c r="E22" i="2"/>
  <c r="C12" i="1"/>
  <c r="C11" i="1"/>
  <c r="O45" i="1" l="1"/>
  <c r="O44" i="1"/>
  <c r="O43" i="1"/>
  <c r="O47" i="1"/>
  <c r="O46" i="1"/>
  <c r="O40" i="1"/>
  <c r="O41" i="1"/>
  <c r="O39" i="1"/>
  <c r="O38" i="1"/>
  <c r="O42" i="1"/>
  <c r="O22" i="1"/>
  <c r="O36" i="1"/>
  <c r="O31" i="1"/>
  <c r="O24" i="1"/>
  <c r="C15" i="1"/>
  <c r="O26" i="1"/>
  <c r="O23" i="1"/>
  <c r="O35" i="1"/>
  <c r="O32" i="1"/>
  <c r="O21" i="1"/>
  <c r="O29" i="1"/>
  <c r="O30" i="1"/>
  <c r="O34" i="1"/>
  <c r="O28" i="1"/>
  <c r="O33" i="1"/>
  <c r="O25" i="1"/>
  <c r="O27" i="1"/>
  <c r="O3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<sst xmlns="http://schemas.openxmlformats.org/spreadsheetml/2006/main" count="220" uniqueCount="130">
  <si>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</si>
  <si>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</si>
  <si>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</si>
  <si>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</si>
  <si>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</si>
  <si>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</si>
  <si>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</si>
  <si>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</si>
  <si>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</si>
  <si>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</si>
  <si>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</si>
  <si>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</si>
  <si>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</si>
  <si>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</si>
  <si>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</si>
  <si>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</si>
  <si>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</si>
  <si>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</si>
  <si>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</si>
  <si>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</si>
  <si>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</si>
  <si>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</si>
  <si>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</si>
  <si>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</si>
  <si>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</si>
  <si>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</si>
  <si>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</si>
  <si>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</si>
  <si>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</si>
  <si>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EW/KW</t>
  </si>
  <si>
    <t>IBVS 5287</t>
  </si>
  <si>
    <t>I</t>
  </si>
  <si>
    <t>IBVS 5583</t>
  </si>
  <si>
    <t># of data points:</t>
  </si>
  <si>
    <t xml:space="preserve">19 14 00.4 +33 35 38 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</si>
  <si>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</si>
  <si>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</si>
  <si>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</si>
  <si>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</si>
  <si>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</si>
  <si>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</si>
  <si>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II</t>
  </si>
  <si>
    <t>Start of linear fit &gt;&gt;&gt;&gt;&gt;&gt;&gt;&gt;&gt;&gt;&gt;&gt;&gt;&gt;&gt;&gt;&gt;&gt;&gt;&gt;&gt;</t>
  </si>
  <si>
    <t>OEJV 0074</t>
  </si>
  <si>
    <t>Add cycle</t>
  </si>
  <si>
    <t>Old Cycle</t>
  </si>
  <si>
    <t>IBVS 5918</t>
  </si>
  <si>
    <t>V0431 Lyr / na</t>
  </si>
  <si>
    <t>OEJV 0160</t>
  </si>
  <si>
    <t>IBVS 6094</t>
  </si>
  <si>
    <t>ii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</si>
  <si>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</si>
  <si>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</si>
  <si>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</si>
  <si>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</si>
  <si>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</si>
  <si>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</si>
  <si>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</si>
  <si>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</si>
  <si>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</si>
  <si>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</si>
  <si>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</si>
  <si>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</si>
  <si>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2451675.4504 </t>
  </si>
  <si>
    <t> 10.05.2000 22:48 </t>
  </si>
  <si>
    <t> 0.0217 </t>
  </si>
  <si>
    <t>E </t>
  </si>
  <si>
    <t>R</t>
  </si>
  <si>
    <t> M.Zejda </t>
  </si>
  <si>
    <t>IBVS 5287 </t>
  </si>
  <si>
    <t>2451696.42203 </t>
  </si>
  <si>
    <t> 31.05.2000 22:07 </t>
  </si>
  <si>
    <t> 0.01406 </t>
  </si>
  <si>
    <t>C </t>
  </si>
  <si>
    <t>o</t>
  </si>
  <si>
    <t> J.Šafár </t>
  </si>
  <si>
    <t>OEJV 0074 </t>
  </si>
  <si>
    <t>2451704.45460 </t>
  </si>
  <si>
    <t> 08.06.2000 22:54 </t>
  </si>
  <si>
    <t> 0.01202 </t>
  </si>
  <si>
    <t>2452023.6070 </t>
  </si>
  <si>
    <t> 24.04.2001 02:34 </t>
  </si>
  <si>
    <t> 0.0120 </t>
  </si>
  <si>
    <t>?</t>
  </si>
  <si>
    <t>IBVS 5583 </t>
  </si>
  <si>
    <t>2452141.4470 </t>
  </si>
  <si>
    <t> 19.08.2001 22:43 </t>
  </si>
  <si>
    <t> 0.0111 </t>
  </si>
  <si>
    <t>2453499.7379 </t>
  </si>
  <si>
    <t> 09.05.2005 05:42 </t>
  </si>
  <si>
    <t> 0.0073 </t>
  </si>
  <si>
    <t> Smith &amp; Caton </t>
  </si>
  <si>
    <t>IBVS 5745 </t>
  </si>
  <si>
    <t>2453576.7384 </t>
  </si>
  <si>
    <t> 25.07.2005 05:43 </t>
  </si>
  <si>
    <t> 0.0094 </t>
  </si>
  <si>
    <t>2453587.6718 </t>
  </si>
  <si>
    <t> 05.08.2005 04:07 </t>
  </si>
  <si>
    <t> 0.0069 </t>
  </si>
  <si>
    <t>2454911.5912 </t>
  </si>
  <si>
    <t> 21.03.2009 02:11 </t>
  </si>
  <si>
    <t> 0.0017 </t>
  </si>
  <si>
    <t> W.Moschner &amp; P.Frank </t>
  </si>
  <si>
    <t>BAVM 209 </t>
  </si>
  <si>
    <t>2454945.5149 </t>
  </si>
  <si>
    <t> 24.04.2009 00:21 </t>
  </si>
  <si>
    <t> 0.0015 </t>
  </si>
  <si>
    <t>2456052.49478 </t>
  </si>
  <si>
    <t> 04.05.2012 23:52 </t>
  </si>
  <si>
    <t> -0.00874 </t>
  </si>
  <si>
    <t> J.Trnka </t>
  </si>
  <si>
    <t>OEJV 0160 </t>
  </si>
  <si>
    <t>2456450.4307 </t>
  </si>
  <si>
    <t> 06.06.2013 22:20 </t>
  </si>
  <si>
    <t> -0.0090 </t>
  </si>
  <si>
    <t> N.Ruocco </t>
  </si>
  <si>
    <t>IBVS 6094 </t>
  </si>
  <si>
    <t>2456934.2896 </t>
  </si>
  <si>
    <t> 03.10.2014 18:57 </t>
  </si>
  <si>
    <t> -0.0119 </t>
  </si>
  <si>
    <t>-I</t>
  </si>
  <si>
    <t> P.Frank </t>
  </si>
  <si>
    <t>BAVM 239 </t>
  </si>
  <si>
    <t>2456934.5126 </t>
  </si>
  <si>
    <t> 04.10.2014 00:18 </t>
  </si>
  <si>
    <t>37942</t>
  </si>
  <si>
    <t> -0.0121 </t>
  </si>
  <si>
    <t>OEJV 0179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</si>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</sst>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33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165" fontId="35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V0431 Lyr - O-C Diagr.</a:t>
            </a:r>
          </a:p>
        </c:rich>
      </c:tx>
      <c:layout>
        <c:manualLayout>
          <c:xMode val="edge"/>
          <c:yMode val="edge"/>
          <c:x val="0.3767022843778415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2174005541738"/>
          <c:y val="0.14634168126798494"/>
          <c:w val="0.809380325575245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5-4649-B6DE-A8E397B786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5-4649-B6DE-A8E397B786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1.7300000035902485E-3</c:v>
                </c:pt>
                <c:pt idx="10">
                  <c:v>1.5380000040750019E-3</c:v>
                </c:pt>
                <c:pt idx="13">
                  <c:v>-1.1930500004382338E-2</c:v>
                </c:pt>
                <c:pt idx="14">
                  <c:v>-1.2113999997382052E-2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D5-4649-B6DE-A8E397B786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2.1679999998013955E-2</c:v>
                </c:pt>
                <c:pt idx="2">
                  <c:v>1.4061000001674984E-2</c:v>
                </c:pt>
                <c:pt idx="3">
                  <c:v>1.20249999963562E-2</c:v>
                </c:pt>
                <c:pt idx="4">
                  <c:v>1.2020000001939479E-2</c:v>
                </c:pt>
                <c:pt idx="5">
                  <c:v>1.113199999963399E-2</c:v>
                </c:pt>
                <c:pt idx="6">
                  <c:v>7.2509999954490922E-3</c:v>
                </c:pt>
                <c:pt idx="7">
                  <c:v>9.4434999991790392E-3</c:v>
                </c:pt>
                <c:pt idx="8">
                  <c:v>6.8519999913405627E-3</c:v>
                </c:pt>
                <c:pt idx="11">
                  <c:v>-8.7419999981648289E-3</c:v>
                </c:pt>
                <c:pt idx="12">
                  <c:v>-9.0025000026798807E-3</c:v>
                </c:pt>
                <c:pt idx="15">
                  <c:v>-1.3723999996727798E-2</c:v>
                </c:pt>
                <c:pt idx="16">
                  <c:v>-1.289099999848986E-2</c:v>
                </c:pt>
                <c:pt idx="17">
                  <c:v>-1.3204499999119435E-2</c:v>
                </c:pt>
                <c:pt idx="18">
                  <c:v>-1.6330999998899642E-2</c:v>
                </c:pt>
                <c:pt idx="19">
                  <c:v>-9.0170000039506704E-3</c:v>
                </c:pt>
                <c:pt idx="20">
                  <c:v>-1.756300000124611E-2</c:v>
                </c:pt>
                <c:pt idx="21">
                  <c:v>-1.1955500005569775E-2</c:v>
                </c:pt>
                <c:pt idx="22">
                  <c:v>-1.1558999998669606E-2</c:v>
                </c:pt>
                <c:pt idx="23">
                  <c:v>-1.2913500002468936E-2</c:v>
                </c:pt>
                <c:pt idx="24">
                  <c:v>-1.3502500005415641E-2</c:v>
                </c:pt>
                <c:pt idx="25">
                  <c:v>-1.6300000002956949E-2</c:v>
                </c:pt>
                <c:pt idx="26">
                  <c:v>-1.2695000004896428E-2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D5-4649-B6DE-A8E397B786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D5-4649-B6DE-A8E397B786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D5-4649-B6DE-A8E397B786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D5-4649-B6DE-A8E397B786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5.5810262479259895E-2</c:v>
                </c:pt>
                <c:pt idx="1">
                  <c:v>1.3174737230636308E-2</c:v>
                </c:pt>
                <c:pt idx="2">
                  <c:v>1.3098136707444974E-2</c:v>
                </c:pt>
                <c:pt idx="3">
                  <c:v>1.3068800336861058E-2</c:v>
                </c:pt>
                <c:pt idx="4">
                  <c:v>1.190349450533331E-2</c:v>
                </c:pt>
                <c:pt idx="5">
                  <c:v>1.1473227736769218E-2</c:v>
                </c:pt>
                <c:pt idx="6">
                  <c:v>6.5137513097217603E-3</c:v>
                </c:pt>
                <c:pt idx="7">
                  <c:v>6.2326110916259003E-3</c:v>
                </c:pt>
                <c:pt idx="8">
                  <c:v>6.1926810316644612E-3</c:v>
                </c:pt>
                <c:pt idx="9">
                  <c:v>1.3586990787815278E-3</c:v>
                </c:pt>
                <c:pt idx="10">
                  <c:v>1.2348344029827762E-3</c:v>
                </c:pt>
                <c:pt idx="11">
                  <c:v>-2.8070655441344433E-3</c:v>
                </c:pt>
                <c:pt idx="12">
                  <c:v>-4.2600307872211404E-3</c:v>
                </c:pt>
                <c:pt idx="13">
                  <c:v>-6.0267322157191508E-3</c:v>
                </c:pt>
                <c:pt idx="14">
                  <c:v>-6.0275471149020404E-3</c:v>
                </c:pt>
                <c:pt idx="15">
                  <c:v>-6.6957644448689957E-3</c:v>
                </c:pt>
                <c:pt idx="16">
                  <c:v>-8.1968087397460004E-3</c:v>
                </c:pt>
                <c:pt idx="17">
                  <c:v>-1.4048599772054221E-2</c:v>
                </c:pt>
                <c:pt idx="18">
                  <c:v>-1.4911578006731055E-2</c:v>
                </c:pt>
                <c:pt idx="19">
                  <c:v>-1.5006106311945891E-2</c:v>
                </c:pt>
                <c:pt idx="20">
                  <c:v>-1.5068038649845281E-2</c:v>
                </c:pt>
                <c:pt idx="21">
                  <c:v>-1.5275837941481338E-2</c:v>
                </c:pt>
                <c:pt idx="22">
                  <c:v>-1.6189339925497148E-2</c:v>
                </c:pt>
                <c:pt idx="23">
                  <c:v>-1.6211342203435078E-2</c:v>
                </c:pt>
                <c:pt idx="24">
                  <c:v>-1.6320538693941886E-2</c:v>
                </c:pt>
                <c:pt idx="25">
                  <c:v>-1.6389805124487233E-2</c:v>
                </c:pt>
                <c:pt idx="26">
                  <c:v>-1.6528337985577943E-2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D5-4649-B6DE-A8E397B78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34320"/>
        <c:axId val="1"/>
      </c:scatterChart>
      <c:valAx>
        <c:axId val="75363432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882147863135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435703479576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3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3192887575891"/>
          <c:y val="0.92073298764483702"/>
          <c:w val="0.6323756655985324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V0431 Lyr - O-C Diagr.</a:t>
            </a:r>
          </a:p>
        </c:rich>
      </c:tx>
      <c:layout>
        <c:manualLayout>
          <c:xMode val="edge"/>
          <c:yMode val="edge"/>
          <c:x val="0.376132930513595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458966565349544"/>
          <c:w val="0.8187311178247733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67-4DB5-8AA9-E14861BC78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67-4DB5-8AA9-E14861BC78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1.7300000035902485E-3</c:v>
                </c:pt>
                <c:pt idx="10">
                  <c:v>1.5380000040750019E-3</c:v>
                </c:pt>
                <c:pt idx="13">
                  <c:v>-1.1930500004382338E-2</c:v>
                </c:pt>
                <c:pt idx="14">
                  <c:v>-1.2113999997382052E-2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7-4DB5-8AA9-E14861BC78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2.1679999998013955E-2</c:v>
                </c:pt>
                <c:pt idx="2">
                  <c:v>1.4061000001674984E-2</c:v>
                </c:pt>
                <c:pt idx="3">
                  <c:v>1.20249999963562E-2</c:v>
                </c:pt>
                <c:pt idx="4">
                  <c:v>1.2020000001939479E-2</c:v>
                </c:pt>
                <c:pt idx="5">
                  <c:v>1.113199999963399E-2</c:v>
                </c:pt>
                <c:pt idx="6">
                  <c:v>7.2509999954490922E-3</c:v>
                </c:pt>
                <c:pt idx="7">
                  <c:v>9.4434999991790392E-3</c:v>
                </c:pt>
                <c:pt idx="8">
                  <c:v>6.8519999913405627E-3</c:v>
                </c:pt>
                <c:pt idx="11">
                  <c:v>-8.7419999981648289E-3</c:v>
                </c:pt>
                <c:pt idx="12">
                  <c:v>-9.0025000026798807E-3</c:v>
                </c:pt>
                <c:pt idx="15">
                  <c:v>-1.3723999996727798E-2</c:v>
                </c:pt>
                <c:pt idx="16">
                  <c:v>-1.289099999848986E-2</c:v>
                </c:pt>
                <c:pt idx="17">
                  <c:v>-1.3204499999119435E-2</c:v>
                </c:pt>
                <c:pt idx="18">
                  <c:v>-1.6330999998899642E-2</c:v>
                </c:pt>
                <c:pt idx="19">
                  <c:v>-9.0170000039506704E-3</c:v>
                </c:pt>
                <c:pt idx="20">
                  <c:v>-1.756300000124611E-2</c:v>
                </c:pt>
                <c:pt idx="21">
                  <c:v>-1.1955500005569775E-2</c:v>
                </c:pt>
                <c:pt idx="22">
                  <c:v>-1.1558999998669606E-2</c:v>
                </c:pt>
                <c:pt idx="23">
                  <c:v>-1.2913500002468936E-2</c:v>
                </c:pt>
                <c:pt idx="24">
                  <c:v>-1.3502500005415641E-2</c:v>
                </c:pt>
                <c:pt idx="25">
                  <c:v>-1.6300000002956949E-2</c:v>
                </c:pt>
                <c:pt idx="26">
                  <c:v>-1.2695000004896428E-2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67-4DB5-8AA9-E14861BC78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67-4DB5-8AA9-E14861BC78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67-4DB5-8AA9-E14861BC78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67-4DB5-8AA9-E14861BC78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  <c:pt idx="22">
                  <c:v>44177</c:v>
                </c:pt>
                <c:pt idx="23">
                  <c:v>44190.5</c:v>
                </c:pt>
                <c:pt idx="24">
                  <c:v>44257.5</c:v>
                </c:pt>
                <c:pt idx="25">
                  <c:v>44300</c:v>
                </c:pt>
                <c:pt idx="26">
                  <c:v>44385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5.5810262479259895E-2</c:v>
                </c:pt>
                <c:pt idx="1">
                  <c:v>1.3174737230636308E-2</c:v>
                </c:pt>
                <c:pt idx="2">
                  <c:v>1.3098136707444974E-2</c:v>
                </c:pt>
                <c:pt idx="3">
                  <c:v>1.3068800336861058E-2</c:v>
                </c:pt>
                <c:pt idx="4">
                  <c:v>1.190349450533331E-2</c:v>
                </c:pt>
                <c:pt idx="5">
                  <c:v>1.1473227736769218E-2</c:v>
                </c:pt>
                <c:pt idx="6">
                  <c:v>6.5137513097217603E-3</c:v>
                </c:pt>
                <c:pt idx="7">
                  <c:v>6.2326110916259003E-3</c:v>
                </c:pt>
                <c:pt idx="8">
                  <c:v>6.1926810316644612E-3</c:v>
                </c:pt>
                <c:pt idx="9">
                  <c:v>1.3586990787815278E-3</c:v>
                </c:pt>
                <c:pt idx="10">
                  <c:v>1.2348344029827762E-3</c:v>
                </c:pt>
                <c:pt idx="11">
                  <c:v>-2.8070655441344433E-3</c:v>
                </c:pt>
                <c:pt idx="12">
                  <c:v>-4.2600307872211404E-3</c:v>
                </c:pt>
                <c:pt idx="13">
                  <c:v>-6.0267322157191508E-3</c:v>
                </c:pt>
                <c:pt idx="14">
                  <c:v>-6.0275471149020404E-3</c:v>
                </c:pt>
                <c:pt idx="15">
                  <c:v>-6.6957644448689957E-3</c:v>
                </c:pt>
                <c:pt idx="16">
                  <c:v>-8.1968087397460004E-3</c:v>
                </c:pt>
                <c:pt idx="17">
                  <c:v>-1.4048599772054221E-2</c:v>
                </c:pt>
                <c:pt idx="18">
                  <c:v>-1.4911578006731055E-2</c:v>
                </c:pt>
                <c:pt idx="19">
                  <c:v>-1.5006106311945891E-2</c:v>
                </c:pt>
                <c:pt idx="20">
                  <c:v>-1.5068038649845281E-2</c:v>
                </c:pt>
                <c:pt idx="21">
                  <c:v>-1.5275837941481338E-2</c:v>
                </c:pt>
                <c:pt idx="22">
                  <c:v>-1.6189339925497148E-2</c:v>
                </c:pt>
                <c:pt idx="23">
                  <c:v>-1.6211342203435078E-2</c:v>
                </c:pt>
                <c:pt idx="24">
                  <c:v>-1.6320538693941886E-2</c:v>
                </c:pt>
                <c:pt idx="25">
                  <c:v>-1.6389805124487233E-2</c:v>
                </c:pt>
                <c:pt idx="26">
                  <c:v>-1.6528337985577943E-2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67-4DB5-8AA9-E14861BC7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39240"/>
        <c:axId val="1"/>
      </c:scatterChart>
      <c:valAx>
        <c:axId val="753639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91842900302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894259818731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3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4954682779457"/>
          <c:y val="0.92097264437689974"/>
          <c:w val="0.6314199395770392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17</xdr:col>
      <xdr:colOff>123825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7729D7C-7476-DB6F-951A-4DF71E4BF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104775</xdr:rowOff>
    </xdr:from>
    <xdr:to>
      <xdr:col>26</xdr:col>
      <xdr:colOff>390525</xdr:colOff>
      <xdr:row>18</xdr:row>
      <xdr:rowOff>152400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7F8BE98-D164-5001-2B3C-B30CB1EB4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745" TargetMode="External"/><Relationship Id="rId12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konkoly.hu/cgi-bin/IBVS?5745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583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64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47</v>
      </c>
      <c r="C1" s="12" t="s">
        <v>34</v>
      </c>
    </row>
    <row r="2" spans="1:6">
      <c r="A2" t="s">
        <v>25</v>
      </c>
      <c r="B2" t="s">
        <v>29</v>
      </c>
    </row>
    <row r="3" spans="1:6" ht="13.5" thickBot="1"/>
    <row r="4" spans="1:6" ht="14.25" thickTop="1" thickBot="1">
      <c r="A4" s="6" t="s">
        <v>1</v>
      </c>
      <c r="C4" s="3">
        <v>39998.468000000001</v>
      </c>
      <c r="D4" s="4">
        <v>0.44636700000000001</v>
      </c>
    </row>
    <row r="5" spans="1:6" ht="13.5" thickTop="1">
      <c r="A5" s="13" t="s">
        <v>35</v>
      </c>
      <c r="B5" s="14"/>
      <c r="C5" s="15">
        <v>-9.5</v>
      </c>
      <c r="D5" s="14" t="s">
        <v>36</v>
      </c>
    </row>
    <row r="6" spans="1:6">
      <c r="A6" s="6" t="s">
        <v>2</v>
      </c>
    </row>
    <row r="7" spans="1:6">
      <c r="A7" t="s">
        <v>3</v>
      </c>
      <c r="C7">
        <f>+C4</f>
        <v>39998.468000000001</v>
      </c>
    </row>
    <row r="8" spans="1:6">
      <c r="A8" t="s">
        <v>4</v>
      </c>
      <c r="C8">
        <f>+D4</f>
        <v>0.44636700000000001</v>
      </c>
    </row>
    <row r="9" spans="1:6">
      <c r="A9" s="29" t="s">
        <v>42</v>
      </c>
      <c r="B9" s="30">
        <v>21</v>
      </c>
      <c r="C9" s="28" t="str">
        <f>"F"&amp;B9</f>
        <v>F21</v>
      </c>
      <c r="D9" s="10" t="str">
        <f>"G"&amp;B9</f>
        <v>G21</v>
      </c>
    </row>
    <row r="10" spans="1:6" ht="13.5" thickBot="1">
      <c r="A10" s="14"/>
      <c r="B10" s="14"/>
      <c r="C10" s="5" t="s">
        <v>21</v>
      </c>
      <c r="D10" s="5" t="s">
        <v>22</v>
      </c>
      <c r="E10" s="14"/>
    </row>
    <row r="11" spans="1:6">
      <c r="A11" s="14" t="s">
        <v>17</v>
      </c>
      <c r="B11" s="14"/>
      <c r="C11" s="27">
        <f ca="1">INTERCEPT(INDIRECT($D$9):G992,INDIRECT($C$9):F992)</f>
        <v>5.5810262479259895E-2</v>
      </c>
      <c r="D11" s="16"/>
      <c r="E11" s="14"/>
    </row>
    <row r="12" spans="1:6">
      <c r="A12" s="14" t="s">
        <v>18</v>
      </c>
      <c r="B12" s="14"/>
      <c r="C12" s="27">
        <f ca="1">SLOPE(INDIRECT($D$9):G992,INDIRECT($C$9):F992)</f>
        <v>-1.6297983657730729E-6</v>
      </c>
      <c r="D12" s="16"/>
      <c r="E12" s="14"/>
    </row>
    <row r="13" spans="1:6">
      <c r="A13" s="14" t="s">
        <v>20</v>
      </c>
      <c r="B13" s="14"/>
      <c r="C13" s="16" t="s">
        <v>15</v>
      </c>
    </row>
    <row r="14" spans="1:6">
      <c r="A14" s="14"/>
      <c r="B14" s="14"/>
      <c r="C14" s="14"/>
    </row>
    <row r="15" spans="1:6">
      <c r="A15" s="17" t="s">
        <v>19</v>
      </c>
      <c r="B15" s="14"/>
      <c r="C15" s="18">
        <f ca="1">(C7+C11)+(C8+C12)*INT(MAX(F21:F3533))</f>
        <v>59810.450766662019</v>
      </c>
      <c r="E15" s="19" t="s">
        <v>44</v>
      </c>
      <c r="F15" s="15">
        <v>1</v>
      </c>
    </row>
    <row r="16" spans="1:6">
      <c r="A16" s="21" t="s">
        <v>5</v>
      </c>
      <c r="B16" s="14"/>
      <c r="C16" s="22">
        <f ca="1">+C8+C12</f>
        <v>0.44636537020163425</v>
      </c>
      <c r="E16" s="19" t="s">
        <v>37</v>
      </c>
      <c r="F16" s="20">
        <f ca="1">NOW()+15018.5+$C$5/24</f>
        <v>60171.828793981476</v>
      </c>
    </row>
    <row r="17" spans="1:17" ht="13.5" thickBot="1">
      <c r="A17" s="19" t="s">
        <v>33</v>
      </c>
      <c r="B17" s="14"/>
      <c r="C17" s="14">
        <f>COUNT(C21:C2191)</f>
        <v>27</v>
      </c>
      <c r="E17" s="19" t="s">
        <v>45</v>
      </c>
      <c r="F17" s="20">
        <f ca="1">ROUND(2*(F16-$C$7)/$C$8,0)/2+F15</f>
        <v>45195.5</v>
      </c>
    </row>
    <row r="18" spans="1:17" ht="14.25" thickTop="1" thickBot="1">
      <c r="A18" s="21" t="s">
        <v>6</v>
      </c>
      <c r="B18" s="14"/>
      <c r="C18" s="24">
        <f ca="1">+C15</f>
        <v>59810.450766662019</v>
      </c>
      <c r="D18" s="25">
        <f ca="1">+C16</f>
        <v>0.44636537020163425</v>
      </c>
      <c r="E18" s="19" t="s">
        <v>38</v>
      </c>
      <c r="F18" s="10">
        <f ca="1">ROUND(2*(F16-$C$15)/$C$16,0)/2+F15</f>
        <v>810.5</v>
      </c>
    </row>
    <row r="19" spans="1:17" ht="13.5" thickTop="1">
      <c r="E19" s="19" t="s">
        <v>39</v>
      </c>
      <c r="F19" s="23">
        <f ca="1">+$C$15+$C$16*F18-15018.5-$C$5/24</f>
        <v>45154.125732543776</v>
      </c>
    </row>
    <row r="20" spans="1:17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59</v>
      </c>
      <c r="I20" s="8" t="s">
        <v>62</v>
      </c>
      <c r="J20" s="8" t="s">
        <v>56</v>
      </c>
      <c r="K20" s="8" t="s">
        <v>54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>
      <c r="A21" t="s">
        <v>13</v>
      </c>
      <c r="C21" s="11">
        <f>+C4</f>
        <v>39998.468000000001</v>
      </c>
      <c r="D21" s="11" t="s">
        <v>15</v>
      </c>
      <c r="E21">
        <f t="shared" ref="E21:E31" si="0">+(C21-C$7)/C$8</f>
        <v>0</v>
      </c>
      <c r="F21">
        <f t="shared" ref="F21:F37" si="1">ROUND(2*E21,0)/2</f>
        <v>0</v>
      </c>
      <c r="H21" s="10">
        <v>0</v>
      </c>
      <c r="O21">
        <f t="shared" ref="O21:O31" ca="1" si="2">+C$11+C$12*$F21</f>
        <v>5.5810262479259895E-2</v>
      </c>
      <c r="Q21" s="2">
        <f t="shared" ref="Q21:Q31" si="3">+C21-15018.5</f>
        <v>24979.968000000001</v>
      </c>
    </row>
    <row r="22" spans="1:17">
      <c r="A22" s="9" t="s">
        <v>30</v>
      </c>
      <c r="B22" s="31" t="s">
        <v>31</v>
      </c>
      <c r="C22" s="32">
        <v>51675.450400000002</v>
      </c>
      <c r="D22" s="32">
        <v>3.0999999999999999E-3</v>
      </c>
      <c r="E22">
        <f t="shared" si="0"/>
        <v>26160.048569898761</v>
      </c>
      <c r="F22">
        <f t="shared" si="1"/>
        <v>26160</v>
      </c>
      <c r="G22">
        <f t="shared" ref="G22:G31" si="4">+C22-(C$7+F22*C$8)</f>
        <v>2.1679999998013955E-2</v>
      </c>
      <c r="K22">
        <f t="shared" ref="K22:K29" si="5">+G22</f>
        <v>2.1679999998013955E-2</v>
      </c>
      <c r="O22">
        <f t="shared" ca="1" si="2"/>
        <v>1.3174737230636308E-2</v>
      </c>
      <c r="Q22" s="2">
        <f t="shared" si="3"/>
        <v>36656.950400000002</v>
      </c>
    </row>
    <row r="23" spans="1:17">
      <c r="A23" s="32" t="s">
        <v>43</v>
      </c>
      <c r="B23" s="33" t="s">
        <v>31</v>
      </c>
      <c r="C23" s="32">
        <v>51696.422030000002</v>
      </c>
      <c r="D23" s="32">
        <v>2.5999999999999999E-3</v>
      </c>
      <c r="E23">
        <f t="shared" si="0"/>
        <v>26207.031500984616</v>
      </c>
      <c r="F23">
        <f t="shared" si="1"/>
        <v>26207</v>
      </c>
      <c r="G23">
        <f t="shared" si="4"/>
        <v>1.4061000001674984E-2</v>
      </c>
      <c r="K23">
        <f t="shared" si="5"/>
        <v>1.4061000001674984E-2</v>
      </c>
      <c r="O23">
        <f t="shared" ca="1" si="2"/>
        <v>1.3098136707444974E-2</v>
      </c>
      <c r="Q23" s="2">
        <f t="shared" si="3"/>
        <v>36677.922030000002</v>
      </c>
    </row>
    <row r="24" spans="1:17">
      <c r="A24" s="32" t="s">
        <v>43</v>
      </c>
      <c r="B24" s="33" t="s">
        <v>31</v>
      </c>
      <c r="C24" s="32">
        <v>51704.454599999997</v>
      </c>
      <c r="D24" s="32">
        <v>3.8999999999999998E-3</v>
      </c>
      <c r="E24">
        <f t="shared" si="0"/>
        <v>26225.026939715517</v>
      </c>
      <c r="F24">
        <f t="shared" si="1"/>
        <v>26225</v>
      </c>
      <c r="G24">
        <f t="shared" si="4"/>
        <v>1.20249999963562E-2</v>
      </c>
      <c r="K24">
        <f t="shared" si="5"/>
        <v>1.20249999963562E-2</v>
      </c>
      <c r="O24">
        <f t="shared" ca="1" si="2"/>
        <v>1.3068800336861058E-2</v>
      </c>
      <c r="Q24" s="2">
        <f t="shared" si="3"/>
        <v>36685.954599999997</v>
      </c>
    </row>
    <row r="25" spans="1:17">
      <c r="A25" s="34" t="s">
        <v>32</v>
      </c>
      <c r="B25" s="31" t="s">
        <v>31</v>
      </c>
      <c r="C25" s="32">
        <v>52023.607000000004</v>
      </c>
      <c r="D25" s="32">
        <v>4.1000000000000003E-3</v>
      </c>
      <c r="E25">
        <f t="shared" si="0"/>
        <v>26940.026928513988</v>
      </c>
      <c r="F25">
        <f t="shared" si="1"/>
        <v>26940</v>
      </c>
      <c r="G25">
        <f t="shared" si="4"/>
        <v>1.2020000001939479E-2</v>
      </c>
      <c r="K25">
        <f t="shared" si="5"/>
        <v>1.2020000001939479E-2</v>
      </c>
      <c r="O25">
        <f t="shared" ca="1" si="2"/>
        <v>1.190349450533331E-2</v>
      </c>
      <c r="Q25" s="2">
        <f t="shared" si="3"/>
        <v>37005.107000000004</v>
      </c>
    </row>
    <row r="26" spans="1:17">
      <c r="A26" s="34" t="s">
        <v>32</v>
      </c>
      <c r="B26" s="31" t="s">
        <v>31</v>
      </c>
      <c r="C26" s="32">
        <v>52141.447</v>
      </c>
      <c r="D26" s="32">
        <v>8.2000000000000007E-3</v>
      </c>
      <c r="E26">
        <f t="shared" si="0"/>
        <v>27204.024939119601</v>
      </c>
      <c r="F26">
        <f t="shared" si="1"/>
        <v>27204</v>
      </c>
      <c r="G26">
        <f t="shared" si="4"/>
        <v>1.113199999963399E-2</v>
      </c>
      <c r="K26">
        <f t="shared" si="5"/>
        <v>1.113199999963399E-2</v>
      </c>
      <c r="O26">
        <f t="shared" ca="1" si="2"/>
        <v>1.1473227736769218E-2</v>
      </c>
      <c r="Q26" s="2">
        <f t="shared" si="3"/>
        <v>37122.947</v>
      </c>
    </row>
    <row r="27" spans="1:17">
      <c r="A27" s="26" t="s">
        <v>40</v>
      </c>
      <c r="B27" s="33" t="s">
        <v>31</v>
      </c>
      <c r="C27" s="32">
        <v>53499.7379</v>
      </c>
      <c r="D27" s="32">
        <v>2.9999999999999997E-4</v>
      </c>
      <c r="E27">
        <f t="shared" si="0"/>
        <v>30247.016244480437</v>
      </c>
      <c r="F27">
        <f t="shared" si="1"/>
        <v>30247</v>
      </c>
      <c r="G27">
        <f t="shared" si="4"/>
        <v>7.2509999954490922E-3</v>
      </c>
      <c r="K27">
        <f t="shared" si="5"/>
        <v>7.2509999954490922E-3</v>
      </c>
      <c r="O27">
        <f t="shared" ca="1" si="2"/>
        <v>6.5137513097217603E-3</v>
      </c>
      <c r="Q27" s="2">
        <f t="shared" si="3"/>
        <v>38481.2379</v>
      </c>
    </row>
    <row r="28" spans="1:17">
      <c r="A28" s="26" t="s">
        <v>40</v>
      </c>
      <c r="B28" s="33" t="s">
        <v>41</v>
      </c>
      <c r="C28" s="32">
        <v>53576.738400000002</v>
      </c>
      <c r="D28" s="32">
        <v>5.9999999999999995E-4</v>
      </c>
      <c r="E28">
        <f t="shared" si="0"/>
        <v>30419.521156357885</v>
      </c>
      <c r="F28">
        <f t="shared" si="1"/>
        <v>30419.5</v>
      </c>
      <c r="G28">
        <f t="shared" si="4"/>
        <v>9.4434999991790392E-3</v>
      </c>
      <c r="K28">
        <f t="shared" si="5"/>
        <v>9.4434999991790392E-3</v>
      </c>
      <c r="O28">
        <f t="shared" ca="1" si="2"/>
        <v>6.2326110916259003E-3</v>
      </c>
      <c r="Q28" s="2">
        <f t="shared" si="3"/>
        <v>38558.238400000002</v>
      </c>
    </row>
    <row r="29" spans="1:17">
      <c r="A29" s="26" t="s">
        <v>40</v>
      </c>
      <c r="B29" s="33" t="s">
        <v>31</v>
      </c>
      <c r="C29" s="32">
        <v>53587.671799999996</v>
      </c>
      <c r="D29" s="32">
        <v>4.0000000000000002E-4</v>
      </c>
      <c r="E29">
        <f t="shared" si="0"/>
        <v>30444.015350597143</v>
      </c>
      <c r="F29">
        <f t="shared" si="1"/>
        <v>30444</v>
      </c>
      <c r="G29">
        <f t="shared" si="4"/>
        <v>6.8519999913405627E-3</v>
      </c>
      <c r="K29">
        <f t="shared" si="5"/>
        <v>6.8519999913405627E-3</v>
      </c>
      <c r="O29">
        <f t="shared" ca="1" si="2"/>
        <v>6.1926810316644612E-3</v>
      </c>
      <c r="Q29" s="2">
        <f t="shared" si="3"/>
        <v>38569.171799999996</v>
      </c>
    </row>
    <row r="30" spans="1:17">
      <c r="A30" s="9" t="s">
        <v>46</v>
      </c>
      <c r="B30" s="35" t="s">
        <v>31</v>
      </c>
      <c r="C30" s="9">
        <v>54911.591200000003</v>
      </c>
      <c r="D30" s="9">
        <v>5.0000000000000001E-4</v>
      </c>
      <c r="E30">
        <f t="shared" si="0"/>
        <v>33410.003875734546</v>
      </c>
      <c r="F30">
        <f t="shared" si="1"/>
        <v>33410</v>
      </c>
      <c r="G30">
        <f t="shared" si="4"/>
        <v>1.7300000035902485E-3</v>
      </c>
      <c r="J30">
        <f>+G30</f>
        <v>1.7300000035902485E-3</v>
      </c>
      <c r="O30">
        <f t="shared" ca="1" si="2"/>
        <v>1.3586990787815278E-3</v>
      </c>
      <c r="Q30" s="2">
        <f t="shared" si="3"/>
        <v>39893.091200000003</v>
      </c>
    </row>
    <row r="31" spans="1:17">
      <c r="A31" s="9" t="s">
        <v>46</v>
      </c>
      <c r="B31" s="35" t="s">
        <v>31</v>
      </c>
      <c r="C31" s="9">
        <v>54945.514900000002</v>
      </c>
      <c r="D31" s="9">
        <v>1.1999999999999999E-3</v>
      </c>
      <c r="E31" s="36">
        <f t="shared" si="0"/>
        <v>33486.003445595219</v>
      </c>
      <c r="F31">
        <f t="shared" si="1"/>
        <v>33486</v>
      </c>
      <c r="G31">
        <f t="shared" si="4"/>
        <v>1.5380000040750019E-3</v>
      </c>
      <c r="J31">
        <f>+G31</f>
        <v>1.5380000040750019E-3</v>
      </c>
      <c r="O31">
        <f t="shared" ca="1" si="2"/>
        <v>1.2348344029827762E-3</v>
      </c>
      <c r="Q31" s="2">
        <f t="shared" si="3"/>
        <v>39927.014900000002</v>
      </c>
    </row>
    <row r="32" spans="1:17">
      <c r="A32" s="26" t="s">
        <v>48</v>
      </c>
      <c r="B32" s="33" t="s">
        <v>31</v>
      </c>
      <c r="C32" s="32">
        <v>56052.494780000001</v>
      </c>
      <c r="D32" s="32">
        <v>2.0000000000000001E-4</v>
      </c>
      <c r="E32" s="36">
        <f t="shared" ref="E32:E37" si="6">+(C32-C$7)/C$8</f>
        <v>35965.980415218866</v>
      </c>
      <c r="F32">
        <f t="shared" si="1"/>
        <v>35966</v>
      </c>
      <c r="G32">
        <f t="shared" ref="G32:G37" si="7">+C32-(C$7+F32*C$8)</f>
        <v>-8.7419999981648289E-3</v>
      </c>
      <c r="K32">
        <f>+G32</f>
        <v>-8.7419999981648289E-3</v>
      </c>
      <c r="O32">
        <f t="shared" ref="O32:O37" ca="1" si="8">+C$11+C$12*$F32</f>
        <v>-2.8070655441344433E-3</v>
      </c>
      <c r="Q32" s="2">
        <f t="shared" ref="Q32:Q37" si="9">+C32-15018.5</f>
        <v>41033.994780000001</v>
      </c>
    </row>
    <row r="33" spans="1:17">
      <c r="A33" s="37" t="s">
        <v>49</v>
      </c>
      <c r="B33" s="38" t="s">
        <v>50</v>
      </c>
      <c r="C33" s="39">
        <v>56450.430699999997</v>
      </c>
      <c r="D33" s="39">
        <v>1.8E-3</v>
      </c>
      <c r="E33" s="36">
        <f t="shared" si="6"/>
        <v>36857.479831618366</v>
      </c>
      <c r="F33">
        <f t="shared" si="1"/>
        <v>36857.5</v>
      </c>
      <c r="G33">
        <f t="shared" si="7"/>
        <v>-9.0025000026798807E-3</v>
      </c>
      <c r="K33">
        <f>+G33</f>
        <v>-9.0025000026798807E-3</v>
      </c>
      <c r="O33">
        <f t="shared" ca="1" si="8"/>
        <v>-4.2600307872211404E-3</v>
      </c>
      <c r="Q33" s="2">
        <f t="shared" si="9"/>
        <v>41431.930699999997</v>
      </c>
    </row>
    <row r="34" spans="1:17">
      <c r="A34" s="53" t="s">
        <v>51</v>
      </c>
      <c r="B34" s="54"/>
      <c r="C34" s="53">
        <v>56934.289599999996</v>
      </c>
      <c r="D34" s="53">
        <v>5.0000000000000001E-4</v>
      </c>
      <c r="E34" s="36">
        <f t="shared" si="6"/>
        <v>37941.473271993666</v>
      </c>
      <c r="F34">
        <f t="shared" si="1"/>
        <v>37941.5</v>
      </c>
      <c r="G34">
        <f t="shared" si="7"/>
        <v>-1.1930500004382338E-2</v>
      </c>
      <c r="J34">
        <f>+G34</f>
        <v>-1.1930500004382338E-2</v>
      </c>
      <c r="O34">
        <f t="shared" ca="1" si="8"/>
        <v>-6.0267322157191508E-3</v>
      </c>
      <c r="Q34" s="2">
        <f t="shared" si="9"/>
        <v>41915.789599999996</v>
      </c>
    </row>
    <row r="35" spans="1:17">
      <c r="A35" s="53" t="s">
        <v>51</v>
      </c>
      <c r="B35" s="54"/>
      <c r="C35" s="53">
        <v>56934.512600000002</v>
      </c>
      <c r="D35" s="53">
        <v>2.5000000000000001E-3</v>
      </c>
      <c r="E35" s="36">
        <f t="shared" si="6"/>
        <v>37941.972860896974</v>
      </c>
      <c r="F35">
        <f t="shared" si="1"/>
        <v>37942</v>
      </c>
      <c r="G35">
        <f t="shared" si="7"/>
        <v>-1.2113999997382052E-2</v>
      </c>
      <c r="J35">
        <f>+G35</f>
        <v>-1.2113999997382052E-2</v>
      </c>
      <c r="O35">
        <f t="shared" ca="1" si="8"/>
        <v>-6.0275471149020404E-3</v>
      </c>
      <c r="Q35" s="2">
        <f t="shared" si="9"/>
        <v>41916.012600000002</v>
      </c>
    </row>
    <row r="36" spans="1:17">
      <c r="A36" s="56" t="s">
        <v>127</v>
      </c>
      <c r="B36" s="57" t="s">
        <v>31</v>
      </c>
      <c r="C36" s="58">
        <v>57117.521460000004</v>
      </c>
      <c r="D36" s="58">
        <v>4.0000000000000002E-4</v>
      </c>
      <c r="E36" s="36">
        <f t="shared" si="6"/>
        <v>38351.969253999516</v>
      </c>
      <c r="F36">
        <f t="shared" si="1"/>
        <v>38352</v>
      </c>
      <c r="G36">
        <f t="shared" si="7"/>
        <v>-1.3723999996727798E-2</v>
      </c>
      <c r="K36">
        <f>+G36</f>
        <v>-1.3723999996727798E-2</v>
      </c>
      <c r="O36">
        <f t="shared" ca="1" si="8"/>
        <v>-6.6957644448689957E-3</v>
      </c>
      <c r="Q36" s="2">
        <f t="shared" si="9"/>
        <v>42099.021460000004</v>
      </c>
    </row>
    <row r="37" spans="1:17">
      <c r="A37" s="55" t="s">
        <v>0</v>
      </c>
      <c r="B37" s="59" t="s">
        <v>31</v>
      </c>
      <c r="C37" s="60">
        <v>57528.626300000004</v>
      </c>
      <c r="D37" s="60">
        <v>4.0000000000000002E-4</v>
      </c>
      <c r="E37" s="36">
        <f t="shared" si="6"/>
        <v>39272.971120176902</v>
      </c>
      <c r="F37">
        <f t="shared" si="1"/>
        <v>39273</v>
      </c>
      <c r="G37">
        <f t="shared" si="7"/>
        <v>-1.289099999848986E-2</v>
      </c>
      <c r="K37">
        <f>+G37</f>
        <v>-1.289099999848986E-2</v>
      </c>
      <c r="O37">
        <f t="shared" ca="1" si="8"/>
        <v>-8.1968087397460004E-3</v>
      </c>
      <c r="Q37" s="2">
        <f t="shared" si="9"/>
        <v>42510.126300000004</v>
      </c>
    </row>
    <row r="38" spans="1:17">
      <c r="A38" s="61" t="s">
        <v>128</v>
      </c>
      <c r="B38" s="62" t="s">
        <v>31</v>
      </c>
      <c r="C38" s="63">
        <v>59131.306700000001</v>
      </c>
      <c r="D38" s="61">
        <v>3.5000000000000001E-3</v>
      </c>
      <c r="E38" s="36">
        <f t="shared" ref="E38:E42" si="10">+(C38-C$7)/C$8</f>
        <v>42863.470417840028</v>
      </c>
      <c r="F38">
        <f t="shared" ref="F38:F42" si="11">ROUND(2*E38,0)/2</f>
        <v>42863.5</v>
      </c>
      <c r="G38">
        <f t="shared" ref="G38:G42" si="12">+C38-(C$7+F38*C$8)</f>
        <v>-1.3204499999119435E-2</v>
      </c>
      <c r="K38">
        <f t="shared" ref="K38:K42" si="13">+G38</f>
        <v>-1.3204499999119435E-2</v>
      </c>
      <c r="O38">
        <f t="shared" ref="O38:O42" ca="1" si="14">+C$11+C$12*$F38</f>
        <v>-1.4048599772054221E-2</v>
      </c>
      <c r="Q38" s="2">
        <f t="shared" ref="Q38:Q42" si="15">+C38-15018.5</f>
        <v>44112.806700000001</v>
      </c>
    </row>
    <row r="39" spans="1:17">
      <c r="A39" s="61" t="s">
        <v>128</v>
      </c>
      <c r="B39" s="62" t="s">
        <v>31</v>
      </c>
      <c r="C39" s="63">
        <v>59367.654900000001</v>
      </c>
      <c r="D39" s="61">
        <v>3.5000000000000001E-3</v>
      </c>
      <c r="E39" s="36">
        <f t="shared" si="10"/>
        <v>43392.963413513993</v>
      </c>
      <c r="F39">
        <f t="shared" si="11"/>
        <v>43393</v>
      </c>
      <c r="G39">
        <f t="shared" si="12"/>
        <v>-1.6330999998899642E-2</v>
      </c>
      <c r="K39">
        <f t="shared" si="13"/>
        <v>-1.6330999998899642E-2</v>
      </c>
      <c r="O39">
        <f t="shared" ca="1" si="14"/>
        <v>-1.4911578006731055E-2</v>
      </c>
      <c r="Q39" s="2">
        <f t="shared" si="15"/>
        <v>44349.154900000001</v>
      </c>
    </row>
    <row r="40" spans="1:17">
      <c r="A40" s="61" t="s">
        <v>128</v>
      </c>
      <c r="B40" s="62" t="s">
        <v>31</v>
      </c>
      <c r="C40" s="63">
        <v>59393.551500000001</v>
      </c>
      <c r="D40" s="61">
        <v>3.5000000000000001E-3</v>
      </c>
      <c r="E40" s="36">
        <f t="shared" si="10"/>
        <v>43450.9797991339</v>
      </c>
      <c r="F40">
        <f t="shared" si="11"/>
        <v>43451</v>
      </c>
      <c r="G40">
        <f t="shared" si="12"/>
        <v>-9.0170000039506704E-3</v>
      </c>
      <c r="K40">
        <f t="shared" si="13"/>
        <v>-9.0170000039506704E-3</v>
      </c>
      <c r="O40">
        <f t="shared" ca="1" si="14"/>
        <v>-1.5006106311945891E-2</v>
      </c>
      <c r="Q40" s="2">
        <f t="shared" si="15"/>
        <v>44375.051500000001</v>
      </c>
    </row>
    <row r="41" spans="1:17">
      <c r="A41" s="61" t="s">
        <v>128</v>
      </c>
      <c r="B41" s="62" t="s">
        <v>31</v>
      </c>
      <c r="C41" s="63">
        <v>59410.5049</v>
      </c>
      <c r="D41" s="61">
        <v>3.5000000000000001E-3</v>
      </c>
      <c r="E41" s="36">
        <f t="shared" si="10"/>
        <v>43488.960653453323</v>
      </c>
      <c r="F41">
        <f t="shared" si="11"/>
        <v>43489</v>
      </c>
      <c r="G41">
        <f t="shared" si="12"/>
        <v>-1.756300000124611E-2</v>
      </c>
      <c r="K41">
        <f t="shared" si="13"/>
        <v>-1.756300000124611E-2</v>
      </c>
      <c r="O41">
        <f t="shared" ca="1" si="14"/>
        <v>-1.5068038649845281E-2</v>
      </c>
      <c r="Q41" s="2">
        <f t="shared" si="15"/>
        <v>44392.0049</v>
      </c>
    </row>
    <row r="42" spans="1:17">
      <c r="A42" s="61" t="s">
        <v>128</v>
      </c>
      <c r="B42" s="62" t="s">
        <v>31</v>
      </c>
      <c r="C42" s="63">
        <v>59467.422299999998</v>
      </c>
      <c r="D42" s="61">
        <v>3.5000000000000001E-3</v>
      </c>
      <c r="E42" s="36">
        <f t="shared" si="10"/>
        <v>43616.473215985941</v>
      </c>
      <c r="F42">
        <f t="shared" si="11"/>
        <v>43616.5</v>
      </c>
      <c r="G42">
        <f t="shared" si="12"/>
        <v>-1.1955500005569775E-2</v>
      </c>
      <c r="K42">
        <f t="shared" si="13"/>
        <v>-1.1955500005569775E-2</v>
      </c>
      <c r="O42">
        <f t="shared" ca="1" si="14"/>
        <v>-1.5275837941481338E-2</v>
      </c>
      <c r="Q42" s="2">
        <f t="shared" si="15"/>
        <v>44448.922299999998</v>
      </c>
    </row>
    <row r="43" spans="1:17">
      <c r="A43" s="61" t="s">
        <v>129</v>
      </c>
      <c r="B43" s="62" t="s">
        <v>31</v>
      </c>
      <c r="C43" s="64">
        <v>59717.611400000002</v>
      </c>
      <c r="D43" s="61">
        <v>3.5000000000000001E-3</v>
      </c>
      <c r="E43" s="36">
        <f t="shared" ref="E43:E47" si="16">+(C43-C$7)/C$8</f>
        <v>44176.974104268462</v>
      </c>
      <c r="F43">
        <f t="shared" ref="F43:F47" si="17">ROUND(2*E43,0)/2</f>
        <v>44177</v>
      </c>
      <c r="G43">
        <f t="shared" ref="G43:G47" si="18">+C43-(C$7+F43*C$8)</f>
        <v>-1.1558999998669606E-2</v>
      </c>
      <c r="K43">
        <f t="shared" ref="K43:K47" si="19">+G43</f>
        <v>-1.1558999998669606E-2</v>
      </c>
      <c r="O43">
        <f t="shared" ref="O43:O47" ca="1" si="20">+C$11+C$12*$F43</f>
        <v>-1.6189339925497148E-2</v>
      </c>
      <c r="Q43" s="2">
        <f t="shared" ref="Q43:Q47" si="21">+C43-15018.5</f>
        <v>44699.111400000002</v>
      </c>
    </row>
    <row r="44" spans="1:17">
      <c r="A44" s="61" t="s">
        <v>129</v>
      </c>
      <c r="B44" s="62" t="s">
        <v>31</v>
      </c>
      <c r="C44" s="64">
        <v>59723.635999999999</v>
      </c>
      <c r="D44" s="61">
        <v>3.5000000000000001E-3</v>
      </c>
      <c r="E44" s="36">
        <f t="shared" si="16"/>
        <v>44190.471069769934</v>
      </c>
      <c r="F44">
        <f t="shared" si="17"/>
        <v>44190.5</v>
      </c>
      <c r="G44">
        <f t="shared" si="18"/>
        <v>-1.2913500002468936E-2</v>
      </c>
      <c r="K44">
        <f t="shared" si="19"/>
        <v>-1.2913500002468936E-2</v>
      </c>
      <c r="O44">
        <f t="shared" ca="1" si="20"/>
        <v>-1.6211342203435078E-2</v>
      </c>
      <c r="Q44" s="2">
        <f t="shared" si="21"/>
        <v>44705.135999999999</v>
      </c>
    </row>
    <row r="45" spans="1:17">
      <c r="A45" s="61" t="s">
        <v>129</v>
      </c>
      <c r="B45" s="62" t="s">
        <v>31</v>
      </c>
      <c r="C45" s="64">
        <v>59753.542000000001</v>
      </c>
      <c r="D45" s="61">
        <v>3.5000000000000001E-3</v>
      </c>
      <c r="E45" s="36">
        <f t="shared" si="16"/>
        <v>44257.469750227952</v>
      </c>
      <c r="F45">
        <f t="shared" si="17"/>
        <v>44257.5</v>
      </c>
      <c r="G45">
        <f t="shared" si="18"/>
        <v>-1.3502500005415641E-2</v>
      </c>
      <c r="K45">
        <f t="shared" si="19"/>
        <v>-1.3502500005415641E-2</v>
      </c>
      <c r="O45">
        <f t="shared" ca="1" si="20"/>
        <v>-1.6320538693941886E-2</v>
      </c>
      <c r="Q45" s="2">
        <f t="shared" si="21"/>
        <v>44735.042000000001</v>
      </c>
    </row>
    <row r="46" spans="1:17">
      <c r="A46" s="61" t="s">
        <v>129</v>
      </c>
      <c r="B46" s="62" t="s">
        <v>31</v>
      </c>
      <c r="C46" s="64">
        <v>59772.5098</v>
      </c>
      <c r="D46" s="61">
        <v>3.5000000000000001E-3</v>
      </c>
      <c r="E46" s="36">
        <f t="shared" si="16"/>
        <v>44299.963482963569</v>
      </c>
      <c r="F46">
        <f t="shared" si="17"/>
        <v>44300</v>
      </c>
      <c r="G46">
        <f t="shared" si="18"/>
        <v>-1.6300000002956949E-2</v>
      </c>
      <c r="K46">
        <f t="shared" si="19"/>
        <v>-1.6300000002956949E-2</v>
      </c>
      <c r="O46">
        <f t="shared" ca="1" si="20"/>
        <v>-1.6389805124487233E-2</v>
      </c>
      <c r="Q46" s="2">
        <f t="shared" si="21"/>
        <v>44754.0098</v>
      </c>
    </row>
    <row r="47" spans="1:17">
      <c r="A47" s="61" t="s">
        <v>129</v>
      </c>
      <c r="B47" s="62" t="s">
        <v>31</v>
      </c>
      <c r="C47" s="64">
        <v>59810.454599999997</v>
      </c>
      <c r="D47" s="61">
        <v>3.5000000000000001E-3</v>
      </c>
      <c r="E47" s="36">
        <f t="shared" si="16"/>
        <v>44384.971559277445</v>
      </c>
      <c r="F47">
        <f t="shared" si="17"/>
        <v>44385</v>
      </c>
      <c r="G47">
        <f t="shared" si="18"/>
        <v>-1.2695000004896428E-2</v>
      </c>
      <c r="K47">
        <f t="shared" si="19"/>
        <v>-1.2695000004896428E-2</v>
      </c>
      <c r="O47">
        <f t="shared" ca="1" si="20"/>
        <v>-1.6528337985577943E-2</v>
      </c>
      <c r="Q47" s="2">
        <f t="shared" si="21"/>
        <v>44791.954599999997</v>
      </c>
    </row>
    <row r="48" spans="1:17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  <row r="1714" spans="3:4">
      <c r="C1714" s="11"/>
      <c r="D1714" s="11"/>
    </row>
    <row r="1715" spans="3:4">
      <c r="C1715" s="11"/>
      <c r="D1715" s="11"/>
    </row>
    <row r="1716" spans="3:4">
      <c r="C1716" s="11"/>
      <c r="D1716" s="11"/>
    </row>
    <row r="1717" spans="3:4">
      <c r="C1717" s="11"/>
      <c r="D1717" s="11"/>
    </row>
    <row r="1718" spans="3:4">
      <c r="C1718" s="11"/>
      <c r="D1718" s="11"/>
    </row>
    <row r="1719" spans="3:4">
      <c r="C1719" s="11"/>
      <c r="D1719" s="11"/>
    </row>
    <row r="1720" spans="3:4">
      <c r="C1720" s="11"/>
      <c r="D1720" s="11"/>
    </row>
    <row r="1721" spans="3:4">
      <c r="C1721" s="11"/>
      <c r="D1721" s="11"/>
    </row>
    <row r="1722" spans="3:4">
      <c r="C1722" s="11"/>
      <c r="D1722" s="11"/>
    </row>
    <row r="1723" spans="3:4">
      <c r="C1723" s="11"/>
      <c r="D1723" s="11"/>
    </row>
    <row r="1724" spans="3:4">
      <c r="C1724" s="11"/>
      <c r="D1724" s="11"/>
    </row>
    <row r="1725" spans="3:4">
      <c r="C1725" s="11"/>
      <c r="D1725" s="11"/>
    </row>
    <row r="1726" spans="3:4">
      <c r="C1726" s="11"/>
      <c r="D1726" s="11"/>
    </row>
    <row r="1727" spans="3:4">
      <c r="C1727" s="11"/>
      <c r="D1727" s="11"/>
    </row>
    <row r="1728" spans="3:4">
      <c r="C1728" s="11"/>
      <c r="D1728" s="11"/>
    </row>
    <row r="1729" spans="3:4">
      <c r="C1729" s="11"/>
      <c r="D1729" s="11"/>
    </row>
    <row r="1730" spans="3:4">
      <c r="C1730" s="11"/>
      <c r="D1730" s="11"/>
    </row>
    <row r="1731" spans="3:4">
      <c r="C1731" s="11"/>
      <c r="D1731" s="11"/>
    </row>
    <row r="1732" spans="3:4">
      <c r="C1732" s="11"/>
      <c r="D1732" s="11"/>
    </row>
    <row r="1733" spans="3:4">
      <c r="C1733" s="11"/>
      <c r="D1733" s="11"/>
    </row>
    <row r="1734" spans="3:4">
      <c r="C1734" s="11"/>
      <c r="D1734" s="11"/>
    </row>
    <row r="1735" spans="3:4">
      <c r="C1735" s="11"/>
      <c r="D1735" s="11"/>
    </row>
    <row r="1736" spans="3:4">
      <c r="C1736" s="11"/>
      <c r="D1736" s="11"/>
    </row>
    <row r="1737" spans="3:4">
      <c r="C1737" s="11"/>
      <c r="D1737" s="11"/>
    </row>
    <row r="1738" spans="3:4">
      <c r="C1738" s="11"/>
      <c r="D1738" s="11"/>
    </row>
    <row r="1739" spans="3:4">
      <c r="C1739" s="11"/>
      <c r="D1739" s="11"/>
    </row>
    <row r="1740" spans="3:4">
      <c r="C1740" s="11"/>
      <c r="D1740" s="11"/>
    </row>
    <row r="1741" spans="3:4">
      <c r="C1741" s="11"/>
      <c r="D1741" s="11"/>
    </row>
    <row r="1742" spans="3:4">
      <c r="C1742" s="11"/>
      <c r="D1742" s="11"/>
    </row>
    <row r="1743" spans="3:4">
      <c r="C1743" s="11"/>
      <c r="D1743" s="11"/>
    </row>
    <row r="1744" spans="3:4">
      <c r="C1744" s="11"/>
      <c r="D1744" s="11"/>
    </row>
    <row r="1745" spans="3:4">
      <c r="C1745" s="11"/>
      <c r="D1745" s="11"/>
    </row>
    <row r="1746" spans="3:4">
      <c r="C1746" s="11"/>
      <c r="D1746" s="11"/>
    </row>
    <row r="1747" spans="3:4">
      <c r="C1747" s="11"/>
      <c r="D1747" s="11"/>
    </row>
    <row r="1748" spans="3:4">
      <c r="C1748" s="11"/>
      <c r="D1748" s="11"/>
    </row>
    <row r="1749" spans="3:4">
      <c r="C1749" s="11"/>
      <c r="D1749" s="11"/>
    </row>
    <row r="1750" spans="3:4">
      <c r="C1750" s="11"/>
      <c r="D1750" s="11"/>
    </row>
    <row r="1751" spans="3:4">
      <c r="C1751" s="11"/>
      <c r="D1751" s="11"/>
    </row>
    <row r="1752" spans="3:4">
      <c r="C1752" s="11"/>
      <c r="D1752" s="11"/>
    </row>
    <row r="1753" spans="3:4">
      <c r="C1753" s="11"/>
      <c r="D1753" s="11"/>
    </row>
    <row r="1754" spans="3:4">
      <c r="C1754" s="11"/>
      <c r="D1754" s="11"/>
    </row>
    <row r="1755" spans="3:4">
      <c r="C1755" s="11"/>
      <c r="D1755" s="11"/>
    </row>
    <row r="1756" spans="3:4">
      <c r="C1756" s="11"/>
      <c r="D1756" s="11"/>
    </row>
    <row r="1757" spans="3:4">
      <c r="C1757" s="11"/>
      <c r="D1757" s="11"/>
    </row>
    <row r="1758" spans="3:4">
      <c r="C1758" s="11"/>
      <c r="D1758" s="11"/>
    </row>
    <row r="1759" spans="3:4">
      <c r="C1759" s="11"/>
      <c r="D1759" s="11"/>
    </row>
    <row r="1760" spans="3:4">
      <c r="C1760" s="11"/>
      <c r="D1760" s="11"/>
    </row>
    <row r="1761" spans="3:4">
      <c r="C1761" s="11"/>
      <c r="D1761" s="11"/>
    </row>
    <row r="1762" spans="3:4">
      <c r="C1762" s="11"/>
      <c r="D1762" s="11"/>
    </row>
    <row r="1763" spans="3:4">
      <c r="C1763" s="11"/>
      <c r="D1763" s="11"/>
    </row>
    <row r="1764" spans="3:4">
      <c r="C1764" s="11"/>
      <c r="D1764" s="11"/>
    </row>
    <row r="1765" spans="3:4">
      <c r="C1765" s="11"/>
      <c r="D1765" s="11"/>
    </row>
    <row r="1766" spans="3:4">
      <c r="C1766" s="11"/>
      <c r="D1766" s="11"/>
    </row>
    <row r="1767" spans="3:4">
      <c r="C1767" s="11"/>
      <c r="D1767" s="11"/>
    </row>
    <row r="1768" spans="3:4">
      <c r="C1768" s="11"/>
      <c r="D1768" s="11"/>
    </row>
    <row r="1769" spans="3:4">
      <c r="C1769" s="11"/>
      <c r="D1769" s="11"/>
    </row>
    <row r="1770" spans="3:4">
      <c r="C1770" s="11"/>
      <c r="D1770" s="11"/>
    </row>
    <row r="1771" spans="3:4">
      <c r="C1771" s="11"/>
      <c r="D1771" s="11"/>
    </row>
    <row r="1772" spans="3:4">
      <c r="C1772" s="11"/>
      <c r="D1772" s="11"/>
    </row>
    <row r="1773" spans="3:4">
      <c r="C1773" s="11"/>
      <c r="D1773" s="11"/>
    </row>
    <row r="1774" spans="3:4">
      <c r="C1774" s="11"/>
      <c r="D1774" s="11"/>
    </row>
    <row r="1775" spans="3:4">
      <c r="C1775" s="11"/>
      <c r="D1775" s="11"/>
    </row>
    <row r="1776" spans="3:4">
      <c r="C1776" s="11"/>
      <c r="D1776" s="11"/>
    </row>
    <row r="1777" spans="3:4">
      <c r="C1777" s="11"/>
      <c r="D1777" s="11"/>
    </row>
    <row r="1778" spans="3:4">
      <c r="C1778" s="11"/>
      <c r="D1778" s="11"/>
    </row>
    <row r="1779" spans="3:4">
      <c r="C1779" s="11"/>
      <c r="D1779" s="11"/>
    </row>
    <row r="1780" spans="3:4">
      <c r="C1780" s="11"/>
      <c r="D1780" s="11"/>
    </row>
    <row r="1781" spans="3:4">
      <c r="C1781" s="11"/>
      <c r="D1781" s="11"/>
    </row>
    <row r="1782" spans="3:4">
      <c r="C1782" s="11"/>
      <c r="D1782" s="11"/>
    </row>
    <row r="1783" spans="3:4">
      <c r="C1783" s="11"/>
      <c r="D1783" s="11"/>
    </row>
    <row r="1784" spans="3:4">
      <c r="C1784" s="11"/>
      <c r="D1784" s="11"/>
    </row>
    <row r="1785" spans="3:4">
      <c r="C1785" s="11"/>
      <c r="D1785" s="11"/>
    </row>
    <row r="1786" spans="3:4">
      <c r="C1786" s="11"/>
      <c r="D1786" s="11"/>
    </row>
    <row r="1787" spans="3:4">
      <c r="C1787" s="11"/>
      <c r="D1787" s="11"/>
    </row>
    <row r="1788" spans="3:4">
      <c r="C1788" s="11"/>
      <c r="D1788" s="11"/>
    </row>
    <row r="1789" spans="3:4">
      <c r="C1789" s="11"/>
      <c r="D1789" s="11"/>
    </row>
    <row r="1790" spans="3:4">
      <c r="C1790" s="11"/>
      <c r="D1790" s="11"/>
    </row>
    <row r="1791" spans="3:4">
      <c r="C1791" s="11"/>
      <c r="D1791" s="11"/>
    </row>
    <row r="1792" spans="3:4">
      <c r="C1792" s="11"/>
      <c r="D1792" s="11"/>
    </row>
    <row r="1793" spans="3:4">
      <c r="C1793" s="11"/>
      <c r="D1793" s="11"/>
    </row>
    <row r="1794" spans="3:4">
      <c r="C1794" s="11"/>
      <c r="D1794" s="11"/>
    </row>
    <row r="1795" spans="3:4">
      <c r="C1795" s="11"/>
      <c r="D1795" s="11"/>
    </row>
    <row r="1796" spans="3:4">
      <c r="C1796" s="11"/>
      <c r="D1796" s="11"/>
    </row>
    <row r="1797" spans="3:4">
      <c r="C1797" s="11"/>
      <c r="D1797" s="11"/>
    </row>
    <row r="1798" spans="3:4">
      <c r="C1798" s="11"/>
      <c r="D1798" s="11"/>
    </row>
    <row r="1799" spans="3:4">
      <c r="C1799" s="11"/>
      <c r="D1799" s="11"/>
    </row>
    <row r="1800" spans="3:4">
      <c r="C1800" s="11"/>
      <c r="D1800" s="11"/>
    </row>
    <row r="1801" spans="3:4">
      <c r="C1801" s="11"/>
      <c r="D1801" s="11"/>
    </row>
    <row r="1802" spans="3:4">
      <c r="C1802" s="11"/>
      <c r="D1802" s="11"/>
    </row>
    <row r="1803" spans="3:4">
      <c r="C1803" s="11"/>
      <c r="D1803" s="11"/>
    </row>
    <row r="1804" spans="3:4">
      <c r="C1804" s="11"/>
      <c r="D1804" s="11"/>
    </row>
    <row r="1805" spans="3:4">
      <c r="C1805" s="11"/>
      <c r="D1805" s="11"/>
    </row>
    <row r="1806" spans="3:4">
      <c r="C1806" s="11"/>
      <c r="D1806" s="11"/>
    </row>
    <row r="1807" spans="3:4">
      <c r="C1807" s="11"/>
      <c r="D1807" s="11"/>
    </row>
    <row r="1808" spans="3:4">
      <c r="C1808" s="11"/>
      <c r="D1808" s="11"/>
    </row>
    <row r="1809" spans="3:4">
      <c r="C1809" s="11"/>
      <c r="D1809" s="11"/>
    </row>
    <row r="1810" spans="3:4">
      <c r="C1810" s="11"/>
      <c r="D1810" s="11"/>
    </row>
    <row r="1811" spans="3:4">
      <c r="C1811" s="11"/>
      <c r="D1811" s="11"/>
    </row>
    <row r="1812" spans="3:4">
      <c r="C1812" s="11"/>
      <c r="D1812" s="11"/>
    </row>
    <row r="1813" spans="3:4">
      <c r="C1813" s="11"/>
      <c r="D1813" s="11"/>
    </row>
    <row r="1814" spans="3:4">
      <c r="C1814" s="11"/>
      <c r="D1814" s="11"/>
    </row>
    <row r="1815" spans="3:4">
      <c r="C1815" s="11"/>
      <c r="D1815" s="11"/>
    </row>
    <row r="1816" spans="3:4">
      <c r="C1816" s="11"/>
      <c r="D1816" s="11"/>
    </row>
    <row r="1817" spans="3:4">
      <c r="C1817" s="11"/>
      <c r="D1817" s="11"/>
    </row>
    <row r="1818" spans="3:4">
      <c r="C1818" s="11"/>
      <c r="D1818" s="11"/>
    </row>
    <row r="1819" spans="3:4">
      <c r="C1819" s="11"/>
      <c r="D1819" s="11"/>
    </row>
    <row r="1820" spans="3:4">
      <c r="C1820" s="11"/>
      <c r="D1820" s="11"/>
    </row>
    <row r="1821" spans="3:4">
      <c r="C1821" s="11"/>
      <c r="D1821" s="11"/>
    </row>
    <row r="1822" spans="3:4">
      <c r="C1822" s="11"/>
      <c r="D1822" s="11"/>
    </row>
    <row r="1823" spans="3:4">
      <c r="C1823" s="11"/>
      <c r="D1823" s="11"/>
    </row>
    <row r="1824" spans="3:4">
      <c r="C1824" s="11"/>
      <c r="D1824" s="11"/>
    </row>
    <row r="1825" spans="3:4">
      <c r="C1825" s="11"/>
      <c r="D1825" s="11"/>
    </row>
    <row r="1826" spans="3:4">
      <c r="C1826" s="11"/>
      <c r="D1826" s="11"/>
    </row>
    <row r="1827" spans="3:4">
      <c r="C1827" s="11"/>
      <c r="D1827" s="11"/>
    </row>
    <row r="1828" spans="3:4">
      <c r="C1828" s="11"/>
      <c r="D1828" s="11"/>
    </row>
    <row r="1829" spans="3:4">
      <c r="C1829" s="11"/>
      <c r="D1829" s="11"/>
    </row>
    <row r="1830" spans="3:4">
      <c r="C1830" s="11"/>
      <c r="D1830" s="11"/>
    </row>
    <row r="1831" spans="3:4">
      <c r="C1831" s="11"/>
      <c r="D1831" s="11"/>
    </row>
    <row r="1832" spans="3:4">
      <c r="C1832" s="11"/>
      <c r="D1832" s="11"/>
    </row>
    <row r="1833" spans="3:4">
      <c r="C1833" s="11"/>
      <c r="D1833" s="11"/>
    </row>
    <row r="1834" spans="3:4">
      <c r="C1834" s="11"/>
      <c r="D1834" s="11"/>
    </row>
    <row r="1835" spans="3:4">
      <c r="C1835" s="11"/>
      <c r="D1835" s="11"/>
    </row>
    <row r="1836" spans="3:4">
      <c r="C1836" s="11"/>
      <c r="D1836" s="11"/>
    </row>
    <row r="1837" spans="3:4">
      <c r="C1837" s="11"/>
      <c r="D1837" s="11"/>
    </row>
    <row r="1838" spans="3:4">
      <c r="C1838" s="11"/>
      <c r="D1838" s="11"/>
    </row>
    <row r="1839" spans="3:4">
      <c r="C1839" s="11"/>
      <c r="D1839" s="11"/>
    </row>
    <row r="1840" spans="3:4">
      <c r="C1840" s="11"/>
      <c r="D1840" s="11"/>
    </row>
    <row r="1841" spans="3:4">
      <c r="C1841" s="11"/>
      <c r="D1841" s="11"/>
    </row>
    <row r="1842" spans="3:4">
      <c r="C1842" s="11"/>
      <c r="D1842" s="11"/>
    </row>
    <row r="1843" spans="3:4">
      <c r="C1843" s="11"/>
      <c r="D1843" s="11"/>
    </row>
    <row r="1844" spans="3:4">
      <c r="C1844" s="11"/>
      <c r="D1844" s="11"/>
    </row>
    <row r="1845" spans="3:4">
      <c r="C1845" s="11"/>
      <c r="D1845" s="11"/>
    </row>
    <row r="1846" spans="3:4">
      <c r="C1846" s="11"/>
      <c r="D1846" s="11"/>
    </row>
    <row r="1847" spans="3:4">
      <c r="C1847" s="11"/>
      <c r="D1847" s="11"/>
    </row>
    <row r="1848" spans="3:4">
      <c r="C1848" s="11"/>
      <c r="D1848" s="11"/>
    </row>
    <row r="1849" spans="3:4">
      <c r="C1849" s="11"/>
      <c r="D1849" s="11"/>
    </row>
    <row r="1850" spans="3:4">
      <c r="C1850" s="11"/>
      <c r="D1850" s="11"/>
    </row>
    <row r="1851" spans="3:4">
      <c r="C1851" s="11"/>
      <c r="D1851" s="11"/>
    </row>
    <row r="1852" spans="3:4">
      <c r="C1852" s="11"/>
      <c r="D1852" s="11"/>
    </row>
    <row r="1853" spans="3:4">
      <c r="C1853" s="11"/>
      <c r="D1853" s="11"/>
    </row>
    <row r="1854" spans="3:4">
      <c r="C1854" s="11"/>
      <c r="D1854" s="11"/>
    </row>
    <row r="1855" spans="3:4">
      <c r="C1855" s="11"/>
      <c r="D1855" s="11"/>
    </row>
    <row r="1856" spans="3:4">
      <c r="C1856" s="11"/>
      <c r="D1856" s="11"/>
    </row>
    <row r="1857" spans="3:4">
      <c r="C1857" s="11"/>
      <c r="D1857" s="11"/>
    </row>
    <row r="1858" spans="3:4">
      <c r="C1858" s="11"/>
      <c r="D1858" s="11"/>
    </row>
    <row r="1859" spans="3:4">
      <c r="C1859" s="11"/>
      <c r="D1859" s="11"/>
    </row>
    <row r="1860" spans="3:4">
      <c r="C1860" s="11"/>
      <c r="D1860" s="11"/>
    </row>
    <row r="1861" spans="3:4">
      <c r="C1861" s="11"/>
      <c r="D1861" s="11"/>
    </row>
    <row r="1862" spans="3:4">
      <c r="C1862" s="11"/>
      <c r="D1862" s="11"/>
    </row>
    <row r="1863" spans="3:4">
      <c r="C1863" s="11"/>
      <c r="D1863" s="11"/>
    </row>
    <row r="1864" spans="3:4">
      <c r="C1864" s="11"/>
      <c r="D1864" s="11"/>
    </row>
    <row r="1865" spans="3:4">
      <c r="C1865" s="11"/>
      <c r="D1865" s="11"/>
    </row>
    <row r="1866" spans="3:4">
      <c r="C1866" s="11"/>
      <c r="D1866" s="11"/>
    </row>
    <row r="1867" spans="3:4">
      <c r="C1867" s="11"/>
      <c r="D1867" s="11"/>
    </row>
    <row r="1868" spans="3:4">
      <c r="C1868" s="11"/>
      <c r="D1868" s="11"/>
    </row>
    <row r="1869" spans="3:4">
      <c r="C1869" s="11"/>
      <c r="D1869" s="11"/>
    </row>
    <row r="1870" spans="3:4">
      <c r="C1870" s="11"/>
      <c r="D1870" s="11"/>
    </row>
    <row r="1871" spans="3:4">
      <c r="C1871" s="11"/>
      <c r="D1871" s="11"/>
    </row>
    <row r="1872" spans="3:4">
      <c r="C1872" s="11"/>
      <c r="D1872" s="11"/>
    </row>
    <row r="1873" spans="3:4">
      <c r="C1873" s="11"/>
      <c r="D1873" s="11"/>
    </row>
    <row r="1874" spans="3:4">
      <c r="C1874" s="11"/>
      <c r="D1874" s="11"/>
    </row>
    <row r="1875" spans="3:4">
      <c r="C1875" s="11"/>
      <c r="D1875" s="11"/>
    </row>
    <row r="1876" spans="3:4">
      <c r="C1876" s="11"/>
      <c r="D1876" s="11"/>
    </row>
    <row r="1877" spans="3:4">
      <c r="C1877" s="11"/>
      <c r="D1877" s="11"/>
    </row>
    <row r="1878" spans="3:4">
      <c r="C1878" s="11"/>
      <c r="D1878" s="11"/>
    </row>
    <row r="1879" spans="3:4">
      <c r="C1879" s="11"/>
      <c r="D1879" s="11"/>
    </row>
    <row r="1880" spans="3:4">
      <c r="C1880" s="11"/>
      <c r="D1880" s="11"/>
    </row>
    <row r="1881" spans="3:4">
      <c r="C1881" s="11"/>
      <c r="D1881" s="11"/>
    </row>
    <row r="1882" spans="3:4">
      <c r="C1882" s="11"/>
      <c r="D1882" s="11"/>
    </row>
    <row r="1883" spans="3:4">
      <c r="C1883" s="11"/>
      <c r="D1883" s="11"/>
    </row>
    <row r="1884" spans="3:4">
      <c r="C1884" s="11"/>
      <c r="D1884" s="11"/>
    </row>
    <row r="1885" spans="3:4">
      <c r="C1885" s="11"/>
      <c r="D1885" s="11"/>
    </row>
    <row r="1886" spans="3:4">
      <c r="C1886" s="11"/>
      <c r="D1886" s="11"/>
    </row>
    <row r="1887" spans="3:4">
      <c r="C1887" s="11"/>
      <c r="D1887" s="11"/>
    </row>
    <row r="1888" spans="3:4">
      <c r="C1888" s="11"/>
      <c r="D1888" s="11"/>
    </row>
    <row r="1889" spans="3:4">
      <c r="C1889" s="11"/>
      <c r="D1889" s="11"/>
    </row>
    <row r="1890" spans="3:4">
      <c r="C1890" s="11"/>
      <c r="D1890" s="11"/>
    </row>
    <row r="1891" spans="3:4">
      <c r="C1891" s="11"/>
      <c r="D1891" s="11"/>
    </row>
    <row r="1892" spans="3:4">
      <c r="C1892" s="11"/>
      <c r="D1892" s="11"/>
    </row>
    <row r="1893" spans="3:4">
      <c r="C1893" s="11"/>
      <c r="D1893" s="11"/>
    </row>
    <row r="1894" spans="3:4">
      <c r="C1894" s="11"/>
      <c r="D1894" s="11"/>
    </row>
    <row r="1895" spans="3:4">
      <c r="C1895" s="11"/>
      <c r="D1895" s="11"/>
    </row>
    <row r="1896" spans="3:4">
      <c r="C1896" s="11"/>
      <c r="D1896" s="11"/>
    </row>
    <row r="1897" spans="3:4">
      <c r="C1897" s="11"/>
      <c r="D1897" s="11"/>
    </row>
    <row r="1898" spans="3:4">
      <c r="C1898" s="11"/>
      <c r="D1898" s="11"/>
    </row>
    <row r="1899" spans="3:4">
      <c r="C1899" s="11"/>
      <c r="D1899" s="11"/>
    </row>
    <row r="1900" spans="3:4">
      <c r="C1900" s="11"/>
      <c r="D1900" s="11"/>
    </row>
    <row r="1901" spans="3:4">
      <c r="C1901" s="11"/>
      <c r="D1901" s="11"/>
    </row>
    <row r="1902" spans="3:4">
      <c r="C1902" s="11"/>
      <c r="D1902" s="11"/>
    </row>
    <row r="1903" spans="3:4">
      <c r="C1903" s="11"/>
      <c r="D1903" s="11"/>
    </row>
    <row r="1904" spans="3:4">
      <c r="C1904" s="11"/>
      <c r="D1904" s="11"/>
    </row>
    <row r="1905" spans="3:4">
      <c r="C1905" s="11"/>
      <c r="D1905" s="11"/>
    </row>
    <row r="1906" spans="3:4">
      <c r="C1906" s="11"/>
      <c r="D1906" s="11"/>
    </row>
    <row r="1907" spans="3:4">
      <c r="C1907" s="11"/>
      <c r="D1907" s="11"/>
    </row>
    <row r="1908" spans="3:4">
      <c r="C1908" s="11"/>
      <c r="D1908" s="11"/>
    </row>
    <row r="1909" spans="3:4">
      <c r="C1909" s="11"/>
      <c r="D1909" s="11"/>
    </row>
    <row r="1910" spans="3:4">
      <c r="C1910" s="11"/>
      <c r="D1910" s="11"/>
    </row>
    <row r="1911" spans="3:4">
      <c r="C1911" s="11"/>
      <c r="D1911" s="11"/>
    </row>
    <row r="1912" spans="3:4">
      <c r="C1912" s="11"/>
      <c r="D1912" s="11"/>
    </row>
    <row r="1913" spans="3:4">
      <c r="C1913" s="11"/>
      <c r="D1913" s="11"/>
    </row>
    <row r="1914" spans="3:4">
      <c r="C1914" s="11"/>
      <c r="D1914" s="11"/>
    </row>
    <row r="1915" spans="3:4">
      <c r="C1915" s="11"/>
      <c r="D1915" s="11"/>
    </row>
    <row r="1916" spans="3:4">
      <c r="C1916" s="11"/>
      <c r="D1916" s="11"/>
    </row>
    <row r="1917" spans="3:4">
      <c r="C1917" s="11"/>
      <c r="D1917" s="11"/>
    </row>
    <row r="1918" spans="3:4">
      <c r="C1918" s="11"/>
      <c r="D1918" s="11"/>
    </row>
    <row r="1919" spans="3:4">
      <c r="C1919" s="11"/>
      <c r="D1919" s="11"/>
    </row>
    <row r="1920" spans="3:4">
      <c r="C1920" s="11"/>
      <c r="D1920" s="11"/>
    </row>
    <row r="1921" spans="3:4">
      <c r="C1921" s="11"/>
      <c r="D1921" s="11"/>
    </row>
    <row r="1922" spans="3:4">
      <c r="C1922" s="11"/>
      <c r="D1922" s="11"/>
    </row>
    <row r="1923" spans="3:4">
      <c r="C1923" s="11"/>
      <c r="D1923" s="11"/>
    </row>
    <row r="1924" spans="3:4">
      <c r="C1924" s="11"/>
      <c r="D1924" s="11"/>
    </row>
    <row r="1925" spans="3:4">
      <c r="C1925" s="11"/>
      <c r="D1925" s="11"/>
    </row>
    <row r="1926" spans="3:4">
      <c r="C1926" s="11"/>
      <c r="D1926" s="11"/>
    </row>
    <row r="1927" spans="3:4">
      <c r="C1927" s="11"/>
      <c r="D1927" s="11"/>
    </row>
    <row r="1928" spans="3:4">
      <c r="C1928" s="11"/>
      <c r="D1928" s="11"/>
    </row>
    <row r="1929" spans="3:4">
      <c r="C1929" s="11"/>
      <c r="D1929" s="11"/>
    </row>
    <row r="1930" spans="3:4">
      <c r="C1930" s="11"/>
      <c r="D1930" s="11"/>
    </row>
    <row r="1931" spans="3:4">
      <c r="C1931" s="11"/>
      <c r="D1931" s="11"/>
    </row>
    <row r="1932" spans="3:4">
      <c r="C1932" s="11"/>
      <c r="D1932" s="11"/>
    </row>
    <row r="1933" spans="3:4">
      <c r="C1933" s="11"/>
      <c r="D1933" s="11"/>
    </row>
    <row r="1934" spans="3:4">
      <c r="C1934" s="11"/>
      <c r="D1934" s="11"/>
    </row>
    <row r="1935" spans="3:4">
      <c r="C1935" s="11"/>
      <c r="D1935" s="11"/>
    </row>
    <row r="1936" spans="3:4">
      <c r="C1936" s="11"/>
      <c r="D1936" s="11"/>
    </row>
    <row r="1937" spans="3:4">
      <c r="C1937" s="11"/>
      <c r="D1937" s="11"/>
    </row>
    <row r="1938" spans="3:4">
      <c r="C1938" s="11"/>
      <c r="D1938" s="11"/>
    </row>
    <row r="1939" spans="3:4">
      <c r="C1939" s="11"/>
      <c r="D1939" s="11"/>
    </row>
    <row r="1940" spans="3:4">
      <c r="C1940" s="11"/>
      <c r="D1940" s="11"/>
    </row>
    <row r="1941" spans="3:4">
      <c r="C1941" s="11"/>
      <c r="D1941" s="11"/>
    </row>
    <row r="1942" spans="3:4">
      <c r="C1942" s="11"/>
      <c r="D1942" s="11"/>
    </row>
    <row r="1943" spans="3:4">
      <c r="C1943" s="11"/>
      <c r="D1943" s="11"/>
    </row>
    <row r="1944" spans="3:4">
      <c r="C1944" s="11"/>
      <c r="D1944" s="11"/>
    </row>
    <row r="1945" spans="3:4">
      <c r="C1945" s="11"/>
      <c r="D1945" s="11"/>
    </row>
    <row r="1946" spans="3:4">
      <c r="C1946" s="11"/>
      <c r="D1946" s="11"/>
    </row>
    <row r="1947" spans="3:4">
      <c r="C1947" s="11"/>
      <c r="D1947" s="11"/>
    </row>
    <row r="1948" spans="3:4">
      <c r="C1948" s="11"/>
      <c r="D1948" s="11"/>
    </row>
    <row r="1949" spans="3:4">
      <c r="C1949" s="11"/>
      <c r="D1949" s="11"/>
    </row>
    <row r="1950" spans="3:4">
      <c r="C1950" s="11"/>
      <c r="D1950" s="11"/>
    </row>
    <row r="1951" spans="3:4">
      <c r="C1951" s="11"/>
      <c r="D1951" s="11"/>
    </row>
    <row r="1952" spans="3:4">
      <c r="C1952" s="11"/>
      <c r="D1952" s="11"/>
    </row>
    <row r="1953" spans="3:4">
      <c r="C1953" s="11"/>
      <c r="D1953" s="11"/>
    </row>
    <row r="1954" spans="3:4">
      <c r="C1954" s="11"/>
      <c r="D1954" s="11"/>
    </row>
    <row r="1955" spans="3:4">
      <c r="C1955" s="11"/>
      <c r="D1955" s="11"/>
    </row>
    <row r="1956" spans="3:4">
      <c r="C1956" s="11"/>
      <c r="D1956" s="11"/>
    </row>
    <row r="1957" spans="3:4">
      <c r="C1957" s="11"/>
      <c r="D1957" s="11"/>
    </row>
    <row r="1958" spans="3:4">
      <c r="C1958" s="11"/>
      <c r="D1958" s="11"/>
    </row>
    <row r="1959" spans="3:4">
      <c r="C1959" s="11"/>
      <c r="D1959" s="11"/>
    </row>
    <row r="1960" spans="3:4">
      <c r="C1960" s="11"/>
      <c r="D1960" s="11"/>
    </row>
    <row r="1961" spans="3:4">
      <c r="C1961" s="11"/>
      <c r="D1961" s="11"/>
    </row>
    <row r="1962" spans="3:4">
      <c r="C1962" s="11"/>
      <c r="D1962" s="11"/>
    </row>
    <row r="1963" spans="3:4">
      <c r="C1963" s="11"/>
      <c r="D1963" s="11"/>
    </row>
    <row r="1964" spans="3:4">
      <c r="C1964" s="11"/>
      <c r="D1964" s="11"/>
    </row>
    <row r="1965" spans="3:4">
      <c r="C1965" s="11"/>
      <c r="D1965" s="11"/>
    </row>
    <row r="1966" spans="3:4">
      <c r="C1966" s="11"/>
      <c r="D1966" s="11"/>
    </row>
    <row r="1967" spans="3:4">
      <c r="C1967" s="11"/>
      <c r="D1967" s="11"/>
    </row>
    <row r="1968" spans="3:4">
      <c r="C1968" s="11"/>
      <c r="D1968" s="11"/>
    </row>
    <row r="1969" spans="3:4">
      <c r="C1969" s="11"/>
      <c r="D1969" s="11"/>
    </row>
    <row r="1970" spans="3:4">
      <c r="C1970" s="11"/>
      <c r="D1970" s="11"/>
    </row>
    <row r="1971" spans="3:4">
      <c r="C1971" s="11"/>
      <c r="D1971" s="11"/>
    </row>
    <row r="1972" spans="3:4">
      <c r="C1972" s="11"/>
      <c r="D1972" s="11"/>
    </row>
    <row r="1973" spans="3:4">
      <c r="C1973" s="11"/>
      <c r="D1973" s="11"/>
    </row>
    <row r="1974" spans="3:4">
      <c r="C1974" s="11"/>
      <c r="D1974" s="11"/>
    </row>
    <row r="1975" spans="3:4">
      <c r="C1975" s="11"/>
      <c r="D1975" s="11"/>
    </row>
    <row r="1976" spans="3:4">
      <c r="C1976" s="11"/>
      <c r="D1976" s="11"/>
    </row>
    <row r="1977" spans="3:4">
      <c r="C1977" s="11"/>
      <c r="D1977" s="11"/>
    </row>
    <row r="1978" spans="3:4">
      <c r="C1978" s="11"/>
      <c r="D1978" s="11"/>
    </row>
    <row r="1979" spans="3:4">
      <c r="C1979" s="11"/>
      <c r="D1979" s="11"/>
    </row>
    <row r="1980" spans="3:4">
      <c r="C1980" s="11"/>
      <c r="D1980" s="11"/>
    </row>
    <row r="1981" spans="3:4">
      <c r="C1981" s="11"/>
      <c r="D1981" s="11"/>
    </row>
    <row r="1982" spans="3:4">
      <c r="C1982" s="11"/>
      <c r="D1982" s="11"/>
    </row>
    <row r="1983" spans="3:4">
      <c r="C1983" s="11"/>
      <c r="D1983" s="11"/>
    </row>
    <row r="1984" spans="3:4">
      <c r="C1984" s="11"/>
      <c r="D1984" s="11"/>
    </row>
    <row r="1985" spans="3:4">
      <c r="C1985" s="11"/>
      <c r="D1985" s="11"/>
    </row>
    <row r="1986" spans="3:4">
      <c r="C1986" s="11"/>
      <c r="D1986" s="11"/>
    </row>
    <row r="1987" spans="3:4">
      <c r="C1987" s="11"/>
      <c r="D1987" s="11"/>
    </row>
    <row r="1988" spans="3:4">
      <c r="C1988" s="11"/>
      <c r="D1988" s="11"/>
    </row>
    <row r="1989" spans="3:4">
      <c r="C1989" s="11"/>
      <c r="D1989" s="11"/>
    </row>
    <row r="1990" spans="3:4">
      <c r="C1990" s="11"/>
      <c r="D1990" s="11"/>
    </row>
    <row r="1991" spans="3:4">
      <c r="C1991" s="11"/>
      <c r="D1991" s="11"/>
    </row>
    <row r="1992" spans="3:4">
      <c r="C1992" s="11"/>
      <c r="D1992" s="11"/>
    </row>
    <row r="1993" spans="3:4">
      <c r="C1993" s="11"/>
      <c r="D1993" s="11"/>
    </row>
    <row r="1994" spans="3:4">
      <c r="C1994" s="11"/>
      <c r="D1994" s="11"/>
    </row>
    <row r="1995" spans="3:4">
      <c r="C1995" s="11"/>
      <c r="D1995" s="11"/>
    </row>
    <row r="1996" spans="3:4">
      <c r="C1996" s="11"/>
      <c r="D1996" s="11"/>
    </row>
    <row r="1997" spans="3:4">
      <c r="C1997" s="11"/>
      <c r="D1997" s="11"/>
    </row>
    <row r="1998" spans="3:4">
      <c r="C1998" s="11"/>
      <c r="D1998" s="11"/>
    </row>
    <row r="1999" spans="3:4">
      <c r="C1999" s="11"/>
      <c r="D1999" s="11"/>
    </row>
    <row r="2000" spans="3:4">
      <c r="C2000" s="11"/>
      <c r="D2000" s="11"/>
    </row>
    <row r="2001" spans="3:4">
      <c r="C2001" s="11"/>
      <c r="D2001" s="11"/>
    </row>
    <row r="2002" spans="3:4">
      <c r="C2002" s="11"/>
      <c r="D2002" s="11"/>
    </row>
    <row r="2003" spans="3:4">
      <c r="C2003" s="11"/>
      <c r="D2003" s="11"/>
    </row>
    <row r="2004" spans="3:4">
      <c r="C2004" s="11"/>
      <c r="D2004" s="11"/>
    </row>
    <row r="2005" spans="3:4">
      <c r="C2005" s="11"/>
      <c r="D2005" s="11"/>
    </row>
    <row r="2006" spans="3:4">
      <c r="C2006" s="11"/>
      <c r="D2006" s="11"/>
    </row>
    <row r="2007" spans="3:4">
      <c r="C2007" s="11"/>
      <c r="D2007" s="11"/>
    </row>
    <row r="2008" spans="3:4">
      <c r="C2008" s="11"/>
      <c r="D2008" s="11"/>
    </row>
    <row r="2009" spans="3:4">
      <c r="C2009" s="11"/>
      <c r="D2009" s="11"/>
    </row>
    <row r="2010" spans="3:4">
      <c r="C2010" s="11"/>
      <c r="D2010" s="11"/>
    </row>
    <row r="2011" spans="3:4">
      <c r="C2011" s="11"/>
      <c r="D2011" s="11"/>
    </row>
    <row r="2012" spans="3:4">
      <c r="C2012" s="11"/>
      <c r="D2012" s="11"/>
    </row>
    <row r="2013" spans="3:4">
      <c r="C2013" s="11"/>
      <c r="D2013" s="11"/>
    </row>
    <row r="2014" spans="3:4">
      <c r="C2014" s="11"/>
      <c r="D2014" s="11"/>
    </row>
    <row r="2015" spans="3:4">
      <c r="C2015" s="11"/>
      <c r="D2015" s="11"/>
    </row>
    <row r="2016" spans="3:4">
      <c r="C2016" s="11"/>
      <c r="D2016" s="11"/>
    </row>
    <row r="2017" spans="3:4">
      <c r="C2017" s="11"/>
      <c r="D2017" s="11"/>
    </row>
    <row r="2018" spans="3:4">
      <c r="C2018" s="11"/>
      <c r="D2018" s="11"/>
    </row>
    <row r="2019" spans="3:4">
      <c r="C2019" s="11"/>
      <c r="D2019" s="11"/>
    </row>
    <row r="2020" spans="3:4">
      <c r="C2020" s="11"/>
      <c r="D2020" s="11"/>
    </row>
    <row r="2021" spans="3:4">
      <c r="C2021" s="11"/>
      <c r="D2021" s="11"/>
    </row>
    <row r="2022" spans="3:4">
      <c r="C2022" s="11"/>
      <c r="D2022" s="11"/>
    </row>
    <row r="2023" spans="3:4">
      <c r="C2023" s="11"/>
      <c r="D2023" s="11"/>
    </row>
    <row r="2024" spans="3:4">
      <c r="C2024" s="11"/>
      <c r="D2024" s="11"/>
    </row>
    <row r="2025" spans="3:4">
      <c r="C2025" s="11"/>
      <c r="D2025" s="11"/>
    </row>
    <row r="2026" spans="3:4">
      <c r="C2026" s="11"/>
      <c r="D2026" s="11"/>
    </row>
    <row r="2027" spans="3:4">
      <c r="C2027" s="11"/>
      <c r="D2027" s="11"/>
    </row>
    <row r="2028" spans="3:4">
      <c r="C2028" s="11"/>
      <c r="D2028" s="11"/>
    </row>
    <row r="2029" spans="3:4">
      <c r="C2029" s="11"/>
      <c r="D2029" s="11"/>
    </row>
    <row r="2030" spans="3:4">
      <c r="C2030" s="11"/>
      <c r="D2030" s="11"/>
    </row>
    <row r="2031" spans="3:4">
      <c r="C2031" s="11"/>
      <c r="D2031" s="11"/>
    </row>
    <row r="2032" spans="3:4">
      <c r="C2032" s="11"/>
      <c r="D2032" s="11"/>
    </row>
    <row r="2033" spans="3:4">
      <c r="C2033" s="11"/>
      <c r="D2033" s="11"/>
    </row>
    <row r="2034" spans="3:4">
      <c r="C2034" s="11"/>
      <c r="D2034" s="11"/>
    </row>
    <row r="2035" spans="3:4">
      <c r="C2035" s="11"/>
      <c r="D2035" s="11"/>
    </row>
    <row r="2036" spans="3:4">
      <c r="C2036" s="11"/>
      <c r="D2036" s="11"/>
    </row>
    <row r="2037" spans="3:4">
      <c r="C2037" s="11"/>
      <c r="D2037" s="11"/>
    </row>
    <row r="2038" spans="3:4">
      <c r="C2038" s="11"/>
      <c r="D2038" s="11"/>
    </row>
    <row r="2039" spans="3:4">
      <c r="C2039" s="11"/>
      <c r="D2039" s="11"/>
    </row>
    <row r="2040" spans="3:4">
      <c r="C2040" s="11"/>
      <c r="D2040" s="11"/>
    </row>
    <row r="2041" spans="3:4">
      <c r="C2041" s="11"/>
      <c r="D2041" s="11"/>
    </row>
    <row r="2042" spans="3:4">
      <c r="C2042" s="11"/>
      <c r="D2042" s="11"/>
    </row>
    <row r="2043" spans="3:4">
      <c r="C2043" s="11"/>
      <c r="D2043" s="11"/>
    </row>
    <row r="2044" spans="3:4">
      <c r="C2044" s="11"/>
      <c r="D2044" s="11"/>
    </row>
    <row r="2045" spans="3:4">
      <c r="C2045" s="11"/>
      <c r="D2045" s="11"/>
    </row>
    <row r="2046" spans="3:4">
      <c r="C2046" s="11"/>
      <c r="D2046" s="11"/>
    </row>
    <row r="2047" spans="3:4">
      <c r="C2047" s="11"/>
      <c r="D2047" s="11"/>
    </row>
    <row r="2048" spans="3:4">
      <c r="C2048" s="11"/>
      <c r="D2048" s="11"/>
    </row>
    <row r="2049" spans="3:4">
      <c r="C2049" s="11"/>
      <c r="D2049" s="11"/>
    </row>
    <row r="2050" spans="3:4">
      <c r="C2050" s="11"/>
      <c r="D2050" s="11"/>
    </row>
    <row r="2051" spans="3:4">
      <c r="C2051" s="11"/>
      <c r="D2051" s="11"/>
    </row>
    <row r="2052" spans="3:4">
      <c r="C2052" s="11"/>
      <c r="D2052" s="11"/>
    </row>
    <row r="2053" spans="3:4">
      <c r="C2053" s="11"/>
      <c r="D2053" s="11"/>
    </row>
    <row r="2054" spans="3:4">
      <c r="C2054" s="11"/>
      <c r="D2054" s="11"/>
    </row>
    <row r="2055" spans="3:4">
      <c r="C2055" s="11"/>
      <c r="D2055" s="11"/>
    </row>
    <row r="2056" spans="3:4">
      <c r="C2056" s="11"/>
      <c r="D2056" s="11"/>
    </row>
    <row r="2057" spans="3:4">
      <c r="C2057" s="11"/>
      <c r="D2057" s="11"/>
    </row>
    <row r="2058" spans="3:4">
      <c r="C2058" s="11"/>
      <c r="D2058" s="11"/>
    </row>
    <row r="2059" spans="3:4">
      <c r="C2059" s="11"/>
      <c r="D2059" s="11"/>
    </row>
    <row r="2060" spans="3:4">
      <c r="C2060" s="11"/>
      <c r="D2060" s="11"/>
    </row>
    <row r="2061" spans="3:4">
      <c r="C2061" s="11"/>
      <c r="D2061" s="11"/>
    </row>
    <row r="2062" spans="3:4">
      <c r="C2062" s="11"/>
      <c r="D2062" s="11"/>
    </row>
    <row r="2063" spans="3:4">
      <c r="C2063" s="11"/>
      <c r="D2063" s="11"/>
    </row>
    <row r="2064" spans="3:4">
      <c r="C2064" s="11"/>
      <c r="D2064" s="11"/>
    </row>
    <row r="2065" spans="3:4">
      <c r="C2065" s="11"/>
      <c r="D2065" s="11"/>
    </row>
    <row r="2066" spans="3:4">
      <c r="C2066" s="11"/>
      <c r="D2066" s="11"/>
    </row>
    <row r="2067" spans="3:4">
      <c r="C2067" s="11"/>
      <c r="D2067" s="11"/>
    </row>
    <row r="2068" spans="3:4">
      <c r="C2068" s="11"/>
      <c r="D2068" s="11"/>
    </row>
    <row r="2069" spans="3:4">
      <c r="C2069" s="11"/>
      <c r="D2069" s="11"/>
    </row>
    <row r="2070" spans="3:4">
      <c r="C2070" s="11"/>
      <c r="D2070" s="11"/>
    </row>
    <row r="2071" spans="3:4">
      <c r="C2071" s="11"/>
      <c r="D2071" s="11"/>
    </row>
    <row r="2072" spans="3:4">
      <c r="C2072" s="11"/>
      <c r="D2072" s="11"/>
    </row>
    <row r="2073" spans="3:4">
      <c r="C2073" s="11"/>
      <c r="D2073" s="11"/>
    </row>
    <row r="2074" spans="3:4">
      <c r="C2074" s="11"/>
      <c r="D2074" s="11"/>
    </row>
    <row r="2075" spans="3:4">
      <c r="C2075" s="11"/>
      <c r="D2075" s="11"/>
    </row>
    <row r="2076" spans="3:4">
      <c r="C2076" s="11"/>
      <c r="D2076" s="11"/>
    </row>
    <row r="2077" spans="3:4">
      <c r="C2077" s="11"/>
      <c r="D2077" s="11"/>
    </row>
    <row r="2078" spans="3:4">
      <c r="C2078" s="11"/>
      <c r="D2078" s="11"/>
    </row>
    <row r="2079" spans="3:4">
      <c r="C2079" s="11"/>
      <c r="D2079" s="11"/>
    </row>
    <row r="2080" spans="3:4">
      <c r="C2080" s="11"/>
      <c r="D2080" s="11"/>
    </row>
    <row r="2081" spans="3:4">
      <c r="C2081" s="11"/>
      <c r="D2081" s="11"/>
    </row>
    <row r="2082" spans="3:4">
      <c r="C2082" s="11"/>
      <c r="D2082" s="11"/>
    </row>
    <row r="2083" spans="3:4">
      <c r="C2083" s="11"/>
      <c r="D2083" s="11"/>
    </row>
    <row r="2084" spans="3:4">
      <c r="C2084" s="11"/>
      <c r="D2084" s="11"/>
    </row>
    <row r="2085" spans="3:4">
      <c r="C2085" s="11"/>
      <c r="D2085" s="11"/>
    </row>
    <row r="2086" spans="3:4">
      <c r="C2086" s="11"/>
      <c r="D2086" s="11"/>
    </row>
    <row r="2087" spans="3:4">
      <c r="C2087" s="11"/>
      <c r="D2087" s="11"/>
    </row>
    <row r="2088" spans="3:4">
      <c r="C2088" s="11"/>
      <c r="D2088" s="11"/>
    </row>
    <row r="2089" spans="3:4">
      <c r="C2089" s="11"/>
      <c r="D2089" s="11"/>
    </row>
    <row r="2090" spans="3:4">
      <c r="C2090" s="11"/>
      <c r="D2090" s="11"/>
    </row>
    <row r="2091" spans="3:4">
      <c r="C2091" s="11"/>
      <c r="D2091" s="11"/>
    </row>
    <row r="2092" spans="3:4">
      <c r="C2092" s="11"/>
      <c r="D2092" s="11"/>
    </row>
    <row r="2093" spans="3:4">
      <c r="C2093" s="11"/>
      <c r="D2093" s="11"/>
    </row>
    <row r="2094" spans="3:4">
      <c r="C2094" s="11"/>
      <c r="D2094" s="11"/>
    </row>
    <row r="2095" spans="3:4">
      <c r="C2095" s="11"/>
      <c r="D2095" s="11"/>
    </row>
    <row r="2096" spans="3:4">
      <c r="C2096" s="11"/>
      <c r="D2096" s="11"/>
    </row>
    <row r="2097" spans="3:4">
      <c r="C2097" s="11"/>
      <c r="D2097" s="11"/>
    </row>
    <row r="2098" spans="3:4">
      <c r="C2098" s="11"/>
      <c r="D2098" s="11"/>
    </row>
    <row r="2099" spans="3:4">
      <c r="C2099" s="11"/>
      <c r="D2099" s="11"/>
    </row>
    <row r="2100" spans="3:4">
      <c r="C2100" s="11"/>
      <c r="D2100" s="11"/>
    </row>
    <row r="2101" spans="3:4">
      <c r="C2101" s="11"/>
      <c r="D2101" s="11"/>
    </row>
    <row r="2102" spans="3:4">
      <c r="C2102" s="11"/>
      <c r="D2102" s="11"/>
    </row>
    <row r="2103" spans="3:4">
      <c r="C2103" s="11"/>
      <c r="D2103" s="11"/>
    </row>
    <row r="2104" spans="3:4">
      <c r="C2104" s="11"/>
      <c r="D2104" s="11"/>
    </row>
    <row r="2105" spans="3:4">
      <c r="C2105" s="11"/>
      <c r="D2105" s="11"/>
    </row>
    <row r="2106" spans="3:4">
      <c r="C2106" s="11"/>
      <c r="D2106" s="11"/>
    </row>
    <row r="2107" spans="3:4">
      <c r="C2107" s="11"/>
      <c r="D2107" s="11"/>
    </row>
    <row r="2108" spans="3:4">
      <c r="C2108" s="11"/>
      <c r="D2108" s="11"/>
    </row>
    <row r="2109" spans="3:4">
      <c r="C2109" s="11"/>
      <c r="D2109" s="11"/>
    </row>
    <row r="2110" spans="3:4">
      <c r="C2110" s="11"/>
      <c r="D2110" s="11"/>
    </row>
    <row r="2111" spans="3:4">
      <c r="C2111" s="11"/>
      <c r="D2111" s="11"/>
    </row>
    <row r="2112" spans="3:4">
      <c r="C2112" s="11"/>
      <c r="D2112" s="11"/>
    </row>
    <row r="2113" spans="3:4">
      <c r="C2113" s="11"/>
      <c r="D2113" s="11"/>
    </row>
    <row r="2114" spans="3:4">
      <c r="C2114" s="11"/>
      <c r="D2114" s="11"/>
    </row>
    <row r="2115" spans="3:4">
      <c r="C2115" s="11"/>
      <c r="D2115" s="11"/>
    </row>
    <row r="2116" spans="3:4">
      <c r="C2116" s="11"/>
      <c r="D2116" s="11"/>
    </row>
    <row r="2117" spans="3:4">
      <c r="C2117" s="11"/>
      <c r="D2117" s="11"/>
    </row>
    <row r="2118" spans="3:4">
      <c r="C2118" s="11"/>
      <c r="D2118" s="11"/>
    </row>
    <row r="2119" spans="3:4">
      <c r="C2119" s="11"/>
      <c r="D2119" s="11"/>
    </row>
    <row r="2120" spans="3:4">
      <c r="C2120" s="11"/>
      <c r="D2120" s="11"/>
    </row>
    <row r="2121" spans="3:4">
      <c r="C2121" s="11"/>
      <c r="D2121" s="11"/>
    </row>
    <row r="2122" spans="3:4">
      <c r="C2122" s="11"/>
      <c r="D2122" s="11"/>
    </row>
    <row r="2123" spans="3:4">
      <c r="C2123" s="11"/>
      <c r="D2123" s="11"/>
    </row>
    <row r="2124" spans="3:4">
      <c r="C2124" s="11"/>
      <c r="D2124" s="11"/>
    </row>
    <row r="2125" spans="3:4">
      <c r="C2125" s="11"/>
      <c r="D2125" s="11"/>
    </row>
    <row r="2126" spans="3:4">
      <c r="C2126" s="11"/>
      <c r="D2126" s="11"/>
    </row>
    <row r="2127" spans="3:4">
      <c r="C2127" s="11"/>
      <c r="D2127" s="11"/>
    </row>
    <row r="2128" spans="3:4">
      <c r="C2128" s="11"/>
      <c r="D2128" s="11"/>
    </row>
    <row r="2129" spans="3:4">
      <c r="C2129" s="11"/>
      <c r="D2129" s="11"/>
    </row>
    <row r="2130" spans="3:4">
      <c r="C2130" s="11"/>
      <c r="D2130" s="11"/>
    </row>
    <row r="2131" spans="3:4">
      <c r="C2131" s="11"/>
      <c r="D2131" s="11"/>
    </row>
    <row r="2132" spans="3:4">
      <c r="C2132" s="11"/>
      <c r="D2132" s="11"/>
    </row>
    <row r="2133" spans="3:4">
      <c r="C2133" s="11"/>
      <c r="D2133" s="11"/>
    </row>
    <row r="2134" spans="3:4">
      <c r="C2134" s="11"/>
      <c r="D2134" s="11"/>
    </row>
    <row r="2135" spans="3:4">
      <c r="C2135" s="11"/>
      <c r="D2135" s="11"/>
    </row>
    <row r="2136" spans="3:4">
      <c r="C2136" s="11"/>
      <c r="D2136" s="11"/>
    </row>
    <row r="2137" spans="3:4">
      <c r="C2137" s="11"/>
      <c r="D2137" s="11"/>
    </row>
    <row r="2138" spans="3:4">
      <c r="C2138" s="11"/>
      <c r="D2138" s="11"/>
    </row>
    <row r="2139" spans="3:4">
      <c r="C2139" s="11"/>
      <c r="D2139" s="11"/>
    </row>
    <row r="2140" spans="3:4">
      <c r="C2140" s="11"/>
      <c r="D2140" s="11"/>
    </row>
    <row r="2141" spans="3:4">
      <c r="C2141" s="11"/>
      <c r="D2141" s="11"/>
    </row>
    <row r="2142" spans="3:4">
      <c r="C2142" s="11"/>
      <c r="D2142" s="11"/>
    </row>
    <row r="2143" spans="3:4">
      <c r="C2143" s="11"/>
      <c r="D2143" s="11"/>
    </row>
    <row r="2144" spans="3:4">
      <c r="C2144" s="11"/>
      <c r="D2144" s="11"/>
    </row>
    <row r="2145" spans="3:4">
      <c r="C2145" s="11"/>
      <c r="D2145" s="11"/>
    </row>
    <row r="2146" spans="3:4">
      <c r="C2146" s="11"/>
      <c r="D2146" s="11"/>
    </row>
    <row r="2147" spans="3:4">
      <c r="C2147" s="11"/>
      <c r="D2147" s="11"/>
    </row>
    <row r="2148" spans="3:4">
      <c r="C2148" s="11"/>
      <c r="D2148" s="11"/>
    </row>
    <row r="2149" spans="3:4">
      <c r="C2149" s="11"/>
      <c r="D2149" s="11"/>
    </row>
    <row r="2150" spans="3:4">
      <c r="C2150" s="11"/>
      <c r="D2150" s="11"/>
    </row>
    <row r="2151" spans="3:4">
      <c r="C2151" s="11"/>
      <c r="D2151" s="11"/>
    </row>
    <row r="2152" spans="3:4">
      <c r="C2152" s="11"/>
      <c r="D2152" s="11"/>
    </row>
    <row r="2153" spans="3:4">
      <c r="C2153" s="11"/>
      <c r="D2153" s="11"/>
    </row>
    <row r="2154" spans="3:4">
      <c r="C2154" s="11"/>
      <c r="D2154" s="11"/>
    </row>
    <row r="2155" spans="3:4">
      <c r="C2155" s="11"/>
      <c r="D2155" s="11"/>
    </row>
    <row r="2156" spans="3:4">
      <c r="C2156" s="11"/>
      <c r="D2156" s="11"/>
    </row>
    <row r="2157" spans="3:4">
      <c r="C2157" s="11"/>
      <c r="D2157" s="11"/>
    </row>
    <row r="2158" spans="3:4">
      <c r="C2158" s="11"/>
      <c r="D2158" s="11"/>
    </row>
    <row r="2159" spans="3:4">
      <c r="C2159" s="11"/>
      <c r="D2159" s="11"/>
    </row>
    <row r="2160" spans="3:4">
      <c r="C2160" s="11"/>
      <c r="D2160" s="11"/>
    </row>
    <row r="2161" spans="3:4">
      <c r="C2161" s="11"/>
      <c r="D2161" s="11"/>
    </row>
    <row r="2162" spans="3:4">
      <c r="C2162" s="11"/>
      <c r="D2162" s="11"/>
    </row>
    <row r="2163" spans="3:4">
      <c r="C2163" s="11"/>
      <c r="D2163" s="11"/>
    </row>
    <row r="2164" spans="3:4">
      <c r="C2164" s="11"/>
      <c r="D2164" s="11"/>
    </row>
    <row r="2165" spans="3:4">
      <c r="C2165" s="11"/>
      <c r="D2165" s="11"/>
    </row>
    <row r="2166" spans="3:4">
      <c r="C2166" s="11"/>
      <c r="D2166" s="11"/>
    </row>
    <row r="2167" spans="3:4">
      <c r="C2167" s="11"/>
      <c r="D2167" s="11"/>
    </row>
    <row r="2168" spans="3:4">
      <c r="C2168" s="11"/>
      <c r="D2168" s="11"/>
    </row>
    <row r="2169" spans="3:4">
      <c r="C2169" s="11"/>
      <c r="D2169" s="11"/>
    </row>
    <row r="2170" spans="3:4">
      <c r="C2170" s="11"/>
      <c r="D2170" s="11"/>
    </row>
    <row r="2171" spans="3:4">
      <c r="C2171" s="11"/>
      <c r="D2171" s="11"/>
    </row>
    <row r="2172" spans="3:4">
      <c r="C2172" s="11"/>
      <c r="D2172" s="11"/>
    </row>
    <row r="2173" spans="3:4">
      <c r="C2173" s="11"/>
      <c r="D2173" s="11"/>
    </row>
    <row r="2174" spans="3:4">
      <c r="C2174" s="11"/>
      <c r="D2174" s="11"/>
    </row>
    <row r="2175" spans="3:4">
      <c r="C2175" s="11"/>
      <c r="D2175" s="11"/>
    </row>
    <row r="2176" spans="3:4">
      <c r="C2176" s="11"/>
      <c r="D2176" s="11"/>
    </row>
    <row r="2177" spans="3:4">
      <c r="C2177" s="11"/>
      <c r="D2177" s="11"/>
    </row>
    <row r="2178" spans="3:4">
      <c r="C2178" s="11"/>
      <c r="D2178" s="11"/>
    </row>
    <row r="2179" spans="3:4">
      <c r="C2179" s="11"/>
      <c r="D2179" s="11"/>
    </row>
    <row r="2180" spans="3:4">
      <c r="C2180" s="11"/>
      <c r="D2180" s="11"/>
    </row>
    <row r="2181" spans="3:4">
      <c r="C2181" s="11"/>
      <c r="D2181" s="11"/>
    </row>
    <row r="2182" spans="3:4">
      <c r="C2182" s="11"/>
      <c r="D2182" s="11"/>
    </row>
    <row r="2183" spans="3:4">
      <c r="C2183" s="11"/>
      <c r="D2183" s="11"/>
    </row>
    <row r="2184" spans="3:4">
      <c r="C2184" s="11"/>
      <c r="D2184" s="11"/>
    </row>
    <row r="2185" spans="3:4">
      <c r="C2185" s="11"/>
      <c r="D2185" s="11"/>
    </row>
    <row r="2186" spans="3:4">
      <c r="C2186" s="11"/>
      <c r="D2186" s="11"/>
    </row>
    <row r="2187" spans="3:4">
      <c r="C2187" s="11"/>
      <c r="D2187" s="11"/>
    </row>
    <row r="2188" spans="3:4">
      <c r="C2188" s="11"/>
      <c r="D2188" s="11"/>
    </row>
    <row r="2189" spans="3:4">
      <c r="C2189" s="11"/>
      <c r="D2189" s="11"/>
    </row>
    <row r="2190" spans="3:4">
      <c r="C2190" s="11"/>
      <c r="D2190" s="11"/>
    </row>
    <row r="2191" spans="3:4">
      <c r="C2191" s="11"/>
      <c r="D2191" s="11"/>
    </row>
    <row r="2192" spans="3:4">
      <c r="C2192" s="11"/>
      <c r="D2192" s="11"/>
    </row>
    <row r="2193" spans="3:4">
      <c r="C2193" s="11"/>
      <c r="D2193" s="11"/>
    </row>
    <row r="2194" spans="3:4">
      <c r="C2194" s="11"/>
      <c r="D2194" s="11"/>
    </row>
    <row r="2195" spans="3:4">
      <c r="C2195" s="11"/>
      <c r="D2195" s="11"/>
    </row>
    <row r="2196" spans="3:4">
      <c r="C2196" s="11"/>
      <c r="D2196" s="11"/>
    </row>
    <row r="2197" spans="3:4">
      <c r="C2197" s="11"/>
      <c r="D2197" s="11"/>
    </row>
    <row r="2198" spans="3:4">
      <c r="C2198" s="11"/>
      <c r="D2198" s="11"/>
    </row>
    <row r="2199" spans="3:4">
      <c r="C2199" s="11"/>
      <c r="D2199" s="11"/>
    </row>
    <row r="2200" spans="3:4">
      <c r="C2200" s="11"/>
      <c r="D2200" s="11"/>
    </row>
    <row r="2201" spans="3:4">
      <c r="C2201" s="11"/>
      <c r="D2201" s="11"/>
    </row>
    <row r="2202" spans="3:4">
      <c r="C2202" s="11"/>
      <c r="D2202" s="11"/>
    </row>
    <row r="2203" spans="3:4">
      <c r="C2203" s="11"/>
      <c r="D2203" s="11"/>
    </row>
    <row r="2204" spans="3:4">
      <c r="C2204" s="11"/>
      <c r="D2204" s="11"/>
    </row>
    <row r="2205" spans="3:4">
      <c r="C2205" s="11"/>
      <c r="D2205" s="11"/>
    </row>
    <row r="2206" spans="3:4">
      <c r="C2206" s="11"/>
      <c r="D2206" s="11"/>
    </row>
    <row r="2207" spans="3:4">
      <c r="C2207" s="11"/>
      <c r="D2207" s="11"/>
    </row>
    <row r="2208" spans="3:4">
      <c r="C2208" s="11"/>
      <c r="D2208" s="11"/>
    </row>
    <row r="2209" spans="3:4">
      <c r="C2209" s="11"/>
      <c r="D2209" s="11"/>
    </row>
    <row r="2210" spans="3:4">
      <c r="C2210" s="11"/>
      <c r="D2210" s="11"/>
    </row>
    <row r="2211" spans="3:4">
      <c r="C2211" s="11"/>
      <c r="D2211" s="11"/>
    </row>
    <row r="2212" spans="3:4">
      <c r="C2212" s="11"/>
      <c r="D2212" s="11"/>
    </row>
    <row r="2213" spans="3:4">
      <c r="C2213" s="11"/>
      <c r="D2213" s="11"/>
    </row>
    <row r="2214" spans="3:4">
      <c r="C2214" s="11"/>
      <c r="D2214" s="11"/>
    </row>
    <row r="2215" spans="3:4">
      <c r="C2215" s="11"/>
      <c r="D2215" s="11"/>
    </row>
    <row r="2216" spans="3:4">
      <c r="C2216" s="11"/>
      <c r="D2216" s="11"/>
    </row>
    <row r="2217" spans="3:4">
      <c r="C2217" s="11"/>
      <c r="D2217" s="11"/>
    </row>
    <row r="2218" spans="3:4">
      <c r="C2218" s="11"/>
      <c r="D2218" s="11"/>
    </row>
    <row r="2219" spans="3:4">
      <c r="C2219" s="11"/>
      <c r="D2219" s="11"/>
    </row>
    <row r="2220" spans="3:4">
      <c r="C2220" s="11"/>
      <c r="D2220" s="11"/>
    </row>
    <row r="2221" spans="3:4">
      <c r="C2221" s="11"/>
      <c r="D2221" s="11"/>
    </row>
    <row r="2222" spans="3:4">
      <c r="C2222" s="11"/>
      <c r="D2222" s="11"/>
    </row>
    <row r="2223" spans="3:4">
      <c r="C2223" s="11"/>
      <c r="D2223" s="11"/>
    </row>
    <row r="2224" spans="3:4">
      <c r="C2224" s="11"/>
      <c r="D2224" s="11"/>
    </row>
    <row r="2225" spans="3:4">
      <c r="C2225" s="11"/>
      <c r="D2225" s="11"/>
    </row>
    <row r="2226" spans="3:4">
      <c r="C2226" s="11"/>
      <c r="D2226" s="11"/>
    </row>
    <row r="2227" spans="3:4">
      <c r="C2227" s="11"/>
      <c r="D2227" s="11"/>
    </row>
    <row r="2228" spans="3:4">
      <c r="C2228" s="11"/>
      <c r="D2228" s="11"/>
    </row>
    <row r="2229" spans="3:4">
      <c r="C2229" s="11"/>
      <c r="D2229" s="11"/>
    </row>
    <row r="2230" spans="3:4">
      <c r="C2230" s="11"/>
      <c r="D2230" s="11"/>
    </row>
    <row r="2231" spans="3:4">
      <c r="C2231" s="11"/>
      <c r="D2231" s="11"/>
    </row>
    <row r="2232" spans="3:4">
      <c r="C2232" s="11"/>
      <c r="D2232" s="11"/>
    </row>
    <row r="2233" spans="3:4">
      <c r="C2233" s="11"/>
      <c r="D2233" s="11"/>
    </row>
    <row r="2234" spans="3:4">
      <c r="C2234" s="11"/>
      <c r="D2234" s="11"/>
    </row>
    <row r="2235" spans="3:4">
      <c r="C2235" s="11"/>
      <c r="D2235" s="11"/>
    </row>
    <row r="2236" spans="3:4">
      <c r="C2236" s="11"/>
      <c r="D2236" s="11"/>
    </row>
    <row r="2237" spans="3:4">
      <c r="C2237" s="11"/>
      <c r="D2237" s="11"/>
    </row>
    <row r="2238" spans="3:4">
      <c r="C2238" s="11"/>
      <c r="D2238" s="11"/>
    </row>
    <row r="2239" spans="3:4">
      <c r="C2239" s="11"/>
      <c r="D2239" s="11"/>
    </row>
    <row r="2240" spans="3:4">
      <c r="C2240" s="11"/>
      <c r="D2240" s="11"/>
    </row>
    <row r="2241" spans="3:4">
      <c r="C2241" s="11"/>
      <c r="D2241" s="11"/>
    </row>
    <row r="2242" spans="3:4">
      <c r="C2242" s="11"/>
      <c r="D2242" s="11"/>
    </row>
    <row r="2243" spans="3:4">
      <c r="C2243" s="11"/>
      <c r="D2243" s="11"/>
    </row>
    <row r="2244" spans="3:4">
      <c r="C2244" s="11"/>
      <c r="D2244" s="11"/>
    </row>
    <row r="2245" spans="3:4">
      <c r="C2245" s="11"/>
      <c r="D2245" s="11"/>
    </row>
    <row r="2246" spans="3:4">
      <c r="C2246" s="11"/>
      <c r="D2246" s="11"/>
    </row>
    <row r="2247" spans="3:4">
      <c r="C2247" s="11"/>
      <c r="D2247" s="11"/>
    </row>
    <row r="2248" spans="3:4">
      <c r="C2248" s="11"/>
      <c r="D2248" s="11"/>
    </row>
    <row r="2249" spans="3:4">
      <c r="C2249" s="11"/>
      <c r="D2249" s="11"/>
    </row>
    <row r="2250" spans="3:4">
      <c r="C2250" s="11"/>
      <c r="D2250" s="11"/>
    </row>
    <row r="2251" spans="3:4">
      <c r="C2251" s="11"/>
      <c r="D2251" s="11"/>
    </row>
    <row r="2252" spans="3:4">
      <c r="C2252" s="11"/>
      <c r="D2252" s="11"/>
    </row>
    <row r="2253" spans="3:4">
      <c r="C2253" s="11"/>
      <c r="D2253" s="11"/>
    </row>
    <row r="2254" spans="3:4">
      <c r="C2254" s="11"/>
      <c r="D2254" s="11"/>
    </row>
    <row r="2255" spans="3:4">
      <c r="C2255" s="11"/>
      <c r="D2255" s="11"/>
    </row>
    <row r="2256" spans="3:4">
      <c r="C2256" s="11"/>
      <c r="D2256" s="11"/>
    </row>
    <row r="2257" spans="3:4">
      <c r="C2257" s="11"/>
      <c r="D2257" s="11"/>
    </row>
    <row r="2258" spans="3:4">
      <c r="C2258" s="11"/>
      <c r="D2258" s="11"/>
    </row>
    <row r="2259" spans="3:4">
      <c r="C2259" s="11"/>
      <c r="D2259" s="11"/>
    </row>
    <row r="2260" spans="3:4">
      <c r="C2260" s="11"/>
      <c r="D2260" s="11"/>
    </row>
    <row r="2261" spans="3:4">
      <c r="C2261" s="11"/>
      <c r="D2261" s="11"/>
    </row>
    <row r="2262" spans="3:4">
      <c r="C2262" s="11"/>
      <c r="D2262" s="11"/>
    </row>
    <row r="2263" spans="3:4">
      <c r="C2263" s="11"/>
      <c r="D2263" s="11"/>
    </row>
    <row r="2264" spans="3:4">
      <c r="C2264" s="11"/>
      <c r="D2264" s="11"/>
    </row>
    <row r="2265" spans="3:4">
      <c r="C2265" s="11"/>
      <c r="D2265" s="11"/>
    </row>
    <row r="2266" spans="3:4">
      <c r="C2266" s="11"/>
      <c r="D2266" s="11"/>
    </row>
    <row r="2267" spans="3:4">
      <c r="C2267" s="11"/>
      <c r="D2267" s="11"/>
    </row>
    <row r="2268" spans="3:4">
      <c r="C2268" s="11"/>
      <c r="D2268" s="11"/>
    </row>
    <row r="2269" spans="3:4">
      <c r="C2269" s="11"/>
      <c r="D2269" s="11"/>
    </row>
    <row r="2270" spans="3:4">
      <c r="C2270" s="11"/>
      <c r="D2270" s="11"/>
    </row>
    <row r="2271" spans="3:4">
      <c r="C2271" s="11"/>
      <c r="D2271" s="11"/>
    </row>
    <row r="2272" spans="3:4">
      <c r="C2272" s="11"/>
      <c r="D2272" s="11"/>
    </row>
    <row r="2273" spans="3:4">
      <c r="C2273" s="11"/>
      <c r="D2273" s="11"/>
    </row>
    <row r="2274" spans="3:4">
      <c r="C2274" s="11"/>
      <c r="D2274" s="11"/>
    </row>
    <row r="2275" spans="3:4">
      <c r="C2275" s="11"/>
      <c r="D2275" s="11"/>
    </row>
    <row r="2276" spans="3:4">
      <c r="C2276" s="11"/>
      <c r="D2276" s="11"/>
    </row>
    <row r="2277" spans="3:4">
      <c r="C2277" s="11"/>
      <c r="D2277" s="11"/>
    </row>
    <row r="2278" spans="3:4">
      <c r="C2278" s="11"/>
      <c r="D2278" s="11"/>
    </row>
    <row r="2279" spans="3:4">
      <c r="C2279" s="11"/>
      <c r="D2279" s="11"/>
    </row>
    <row r="2280" spans="3:4">
      <c r="C2280" s="11"/>
      <c r="D2280" s="11"/>
    </row>
    <row r="2281" spans="3:4">
      <c r="C2281" s="11"/>
      <c r="D2281" s="11"/>
    </row>
    <row r="2282" spans="3:4">
      <c r="C2282" s="11"/>
      <c r="D2282" s="11"/>
    </row>
    <row r="2283" spans="3:4">
      <c r="C2283" s="11"/>
      <c r="D2283" s="11"/>
    </row>
    <row r="2284" spans="3:4">
      <c r="C2284" s="11"/>
      <c r="D2284" s="11"/>
    </row>
    <row r="2285" spans="3:4">
      <c r="C2285" s="11"/>
      <c r="D2285" s="11"/>
    </row>
    <row r="2286" spans="3:4">
      <c r="C2286" s="11"/>
      <c r="D2286" s="11"/>
    </row>
    <row r="2287" spans="3:4">
      <c r="C2287" s="11"/>
      <c r="D2287" s="11"/>
    </row>
    <row r="2288" spans="3:4">
      <c r="C2288" s="11"/>
      <c r="D2288" s="11"/>
    </row>
    <row r="2289" spans="3:4">
      <c r="C2289" s="11"/>
      <c r="D2289" s="11"/>
    </row>
    <row r="2290" spans="3:4">
      <c r="C2290" s="11"/>
      <c r="D2290" s="11"/>
    </row>
    <row r="2291" spans="3:4">
      <c r="C2291" s="11"/>
      <c r="D2291" s="11"/>
    </row>
    <row r="2292" spans="3:4">
      <c r="C2292" s="11"/>
      <c r="D2292" s="11"/>
    </row>
    <row r="2293" spans="3:4">
      <c r="C2293" s="11"/>
      <c r="D2293" s="11"/>
    </row>
    <row r="2294" spans="3:4">
      <c r="C2294" s="11"/>
      <c r="D2294" s="11"/>
    </row>
    <row r="2295" spans="3:4">
      <c r="C2295" s="11"/>
      <c r="D2295" s="11"/>
    </row>
    <row r="2296" spans="3:4">
      <c r="C2296" s="11"/>
      <c r="D2296" s="11"/>
    </row>
    <row r="2297" spans="3:4">
      <c r="C2297" s="11"/>
      <c r="D2297" s="11"/>
    </row>
    <row r="2298" spans="3:4">
      <c r="C2298" s="11"/>
      <c r="D2298" s="11"/>
    </row>
    <row r="2299" spans="3:4">
      <c r="C2299" s="11"/>
      <c r="D2299" s="11"/>
    </row>
    <row r="2300" spans="3:4">
      <c r="C2300" s="11"/>
      <c r="D2300" s="11"/>
    </row>
    <row r="2301" spans="3:4">
      <c r="C2301" s="11"/>
      <c r="D2301" s="11"/>
    </row>
    <row r="2302" spans="3:4">
      <c r="C2302" s="11"/>
      <c r="D2302" s="11"/>
    </row>
    <row r="2303" spans="3:4">
      <c r="C2303" s="11"/>
      <c r="D2303" s="11"/>
    </row>
    <row r="2304" spans="3:4">
      <c r="C2304" s="11"/>
      <c r="D2304" s="11"/>
    </row>
    <row r="2305" spans="3:4">
      <c r="C2305" s="11"/>
      <c r="D2305" s="11"/>
    </row>
    <row r="2306" spans="3:4">
      <c r="C2306" s="11"/>
      <c r="D2306" s="11"/>
    </row>
    <row r="2307" spans="3:4">
      <c r="C2307" s="11"/>
      <c r="D2307" s="11"/>
    </row>
    <row r="2308" spans="3:4">
      <c r="C2308" s="11"/>
      <c r="D2308" s="11"/>
    </row>
    <row r="2309" spans="3:4">
      <c r="C2309" s="11"/>
      <c r="D2309" s="11"/>
    </row>
    <row r="2310" spans="3:4">
      <c r="C2310" s="11"/>
      <c r="D2310" s="11"/>
    </row>
    <row r="2311" spans="3:4">
      <c r="C2311" s="11"/>
      <c r="D2311" s="11"/>
    </row>
    <row r="2312" spans="3:4">
      <c r="C2312" s="11"/>
      <c r="D2312" s="11"/>
    </row>
    <row r="2313" spans="3:4">
      <c r="C2313" s="11"/>
      <c r="D2313" s="11"/>
    </row>
    <row r="2314" spans="3:4">
      <c r="C2314" s="11"/>
      <c r="D2314" s="11"/>
    </row>
    <row r="2315" spans="3:4">
      <c r="C2315" s="11"/>
      <c r="D2315" s="11"/>
    </row>
    <row r="2316" spans="3:4">
      <c r="C2316" s="11"/>
      <c r="D2316" s="11"/>
    </row>
    <row r="2317" spans="3:4">
      <c r="C2317" s="11"/>
      <c r="D2317" s="11"/>
    </row>
    <row r="2318" spans="3:4">
      <c r="C2318" s="11"/>
      <c r="D2318" s="11"/>
    </row>
    <row r="2319" spans="3:4">
      <c r="C2319" s="11"/>
      <c r="D2319" s="11"/>
    </row>
    <row r="2320" spans="3:4">
      <c r="C2320" s="11"/>
      <c r="D2320" s="11"/>
    </row>
    <row r="2321" spans="3:4">
      <c r="C2321" s="11"/>
      <c r="D2321" s="11"/>
    </row>
    <row r="2322" spans="3:4">
      <c r="C2322" s="11"/>
      <c r="D2322" s="11"/>
    </row>
    <row r="2323" spans="3:4">
      <c r="C2323" s="11"/>
      <c r="D2323" s="11"/>
    </row>
    <row r="2324" spans="3:4">
      <c r="C2324" s="11"/>
      <c r="D2324" s="11"/>
    </row>
    <row r="2325" spans="3:4">
      <c r="C2325" s="11"/>
      <c r="D2325" s="11"/>
    </row>
    <row r="2326" spans="3:4">
      <c r="C2326" s="11"/>
      <c r="D2326" s="11"/>
    </row>
    <row r="2327" spans="3:4">
      <c r="C2327" s="11"/>
      <c r="D2327" s="11"/>
    </row>
    <row r="2328" spans="3:4">
      <c r="C2328" s="11"/>
      <c r="D2328" s="11"/>
    </row>
    <row r="2329" spans="3:4">
      <c r="C2329" s="11"/>
      <c r="D2329" s="11"/>
    </row>
    <row r="2330" spans="3:4">
      <c r="C2330" s="11"/>
      <c r="D2330" s="11"/>
    </row>
    <row r="2331" spans="3:4">
      <c r="C2331" s="11"/>
      <c r="D2331" s="11"/>
    </row>
    <row r="2332" spans="3:4">
      <c r="C2332" s="11"/>
      <c r="D2332" s="11"/>
    </row>
    <row r="2333" spans="3:4">
      <c r="C2333" s="11"/>
      <c r="D2333" s="11"/>
    </row>
    <row r="2334" spans="3:4">
      <c r="C2334" s="11"/>
      <c r="D2334" s="11"/>
    </row>
    <row r="2335" spans="3:4">
      <c r="C2335" s="11"/>
      <c r="D2335" s="11"/>
    </row>
    <row r="2336" spans="3:4">
      <c r="C2336" s="11"/>
      <c r="D2336" s="11"/>
    </row>
    <row r="2337" spans="3:4">
      <c r="C2337" s="11"/>
      <c r="D2337" s="11"/>
    </row>
    <row r="2338" spans="3:4">
      <c r="C2338" s="11"/>
      <c r="D2338" s="11"/>
    </row>
    <row r="2339" spans="3:4">
      <c r="C2339" s="11"/>
      <c r="D2339" s="11"/>
    </row>
    <row r="2340" spans="3:4">
      <c r="C2340" s="11"/>
      <c r="D2340" s="11"/>
    </row>
    <row r="2341" spans="3:4">
      <c r="C2341" s="11"/>
      <c r="D2341" s="11"/>
    </row>
    <row r="2342" spans="3:4">
      <c r="C2342" s="11"/>
      <c r="D2342" s="11"/>
    </row>
    <row r="2343" spans="3:4">
      <c r="C2343" s="11"/>
      <c r="D2343" s="11"/>
    </row>
    <row r="2344" spans="3:4">
      <c r="C2344" s="11"/>
      <c r="D2344" s="11"/>
    </row>
    <row r="2345" spans="3:4">
      <c r="C2345" s="11"/>
      <c r="D2345" s="11"/>
    </row>
    <row r="2346" spans="3:4">
      <c r="C2346" s="11"/>
      <c r="D2346" s="11"/>
    </row>
    <row r="2347" spans="3:4">
      <c r="C2347" s="11"/>
      <c r="D2347" s="11"/>
    </row>
    <row r="2348" spans="3:4">
      <c r="C2348" s="11"/>
      <c r="D2348" s="11"/>
    </row>
    <row r="2349" spans="3:4">
      <c r="C2349" s="11"/>
      <c r="D2349" s="11"/>
    </row>
    <row r="2350" spans="3:4">
      <c r="C2350" s="11"/>
      <c r="D2350" s="11"/>
    </row>
    <row r="2351" spans="3:4">
      <c r="C2351" s="11"/>
      <c r="D2351" s="11"/>
    </row>
    <row r="2352" spans="3:4">
      <c r="C2352" s="11"/>
      <c r="D2352" s="11"/>
    </row>
    <row r="2353" spans="3:4">
      <c r="C2353" s="11"/>
      <c r="D2353" s="11"/>
    </row>
    <row r="2354" spans="3:4">
      <c r="C2354" s="11"/>
      <c r="D2354" s="11"/>
    </row>
    <row r="2355" spans="3:4">
      <c r="C2355" s="11"/>
      <c r="D2355" s="11"/>
    </row>
    <row r="2356" spans="3:4">
      <c r="C2356" s="11"/>
      <c r="D2356" s="11"/>
    </row>
    <row r="2357" spans="3:4">
      <c r="C2357" s="11"/>
      <c r="D2357" s="11"/>
    </row>
    <row r="2358" spans="3:4">
      <c r="C2358" s="11"/>
      <c r="D2358" s="11"/>
    </row>
    <row r="2359" spans="3:4">
      <c r="C2359" s="11"/>
      <c r="D2359" s="11"/>
    </row>
    <row r="2360" spans="3:4">
      <c r="C2360" s="11"/>
      <c r="D2360" s="11"/>
    </row>
    <row r="2361" spans="3:4">
      <c r="C2361" s="11"/>
      <c r="D2361" s="11"/>
    </row>
    <row r="2362" spans="3:4">
      <c r="C2362" s="11"/>
      <c r="D2362" s="11"/>
    </row>
    <row r="2363" spans="3:4">
      <c r="C2363" s="11"/>
      <c r="D2363" s="11"/>
    </row>
    <row r="2364" spans="3:4">
      <c r="C2364" s="11"/>
      <c r="D2364" s="11"/>
    </row>
    <row r="2365" spans="3:4">
      <c r="C2365" s="11"/>
      <c r="D2365" s="11"/>
    </row>
    <row r="2366" spans="3:4">
      <c r="C2366" s="11"/>
      <c r="D2366" s="11"/>
    </row>
    <row r="2367" spans="3:4">
      <c r="C2367" s="11"/>
      <c r="D2367" s="11"/>
    </row>
    <row r="2368" spans="3:4">
      <c r="C2368" s="11"/>
      <c r="D2368" s="11"/>
    </row>
    <row r="2369" spans="3:4">
      <c r="C2369" s="11"/>
      <c r="D2369" s="11"/>
    </row>
    <row r="2370" spans="3:4">
      <c r="C2370" s="11"/>
      <c r="D2370" s="11"/>
    </row>
    <row r="2371" spans="3:4">
      <c r="C2371" s="11"/>
      <c r="D2371" s="11"/>
    </row>
    <row r="2372" spans="3:4">
      <c r="C2372" s="11"/>
      <c r="D2372" s="11"/>
    </row>
    <row r="2373" spans="3:4">
      <c r="C2373" s="11"/>
      <c r="D2373" s="11"/>
    </row>
    <row r="2374" spans="3:4">
      <c r="C2374" s="11"/>
      <c r="D2374" s="11"/>
    </row>
    <row r="2375" spans="3:4">
      <c r="C2375" s="11"/>
      <c r="D2375" s="11"/>
    </row>
    <row r="2376" spans="3:4">
      <c r="C2376" s="11"/>
      <c r="D2376" s="11"/>
    </row>
    <row r="2377" spans="3:4">
      <c r="C2377" s="11"/>
      <c r="D2377" s="11"/>
    </row>
    <row r="2378" spans="3:4">
      <c r="C2378" s="11"/>
      <c r="D2378" s="11"/>
    </row>
    <row r="2379" spans="3:4">
      <c r="C2379" s="11"/>
      <c r="D2379" s="11"/>
    </row>
    <row r="2380" spans="3:4">
      <c r="C2380" s="11"/>
      <c r="D2380" s="11"/>
    </row>
    <row r="2381" spans="3:4">
      <c r="C2381" s="11"/>
      <c r="D2381" s="11"/>
    </row>
    <row r="2382" spans="3:4">
      <c r="C2382" s="11"/>
      <c r="D2382" s="11"/>
    </row>
    <row r="2383" spans="3:4">
      <c r="C2383" s="11"/>
      <c r="D2383" s="11"/>
    </row>
    <row r="2384" spans="3:4">
      <c r="C2384" s="11"/>
      <c r="D2384" s="11"/>
    </row>
    <row r="2385" spans="3:4">
      <c r="C2385" s="11"/>
      <c r="D2385" s="11"/>
    </row>
    <row r="2386" spans="3:4">
      <c r="C2386" s="11"/>
      <c r="D2386" s="11"/>
    </row>
    <row r="2387" spans="3:4">
      <c r="C2387" s="11"/>
      <c r="D2387" s="11"/>
    </row>
    <row r="2388" spans="3:4">
      <c r="C2388" s="11"/>
      <c r="D2388" s="11"/>
    </row>
    <row r="2389" spans="3:4">
      <c r="C2389" s="11"/>
      <c r="D2389" s="11"/>
    </row>
    <row r="2390" spans="3:4">
      <c r="C2390" s="11"/>
      <c r="D2390" s="11"/>
    </row>
    <row r="2391" spans="3:4">
      <c r="C2391" s="11"/>
      <c r="D2391" s="11"/>
    </row>
    <row r="2392" spans="3:4">
      <c r="C2392" s="11"/>
      <c r="D2392" s="11"/>
    </row>
    <row r="2393" spans="3:4">
      <c r="C2393" s="11"/>
      <c r="D2393" s="11"/>
    </row>
    <row r="2394" spans="3:4">
      <c r="C2394" s="11"/>
      <c r="D2394" s="11"/>
    </row>
    <row r="2395" spans="3:4">
      <c r="C2395" s="11"/>
      <c r="D2395" s="11"/>
    </row>
    <row r="2396" spans="3:4">
      <c r="C2396" s="11"/>
      <c r="D2396" s="11"/>
    </row>
    <row r="2397" spans="3:4">
      <c r="C2397" s="11"/>
      <c r="D2397" s="11"/>
    </row>
    <row r="2398" spans="3:4">
      <c r="C2398" s="11"/>
      <c r="D2398" s="11"/>
    </row>
    <row r="2399" spans="3:4">
      <c r="C2399" s="11"/>
      <c r="D2399" s="11"/>
    </row>
    <row r="2400" spans="3:4">
      <c r="C2400" s="11"/>
      <c r="D2400" s="11"/>
    </row>
    <row r="2401" spans="3:4">
      <c r="C2401" s="11"/>
      <c r="D2401" s="11"/>
    </row>
    <row r="2402" spans="3:4">
      <c r="C2402" s="11"/>
      <c r="D2402" s="11"/>
    </row>
    <row r="2403" spans="3:4">
      <c r="C2403" s="11"/>
      <c r="D2403" s="11"/>
    </row>
    <row r="2404" spans="3:4">
      <c r="C2404" s="11"/>
      <c r="D2404" s="11"/>
    </row>
    <row r="2405" spans="3:4">
      <c r="C2405" s="11"/>
      <c r="D2405" s="11"/>
    </row>
    <row r="2406" spans="3:4">
      <c r="C2406" s="11"/>
      <c r="D2406" s="11"/>
    </row>
    <row r="2407" spans="3:4">
      <c r="C2407" s="11"/>
      <c r="D2407" s="11"/>
    </row>
    <row r="2408" spans="3:4">
      <c r="C2408" s="11"/>
      <c r="D2408" s="11"/>
    </row>
    <row r="2409" spans="3:4">
      <c r="C2409" s="11"/>
      <c r="D2409" s="11"/>
    </row>
    <row r="2410" spans="3:4">
      <c r="C2410" s="11"/>
      <c r="D2410" s="11"/>
    </row>
    <row r="2411" spans="3:4">
      <c r="C2411" s="11"/>
      <c r="D2411" s="11"/>
    </row>
    <row r="2412" spans="3:4">
      <c r="C2412" s="11"/>
      <c r="D2412" s="11"/>
    </row>
    <row r="2413" spans="3:4">
      <c r="C2413" s="11"/>
      <c r="D2413" s="11"/>
    </row>
    <row r="2414" spans="3:4">
      <c r="C2414" s="11"/>
      <c r="D2414" s="11"/>
    </row>
    <row r="2415" spans="3:4">
      <c r="C2415" s="11"/>
      <c r="D2415" s="11"/>
    </row>
    <row r="2416" spans="3:4">
      <c r="C2416" s="11"/>
      <c r="D2416" s="11"/>
    </row>
    <row r="2417" spans="3:4">
      <c r="C2417" s="11"/>
      <c r="D2417" s="11"/>
    </row>
    <row r="2418" spans="3:4">
      <c r="C2418" s="11"/>
      <c r="D2418" s="11"/>
    </row>
    <row r="2419" spans="3:4">
      <c r="C2419" s="11"/>
      <c r="D2419" s="11"/>
    </row>
    <row r="2420" spans="3:4">
      <c r="C2420" s="11"/>
      <c r="D2420" s="11"/>
    </row>
    <row r="2421" spans="3:4">
      <c r="C2421" s="11"/>
      <c r="D2421" s="11"/>
    </row>
    <row r="2422" spans="3:4">
      <c r="C2422" s="11"/>
      <c r="D2422" s="11"/>
    </row>
    <row r="2423" spans="3:4">
      <c r="C2423" s="11"/>
      <c r="D2423" s="11"/>
    </row>
    <row r="2424" spans="3:4">
      <c r="C2424" s="11"/>
      <c r="D2424" s="11"/>
    </row>
    <row r="2425" spans="3:4">
      <c r="C2425" s="11"/>
      <c r="D2425" s="11"/>
    </row>
    <row r="2426" spans="3:4">
      <c r="C2426" s="11"/>
      <c r="D2426" s="11"/>
    </row>
    <row r="2427" spans="3:4">
      <c r="C2427" s="11"/>
      <c r="D2427" s="11"/>
    </row>
    <row r="2428" spans="3:4">
      <c r="C2428" s="11"/>
      <c r="D2428" s="11"/>
    </row>
    <row r="2429" spans="3:4">
      <c r="C2429" s="11"/>
      <c r="D2429" s="11"/>
    </row>
    <row r="2430" spans="3:4">
      <c r="C2430" s="11"/>
      <c r="D2430" s="11"/>
    </row>
    <row r="2431" spans="3:4">
      <c r="C2431" s="11"/>
      <c r="D2431" s="11"/>
    </row>
    <row r="2432" spans="3:4">
      <c r="C2432" s="11"/>
      <c r="D2432" s="11"/>
    </row>
    <row r="2433" spans="3:4">
      <c r="C2433" s="11"/>
      <c r="D2433" s="11"/>
    </row>
    <row r="2434" spans="3:4">
      <c r="C2434" s="11"/>
      <c r="D2434" s="11"/>
    </row>
    <row r="2435" spans="3:4">
      <c r="C2435" s="11"/>
      <c r="D2435" s="11"/>
    </row>
    <row r="2436" spans="3:4">
      <c r="C2436" s="11"/>
      <c r="D2436" s="11"/>
    </row>
    <row r="2437" spans="3:4">
      <c r="C2437" s="11"/>
      <c r="D2437" s="11"/>
    </row>
    <row r="2438" spans="3:4">
      <c r="C2438" s="11"/>
      <c r="D2438" s="11"/>
    </row>
    <row r="2439" spans="3:4">
      <c r="C2439" s="11"/>
      <c r="D2439" s="11"/>
    </row>
    <row r="2440" spans="3:4">
      <c r="C2440" s="11"/>
      <c r="D2440" s="11"/>
    </row>
    <row r="2441" spans="3:4">
      <c r="C2441" s="11"/>
      <c r="D2441" s="11"/>
    </row>
    <row r="2442" spans="3:4">
      <c r="C2442" s="11"/>
      <c r="D2442" s="11"/>
    </row>
    <row r="2443" spans="3:4">
      <c r="C2443" s="11"/>
      <c r="D2443" s="11"/>
    </row>
    <row r="2444" spans="3:4">
      <c r="C2444" s="11"/>
      <c r="D2444" s="11"/>
    </row>
    <row r="2445" spans="3:4">
      <c r="C2445" s="11"/>
      <c r="D2445" s="11"/>
    </row>
    <row r="2446" spans="3:4">
      <c r="C2446" s="11"/>
      <c r="D2446" s="11"/>
    </row>
    <row r="2447" spans="3:4">
      <c r="C2447" s="11"/>
      <c r="D2447" s="11"/>
    </row>
    <row r="2448" spans="3:4">
      <c r="C2448" s="11"/>
      <c r="D2448" s="11"/>
    </row>
    <row r="2449" spans="3:4">
      <c r="C2449" s="11"/>
      <c r="D2449" s="11"/>
    </row>
    <row r="2450" spans="3:4">
      <c r="C2450" s="11"/>
      <c r="D2450" s="11"/>
    </row>
    <row r="2451" spans="3:4">
      <c r="C2451" s="11"/>
      <c r="D2451" s="11"/>
    </row>
    <row r="2452" spans="3:4">
      <c r="C2452" s="11"/>
      <c r="D2452" s="11"/>
    </row>
    <row r="2453" spans="3:4">
      <c r="C2453" s="11"/>
      <c r="D2453" s="11"/>
    </row>
    <row r="2454" spans="3:4">
      <c r="C2454" s="11"/>
      <c r="D2454" s="11"/>
    </row>
    <row r="2455" spans="3:4">
      <c r="C2455" s="11"/>
      <c r="D2455" s="11"/>
    </row>
    <row r="2456" spans="3:4">
      <c r="C2456" s="11"/>
      <c r="D2456" s="11"/>
    </row>
    <row r="2457" spans="3:4">
      <c r="C2457" s="11"/>
      <c r="D2457" s="11"/>
    </row>
    <row r="2458" spans="3:4">
      <c r="C2458" s="11"/>
      <c r="D2458" s="11"/>
    </row>
    <row r="2459" spans="3:4">
      <c r="C2459" s="11"/>
      <c r="D2459" s="11"/>
    </row>
    <row r="2460" spans="3:4">
      <c r="C2460" s="11"/>
      <c r="D2460" s="11"/>
    </row>
    <row r="2461" spans="3:4">
      <c r="C2461" s="11"/>
      <c r="D2461" s="11"/>
    </row>
    <row r="2462" spans="3:4">
      <c r="C2462" s="11"/>
      <c r="D2462" s="11"/>
    </row>
    <row r="2463" spans="3:4">
      <c r="C2463" s="11"/>
      <c r="D2463" s="11"/>
    </row>
    <row r="2464" spans="3:4">
      <c r="C2464" s="11"/>
      <c r="D2464" s="11"/>
    </row>
    <row r="2465" spans="3:4">
      <c r="C2465" s="11"/>
      <c r="D2465" s="11"/>
    </row>
    <row r="2466" spans="3:4">
      <c r="C2466" s="11"/>
      <c r="D2466" s="11"/>
    </row>
    <row r="2467" spans="3:4">
      <c r="C2467" s="11"/>
      <c r="D2467" s="11"/>
    </row>
    <row r="2468" spans="3:4">
      <c r="C2468" s="11"/>
      <c r="D2468" s="11"/>
    </row>
    <row r="2469" spans="3:4">
      <c r="C2469" s="11"/>
      <c r="D2469" s="11"/>
    </row>
    <row r="2470" spans="3:4">
      <c r="C2470" s="11"/>
      <c r="D2470" s="11"/>
    </row>
    <row r="2471" spans="3:4">
      <c r="C2471" s="11"/>
      <c r="D2471" s="11"/>
    </row>
    <row r="2472" spans="3:4">
      <c r="C2472" s="11"/>
      <c r="D2472" s="11"/>
    </row>
    <row r="2473" spans="3:4">
      <c r="C2473" s="11"/>
      <c r="D2473" s="11"/>
    </row>
    <row r="2474" spans="3:4">
      <c r="C2474" s="11"/>
      <c r="D2474" s="11"/>
    </row>
    <row r="2475" spans="3:4">
      <c r="C2475" s="11"/>
      <c r="D2475" s="11"/>
    </row>
    <row r="2476" spans="3:4">
      <c r="C2476" s="11"/>
      <c r="D2476" s="11"/>
    </row>
    <row r="2477" spans="3:4">
      <c r="C2477" s="11"/>
      <c r="D2477" s="11"/>
    </row>
    <row r="2478" spans="3:4">
      <c r="C2478" s="11"/>
      <c r="D2478" s="11"/>
    </row>
    <row r="2479" spans="3:4">
      <c r="C2479" s="11"/>
      <c r="D2479" s="11"/>
    </row>
    <row r="2480" spans="3:4">
      <c r="C2480" s="11"/>
      <c r="D2480" s="11"/>
    </row>
    <row r="2481" spans="3:4">
      <c r="C2481" s="11"/>
      <c r="D2481" s="11"/>
    </row>
    <row r="2482" spans="3:4">
      <c r="C2482" s="11"/>
      <c r="D2482" s="11"/>
    </row>
    <row r="2483" spans="3:4">
      <c r="C2483" s="11"/>
      <c r="D2483" s="11"/>
    </row>
    <row r="2484" spans="3:4">
      <c r="C2484" s="11"/>
      <c r="D2484" s="11"/>
    </row>
    <row r="2485" spans="3:4">
      <c r="C2485" s="11"/>
      <c r="D2485" s="11"/>
    </row>
    <row r="2486" spans="3:4">
      <c r="C2486" s="11"/>
      <c r="D2486" s="11"/>
    </row>
    <row r="2487" spans="3:4">
      <c r="C2487" s="11"/>
      <c r="D2487" s="11"/>
    </row>
    <row r="2488" spans="3:4">
      <c r="C2488" s="11"/>
      <c r="D2488" s="11"/>
    </row>
    <row r="2489" spans="3:4">
      <c r="C2489" s="11"/>
      <c r="D2489" s="11"/>
    </row>
    <row r="2490" spans="3:4">
      <c r="C2490" s="11"/>
      <c r="D2490" s="11"/>
    </row>
    <row r="2491" spans="3:4">
      <c r="C2491" s="11"/>
      <c r="D2491" s="11"/>
    </row>
    <row r="2492" spans="3:4">
      <c r="C2492" s="11"/>
      <c r="D2492" s="11"/>
    </row>
    <row r="2493" spans="3:4">
      <c r="C2493" s="11"/>
      <c r="D2493" s="11"/>
    </row>
    <row r="2494" spans="3:4">
      <c r="C2494" s="11"/>
      <c r="D2494" s="11"/>
    </row>
    <row r="2495" spans="3:4">
      <c r="C2495" s="11"/>
      <c r="D2495" s="11"/>
    </row>
    <row r="2496" spans="3:4">
      <c r="C2496" s="11"/>
      <c r="D2496" s="11"/>
    </row>
    <row r="2497" spans="3:4">
      <c r="C2497" s="11"/>
      <c r="D2497" s="11"/>
    </row>
    <row r="2498" spans="3:4">
      <c r="C2498" s="11"/>
      <c r="D2498" s="11"/>
    </row>
    <row r="2499" spans="3:4">
      <c r="C2499" s="11"/>
      <c r="D2499" s="11"/>
    </row>
    <row r="2500" spans="3:4">
      <c r="C2500" s="11"/>
      <c r="D2500" s="11"/>
    </row>
    <row r="2501" spans="3:4">
      <c r="C2501" s="11"/>
      <c r="D2501" s="11"/>
    </row>
    <row r="2502" spans="3:4">
      <c r="C2502" s="11"/>
      <c r="D2502" s="11"/>
    </row>
    <row r="2503" spans="3:4">
      <c r="C2503" s="11"/>
      <c r="D2503" s="11"/>
    </row>
    <row r="2504" spans="3:4">
      <c r="C2504" s="11"/>
      <c r="D2504" s="11"/>
    </row>
    <row r="2505" spans="3:4">
      <c r="C2505" s="11"/>
      <c r="D2505" s="11"/>
    </row>
    <row r="2506" spans="3:4">
      <c r="C2506" s="11"/>
      <c r="D2506" s="11"/>
    </row>
    <row r="2507" spans="3:4">
      <c r="C2507" s="11"/>
      <c r="D2507" s="11"/>
    </row>
    <row r="2508" spans="3:4">
      <c r="C2508" s="11"/>
      <c r="D2508" s="11"/>
    </row>
    <row r="2509" spans="3:4">
      <c r="C2509" s="11"/>
      <c r="D2509" s="11"/>
    </row>
    <row r="2510" spans="3:4">
      <c r="C2510" s="11"/>
      <c r="D2510" s="11"/>
    </row>
    <row r="2511" spans="3:4">
      <c r="C2511" s="11"/>
      <c r="D2511" s="11"/>
    </row>
    <row r="2512" spans="3:4">
      <c r="C2512" s="11"/>
      <c r="D2512" s="11"/>
    </row>
    <row r="2513" spans="3:4">
      <c r="C2513" s="11"/>
      <c r="D2513" s="11"/>
    </row>
    <row r="2514" spans="3:4">
      <c r="C2514" s="11"/>
      <c r="D2514" s="11"/>
    </row>
    <row r="2515" spans="3:4">
      <c r="C2515" s="11"/>
      <c r="D2515" s="11"/>
    </row>
    <row r="2516" spans="3:4">
      <c r="C2516" s="11"/>
      <c r="D2516" s="11"/>
    </row>
    <row r="2517" spans="3:4">
      <c r="C2517" s="11"/>
      <c r="D2517" s="11"/>
    </row>
    <row r="2518" spans="3:4">
      <c r="C2518" s="11"/>
      <c r="D2518" s="11"/>
    </row>
    <row r="2519" spans="3:4">
      <c r="C2519" s="11"/>
      <c r="D2519" s="11"/>
    </row>
    <row r="2520" spans="3:4">
      <c r="C2520" s="11"/>
      <c r="D2520" s="11"/>
    </row>
    <row r="2521" spans="3:4">
      <c r="C2521" s="11"/>
      <c r="D2521" s="11"/>
    </row>
    <row r="2522" spans="3:4">
      <c r="C2522" s="11"/>
      <c r="D2522" s="11"/>
    </row>
    <row r="2523" spans="3:4">
      <c r="C2523" s="11"/>
      <c r="D2523" s="11"/>
    </row>
    <row r="2524" spans="3:4">
      <c r="C2524" s="11"/>
      <c r="D2524" s="11"/>
    </row>
    <row r="2525" spans="3:4">
      <c r="C2525" s="11"/>
      <c r="D2525" s="11"/>
    </row>
    <row r="2526" spans="3:4">
      <c r="C2526" s="11"/>
      <c r="D2526" s="11"/>
    </row>
    <row r="2527" spans="3:4">
      <c r="C2527" s="11"/>
      <c r="D2527" s="11"/>
    </row>
    <row r="2528" spans="3:4">
      <c r="C2528" s="11"/>
      <c r="D2528" s="11"/>
    </row>
    <row r="2529" spans="3:4">
      <c r="C2529" s="11"/>
      <c r="D2529" s="11"/>
    </row>
    <row r="2530" spans="3:4">
      <c r="C2530" s="11"/>
      <c r="D2530" s="11"/>
    </row>
    <row r="2531" spans="3:4">
      <c r="C2531" s="11"/>
      <c r="D2531" s="11"/>
    </row>
    <row r="2532" spans="3:4">
      <c r="C2532" s="11"/>
      <c r="D2532" s="11"/>
    </row>
    <row r="2533" spans="3:4">
      <c r="C2533" s="11"/>
      <c r="D2533" s="11"/>
    </row>
    <row r="2534" spans="3:4">
      <c r="C2534" s="11"/>
      <c r="D2534" s="11"/>
    </row>
    <row r="2535" spans="3:4">
      <c r="C2535" s="11"/>
      <c r="D2535" s="11"/>
    </row>
    <row r="2536" spans="3:4">
      <c r="C2536" s="11"/>
      <c r="D2536" s="11"/>
    </row>
    <row r="2537" spans="3:4">
      <c r="C2537" s="11"/>
      <c r="D2537" s="11"/>
    </row>
    <row r="2538" spans="3:4">
      <c r="C2538" s="11"/>
      <c r="D2538" s="11"/>
    </row>
    <row r="2539" spans="3:4">
      <c r="C2539" s="11"/>
      <c r="D2539" s="11"/>
    </row>
    <row r="2540" spans="3:4">
      <c r="C2540" s="11"/>
      <c r="D2540" s="11"/>
    </row>
    <row r="2541" spans="3:4">
      <c r="C2541" s="11"/>
      <c r="D2541" s="11"/>
    </row>
    <row r="2542" spans="3:4">
      <c r="C2542" s="11"/>
      <c r="D2542" s="11"/>
    </row>
    <row r="2543" spans="3:4">
      <c r="C2543" s="11"/>
      <c r="D2543" s="11"/>
    </row>
    <row r="2544" spans="3:4">
      <c r="C2544" s="11"/>
      <c r="D2544" s="11"/>
    </row>
    <row r="2545" spans="3:4">
      <c r="C2545" s="11"/>
      <c r="D2545" s="11"/>
    </row>
    <row r="2546" spans="3:4">
      <c r="C2546" s="11"/>
      <c r="D2546" s="11"/>
    </row>
    <row r="2547" spans="3:4">
      <c r="C2547" s="11"/>
      <c r="D2547" s="11"/>
    </row>
    <row r="2548" spans="3:4">
      <c r="C2548" s="11"/>
      <c r="D2548" s="11"/>
    </row>
    <row r="2549" spans="3:4">
      <c r="C2549" s="11"/>
      <c r="D2549" s="11"/>
    </row>
    <row r="2550" spans="3:4">
      <c r="C2550" s="11"/>
      <c r="D2550" s="11"/>
    </row>
    <row r="2551" spans="3:4">
      <c r="C2551" s="11"/>
      <c r="D2551" s="11"/>
    </row>
    <row r="2552" spans="3:4">
      <c r="C2552" s="11"/>
      <c r="D2552" s="11"/>
    </row>
    <row r="2553" spans="3:4">
      <c r="C2553" s="11"/>
      <c r="D2553" s="11"/>
    </row>
    <row r="2554" spans="3:4">
      <c r="C2554" s="11"/>
      <c r="D2554" s="11"/>
    </row>
    <row r="2555" spans="3:4">
      <c r="C2555" s="11"/>
      <c r="D2555" s="11"/>
    </row>
    <row r="2556" spans="3:4">
      <c r="C2556" s="11"/>
      <c r="D2556" s="11"/>
    </row>
    <row r="2557" spans="3:4">
      <c r="C2557" s="11"/>
      <c r="D2557" s="11"/>
    </row>
    <row r="2558" spans="3:4">
      <c r="C2558" s="11"/>
      <c r="D2558" s="11"/>
    </row>
    <row r="2559" spans="3:4">
      <c r="C2559" s="11"/>
      <c r="D2559" s="11"/>
    </row>
    <row r="2560" spans="3:4">
      <c r="C2560" s="11"/>
      <c r="D2560" s="11"/>
    </row>
    <row r="2561" spans="3:4">
      <c r="C2561" s="11"/>
      <c r="D2561" s="11"/>
    </row>
    <row r="2562" spans="3:4">
      <c r="C2562" s="11"/>
      <c r="D2562" s="11"/>
    </row>
    <row r="2563" spans="3:4">
      <c r="C2563" s="11"/>
      <c r="D2563" s="11"/>
    </row>
    <row r="2564" spans="3:4">
      <c r="C2564" s="11"/>
      <c r="D2564" s="11"/>
    </row>
  </sheetData>
  <phoneticPr fontId="7" type="noConversion"/>
  <hyperlinks>
    <hyperlink ref="H63761" r:id="rId1" display="http://vsolj.cetus-net.org/bulletin.html" xr:uid="{00000000-0004-0000-0000-000000000000}"/>
    <hyperlink ref="H63754" r:id="rId2" display="https://www.aavso.org/ejaavso" xr:uid="{00000000-0004-0000-0000-000001000000}"/>
    <hyperlink ref="I63761" r:id="rId3" display="http://vsolj.cetus-net.org/bulletin.html" xr:uid="{00000000-0004-0000-0000-000002000000}"/>
    <hyperlink ref="AQ57412" r:id="rId4" display="http://cdsbib.u-strasbg.fr/cgi-bin/cdsbib?1990RMxAA..21..381G" xr:uid="{00000000-0004-0000-0000-000003000000}"/>
    <hyperlink ref="H63758" r:id="rId5" display="https://www.aavso.org/ejaavso" xr:uid="{00000000-0004-0000-0000-000004000000}"/>
    <hyperlink ref="AP4776" r:id="rId6" display="http://cdsbib.u-strasbg.fr/cgi-bin/cdsbib?1990RMxAA..21..381G" xr:uid="{00000000-0004-0000-0000-000005000000}"/>
    <hyperlink ref="AP4779" r:id="rId7" display="http://cdsbib.u-strasbg.fr/cgi-bin/cdsbib?1990RMxAA..21..381G" xr:uid="{00000000-0004-0000-0000-000006000000}"/>
    <hyperlink ref="AP4777" r:id="rId8" display="http://cdsbib.u-strasbg.fr/cgi-bin/cdsbib?1990RMxAA..21..381G" xr:uid="{00000000-0004-0000-0000-000007000000}"/>
    <hyperlink ref="AP4761" r:id="rId9" display="http://cdsbib.u-strasbg.fr/cgi-bin/cdsbib?1990RMxAA..21..381G" xr:uid="{00000000-0004-0000-0000-000008000000}"/>
    <hyperlink ref="AQ4990" r:id="rId10" display="http://cdsbib.u-strasbg.fr/cgi-bin/cdsbib?1990RMxAA..21..381G" xr:uid="{00000000-0004-0000-0000-000009000000}"/>
    <hyperlink ref="AQ4994" r:id="rId11" display="http://cdsbib.u-strasbg.fr/cgi-bin/cdsbib?1990RMxAA..21..381G" xr:uid="{00000000-0004-0000-0000-00000A000000}"/>
    <hyperlink ref="AQ64674" r:id="rId12" display="http://cdsbib.u-strasbg.fr/cgi-bin/cdsbib?1990RMxAA..21..381G" xr:uid="{00000000-0004-0000-0000-00000B000000}"/>
    <hyperlink ref="I1882" r:id="rId13" display="http://vsolj.cetus-net.org/bulletin.html" xr:uid="{00000000-0004-0000-0000-00000C000000}"/>
    <hyperlink ref="H1882" r:id="rId14" display="http://vsolj.cetus-net.org/bulletin.html" xr:uid="{00000000-0004-0000-0000-00000D000000}"/>
    <hyperlink ref="AQ65335" r:id="rId15" display="http://cdsbib.u-strasbg.fr/cgi-bin/cdsbib?1990RMxAA..21..381G" xr:uid="{00000000-0004-0000-0000-00000E000000}"/>
    <hyperlink ref="AQ65334" r:id="rId16" display="http://cdsbib.u-strasbg.fr/cgi-bin/cdsbib?1990RMxAA..21..381G" xr:uid="{00000000-0004-0000-0000-00000F000000}"/>
    <hyperlink ref="AP3052" r:id="rId17" display="http://cdsbib.u-strasbg.fr/cgi-bin/cdsbib?1990RMxAA..21..381G" xr:uid="{00000000-0004-0000-0000-000010000000}"/>
    <hyperlink ref="AP3070" r:id="rId18" display="http://cdsbib.u-strasbg.fr/cgi-bin/cdsbib?1990RMxAA..21..381G" xr:uid="{00000000-0004-0000-0000-000011000000}"/>
    <hyperlink ref="AP3071" r:id="rId19" display="http://cdsbib.u-strasbg.fr/cgi-bin/cdsbib?1990RMxAA..21..381G" xr:uid="{00000000-0004-0000-0000-000012000000}"/>
    <hyperlink ref="AP306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0"/>
  <sheetViews>
    <sheetView topLeftCell="A2" workbookViewId="0">
      <selection activeCell="A11" sqref="A11:IV448"/>
    </sheetView>
  </sheetViews>
  <sheetFormatPr defaultRowHeight="12.75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40" t="s">
        <v>52</v>
      </c>
      <c r="I1" s="41" t="s">
        <v>53</v>
      </c>
      <c r="J1" s="42" t="s">
        <v>54</v>
      </c>
    </row>
    <row r="2" spans="1:16">
      <c r="I2" s="43" t="s">
        <v>55</v>
      </c>
      <c r="J2" s="44" t="s">
        <v>56</v>
      </c>
    </row>
    <row r="3" spans="1:16">
      <c r="A3" s="45" t="s">
        <v>57</v>
      </c>
      <c r="I3" s="43" t="s">
        <v>58</v>
      </c>
      <c r="J3" s="44" t="s">
        <v>59</v>
      </c>
    </row>
    <row r="4" spans="1:16">
      <c r="I4" s="43" t="s">
        <v>60</v>
      </c>
      <c r="J4" s="44" t="s">
        <v>59</v>
      </c>
    </row>
    <row r="5" spans="1:16" ht="13.5" thickBot="1">
      <c r="I5" s="46" t="s">
        <v>61</v>
      </c>
      <c r="J5" s="47" t="s">
        <v>62</v>
      </c>
    </row>
    <row r="10" spans="1:16" ht="13.5" thickBot="1"/>
    <row r="11" spans="1:16" ht="12.75" customHeight="1" thickBot="1">
      <c r="A11" s="11" t="str">
        <f t="shared" ref="A11:A24" si="0">P11</f>
        <v>IBVS 5287 </v>
      </c>
      <c r="B11" s="16" t="str">
        <f t="shared" ref="B11:B24" si="1">IF(H11=INT(H11),"I","II")</f>
        <v>I</v>
      </c>
      <c r="C11" s="11">
        <f t="shared" ref="C11:C24" si="2">1*G11</f>
        <v>51675.450400000002</v>
      </c>
      <c r="D11" s="14" t="str">
        <f t="shared" ref="D11:D24" si="3">VLOOKUP(F11,I$1:J$5,2,FALSE)</f>
        <v>vis</v>
      </c>
      <c r="E11" s="48">
        <f>VLOOKUP(C11,Active!C$21:E$973,3,FALSE)</f>
        <v>26160.048569898761</v>
      </c>
      <c r="F11" s="16" t="s">
        <v>61</v>
      </c>
      <c r="G11" s="14" t="str">
        <f t="shared" ref="G11:G24" si="4">MID(I11,3,LEN(I11)-3)</f>
        <v>51675.4504</v>
      </c>
      <c r="H11" s="11">
        <f t="shared" ref="H11:H24" si="5">1*K11</f>
        <v>26160</v>
      </c>
      <c r="I11" s="49" t="s">
        <v>63</v>
      </c>
      <c r="J11" s="50" t="s">
        <v>64</v>
      </c>
      <c r="K11" s="49">
        <v>26160</v>
      </c>
      <c r="L11" s="49" t="s">
        <v>65</v>
      </c>
      <c r="M11" s="50" t="s">
        <v>66</v>
      </c>
      <c r="N11" s="50" t="s">
        <v>67</v>
      </c>
      <c r="O11" s="51" t="s">
        <v>68</v>
      </c>
      <c r="P11" s="52" t="s">
        <v>69</v>
      </c>
    </row>
    <row r="12" spans="1:16" ht="12.75" customHeight="1" thickBot="1">
      <c r="A12" s="11" t="str">
        <f t="shared" si="0"/>
        <v>OEJV 0074 </v>
      </c>
      <c r="B12" s="16" t="str">
        <f t="shared" si="1"/>
        <v>I</v>
      </c>
      <c r="C12" s="11">
        <f t="shared" si="2"/>
        <v>51696.422030000002</v>
      </c>
      <c r="D12" s="14" t="str">
        <f t="shared" si="3"/>
        <v>vis</v>
      </c>
      <c r="E12" s="48">
        <f>VLOOKUP(C12,Active!C$21:E$973,3,FALSE)</f>
        <v>26207.031500984616</v>
      </c>
      <c r="F12" s="16" t="s">
        <v>61</v>
      </c>
      <c r="G12" s="14" t="str">
        <f t="shared" si="4"/>
        <v>51696.42203</v>
      </c>
      <c r="H12" s="11">
        <f t="shared" si="5"/>
        <v>26207</v>
      </c>
      <c r="I12" s="49" t="s">
        <v>70</v>
      </c>
      <c r="J12" s="50" t="s">
        <v>71</v>
      </c>
      <c r="K12" s="49">
        <v>26207</v>
      </c>
      <c r="L12" s="49" t="s">
        <v>72</v>
      </c>
      <c r="M12" s="50" t="s">
        <v>73</v>
      </c>
      <c r="N12" s="50" t="s">
        <v>74</v>
      </c>
      <c r="O12" s="51" t="s">
        <v>75</v>
      </c>
      <c r="P12" s="52" t="s">
        <v>76</v>
      </c>
    </row>
    <row r="13" spans="1:16" ht="12.75" customHeight="1" thickBot="1">
      <c r="A13" s="11" t="str">
        <f t="shared" si="0"/>
        <v>OEJV 0074 </v>
      </c>
      <c r="B13" s="16" t="str">
        <f t="shared" si="1"/>
        <v>I</v>
      </c>
      <c r="C13" s="11">
        <f t="shared" si="2"/>
        <v>51704.454599999997</v>
      </c>
      <c r="D13" s="14" t="str">
        <f t="shared" si="3"/>
        <v>vis</v>
      </c>
      <c r="E13" s="48">
        <f>VLOOKUP(C13,Active!C$21:E$973,3,FALSE)</f>
        <v>26225.026939715517</v>
      </c>
      <c r="F13" s="16" t="s">
        <v>61</v>
      </c>
      <c r="G13" s="14" t="str">
        <f t="shared" si="4"/>
        <v>51704.45460</v>
      </c>
      <c r="H13" s="11">
        <f t="shared" si="5"/>
        <v>26225</v>
      </c>
      <c r="I13" s="49" t="s">
        <v>77</v>
      </c>
      <c r="J13" s="50" t="s">
        <v>78</v>
      </c>
      <c r="K13" s="49">
        <v>26225</v>
      </c>
      <c r="L13" s="49" t="s">
        <v>79</v>
      </c>
      <c r="M13" s="50" t="s">
        <v>73</v>
      </c>
      <c r="N13" s="50" t="s">
        <v>74</v>
      </c>
      <c r="O13" s="51" t="s">
        <v>75</v>
      </c>
      <c r="P13" s="52" t="s">
        <v>76</v>
      </c>
    </row>
    <row r="14" spans="1:16" ht="12.75" customHeight="1" thickBot="1">
      <c r="A14" s="11" t="str">
        <f t="shared" si="0"/>
        <v>IBVS 5583 </v>
      </c>
      <c r="B14" s="16" t="str">
        <f t="shared" si="1"/>
        <v>I</v>
      </c>
      <c r="C14" s="11">
        <f t="shared" si="2"/>
        <v>52023.607000000004</v>
      </c>
      <c r="D14" s="14" t="str">
        <f t="shared" si="3"/>
        <v>vis</v>
      </c>
      <c r="E14" s="48">
        <f>VLOOKUP(C14,Active!C$21:E$973,3,FALSE)</f>
        <v>26940.026928513988</v>
      </c>
      <c r="F14" s="16" t="s">
        <v>61</v>
      </c>
      <c r="G14" s="14" t="str">
        <f t="shared" si="4"/>
        <v>52023.6070</v>
      </c>
      <c r="H14" s="11">
        <f t="shared" si="5"/>
        <v>26940</v>
      </c>
      <c r="I14" s="49" t="s">
        <v>80</v>
      </c>
      <c r="J14" s="50" t="s">
        <v>81</v>
      </c>
      <c r="K14" s="49">
        <v>26940</v>
      </c>
      <c r="L14" s="49" t="s">
        <v>82</v>
      </c>
      <c r="M14" s="50" t="s">
        <v>66</v>
      </c>
      <c r="N14" s="50" t="s">
        <v>83</v>
      </c>
      <c r="O14" s="51" t="s">
        <v>68</v>
      </c>
      <c r="P14" s="52" t="s">
        <v>84</v>
      </c>
    </row>
    <row r="15" spans="1:16" ht="12.75" customHeight="1" thickBot="1">
      <c r="A15" s="11" t="str">
        <f t="shared" si="0"/>
        <v>IBVS 5583 </v>
      </c>
      <c r="B15" s="16" t="str">
        <f t="shared" si="1"/>
        <v>I</v>
      </c>
      <c r="C15" s="11">
        <f t="shared" si="2"/>
        <v>52141.447</v>
      </c>
      <c r="D15" s="14" t="str">
        <f t="shared" si="3"/>
        <v>vis</v>
      </c>
      <c r="E15" s="48">
        <f>VLOOKUP(C15,Active!C$21:E$973,3,FALSE)</f>
        <v>27204.024939119601</v>
      </c>
      <c r="F15" s="16" t="s">
        <v>61</v>
      </c>
      <c r="G15" s="14" t="str">
        <f t="shared" si="4"/>
        <v>52141.4470</v>
      </c>
      <c r="H15" s="11">
        <f t="shared" si="5"/>
        <v>27204</v>
      </c>
      <c r="I15" s="49" t="s">
        <v>85</v>
      </c>
      <c r="J15" s="50" t="s">
        <v>86</v>
      </c>
      <c r="K15" s="49">
        <v>27204</v>
      </c>
      <c r="L15" s="49" t="s">
        <v>87</v>
      </c>
      <c r="M15" s="50" t="s">
        <v>66</v>
      </c>
      <c r="N15" s="50" t="s">
        <v>67</v>
      </c>
      <c r="O15" s="51" t="s">
        <v>68</v>
      </c>
      <c r="P15" s="52" t="s">
        <v>84</v>
      </c>
    </row>
    <row r="16" spans="1:16" ht="12.75" customHeight="1" thickBot="1">
      <c r="A16" s="11" t="str">
        <f t="shared" si="0"/>
        <v>IBVS 5745 </v>
      </c>
      <c r="B16" s="16" t="str">
        <f t="shared" si="1"/>
        <v>I</v>
      </c>
      <c r="C16" s="11">
        <f t="shared" si="2"/>
        <v>53499.7379</v>
      </c>
      <c r="D16" s="14" t="str">
        <f t="shared" si="3"/>
        <v>vis</v>
      </c>
      <c r="E16" s="48">
        <f>VLOOKUP(C16,Active!C$21:E$973,3,FALSE)</f>
        <v>30247.016244480437</v>
      </c>
      <c r="F16" s="16" t="s">
        <v>61</v>
      </c>
      <c r="G16" s="14" t="str">
        <f t="shared" si="4"/>
        <v>53499.7379</v>
      </c>
      <c r="H16" s="11">
        <f t="shared" si="5"/>
        <v>30247</v>
      </c>
      <c r="I16" s="49" t="s">
        <v>88</v>
      </c>
      <c r="J16" s="50" t="s">
        <v>89</v>
      </c>
      <c r="K16" s="49">
        <v>30247</v>
      </c>
      <c r="L16" s="49" t="s">
        <v>90</v>
      </c>
      <c r="M16" s="50" t="s">
        <v>66</v>
      </c>
      <c r="N16" s="50" t="s">
        <v>83</v>
      </c>
      <c r="O16" s="51" t="s">
        <v>91</v>
      </c>
      <c r="P16" s="52" t="s">
        <v>92</v>
      </c>
    </row>
    <row r="17" spans="1:16" ht="12.75" customHeight="1" thickBot="1">
      <c r="A17" s="11" t="str">
        <f t="shared" si="0"/>
        <v>IBVS 5745 </v>
      </c>
      <c r="B17" s="16" t="str">
        <f t="shared" si="1"/>
        <v>II</v>
      </c>
      <c r="C17" s="11">
        <f t="shared" si="2"/>
        <v>53576.738400000002</v>
      </c>
      <c r="D17" s="14" t="str">
        <f t="shared" si="3"/>
        <v>vis</v>
      </c>
      <c r="E17" s="48">
        <f>VLOOKUP(C17,Active!C$21:E$973,3,FALSE)</f>
        <v>30419.521156357885</v>
      </c>
      <c r="F17" s="16" t="s">
        <v>61</v>
      </c>
      <c r="G17" s="14" t="str">
        <f t="shared" si="4"/>
        <v>53576.7384</v>
      </c>
      <c r="H17" s="11">
        <f t="shared" si="5"/>
        <v>30419.5</v>
      </c>
      <c r="I17" s="49" t="s">
        <v>93</v>
      </c>
      <c r="J17" s="50" t="s">
        <v>94</v>
      </c>
      <c r="K17" s="49">
        <v>30419.5</v>
      </c>
      <c r="L17" s="49" t="s">
        <v>95</v>
      </c>
      <c r="M17" s="50" t="s">
        <v>66</v>
      </c>
      <c r="N17" s="50" t="s">
        <v>83</v>
      </c>
      <c r="O17" s="51" t="s">
        <v>91</v>
      </c>
      <c r="P17" s="52" t="s">
        <v>92</v>
      </c>
    </row>
    <row r="18" spans="1:16" ht="12.75" customHeight="1" thickBot="1">
      <c r="A18" s="11" t="str">
        <f t="shared" si="0"/>
        <v>IBVS 5745 </v>
      </c>
      <c r="B18" s="16" t="str">
        <f t="shared" si="1"/>
        <v>I</v>
      </c>
      <c r="C18" s="11">
        <f t="shared" si="2"/>
        <v>53587.671799999996</v>
      </c>
      <c r="D18" s="14" t="str">
        <f t="shared" si="3"/>
        <v>vis</v>
      </c>
      <c r="E18" s="48">
        <f>VLOOKUP(C18,Active!C$21:E$973,3,FALSE)</f>
        <v>30444.015350597143</v>
      </c>
      <c r="F18" s="16" t="s">
        <v>61</v>
      </c>
      <c r="G18" s="14" t="str">
        <f t="shared" si="4"/>
        <v>53587.6718</v>
      </c>
      <c r="H18" s="11">
        <f t="shared" si="5"/>
        <v>30444</v>
      </c>
      <c r="I18" s="49" t="s">
        <v>96</v>
      </c>
      <c r="J18" s="50" t="s">
        <v>97</v>
      </c>
      <c r="K18" s="49">
        <v>30444</v>
      </c>
      <c r="L18" s="49" t="s">
        <v>98</v>
      </c>
      <c r="M18" s="50" t="s">
        <v>66</v>
      </c>
      <c r="N18" s="50" t="s">
        <v>83</v>
      </c>
      <c r="O18" s="51" t="s">
        <v>91</v>
      </c>
      <c r="P18" s="52" t="s">
        <v>92</v>
      </c>
    </row>
    <row r="19" spans="1:16" ht="12.75" customHeight="1" thickBot="1">
      <c r="A19" s="11" t="str">
        <f t="shared" si="0"/>
        <v>BAVM 209 </v>
      </c>
      <c r="B19" s="16" t="str">
        <f t="shared" si="1"/>
        <v>I</v>
      </c>
      <c r="C19" s="11">
        <f t="shared" si="2"/>
        <v>54911.591200000003</v>
      </c>
      <c r="D19" s="14" t="str">
        <f t="shared" si="3"/>
        <v>vis</v>
      </c>
      <c r="E19" s="48">
        <f>VLOOKUP(C19,Active!C$21:E$973,3,FALSE)</f>
        <v>33410.003875734546</v>
      </c>
      <c r="F19" s="16" t="s">
        <v>61</v>
      </c>
      <c r="G19" s="14" t="str">
        <f t="shared" si="4"/>
        <v>54911.5912</v>
      </c>
      <c r="H19" s="11">
        <f t="shared" si="5"/>
        <v>33410</v>
      </c>
      <c r="I19" s="49" t="s">
        <v>99</v>
      </c>
      <c r="J19" s="50" t="s">
        <v>100</v>
      </c>
      <c r="K19" s="49">
        <v>33410</v>
      </c>
      <c r="L19" s="49" t="s">
        <v>101</v>
      </c>
      <c r="M19" s="50" t="s">
        <v>73</v>
      </c>
      <c r="N19" s="50" t="s">
        <v>74</v>
      </c>
      <c r="O19" s="51" t="s">
        <v>102</v>
      </c>
      <c r="P19" s="52" t="s">
        <v>103</v>
      </c>
    </row>
    <row r="20" spans="1:16" ht="12.75" customHeight="1" thickBot="1">
      <c r="A20" s="11" t="str">
        <f t="shared" si="0"/>
        <v>BAVM 209 </v>
      </c>
      <c r="B20" s="16" t="str">
        <f t="shared" si="1"/>
        <v>I</v>
      </c>
      <c r="C20" s="11">
        <f t="shared" si="2"/>
        <v>54945.514900000002</v>
      </c>
      <c r="D20" s="14" t="str">
        <f t="shared" si="3"/>
        <v>vis</v>
      </c>
      <c r="E20" s="48">
        <f>VLOOKUP(C20,Active!C$21:E$973,3,FALSE)</f>
        <v>33486.003445595219</v>
      </c>
      <c r="F20" s="16" t="s">
        <v>61</v>
      </c>
      <c r="G20" s="14" t="str">
        <f t="shared" si="4"/>
        <v>54945.5149</v>
      </c>
      <c r="H20" s="11">
        <f t="shared" si="5"/>
        <v>33486</v>
      </c>
      <c r="I20" s="49" t="s">
        <v>104</v>
      </c>
      <c r="J20" s="50" t="s">
        <v>105</v>
      </c>
      <c r="K20" s="49">
        <v>33486</v>
      </c>
      <c r="L20" s="49" t="s">
        <v>106</v>
      </c>
      <c r="M20" s="50" t="s">
        <v>73</v>
      </c>
      <c r="N20" s="50" t="s">
        <v>74</v>
      </c>
      <c r="O20" s="51" t="s">
        <v>102</v>
      </c>
      <c r="P20" s="52" t="s">
        <v>103</v>
      </c>
    </row>
    <row r="21" spans="1:16" ht="12.75" customHeight="1" thickBot="1">
      <c r="A21" s="11" t="str">
        <f t="shared" si="0"/>
        <v>OEJV 0160 </v>
      </c>
      <c r="B21" s="16" t="str">
        <f t="shared" si="1"/>
        <v>I</v>
      </c>
      <c r="C21" s="11">
        <f t="shared" si="2"/>
        <v>56052.494780000001</v>
      </c>
      <c r="D21" s="14" t="str">
        <f t="shared" si="3"/>
        <v>vis</v>
      </c>
      <c r="E21" s="48">
        <f>VLOOKUP(C21,Active!C$21:E$973,3,FALSE)</f>
        <v>35965.980415218866</v>
      </c>
      <c r="F21" s="16" t="s">
        <v>61</v>
      </c>
      <c r="G21" s="14" t="str">
        <f t="shared" si="4"/>
        <v>56052.49478</v>
      </c>
      <c r="H21" s="11">
        <f t="shared" si="5"/>
        <v>35966</v>
      </c>
      <c r="I21" s="49" t="s">
        <v>107</v>
      </c>
      <c r="J21" s="50" t="s">
        <v>108</v>
      </c>
      <c r="K21" s="49">
        <v>35966</v>
      </c>
      <c r="L21" s="49" t="s">
        <v>109</v>
      </c>
      <c r="M21" s="50" t="s">
        <v>73</v>
      </c>
      <c r="N21" s="50" t="s">
        <v>53</v>
      </c>
      <c r="O21" s="51" t="s">
        <v>110</v>
      </c>
      <c r="P21" s="52" t="s">
        <v>111</v>
      </c>
    </row>
    <row r="22" spans="1:16" ht="12.75" customHeight="1" thickBot="1">
      <c r="A22" s="11" t="str">
        <f t="shared" si="0"/>
        <v>IBVS 6094 </v>
      </c>
      <c r="B22" s="16" t="str">
        <f t="shared" si="1"/>
        <v>II</v>
      </c>
      <c r="C22" s="11">
        <f t="shared" si="2"/>
        <v>56450.430699999997</v>
      </c>
      <c r="D22" s="14" t="str">
        <f t="shared" si="3"/>
        <v>vis</v>
      </c>
      <c r="E22" s="48">
        <f>VLOOKUP(C22,Active!C$21:E$973,3,FALSE)</f>
        <v>36857.479831618366</v>
      </c>
      <c r="F22" s="16" t="s">
        <v>61</v>
      </c>
      <c r="G22" s="14" t="str">
        <f t="shared" si="4"/>
        <v>56450.4307</v>
      </c>
      <c r="H22" s="11">
        <f t="shared" si="5"/>
        <v>36857.5</v>
      </c>
      <c r="I22" s="49" t="s">
        <v>112</v>
      </c>
      <c r="J22" s="50" t="s">
        <v>113</v>
      </c>
      <c r="K22" s="49">
        <v>36857.5</v>
      </c>
      <c r="L22" s="49" t="s">
        <v>114</v>
      </c>
      <c r="M22" s="50" t="s">
        <v>73</v>
      </c>
      <c r="N22" s="50" t="s">
        <v>53</v>
      </c>
      <c r="O22" s="51" t="s">
        <v>115</v>
      </c>
      <c r="P22" s="52" t="s">
        <v>116</v>
      </c>
    </row>
    <row r="23" spans="1:16" ht="12.75" customHeight="1" thickBot="1">
      <c r="A23" s="11" t="str">
        <f t="shared" si="0"/>
        <v>BAVM 239 </v>
      </c>
      <c r="B23" s="16" t="str">
        <f t="shared" si="1"/>
        <v>II</v>
      </c>
      <c r="C23" s="11">
        <f t="shared" si="2"/>
        <v>56934.289599999996</v>
      </c>
      <c r="D23" s="14" t="str">
        <f t="shared" si="3"/>
        <v>vis</v>
      </c>
      <c r="E23" s="48">
        <f>VLOOKUP(C23,Active!C$21:E$973,3,FALSE)</f>
        <v>37941.473271993666</v>
      </c>
      <c r="F23" s="16" t="s">
        <v>61</v>
      </c>
      <c r="G23" s="14" t="str">
        <f t="shared" si="4"/>
        <v>56934.2896</v>
      </c>
      <c r="H23" s="11">
        <f t="shared" si="5"/>
        <v>37941.5</v>
      </c>
      <c r="I23" s="49" t="s">
        <v>117</v>
      </c>
      <c r="J23" s="50" t="s">
        <v>118</v>
      </c>
      <c r="K23" s="49">
        <v>37941.5</v>
      </c>
      <c r="L23" s="49" t="s">
        <v>119</v>
      </c>
      <c r="M23" s="50" t="s">
        <v>73</v>
      </c>
      <c r="N23" s="50" t="s">
        <v>120</v>
      </c>
      <c r="O23" s="51" t="s">
        <v>121</v>
      </c>
      <c r="P23" s="52" t="s">
        <v>122</v>
      </c>
    </row>
    <row r="24" spans="1:16" ht="12.75" customHeight="1" thickBot="1">
      <c r="A24" s="11" t="str">
        <f t="shared" si="0"/>
        <v>BAVM 239 </v>
      </c>
      <c r="B24" s="16" t="str">
        <f t="shared" si="1"/>
        <v>I</v>
      </c>
      <c r="C24" s="11">
        <f t="shared" si="2"/>
        <v>56934.512600000002</v>
      </c>
      <c r="D24" s="14" t="str">
        <f t="shared" si="3"/>
        <v>vis</v>
      </c>
      <c r="E24" s="48">
        <f>VLOOKUP(C24,Active!C$21:E$973,3,FALSE)</f>
        <v>37941.972860896974</v>
      </c>
      <c r="F24" s="16" t="s">
        <v>61</v>
      </c>
      <c r="G24" s="14" t="str">
        <f t="shared" si="4"/>
        <v>56934.5126</v>
      </c>
      <c r="H24" s="11">
        <f t="shared" si="5"/>
        <v>37942</v>
      </c>
      <c r="I24" s="49" t="s">
        <v>123</v>
      </c>
      <c r="J24" s="50" t="s">
        <v>124</v>
      </c>
      <c r="K24" s="49" t="s">
        <v>125</v>
      </c>
      <c r="L24" s="49" t="s">
        <v>126</v>
      </c>
      <c r="M24" s="50" t="s">
        <v>73</v>
      </c>
      <c r="N24" s="50" t="s">
        <v>120</v>
      </c>
      <c r="O24" s="51" t="s">
        <v>121</v>
      </c>
      <c r="P24" s="52" t="s">
        <v>122</v>
      </c>
    </row>
    <row r="25" spans="1:16">
      <c r="B25" s="16"/>
      <c r="E25" s="48"/>
      <c r="F25" s="16"/>
    </row>
    <row r="26" spans="1:16">
      <c r="B26" s="16"/>
      <c r="E26" s="48"/>
      <c r="F26" s="16"/>
    </row>
    <row r="27" spans="1:16">
      <c r="B27" s="16"/>
      <c r="E27" s="48"/>
      <c r="F27" s="16"/>
    </row>
    <row r="28" spans="1:16">
      <c r="B28" s="16"/>
      <c r="E28" s="48"/>
      <c r="F28" s="16"/>
    </row>
    <row r="29" spans="1:16">
      <c r="B29" s="16"/>
      <c r="E29" s="48"/>
      <c r="F29" s="16"/>
    </row>
    <row r="30" spans="1:16">
      <c r="B30" s="16"/>
      <c r="E30" s="48"/>
      <c r="F30" s="16"/>
    </row>
    <row r="31" spans="1:16">
      <c r="B31" s="16"/>
      <c r="E31" s="48"/>
      <c r="F31" s="16"/>
    </row>
    <row r="32" spans="1:16">
      <c r="B32" s="16"/>
      <c r="E32" s="48"/>
      <c r="F32" s="16"/>
    </row>
    <row r="33" spans="2:6">
      <c r="B33" s="16"/>
      <c r="E33" s="48"/>
      <c r="F33" s="16"/>
    </row>
    <row r="34" spans="2:6">
      <c r="B34" s="16"/>
      <c r="E34" s="48"/>
      <c r="F34" s="16"/>
    </row>
    <row r="35" spans="2:6">
      <c r="B35" s="16"/>
      <c r="E35" s="48"/>
      <c r="F35" s="16"/>
    </row>
    <row r="36" spans="2:6">
      <c r="B36" s="16"/>
      <c r="E36" s="48"/>
      <c r="F36" s="16"/>
    </row>
    <row r="37" spans="2:6">
      <c r="B37" s="16"/>
      <c r="E37" s="48"/>
      <c r="F37" s="16"/>
    </row>
    <row r="38" spans="2:6">
      <c r="B38" s="16"/>
      <c r="E38" s="48"/>
      <c r="F38" s="16"/>
    </row>
    <row r="39" spans="2:6">
      <c r="B39" s="16"/>
      <c r="E39" s="48"/>
      <c r="F39" s="16"/>
    </row>
    <row r="40" spans="2:6">
      <c r="B40" s="16"/>
      <c r="E40" s="48"/>
      <c r="F40" s="16"/>
    </row>
    <row r="41" spans="2:6">
      <c r="B41" s="16"/>
      <c r="E41" s="48"/>
      <c r="F41" s="16"/>
    </row>
    <row r="42" spans="2:6">
      <c r="B42" s="16"/>
      <c r="E42" s="48"/>
      <c r="F42" s="16"/>
    </row>
    <row r="43" spans="2:6">
      <c r="B43" s="16"/>
      <c r="E43" s="48"/>
      <c r="F43" s="16"/>
    </row>
    <row r="44" spans="2:6">
      <c r="B44" s="16"/>
      <c r="E44" s="48"/>
      <c r="F44" s="16"/>
    </row>
    <row r="45" spans="2:6">
      <c r="B45" s="16"/>
      <c r="E45" s="48"/>
      <c r="F45" s="16"/>
    </row>
    <row r="46" spans="2:6">
      <c r="B46" s="16"/>
      <c r="E46" s="48"/>
      <c r="F46" s="16"/>
    </row>
    <row r="47" spans="2:6">
      <c r="B47" s="16"/>
      <c r="E47" s="48"/>
      <c r="F47" s="16"/>
    </row>
    <row r="48" spans="2:6">
      <c r="B48" s="16"/>
      <c r="E48" s="48"/>
      <c r="F48" s="16"/>
    </row>
    <row r="49" spans="2:6">
      <c r="B49" s="16"/>
      <c r="E49" s="48"/>
      <c r="F49" s="16"/>
    </row>
    <row r="50" spans="2:6">
      <c r="B50" s="16"/>
      <c r="E50" s="48"/>
      <c r="F50" s="16"/>
    </row>
    <row r="51" spans="2:6">
      <c r="B51" s="16"/>
      <c r="E51" s="48"/>
      <c r="F51" s="16"/>
    </row>
    <row r="52" spans="2:6">
      <c r="B52" s="16"/>
      <c r="E52" s="48"/>
      <c r="F52" s="16"/>
    </row>
    <row r="53" spans="2:6">
      <c r="B53" s="16"/>
      <c r="E53" s="48"/>
      <c r="F53" s="16"/>
    </row>
    <row r="54" spans="2:6">
      <c r="B54" s="16"/>
      <c r="E54" s="48"/>
      <c r="F54" s="16"/>
    </row>
    <row r="55" spans="2:6">
      <c r="B55" s="16"/>
      <c r="E55" s="48"/>
      <c r="F55" s="16"/>
    </row>
    <row r="56" spans="2:6">
      <c r="B56" s="16"/>
      <c r="E56" s="48"/>
      <c r="F56" s="16"/>
    </row>
    <row r="57" spans="2:6">
      <c r="B57" s="16"/>
      <c r="E57" s="48"/>
      <c r="F57" s="16"/>
    </row>
    <row r="58" spans="2:6">
      <c r="B58" s="16"/>
      <c r="E58" s="48"/>
      <c r="F58" s="16"/>
    </row>
    <row r="59" spans="2:6">
      <c r="B59" s="16"/>
      <c r="E59" s="48"/>
      <c r="F59" s="16"/>
    </row>
    <row r="60" spans="2:6">
      <c r="B60" s="16"/>
      <c r="E60" s="48"/>
      <c r="F60" s="16"/>
    </row>
    <row r="61" spans="2:6">
      <c r="B61" s="16"/>
      <c r="E61" s="48"/>
      <c r="F61" s="16"/>
    </row>
    <row r="62" spans="2:6">
      <c r="B62" s="16"/>
      <c r="E62" s="48"/>
      <c r="F62" s="16"/>
    </row>
    <row r="63" spans="2:6">
      <c r="B63" s="16"/>
      <c r="F63" s="16"/>
    </row>
    <row r="64" spans="2:6">
      <c r="B64" s="16"/>
      <c r="F64" s="16"/>
    </row>
    <row r="65" spans="2:6">
      <c r="B65" s="16"/>
      <c r="F65" s="16"/>
    </row>
    <row r="66" spans="2:6">
      <c r="B66" s="16"/>
      <c r="F66" s="16"/>
    </row>
    <row r="67" spans="2:6">
      <c r="B67" s="16"/>
      <c r="F67" s="16"/>
    </row>
    <row r="68" spans="2:6">
      <c r="B68" s="16"/>
      <c r="F68" s="16"/>
    </row>
    <row r="69" spans="2:6">
      <c r="B69" s="16"/>
      <c r="F69" s="16"/>
    </row>
    <row r="70" spans="2:6">
      <c r="B70" s="16"/>
      <c r="F70" s="16"/>
    </row>
    <row r="71" spans="2:6">
      <c r="B71" s="16"/>
      <c r="F71" s="16"/>
    </row>
    <row r="72" spans="2:6">
      <c r="B72" s="16"/>
      <c r="F72" s="16"/>
    </row>
    <row r="73" spans="2:6">
      <c r="B73" s="16"/>
      <c r="F73" s="16"/>
    </row>
    <row r="74" spans="2:6">
      <c r="B74" s="16"/>
      <c r="F74" s="16"/>
    </row>
    <row r="75" spans="2:6">
      <c r="B75" s="16"/>
      <c r="F75" s="16"/>
    </row>
    <row r="76" spans="2:6">
      <c r="B76" s="16"/>
      <c r="F76" s="16"/>
    </row>
    <row r="77" spans="2:6">
      <c r="B77" s="16"/>
      <c r="F77" s="16"/>
    </row>
    <row r="78" spans="2:6">
      <c r="B78" s="16"/>
      <c r="F78" s="16"/>
    </row>
    <row r="79" spans="2:6">
      <c r="B79" s="16"/>
      <c r="F79" s="16"/>
    </row>
    <row r="80" spans="2: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  <row r="843" spans="2:6">
      <c r="B843" s="16"/>
      <c r="F843" s="16"/>
    </row>
    <row r="844" spans="2:6">
      <c r="B844" s="16"/>
      <c r="F844" s="16"/>
    </row>
    <row r="845" spans="2:6">
      <c r="B845" s="16"/>
      <c r="F845" s="16"/>
    </row>
    <row r="846" spans="2:6">
      <c r="B846" s="16"/>
      <c r="F846" s="16"/>
    </row>
    <row r="847" spans="2:6">
      <c r="B847" s="16"/>
      <c r="F847" s="16"/>
    </row>
    <row r="848" spans="2:6">
      <c r="B848" s="16"/>
      <c r="F848" s="16"/>
    </row>
    <row r="849" spans="2:6">
      <c r="B849" s="16"/>
      <c r="F849" s="16"/>
    </row>
    <row r="850" spans="2:6">
      <c r="B850" s="16"/>
      <c r="F850" s="16"/>
    </row>
  </sheetData>
  <phoneticPr fontId="7" type="noConversion"/>
  <hyperlinks>
    <hyperlink ref="P11" r:id="rId1" display="http://www.konkoly.hu/cgi-bin/IBVS?5287" xr:uid="{00000000-0004-0000-0100-000000000000}"/>
    <hyperlink ref="P12" r:id="rId2" display="http://var.astro.cz/oejv/issues/oejv0074.pdf" xr:uid="{00000000-0004-0000-0100-000001000000}"/>
    <hyperlink ref="P13" r:id="rId3" display="http://var.astro.cz/oejv/issues/oejv0074.pdf" xr:uid="{00000000-0004-0000-0100-000002000000}"/>
    <hyperlink ref="P14" r:id="rId4" display="http://www.konkoly.hu/cgi-bin/IBVS?5583" xr:uid="{00000000-0004-0000-0100-000003000000}"/>
    <hyperlink ref="P15" r:id="rId5" display="http://www.konkoly.hu/cgi-bin/IBVS?5583" xr:uid="{00000000-0004-0000-0100-000004000000}"/>
    <hyperlink ref="P16" r:id="rId6" display="http://www.konkoly.hu/cgi-bin/IBVS?5745" xr:uid="{00000000-0004-0000-0100-000005000000}"/>
    <hyperlink ref="P17" r:id="rId7" display="http://www.konkoly.hu/cgi-bin/IBVS?5745" xr:uid="{00000000-0004-0000-0100-000006000000}"/>
    <hyperlink ref="P18" r:id="rId8" display="http://www.konkoly.hu/cgi-bin/IBVS?5745" xr:uid="{00000000-0004-0000-0100-000007000000}"/>
    <hyperlink ref="P19" r:id="rId9" display="http://www.bav-astro.de/sfs/BAVM_link.php?BAVMnr=209" xr:uid="{00000000-0004-0000-0100-000008000000}"/>
    <hyperlink ref="P20" r:id="rId10" display="http://www.bav-astro.de/sfs/BAVM_link.php?BAVMnr=209" xr:uid="{00000000-0004-0000-0100-000009000000}"/>
    <hyperlink ref="P21" r:id="rId11" display="http://var.astro.cz/oejv/issues/oejv0160.pdf" xr:uid="{00000000-0004-0000-0100-00000A000000}"/>
    <hyperlink ref="P22" r:id="rId12" display="http://www.konkoly.hu/cgi-bin/IBVS?6094" xr:uid="{00000000-0004-0000-0100-00000B000000}"/>
    <hyperlink ref="P23" r:id="rId13" display="http://www.bav-astro.de/sfs/BAVM_link.php?BAVMnr=239" xr:uid="{00000000-0004-0000-0100-00000C000000}"/>
    <hyperlink ref="P24" r:id="rId14" display="http://www.bav-astro.de/sfs/BAVM_link.php?BAVMnr=239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2023-08-15T07:53:27Z</dcterms:modified>
</cp:coreProperties>
</file>