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CDE5960-2A01-419A-BA8C-AC1093632D96}" xr6:coauthVersionLast="47" xr6:coauthVersionMax="47" xr10:uidLastSave="{00000000-0000-0000-0000-000000000000}"/>
  <bookViews>
    <workbookView xWindow="420" yWindow="0" windowWidth="143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5" i="1"/>
  <c r="F25" i="1" s="1"/>
  <c r="G25" i="1" s="1"/>
  <c r="J25" i="1" s="1"/>
  <c r="Q25" i="1"/>
  <c r="E26" i="1"/>
  <c r="F26" i="1"/>
  <c r="G26" i="1" s="1"/>
  <c r="J26" i="1" s="1"/>
  <c r="Q26" i="1"/>
  <c r="E27" i="1"/>
  <c r="F27" i="1" s="1"/>
  <c r="G27" i="1" s="1"/>
  <c r="J27" i="1" s="1"/>
  <c r="Q27" i="1"/>
  <c r="E28" i="1"/>
  <c r="F28" i="1"/>
  <c r="G28" i="1" s="1"/>
  <c r="J28" i="1" s="1"/>
  <c r="Q28" i="1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 s="1"/>
  <c r="G35" i="1" s="1"/>
  <c r="K35" i="1" s="1"/>
  <c r="Q35" i="1"/>
  <c r="E36" i="1"/>
  <c r="F36" i="1"/>
  <c r="G36" i="1" s="1"/>
  <c r="K36" i="1" s="1"/>
  <c r="Q36" i="1"/>
  <c r="E22" i="1"/>
  <c r="F22" i="1" s="1"/>
  <c r="G22" i="1" s="1"/>
  <c r="I22" i="1" s="1"/>
  <c r="Q22" i="1"/>
  <c r="E23" i="1"/>
  <c r="F23" i="1" s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6" i="1" l="1"/>
  <c r="O30" i="1"/>
  <c r="O34" i="1"/>
  <c r="O25" i="1"/>
  <c r="O29" i="1"/>
  <c r="O33" i="1"/>
  <c r="O24" i="1"/>
  <c r="O28" i="1"/>
  <c r="O32" i="1"/>
  <c r="O36" i="1"/>
  <c r="O27" i="1"/>
  <c r="O31" i="1"/>
  <c r="O35" i="1"/>
  <c r="O23" i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<sst xmlns="http://schemas.openxmlformats.org/spreadsheetml/2006/main" count="80" uniqueCount="53">
  <si>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</si>
  <si>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</si>
  <si>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</si>
  <si>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</si>
  <si>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</si>
  <si>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</si>
  <si>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</si>
  <si>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</si>
  <si>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</si>
  <si>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</si>
  <si>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</si>
  <si>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</si>
  <si>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</si>
  <si>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</si>
  <si>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</si>
  <si>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</si>
  <si>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</si>
  <si>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</si>
  <si>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</si>
  <si>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</si>
  <si>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</si>
  <si>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</si>
  <si>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</si>
  <si>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</si>
  <si>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</si>
  <si>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</si>
  <si>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</si>
  <si>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</si>
  <si>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</si>
  <si>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</si>
  <si>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</si>
  <si>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</si>
  <si>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</si>
  <si>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</si>
  <si>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</si>
  <si>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</si>
  <si>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</si>
  <si>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</si>
  <si>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</si>
  <si>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</si>
  <si>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</si>
  <si>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</si>
  <si>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</si>
  <si>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</si>
  <si>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V0869 Lyr</t>
  </si>
  <si>
    <t>EB</t>
  </si>
  <si>
    <t>VSX</t>
  </si>
  <si>
    <t>JBAV, 60</t>
  </si>
  <si>
    <t>I</t>
  </si>
  <si>
    <t>IBVS 6118</t>
  </si>
  <si>
    <t>IBVS 6084</t>
  </si>
  <si>
    <t>II</t>
  </si>
  <si>
    <t>IBVS 6244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</si>
</sst>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indexed="17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V0869 Lyr</a:t>
            </a:r>
            <a:r>
              <a:rPr lang="en-AU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8.8407000002916902E-2</c:v>
                </c:pt>
                <c:pt idx="2">
                  <c:v>4.7350000000733417E-2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0.10025999999925261</c:v>
                </c:pt>
                <c:pt idx="4">
                  <c:v>0.10543100000359118</c:v>
                </c:pt>
                <c:pt idx="5">
                  <c:v>9.722400000464404E-2</c:v>
                </c:pt>
                <c:pt idx="6">
                  <c:v>9.2272999994747806E-2</c:v>
                </c:pt>
                <c:pt idx="7">
                  <c:v>8.9046000000962522E-2</c:v>
                </c:pt>
                <c:pt idx="8">
                  <c:v>-6.8093000001681503E-2</c:v>
                </c:pt>
                <c:pt idx="9">
                  <c:v>-8.0743000005895738E-2</c:v>
                </c:pt>
                <c:pt idx="10">
                  <c:v>-8.5094000001845416E-2</c:v>
                </c:pt>
                <c:pt idx="11">
                  <c:v>-8.1922999997914303E-2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2">
                  <c:v>-1.4213999995263293E-2</c:v>
                </c:pt>
                <c:pt idx="13">
                  <c:v>-2.041800000006333E-2</c:v>
                </c:pt>
                <c:pt idx="14">
                  <c:v>-1.9102999998722225E-2</c:v>
                </c:pt>
                <c:pt idx="15">
                  <c:v>-2.5244000004022382E-2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2.5000000000000001E-3</c:v>
                  </c:pt>
                  <c:pt idx="2">
                    <c:v>3.2000000000000002E-3</c:v>
                  </c:pt>
                  <c:pt idx="3">
                    <c:v>8.9999999999999998E-4</c:v>
                  </c:pt>
                  <c:pt idx="4">
                    <c:v>8.0000000000000004E-4</c:v>
                  </c:pt>
                  <c:pt idx="5">
                    <c:v>1.6999999999999999E-3</c:v>
                  </c:pt>
                  <c:pt idx="6">
                    <c:v>2.5999999999999999E-3</c:v>
                  </c:pt>
                  <c:pt idx="7">
                    <c:v>1.1000000000000001E-3</c:v>
                  </c:pt>
                  <c:pt idx="8">
                    <c:v>3.5000000000000001E-3</c:v>
                  </c:pt>
                  <c:pt idx="9">
                    <c:v>5.0000000000000001E-4</c:v>
                  </c:pt>
                  <c:pt idx="10">
                    <c:v>1.8E-3</c:v>
                  </c:pt>
                  <c:pt idx="11">
                    <c:v>2.0000000000000001E-4</c:v>
                  </c:pt>
                  <c:pt idx="12">
                    <c:v>4.0000000000000002E-4</c:v>
                  </c:pt>
                  <c:pt idx="13">
                    <c:v>5.0000000000000001E-4</c:v>
                  </c:pt>
                  <c:pt idx="14">
                    <c:v>1.1000000000000001E-3</c:v>
                  </c:pt>
                  <c:pt idx="15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1.3408904366671703E-3</c:v>
                </c:pt>
                <c:pt idx="1">
                  <c:v>-1.6627676614698161E-2</c:v>
                </c:pt>
                <c:pt idx="2">
                  <c:v>-2.2039797625190864E-2</c:v>
                </c:pt>
                <c:pt idx="3">
                  <c:v>3.7448805217414886E-2</c:v>
                </c:pt>
                <c:pt idx="4">
                  <c:v>3.7420341771078711E-2</c:v>
                </c:pt>
                <c:pt idx="5">
                  <c:v>3.7090979034902972E-2</c:v>
                </c:pt>
                <c:pt idx="6">
                  <c:v>3.6956794216461003E-2</c:v>
                </c:pt>
                <c:pt idx="7">
                  <c:v>3.679007974506341E-2</c:v>
                </c:pt>
                <c:pt idx="8">
                  <c:v>2.0781424284274694E-2</c:v>
                </c:pt>
                <c:pt idx="9">
                  <c:v>1.9764872629411304E-2</c:v>
                </c:pt>
                <c:pt idx="10">
                  <c:v>1.9630687810969334E-2</c:v>
                </c:pt>
                <c:pt idx="11">
                  <c:v>1.9602224364633158E-2</c:v>
                </c:pt>
                <c:pt idx="12">
                  <c:v>-1.3107635957502269E-4</c:v>
                </c:pt>
                <c:pt idx="13">
                  <c:v>-6.6781563334289418E-4</c:v>
                </c:pt>
                <c:pt idx="14">
                  <c:v>-8.9145699741284036E-4</c:v>
                </c:pt>
                <c:pt idx="15">
                  <c:v>-1.3102762792165583E-3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2209.5</c:v>
                </c:pt>
                <c:pt idx="2">
                  <c:v>2875</c:v>
                </c:pt>
                <c:pt idx="3">
                  <c:v>-4440</c:v>
                </c:pt>
                <c:pt idx="4">
                  <c:v>-4436.5</c:v>
                </c:pt>
                <c:pt idx="5">
                  <c:v>-4396</c:v>
                </c:pt>
                <c:pt idx="6">
                  <c:v>-4379.5</c:v>
                </c:pt>
                <c:pt idx="7">
                  <c:v>-4359</c:v>
                </c:pt>
                <c:pt idx="8">
                  <c:v>-2390.5</c:v>
                </c:pt>
                <c:pt idx="9">
                  <c:v>-2265.5</c:v>
                </c:pt>
                <c:pt idx="10">
                  <c:v>-2249</c:v>
                </c:pt>
                <c:pt idx="11">
                  <c:v>-2245.5</c:v>
                </c:pt>
                <c:pt idx="12">
                  <c:v>181</c:v>
                </c:pt>
                <c:pt idx="13">
                  <c:v>247</c:v>
                </c:pt>
                <c:pt idx="14">
                  <c:v>274.5</c:v>
                </c:pt>
                <c:pt idx="15">
                  <c:v>326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4" t="s">
        <v>42</v>
      </c>
      <c r="G1" s="35"/>
      <c r="H1" s="30"/>
      <c r="I1" s="36"/>
      <c r="J1" s="37"/>
      <c r="K1" s="33"/>
      <c r="L1" s="38"/>
      <c r="M1" s="39"/>
      <c r="N1" s="39"/>
      <c r="O1" s="40"/>
    </row>
    <row r="2" spans="1:15" x14ac:dyDescent="0.2">
      <c r="A2" t="s">
        <v>23</v>
      </c>
      <c r="B2" t="s">
        <v>45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7">
        <v>57801.148000000001</v>
      </c>
      <c r="D7" s="28" t="s">
        <v>46</v>
      </c>
    </row>
    <row r="8" spans="1:15" x14ac:dyDescent="0.2">
      <c r="A8" t="s">
        <v>3</v>
      </c>
      <c r="C8" s="7">
        <v>0.54409399999999997</v>
      </c>
      <c r="D8" s="28" t="s">
        <v>46</v>
      </c>
    </row>
    <row r="9" spans="1:15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INTERCEPT(INDIRECT($D$9):G992,INDIRECT($C$9):F992)</f>
        <v>1.3408904366671703E-3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SLOPE(INDIRECT($D$9):G992,INDIRECT($C$9):F992)</f>
        <v>-8.1324132389071429E-6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  <c r="E14" s="13" t="s">
        <v>34</v>
      </c>
      <c r="F14" s="31">
        <v>1</v>
      </c>
    </row>
    <row r="15" spans="1:15" x14ac:dyDescent="0.2">
      <c r="A15" s="11" t="s">
        <v>17</v>
      </c>
      <c r="B15" s="9"/>
      <c r="C15" s="12">
        <f ca="1">(C7+C11)+(C8+C12)*INT(MAX(F21:F3533))</f>
        <v>59365.396210202372</v>
      </c>
      <c r="E15" s="13" t="s">
        <v>30</v>
      </c>
      <c r="F15" s="32">
        <f ca="1">NOW()+15018.5+$C$5/24</f>
        <v>60186.683913194443</v>
      </c>
    </row>
    <row r="16" spans="1:15" x14ac:dyDescent="0.2">
      <c r="A16" s="15" t="s">
        <v>4</v>
      </c>
      <c r="B16" s="9"/>
      <c r="C16" s="16">
        <f ca="1">+C8+C12</f>
        <v>0.54408586758676103</v>
      </c>
      <c r="E16" s="13" t="s">
        <v>35</v>
      </c>
      <c r="F16" s="14">
        <f ca="1">ROUND(2*(F15-$C$7)/$C$8,0)/2+F14</f>
        <v>4385.5</v>
      </c>
    </row>
    <row r="17" spans="1:21" ht="13.5" thickBot="1" x14ac:dyDescent="0.25">
      <c r="A17" s="13" t="s">
        <v>27</v>
      </c>
      <c r="B17" s="9"/>
      <c r="C17" s="9">
        <f>COUNT(C21:C2191)</f>
        <v>16</v>
      </c>
      <c r="E17" s="13" t="s">
        <v>36</v>
      </c>
      <c r="F17" s="22">
        <f ca="1">ROUND(2*(F15-$C$15)/$C$16,0)/2+F14</f>
        <v>1510.5</v>
      </c>
    </row>
    <row r="18" spans="1:21" ht="14.25" thickTop="1" thickBot="1" x14ac:dyDescent="0.25">
      <c r="A18" s="15" t="s">
        <v>5</v>
      </c>
      <c r="B18" s="9"/>
      <c r="C18" s="18">
        <f ca="1">+C15</f>
        <v>59365.396210202372</v>
      </c>
      <c r="D18" s="19">
        <f ca="1">+C16</f>
        <v>0.54408586758676103</v>
      </c>
      <c r="E18" s="13" t="s">
        <v>31</v>
      </c>
      <c r="F18" s="17">
        <f ca="1">+$C$15+$C$16*F17-15018.5-$C$5/24</f>
        <v>45169.133746525513</v>
      </c>
    </row>
    <row r="19" spans="1:21" ht="13.5" thickTop="1" x14ac:dyDescent="0.2">
      <c r="F19" s="41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t="s">
        <v>46</v>
      </c>
      <c r="C21" s="7">
        <v>57801.148000000001</v>
      </c>
      <c r="D21" s="7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1.3408904366671703E-3</v>
      </c>
      <c r="Q21" s="42">
        <f>+C21-15018.5</f>
        <v>42782.648000000001</v>
      </c>
    </row>
    <row r="22" spans="1:21" x14ac:dyDescent="0.2">
      <c r="A22" s="43" t="s">
        <v>47</v>
      </c>
      <c r="B22" s="44" t="s">
        <v>48</v>
      </c>
      <c r="C22" s="45">
        <v>59003.412100000001</v>
      </c>
      <c r="D22" s="43">
        <v>2.5000000000000001E-3</v>
      </c>
      <c r="E22">
        <f t="shared" ref="E22:E23" si="0">+(C22-C$7)/C$8</f>
        <v>2209.6624847912317</v>
      </c>
      <c r="F22">
        <f t="shared" ref="F22:F23" si="1">ROUND(2*E22,0)/2</f>
        <v>2209.5</v>
      </c>
      <c r="G22">
        <f t="shared" ref="G22:G23" si="2">+C22-(C$7+F22*C$8)</f>
        <v>8.8407000002916902E-2</v>
      </c>
      <c r="I22">
        <f t="shared" ref="I22:I23" si="3">+G22</f>
        <v>8.8407000002916902E-2</v>
      </c>
      <c r="O22">
        <f t="shared" ref="O22:O23" ca="1" si="4">+C$11+C$12*$F22</f>
        <v>-1.6627676614698161E-2</v>
      </c>
      <c r="Q22" s="42">
        <f t="shared" ref="Q22:Q23" si="5">+C22-15018.5</f>
        <v>43984.912100000001</v>
      </c>
    </row>
    <row r="23" spans="1:21" x14ac:dyDescent="0.2">
      <c r="A23" s="43" t="s">
        <v>47</v>
      </c>
      <c r="B23" s="44" t="s">
        <v>48</v>
      </c>
      <c r="C23" s="45">
        <v>59365.465600000003</v>
      </c>
      <c r="D23" s="43">
        <v>3.2000000000000002E-3</v>
      </c>
      <c r="E23">
        <f t="shared" si="0"/>
        <v>2875.0870254037027</v>
      </c>
      <c r="F23">
        <f t="shared" si="1"/>
        <v>2875</v>
      </c>
      <c r="G23">
        <f t="shared" si="2"/>
        <v>4.7350000000733417E-2</v>
      </c>
      <c r="I23">
        <f t="shared" si="3"/>
        <v>4.7350000000733417E-2</v>
      </c>
      <c r="O23">
        <f t="shared" ca="1" si="4"/>
        <v>-2.2039797625190864E-2</v>
      </c>
      <c r="Q23" s="42">
        <f t="shared" si="5"/>
        <v>44346.965600000003</v>
      </c>
    </row>
    <row r="24" spans="1:21" x14ac:dyDescent="0.2">
      <c r="A24" s="46" t="s">
        <v>49</v>
      </c>
      <c r="B24" s="47" t="s">
        <v>48</v>
      </c>
      <c r="C24" s="48">
        <v>55385.4709</v>
      </c>
      <c r="D24" s="49">
        <v>8.9999999999999998E-4</v>
      </c>
      <c r="E24">
        <f t="shared" ref="E24:E39" si="6">+(C24-C$7)/C$8</f>
        <v>-4439.8157303701219</v>
      </c>
      <c r="F24">
        <f t="shared" ref="F24:F39" si="7">ROUND(2*E24,0)/2</f>
        <v>-4440</v>
      </c>
      <c r="G24">
        <f t="shared" ref="G24:G39" si="8">+C24-(C$7+F24*C$8)</f>
        <v>0.10025999999925261</v>
      </c>
      <c r="J24">
        <f>+G24</f>
        <v>0.10025999999925261</v>
      </c>
      <c r="O24">
        <f t="shared" ref="O24:O39" ca="1" si="9">+C$11+C$12*$F24</f>
        <v>3.7448805217414886E-2</v>
      </c>
      <c r="Q24" s="42">
        <f t="shared" ref="Q24:Q39" si="10">+C24-15018.5</f>
        <v>40366.9709</v>
      </c>
    </row>
    <row r="25" spans="1:21" x14ac:dyDescent="0.2">
      <c r="A25" s="46" t="s">
        <v>49</v>
      </c>
      <c r="B25" s="47" t="s">
        <v>48</v>
      </c>
      <c r="C25" s="48">
        <v>55387.380400000002</v>
      </c>
      <c r="D25" s="49">
        <v>8.0000000000000004E-4</v>
      </c>
      <c r="E25">
        <f t="shared" si="6"/>
        <v>-4436.3062264976261</v>
      </c>
      <c r="F25">
        <f t="shared" si="7"/>
        <v>-4436.5</v>
      </c>
      <c r="G25">
        <f t="shared" si="8"/>
        <v>0.10543100000359118</v>
      </c>
      <c r="J25">
        <f>+G25</f>
        <v>0.10543100000359118</v>
      </c>
      <c r="O25">
        <f t="shared" ca="1" si="9"/>
        <v>3.7420341771078711E-2</v>
      </c>
      <c r="Q25" s="42">
        <f t="shared" si="10"/>
        <v>40368.880400000002</v>
      </c>
    </row>
    <row r="26" spans="1:21" x14ac:dyDescent="0.2">
      <c r="A26" s="46" t="s">
        <v>49</v>
      </c>
      <c r="B26" s="47" t="s">
        <v>48</v>
      </c>
      <c r="C26" s="48">
        <v>55409.408000000003</v>
      </c>
      <c r="D26" s="49">
        <v>1.6999999999999999E-3</v>
      </c>
      <c r="E26">
        <f t="shared" si="6"/>
        <v>-4395.8213102882919</v>
      </c>
      <c r="F26">
        <f t="shared" si="7"/>
        <v>-4396</v>
      </c>
      <c r="G26">
        <f t="shared" si="8"/>
        <v>9.722400000464404E-2</v>
      </c>
      <c r="J26">
        <f>+G26</f>
        <v>9.722400000464404E-2</v>
      </c>
      <c r="O26">
        <f t="shared" ca="1" si="9"/>
        <v>3.7090979034902972E-2</v>
      </c>
      <c r="Q26" s="42">
        <f t="shared" si="10"/>
        <v>40390.908000000003</v>
      </c>
    </row>
    <row r="27" spans="1:21" x14ac:dyDescent="0.2">
      <c r="A27" s="46" t="s">
        <v>49</v>
      </c>
      <c r="B27" s="47" t="s">
        <v>48</v>
      </c>
      <c r="C27" s="48">
        <v>55418.380599999997</v>
      </c>
      <c r="D27" s="49">
        <v>2.5999999999999999E-3</v>
      </c>
      <c r="E27">
        <f t="shared" si="6"/>
        <v>-4379.3304098189001</v>
      </c>
      <c r="F27">
        <f t="shared" si="7"/>
        <v>-4379.5</v>
      </c>
      <c r="G27">
        <f t="shared" si="8"/>
        <v>9.2272999994747806E-2</v>
      </c>
      <c r="J27">
        <f>+G27</f>
        <v>9.2272999994747806E-2</v>
      </c>
      <c r="O27">
        <f t="shared" ca="1" si="9"/>
        <v>3.6956794216461003E-2</v>
      </c>
      <c r="Q27" s="42">
        <f t="shared" si="10"/>
        <v>40399.880599999997</v>
      </c>
    </row>
    <row r="28" spans="1:21" x14ac:dyDescent="0.2">
      <c r="A28" s="46" t="s">
        <v>49</v>
      </c>
      <c r="B28" s="47" t="s">
        <v>48</v>
      </c>
      <c r="C28" s="48">
        <v>55429.531300000002</v>
      </c>
      <c r="D28" s="49">
        <v>1.1000000000000001E-3</v>
      </c>
      <c r="E28">
        <f t="shared" si="6"/>
        <v>-4358.8363407793486</v>
      </c>
      <c r="F28">
        <f t="shared" si="7"/>
        <v>-4359</v>
      </c>
      <c r="G28">
        <f t="shared" si="8"/>
        <v>8.9046000000962522E-2</v>
      </c>
      <c r="J28">
        <f>+G28</f>
        <v>8.9046000000962522E-2</v>
      </c>
      <c r="O28">
        <f t="shared" ca="1" si="9"/>
        <v>3.679007974506341E-2</v>
      </c>
      <c r="Q28" s="42">
        <f t="shared" si="10"/>
        <v>40411.031300000002</v>
      </c>
    </row>
    <row r="29" spans="1:21" x14ac:dyDescent="0.2">
      <c r="A29" s="48" t="s">
        <v>50</v>
      </c>
      <c r="B29" s="50" t="s">
        <v>51</v>
      </c>
      <c r="C29" s="48">
        <v>56500.423199999997</v>
      </c>
      <c r="D29" s="48">
        <v>3.5000000000000001E-3</v>
      </c>
      <c r="E29">
        <f t="shared" si="6"/>
        <v>-2390.6251493308209</v>
      </c>
      <c r="F29">
        <f t="shared" si="7"/>
        <v>-2390.5</v>
      </c>
      <c r="G29">
        <f t="shared" si="8"/>
        <v>-6.8093000001681503E-2</v>
      </c>
      <c r="J29">
        <f>+G29</f>
        <v>-6.8093000001681503E-2</v>
      </c>
      <c r="O29">
        <f t="shared" ca="1" si="9"/>
        <v>2.0781424284274694E-2</v>
      </c>
      <c r="Q29" s="42">
        <f t="shared" si="10"/>
        <v>41481.923199999997</v>
      </c>
    </row>
    <row r="30" spans="1:21" x14ac:dyDescent="0.2">
      <c r="A30" s="46" t="s">
        <v>49</v>
      </c>
      <c r="B30" s="47" t="s">
        <v>48</v>
      </c>
      <c r="C30" s="48">
        <v>56568.422299999998</v>
      </c>
      <c r="D30" s="49">
        <v>5.0000000000000001E-4</v>
      </c>
      <c r="E30">
        <f t="shared" si="6"/>
        <v>-2265.6483989898857</v>
      </c>
      <c r="F30">
        <f t="shared" si="7"/>
        <v>-2265.5</v>
      </c>
      <c r="G30">
        <f t="shared" si="8"/>
        <v>-8.0743000005895738E-2</v>
      </c>
      <c r="J30">
        <f>+G30</f>
        <v>-8.0743000005895738E-2</v>
      </c>
      <c r="O30">
        <f t="shared" ca="1" si="9"/>
        <v>1.9764872629411304E-2</v>
      </c>
      <c r="Q30" s="42">
        <f t="shared" si="10"/>
        <v>41549.922299999998</v>
      </c>
    </row>
    <row r="31" spans="1:21" x14ac:dyDescent="0.2">
      <c r="A31" s="46" t="s">
        <v>49</v>
      </c>
      <c r="B31" s="47" t="s">
        <v>48</v>
      </c>
      <c r="C31" s="48">
        <v>56577.395499999999</v>
      </c>
      <c r="D31" s="49">
        <v>1.8E-3</v>
      </c>
      <c r="E31">
        <f t="shared" si="6"/>
        <v>-2249.1563957698531</v>
      </c>
      <c r="F31">
        <f t="shared" si="7"/>
        <v>-2249</v>
      </c>
      <c r="G31">
        <f t="shared" si="8"/>
        <v>-8.5094000001845416E-2</v>
      </c>
      <c r="J31">
        <f>+G31</f>
        <v>-8.5094000001845416E-2</v>
      </c>
      <c r="O31">
        <f t="shared" ca="1" si="9"/>
        <v>1.9630687810969334E-2</v>
      </c>
      <c r="Q31" s="42">
        <f t="shared" si="10"/>
        <v>41558.895499999999</v>
      </c>
    </row>
    <row r="32" spans="1:21" x14ac:dyDescent="0.2">
      <c r="A32" s="46" t="s">
        <v>49</v>
      </c>
      <c r="B32" s="47" t="s">
        <v>48</v>
      </c>
      <c r="C32" s="48">
        <v>56579.303</v>
      </c>
      <c r="D32" s="49">
        <v>2.0000000000000001E-4</v>
      </c>
      <c r="E32">
        <f t="shared" si="6"/>
        <v>-2245.6505677327837</v>
      </c>
      <c r="F32">
        <f t="shared" si="7"/>
        <v>-2245.5</v>
      </c>
      <c r="G32">
        <f t="shared" si="8"/>
        <v>-8.1922999997914303E-2</v>
      </c>
      <c r="J32">
        <f>+G32</f>
        <v>-8.1922999997914303E-2</v>
      </c>
      <c r="O32">
        <f t="shared" ca="1" si="9"/>
        <v>1.9602224364633158E-2</v>
      </c>
      <c r="Q32" s="42">
        <f t="shared" si="10"/>
        <v>41560.803</v>
      </c>
    </row>
    <row r="33" spans="1:17" x14ac:dyDescent="0.2">
      <c r="A33" t="s">
        <v>52</v>
      </c>
      <c r="B33" s="2" t="s">
        <v>48</v>
      </c>
      <c r="C33" s="7">
        <v>57899.614800000003</v>
      </c>
      <c r="D33" s="7">
        <v>4.0000000000000002E-4</v>
      </c>
      <c r="E33">
        <f t="shared" si="6"/>
        <v>180.97387583763464</v>
      </c>
      <c r="F33">
        <f t="shared" si="7"/>
        <v>181</v>
      </c>
      <c r="G33">
        <f t="shared" si="8"/>
        <v>-1.4213999995263293E-2</v>
      </c>
      <c r="K33">
        <f>+G33</f>
        <v>-1.4213999995263293E-2</v>
      </c>
      <c r="O33">
        <f t="shared" ca="1" si="9"/>
        <v>-1.3107635957502269E-4</v>
      </c>
      <c r="Q33" s="42">
        <f t="shared" si="10"/>
        <v>42881.114800000003</v>
      </c>
    </row>
    <row r="34" spans="1:17" x14ac:dyDescent="0.2">
      <c r="A34" t="s">
        <v>52</v>
      </c>
      <c r="B34" s="2" t="s">
        <v>48</v>
      </c>
      <c r="C34" s="7">
        <v>57935.518799999998</v>
      </c>
      <c r="D34" s="7">
        <v>5.0000000000000001E-4</v>
      </c>
      <c r="E34">
        <f t="shared" si="6"/>
        <v>246.96247339613555</v>
      </c>
      <c r="F34">
        <f t="shared" si="7"/>
        <v>247</v>
      </c>
      <c r="G34">
        <f t="shared" si="8"/>
        <v>-2.041800000006333E-2</v>
      </c>
      <c r="K34">
        <f>+G34</f>
        <v>-2.041800000006333E-2</v>
      </c>
      <c r="O34">
        <f t="shared" ca="1" si="9"/>
        <v>-6.6781563334289418E-4</v>
      </c>
      <c r="Q34" s="42">
        <f t="shared" si="10"/>
        <v>42917.018799999998</v>
      </c>
    </row>
    <row r="35" spans="1:17" x14ac:dyDescent="0.2">
      <c r="A35" t="s">
        <v>52</v>
      </c>
      <c r="B35" s="2" t="s">
        <v>48</v>
      </c>
      <c r="C35" s="7">
        <v>57950.4827</v>
      </c>
      <c r="D35" s="7">
        <v>1.1000000000000001E-3</v>
      </c>
      <c r="E35">
        <f t="shared" si="6"/>
        <v>274.46489025793232</v>
      </c>
      <c r="F35">
        <f t="shared" si="7"/>
        <v>274.5</v>
      </c>
      <c r="G35">
        <f t="shared" si="8"/>
        <v>-1.9102999998722225E-2</v>
      </c>
      <c r="K35">
        <f>+G35</f>
        <v>-1.9102999998722225E-2</v>
      </c>
      <c r="O35">
        <f t="shared" ca="1" si="9"/>
        <v>-8.9145699741284036E-4</v>
      </c>
      <c r="Q35" s="42">
        <f t="shared" si="10"/>
        <v>42931.9827</v>
      </c>
    </row>
    <row r="36" spans="1:17" x14ac:dyDescent="0.2">
      <c r="A36" t="s">
        <v>52</v>
      </c>
      <c r="B36" s="2" t="s">
        <v>48</v>
      </c>
      <c r="C36" s="7">
        <v>57978.4974</v>
      </c>
      <c r="D36" s="7">
        <v>8.0000000000000004E-4</v>
      </c>
      <c r="E36">
        <f t="shared" si="6"/>
        <v>325.95360360525785</v>
      </c>
      <c r="F36">
        <f t="shared" si="7"/>
        <v>326</v>
      </c>
      <c r="G36">
        <f t="shared" si="8"/>
        <v>-2.5244000004022382E-2</v>
      </c>
      <c r="K36">
        <f>+G36</f>
        <v>-2.5244000004022382E-2</v>
      </c>
      <c r="O36">
        <f t="shared" ca="1" si="9"/>
        <v>-1.3102762792165583E-3</v>
      </c>
      <c r="Q36" s="42">
        <f t="shared" si="10"/>
        <v>42959.9974</v>
      </c>
    </row>
    <row r="37" spans="1:17" x14ac:dyDescent="0.2">
      <c r="C37" s="7"/>
      <c r="D37" s="7"/>
      <c r="Q37" s="42"/>
    </row>
    <row r="38" spans="1:17" x14ac:dyDescent="0.2">
      <c r="C38" s="7"/>
      <c r="D38" s="7"/>
      <c r="Q38" s="42"/>
    </row>
    <row r="39" spans="1:17" x14ac:dyDescent="0.2">
      <c r="C39" s="7"/>
      <c r="D39" s="7"/>
      <c r="Q39" s="42"/>
    </row>
    <row r="40" spans="1:17" x14ac:dyDescent="0.2">
      <c r="C40" s="7"/>
      <c r="D40" s="7"/>
    </row>
    <row r="41" spans="1:17" x14ac:dyDescent="0.2">
      <c r="C41" s="7"/>
      <c r="D41" s="7"/>
    </row>
    <row r="42" spans="1:17" x14ac:dyDescent="0.2">
      <c r="C42" s="7"/>
      <c r="D42" s="7"/>
    </row>
    <row r="43" spans="1:17" x14ac:dyDescent="0.2">
      <c r="C43" s="7"/>
      <c r="D43" s="7"/>
    </row>
    <row r="44" spans="1:17" x14ac:dyDescent="0.2">
      <c r="C44" s="7"/>
      <c r="D44" s="7"/>
    </row>
    <row r="45" spans="1:17" x14ac:dyDescent="0.2">
      <c r="C45" s="7"/>
      <c r="D45" s="7"/>
    </row>
    <row r="46" spans="1:17" x14ac:dyDescent="0.2">
      <c r="C46" s="7"/>
      <c r="D46" s="7"/>
    </row>
    <row r="47" spans="1:17" x14ac:dyDescent="0.2">
      <c r="C47" s="7"/>
      <c r="D47" s="7"/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2023-08-30T04:24:50Z</dcterms:modified>
</cp:coreProperties>
</file>