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2467A2F-A4BB-44C8-969A-C79377CEED0C}" xr6:coauthVersionLast="47" xr6:coauthVersionMax="47" xr10:uidLastSave="{00000000-0000-0000-0000-000000000000}"/>
  <bookViews>
    <workbookView xWindow="12795" yWindow="495" windowWidth="1263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0" i="1" l="1"/>
  <c r="F100" i="1" s="1"/>
  <c r="G100" i="1" s="1"/>
  <c r="O100" i="1"/>
  <c r="E101" i="1"/>
  <c r="F101" i="1" s="1"/>
  <c r="G101" i="1" s="1"/>
  <c r="O101" i="1"/>
  <c r="E102" i="1"/>
  <c r="F102" i="1"/>
  <c r="G102" i="1" s="1"/>
  <c r="O102" i="1"/>
  <c r="E99" i="1"/>
  <c r="F99" i="1"/>
  <c r="G99" i="1"/>
  <c r="O99" i="1"/>
  <c r="D9" i="1"/>
  <c r="C9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6" i="1"/>
  <c r="F86" i="1"/>
  <c r="G86" i="1"/>
  <c r="E88" i="1"/>
  <c r="F88" i="1"/>
  <c r="G88" i="1"/>
  <c r="E89" i="1"/>
  <c r="F89" i="1"/>
  <c r="G89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85" i="1"/>
  <c r="F85" i="1"/>
  <c r="E87" i="1"/>
  <c r="F87" i="1"/>
  <c r="E90" i="1"/>
  <c r="F90" i="1"/>
  <c r="O98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81" i="1"/>
  <c r="O88" i="1"/>
  <c r="O89" i="1"/>
  <c r="O94" i="1"/>
  <c r="G55" i="2"/>
  <c r="C55" i="2"/>
  <c r="E55" i="2"/>
  <c r="G54" i="2"/>
  <c r="C54" i="2"/>
  <c r="E54" i="2"/>
  <c r="G53" i="2"/>
  <c r="C53" i="2"/>
  <c r="E53" i="2"/>
  <c r="G83" i="2"/>
  <c r="C83" i="2"/>
  <c r="E83" i="2"/>
  <c r="G52" i="2"/>
  <c r="C52" i="2"/>
  <c r="E52" i="2"/>
  <c r="G51" i="2"/>
  <c r="C51" i="2"/>
  <c r="E51" i="2"/>
  <c r="G82" i="2"/>
  <c r="C82" i="2"/>
  <c r="E82" i="2"/>
  <c r="G81" i="2"/>
  <c r="C81" i="2"/>
  <c r="E81" i="2"/>
  <c r="G50" i="2"/>
  <c r="C50" i="2"/>
  <c r="E50" i="2"/>
  <c r="G49" i="2"/>
  <c r="C49" i="2"/>
  <c r="E49" i="2"/>
  <c r="G48" i="2"/>
  <c r="C48" i="2"/>
  <c r="E48" i="2"/>
  <c r="G47" i="2"/>
  <c r="C47" i="2"/>
  <c r="E47" i="2"/>
  <c r="G80" i="2"/>
  <c r="C80" i="2"/>
  <c r="E80" i="2"/>
  <c r="G79" i="2"/>
  <c r="C79" i="2"/>
  <c r="E79" i="2"/>
  <c r="G46" i="2"/>
  <c r="C46" i="2"/>
  <c r="E46" i="2"/>
  <c r="G45" i="2"/>
  <c r="C45" i="2"/>
  <c r="E45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44" i="2"/>
  <c r="C44" i="2"/>
  <c r="E55" i="1"/>
  <c r="E44" i="2"/>
  <c r="G43" i="2"/>
  <c r="C43" i="2"/>
  <c r="E54" i="1"/>
  <c r="E43" i="2"/>
  <c r="G42" i="2"/>
  <c r="C42" i="2"/>
  <c r="E53" i="1"/>
  <c r="E42" i="2"/>
  <c r="G41" i="2"/>
  <c r="C41" i="2"/>
  <c r="E51" i="1"/>
  <c r="E41" i="2"/>
  <c r="G40" i="2"/>
  <c r="C40" i="2"/>
  <c r="E50" i="1"/>
  <c r="E40" i="2"/>
  <c r="F50" i="1"/>
  <c r="G50" i="1"/>
  <c r="G39" i="2"/>
  <c r="C39" i="2"/>
  <c r="E39" i="2"/>
  <c r="E49" i="1"/>
  <c r="G38" i="2"/>
  <c r="C38" i="2"/>
  <c r="E38" i="2"/>
  <c r="E48" i="1"/>
  <c r="F48" i="1"/>
  <c r="G37" i="2"/>
  <c r="C37" i="2"/>
  <c r="E37" i="2"/>
  <c r="E47" i="1"/>
  <c r="G36" i="2"/>
  <c r="C36" i="2"/>
  <c r="E36" i="2"/>
  <c r="E46" i="1"/>
  <c r="G35" i="2"/>
  <c r="C35" i="2"/>
  <c r="E35" i="2"/>
  <c r="E45" i="1"/>
  <c r="G34" i="2"/>
  <c r="C34" i="2"/>
  <c r="E34" i="2"/>
  <c r="E44" i="1"/>
  <c r="G33" i="2"/>
  <c r="C33" i="2"/>
  <c r="E33" i="2"/>
  <c r="E43" i="1"/>
  <c r="G32" i="2"/>
  <c r="C32" i="2"/>
  <c r="E32" i="2"/>
  <c r="E42" i="1"/>
  <c r="G31" i="2"/>
  <c r="C31" i="2"/>
  <c r="E31" i="2"/>
  <c r="E41" i="1"/>
  <c r="G30" i="2"/>
  <c r="C30" i="2"/>
  <c r="E30" i="2"/>
  <c r="E40" i="1"/>
  <c r="F40" i="1"/>
  <c r="G29" i="2"/>
  <c r="C29" i="2"/>
  <c r="E39" i="1"/>
  <c r="E29" i="2"/>
  <c r="G28" i="2"/>
  <c r="C28" i="2"/>
  <c r="E38" i="1"/>
  <c r="E28" i="2"/>
  <c r="G27" i="2"/>
  <c r="C27" i="2"/>
  <c r="E37" i="1"/>
  <c r="F37" i="1"/>
  <c r="G37" i="1"/>
  <c r="U37" i="1"/>
  <c r="E27" i="2"/>
  <c r="G26" i="2"/>
  <c r="C26" i="2"/>
  <c r="E36" i="1"/>
  <c r="E26" i="2"/>
  <c r="G25" i="2"/>
  <c r="C25" i="2"/>
  <c r="E25" i="2"/>
  <c r="E35" i="1"/>
  <c r="G24" i="2"/>
  <c r="C24" i="2"/>
  <c r="E34" i="1"/>
  <c r="E24" i="2"/>
  <c r="F34" i="1"/>
  <c r="G34" i="1"/>
  <c r="G23" i="2"/>
  <c r="C23" i="2"/>
  <c r="E23" i="2"/>
  <c r="E33" i="1"/>
  <c r="G22" i="2"/>
  <c r="C22" i="2"/>
  <c r="E32" i="1"/>
  <c r="F32" i="1"/>
  <c r="G32" i="1"/>
  <c r="E22" i="2"/>
  <c r="G21" i="2"/>
  <c r="C21" i="2"/>
  <c r="E31" i="1"/>
  <c r="E21" i="2"/>
  <c r="G20" i="2"/>
  <c r="C20" i="2"/>
  <c r="E20" i="2"/>
  <c r="E30" i="1"/>
  <c r="G19" i="2"/>
  <c r="C19" i="2"/>
  <c r="E29" i="1"/>
  <c r="E19" i="2"/>
  <c r="G18" i="2"/>
  <c r="C18" i="2"/>
  <c r="E18" i="2"/>
  <c r="E28" i="1"/>
  <c r="G17" i="2"/>
  <c r="C17" i="2"/>
  <c r="E27" i="1"/>
  <c r="E17" i="2"/>
  <c r="G16" i="2"/>
  <c r="C16" i="2"/>
  <c r="E16" i="2"/>
  <c r="E26" i="1"/>
  <c r="G15" i="2"/>
  <c r="C15" i="2"/>
  <c r="E15" i="2"/>
  <c r="E25" i="1"/>
  <c r="G14" i="2"/>
  <c r="C14" i="2"/>
  <c r="E14" i="2"/>
  <c r="E24" i="1"/>
  <c r="F24" i="1"/>
  <c r="G13" i="2"/>
  <c r="C13" i="2"/>
  <c r="E13" i="2"/>
  <c r="E23" i="1"/>
  <c r="G12" i="2"/>
  <c r="C12" i="2"/>
  <c r="E12" i="2"/>
  <c r="E22" i="1"/>
  <c r="F22" i="1"/>
  <c r="G22" i="1"/>
  <c r="G11" i="2"/>
  <c r="C11" i="2"/>
  <c r="E11" i="2"/>
  <c r="E21" i="1"/>
  <c r="F21" i="1"/>
  <c r="G21" i="1"/>
  <c r="H55" i="2"/>
  <c r="D55" i="2"/>
  <c r="B55" i="2"/>
  <c r="A55" i="2"/>
  <c r="H54" i="2"/>
  <c r="B54" i="2"/>
  <c r="F54" i="2"/>
  <c r="D54" i="2"/>
  <c r="A54" i="2"/>
  <c r="H53" i="2"/>
  <c r="B53" i="2"/>
  <c r="F53" i="2"/>
  <c r="D53" i="2"/>
  <c r="A53" i="2"/>
  <c r="H83" i="2"/>
  <c r="B83" i="2"/>
  <c r="F83" i="2"/>
  <c r="D83" i="2"/>
  <c r="A83" i="2"/>
  <c r="H52" i="2"/>
  <c r="B52" i="2"/>
  <c r="F52" i="2"/>
  <c r="D52" i="2"/>
  <c r="A52" i="2"/>
  <c r="H51" i="2"/>
  <c r="F51" i="2"/>
  <c r="D51" i="2"/>
  <c r="B51" i="2"/>
  <c r="A51" i="2"/>
  <c r="H82" i="2"/>
  <c r="B82" i="2"/>
  <c r="D82" i="2"/>
  <c r="A82" i="2"/>
  <c r="H81" i="2"/>
  <c r="B81" i="2"/>
  <c r="D81" i="2"/>
  <c r="A8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80" i="2"/>
  <c r="B80" i="2"/>
  <c r="D80" i="2"/>
  <c r="A80" i="2"/>
  <c r="H79" i="2"/>
  <c r="B79" i="2"/>
  <c r="D79" i="2"/>
  <c r="A79" i="2"/>
  <c r="H46" i="2"/>
  <c r="B46" i="2"/>
  <c r="D46" i="2"/>
  <c r="A46" i="2"/>
  <c r="H45" i="2"/>
  <c r="B45" i="2"/>
  <c r="D45" i="2"/>
  <c r="A45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O93" i="1"/>
  <c r="O97" i="1"/>
  <c r="O96" i="1"/>
  <c r="O95" i="1"/>
  <c r="O92" i="1"/>
  <c r="O90" i="1"/>
  <c r="F49" i="1"/>
  <c r="G49" i="1"/>
  <c r="F51" i="1"/>
  <c r="G51" i="1"/>
  <c r="F53" i="1"/>
  <c r="G53" i="1"/>
  <c r="H53" i="1"/>
  <c r="F54" i="1"/>
  <c r="G54" i="1"/>
  <c r="F55" i="1"/>
  <c r="G55" i="1"/>
  <c r="E52" i="1"/>
  <c r="F52" i="1"/>
  <c r="G52" i="1"/>
  <c r="O91" i="1"/>
  <c r="O55" i="1"/>
  <c r="O54" i="1"/>
  <c r="P53" i="1"/>
  <c r="O53" i="1"/>
  <c r="O51" i="1"/>
  <c r="O50" i="1"/>
  <c r="O49" i="1"/>
  <c r="F23" i="1"/>
  <c r="G23" i="1"/>
  <c r="F25" i="1"/>
  <c r="F26" i="1"/>
  <c r="F27" i="1"/>
  <c r="F28" i="1"/>
  <c r="G28" i="1"/>
  <c r="F29" i="1"/>
  <c r="G29" i="1"/>
  <c r="I29" i="1"/>
  <c r="F30" i="1"/>
  <c r="G30" i="1"/>
  <c r="F31" i="1"/>
  <c r="F33" i="1"/>
  <c r="G33" i="1"/>
  <c r="F35" i="1"/>
  <c r="F36" i="1"/>
  <c r="F38" i="1"/>
  <c r="G38" i="1"/>
  <c r="F39" i="1"/>
  <c r="F41" i="1"/>
  <c r="F42" i="1"/>
  <c r="G42" i="1"/>
  <c r="F43" i="1"/>
  <c r="F44" i="1"/>
  <c r="F45" i="1"/>
  <c r="G45" i="1"/>
  <c r="F46" i="1"/>
  <c r="G46" i="1"/>
  <c r="F47" i="1"/>
  <c r="G47" i="1"/>
  <c r="I47" i="1"/>
  <c r="F16" i="1"/>
  <c r="F17" i="1" s="1"/>
  <c r="C17" i="1"/>
  <c r="O87" i="1"/>
  <c r="O86" i="1"/>
  <c r="O83" i="1"/>
  <c r="O84" i="1"/>
  <c r="O80" i="1"/>
  <c r="O79" i="1"/>
  <c r="O78" i="1"/>
  <c r="O77" i="1"/>
  <c r="O85" i="1"/>
  <c r="O82" i="1"/>
  <c r="G24" i="1"/>
  <c r="I24" i="1"/>
  <c r="G25" i="1"/>
  <c r="P25" i="1"/>
  <c r="G26" i="1"/>
  <c r="I26" i="1"/>
  <c r="G27" i="1"/>
  <c r="I27" i="1"/>
  <c r="G48" i="1"/>
  <c r="I48" i="1"/>
  <c r="O52" i="1"/>
  <c r="O21" i="1"/>
  <c r="O22" i="1"/>
  <c r="O23" i="1"/>
  <c r="P24" i="1"/>
  <c r="O24" i="1"/>
  <c r="I25" i="1"/>
  <c r="O25" i="1"/>
  <c r="O26" i="1"/>
  <c r="P27" i="1"/>
  <c r="O27" i="1"/>
  <c r="O28" i="1"/>
  <c r="O29" i="1"/>
  <c r="O30" i="1"/>
  <c r="O32" i="1"/>
  <c r="O33" i="1"/>
  <c r="O34" i="1"/>
  <c r="G35" i="1"/>
  <c r="I35" i="1"/>
  <c r="O35" i="1"/>
  <c r="G36" i="1"/>
  <c r="I36" i="1"/>
  <c r="O36" i="1"/>
  <c r="O38" i="1"/>
  <c r="G39" i="1"/>
  <c r="I39" i="1"/>
  <c r="O39" i="1"/>
  <c r="G40" i="1"/>
  <c r="I40" i="1"/>
  <c r="O40" i="1"/>
  <c r="G41" i="1"/>
  <c r="I41" i="1"/>
  <c r="O41" i="1"/>
  <c r="O42" i="1"/>
  <c r="G43" i="1"/>
  <c r="I43" i="1"/>
  <c r="P43" i="1"/>
  <c r="O43" i="1"/>
  <c r="G44" i="1"/>
  <c r="I44" i="1"/>
  <c r="P44" i="1"/>
  <c r="O44" i="1"/>
  <c r="O45" i="1"/>
  <c r="O46" i="1"/>
  <c r="O47" i="1"/>
  <c r="O48" i="1"/>
  <c r="O31" i="1"/>
  <c r="O37" i="1"/>
  <c r="P29" i="1"/>
  <c r="P47" i="1"/>
  <c r="H50" i="1"/>
  <c r="P50" i="1"/>
  <c r="P26" i="1"/>
  <c r="P96" i="1"/>
  <c r="K96" i="1"/>
  <c r="I88" i="1"/>
  <c r="P88" i="1"/>
  <c r="I74" i="1"/>
  <c r="P74" i="1"/>
  <c r="I68" i="1"/>
  <c r="P68" i="1"/>
  <c r="J62" i="1"/>
  <c r="P62" i="1"/>
  <c r="J56" i="1"/>
  <c r="P56" i="1"/>
  <c r="P32" i="1"/>
  <c r="I32" i="1"/>
  <c r="P52" i="1"/>
  <c r="H52" i="1"/>
  <c r="P95" i="1"/>
  <c r="K95" i="1"/>
  <c r="P80" i="1"/>
  <c r="J80" i="1"/>
  <c r="I21" i="1"/>
  <c r="P21" i="1"/>
  <c r="H55" i="1"/>
  <c r="P55" i="1"/>
  <c r="P94" i="1"/>
  <c r="K94" i="1"/>
  <c r="P86" i="1"/>
  <c r="K86" i="1"/>
  <c r="P79" i="1"/>
  <c r="J79" i="1"/>
  <c r="P73" i="1"/>
  <c r="I73" i="1"/>
  <c r="P42" i="1"/>
  <c r="I42" i="1"/>
  <c r="J57" i="1"/>
  <c r="P57" i="1"/>
  <c r="P38" i="1"/>
  <c r="I38" i="1"/>
  <c r="I28" i="1"/>
  <c r="P28" i="1"/>
  <c r="P93" i="1"/>
  <c r="K93" i="1"/>
  <c r="K84" i="1"/>
  <c r="P84" i="1"/>
  <c r="P78" i="1"/>
  <c r="J78" i="1"/>
  <c r="I72" i="1"/>
  <c r="P72" i="1"/>
  <c r="I67" i="1"/>
  <c r="P67" i="1"/>
  <c r="P61" i="1"/>
  <c r="J61" i="1"/>
  <c r="H49" i="1"/>
  <c r="P49" i="1"/>
  <c r="P81" i="1"/>
  <c r="K81" i="1"/>
  <c r="P69" i="1"/>
  <c r="I69" i="1"/>
  <c r="H54" i="1"/>
  <c r="P54" i="1"/>
  <c r="I22" i="1"/>
  <c r="P22" i="1"/>
  <c r="I46" i="1"/>
  <c r="P46" i="1"/>
  <c r="K98" i="1"/>
  <c r="P98" i="1"/>
  <c r="K92" i="1"/>
  <c r="P92" i="1"/>
  <c r="J66" i="1"/>
  <c r="P66" i="1"/>
  <c r="P60" i="1"/>
  <c r="J60" i="1"/>
  <c r="K89" i="1"/>
  <c r="P89" i="1"/>
  <c r="P75" i="1"/>
  <c r="I75" i="1"/>
  <c r="P97" i="1"/>
  <c r="K97" i="1"/>
  <c r="P91" i="1"/>
  <c r="K91" i="1"/>
  <c r="P83" i="1"/>
  <c r="K83" i="1"/>
  <c r="P77" i="1"/>
  <c r="J77" i="1"/>
  <c r="I71" i="1"/>
  <c r="P71" i="1"/>
  <c r="I65" i="1"/>
  <c r="P65" i="1"/>
  <c r="P23" i="1"/>
  <c r="I23" i="1"/>
  <c r="J58" i="1"/>
  <c r="P58" i="1"/>
  <c r="I30" i="1"/>
  <c r="P30" i="1"/>
  <c r="J63" i="1"/>
  <c r="P63" i="1"/>
  <c r="P45" i="1"/>
  <c r="I45" i="1"/>
  <c r="P34" i="1"/>
  <c r="I34" i="1"/>
  <c r="I33" i="1"/>
  <c r="P33" i="1"/>
  <c r="P51" i="1"/>
  <c r="H51" i="1"/>
  <c r="P82" i="1"/>
  <c r="K82" i="1"/>
  <c r="P76" i="1"/>
  <c r="J76" i="1"/>
  <c r="I70" i="1"/>
  <c r="P70" i="1"/>
  <c r="I64" i="1"/>
  <c r="P64" i="1"/>
  <c r="P59" i="1"/>
  <c r="J59" i="1"/>
  <c r="K99" i="1"/>
  <c r="P99" i="1"/>
  <c r="P40" i="1"/>
  <c r="P36" i="1"/>
  <c r="P41" i="1"/>
  <c r="P39" i="1"/>
  <c r="P48" i="1"/>
  <c r="P35" i="1"/>
  <c r="C11" i="1"/>
  <c r="C12" i="1"/>
  <c r="M102" i="1" l="1"/>
  <c r="M101" i="1"/>
  <c r="M100" i="1"/>
  <c r="K102" i="1"/>
  <c r="P102" i="1"/>
  <c r="K101" i="1"/>
  <c r="P101" i="1"/>
  <c r="K100" i="1"/>
  <c r="P100" i="1"/>
  <c r="C16" i="1"/>
  <c r="D18" i="1" s="1"/>
  <c r="M68" i="1"/>
  <c r="M59" i="1"/>
  <c r="M56" i="1"/>
  <c r="M88" i="1"/>
  <c r="M86" i="1"/>
  <c r="M64" i="1"/>
  <c r="M98" i="1"/>
  <c r="M73" i="1"/>
  <c r="C15" i="1"/>
  <c r="F18" i="1" s="1"/>
  <c r="M60" i="1"/>
  <c r="M62" i="1"/>
  <c r="M57" i="1"/>
  <c r="M75" i="1"/>
  <c r="M72" i="1"/>
  <c r="M77" i="1"/>
  <c r="M71" i="1"/>
  <c r="M97" i="1"/>
  <c r="M95" i="1"/>
  <c r="M61" i="1"/>
  <c r="M69" i="1"/>
  <c r="M50" i="1"/>
  <c r="M96" i="1"/>
  <c r="M81" i="1"/>
  <c r="M76" i="1"/>
  <c r="M89" i="1"/>
  <c r="M55" i="1"/>
  <c r="M79" i="1"/>
  <c r="M82" i="1"/>
  <c r="M53" i="1"/>
  <c r="M85" i="1"/>
  <c r="M51" i="1"/>
  <c r="M93" i="1"/>
  <c r="M65" i="1"/>
  <c r="M67" i="1"/>
  <c r="M90" i="1"/>
  <c r="M78" i="1"/>
  <c r="M54" i="1"/>
  <c r="M63" i="1"/>
  <c r="M80" i="1"/>
  <c r="M94" i="1"/>
  <c r="M92" i="1"/>
  <c r="M87" i="1"/>
  <c r="M74" i="1"/>
  <c r="M58" i="1"/>
  <c r="M70" i="1"/>
  <c r="M99" i="1"/>
  <c r="M83" i="1"/>
  <c r="M49" i="1"/>
  <c r="M84" i="1"/>
  <c r="M66" i="1"/>
  <c r="M91" i="1"/>
  <c r="F19" i="1" l="1"/>
  <c r="C18" i="1"/>
</calcChain>
</file>

<file path=xl/sharedStrings.xml><?xml version="1.0" encoding="utf-8"?>
<sst xmlns="http://schemas.openxmlformats.org/spreadsheetml/2006/main" count="766" uniqueCount="338">
  <si>
    <t>Epoch =</t>
  </si>
  <si>
    <t>error</t>
  </si>
  <si>
    <t>EW</t>
  </si>
  <si>
    <t>GCVS 4</t>
  </si>
  <si>
    <t>IBVS 4143</t>
  </si>
  <si>
    <t>IBVS 4562</t>
  </si>
  <si>
    <t>n</t>
  </si>
  <si>
    <t>n'</t>
  </si>
  <si>
    <t>New Ephemeris =</t>
  </si>
  <si>
    <t>New Period =</t>
  </si>
  <si>
    <t>O-C</t>
  </si>
  <si>
    <t>Period =</t>
  </si>
  <si>
    <t>SEE</t>
  </si>
  <si>
    <t>Source</t>
  </si>
  <si>
    <t>ToM</t>
  </si>
  <si>
    <t>Typ</t>
  </si>
  <si>
    <t>Y1</t>
  </si>
  <si>
    <t>Y2</t>
  </si>
  <si>
    <t>Y3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</si>
  <si>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</si>
  <si>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</si>
  <si>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</si>
  <si>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</si>
  <si>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</si>
  <si>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</si>
  <si>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</si>
  <si>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</si>
  <si>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</si>
  <si>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</si>
  <si>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Lin. Fit</t>
  </si>
  <si>
    <t>Q. fit</t>
  </si>
  <si>
    <t>diff^2</t>
  </si>
  <si>
    <t>IBVS 5224</t>
  </si>
  <si>
    <t>IBVS 5484</t>
  </si>
  <si>
    <t>Strange discordancies</t>
  </si>
  <si>
    <t>II</t>
  </si>
  <si>
    <t>IBVS 4383</t>
  </si>
  <si>
    <t>IBVS 5643</t>
  </si>
  <si>
    <t># of data points:</t>
  </si>
  <si>
    <t>NS Mon / GSC 00733-02024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</si>
  <si>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</si>
  <si>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</si>
  <si>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</si>
  <si>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</si>
  <si>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</si>
  <si>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</si>
  <si>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</si>
  <si>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</si>
  <si>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Add cycle</t>
  </si>
  <si>
    <t>Old Cycle</t>
  </si>
  <si>
    <t>IBVS 1471</t>
  </si>
  <si>
    <t>pg</t>
  </si>
  <si>
    <t>I</t>
  </si>
  <si>
    <t>IBVS 5992</t>
  </si>
  <si>
    <t>OEJV 0160</t>
  </si>
  <si>
    <t>BAD?</t>
  </si>
  <si>
    <t>IBVS 6130</t>
  </si>
  <si>
    <t>IBVS 6152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</si>
  <si>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</si>
  <si>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</si>
  <si>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</si>
  <si>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</si>
  <si>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</si>
  <si>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</si>
  <si>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</si>
  <si>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</si>
  <si>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</si>
  <si>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</si>
  <si>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</si>
  <si>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</si>
  <si>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2426030.345 </t>
  </si>
  <si>
    <t> 22.02.1930 20:16 </t>
  </si>
  <si>
    <t> -0.011 </t>
  </si>
  <si>
    <t>P </t>
  </si>
  <si>
    <t> R.Kippenhahn </t>
  </si>
  <si>
    <t> AN 282.76 </t>
  </si>
  <si>
    <t>2427100.452 </t>
  </si>
  <si>
    <t> 27.01.1933 22:50 </t>
  </si>
  <si>
    <t> 0.001 </t>
  </si>
  <si>
    <t>2427157.352 </t>
  </si>
  <si>
    <t> 25.03.1933 20:26 </t>
  </si>
  <si>
    <t> 0.036 </t>
  </si>
  <si>
    <t>2429700.182 </t>
  </si>
  <si>
    <t> 11.03.1940 16:22 </t>
  </si>
  <si>
    <t> -0.078 </t>
  </si>
  <si>
    <t> O.Wasiljanowskaja </t>
  </si>
  <si>
    <t> AC 157.19 </t>
  </si>
  <si>
    <t>2429913.533 </t>
  </si>
  <si>
    <t> 11.10.1940 00:47 </t>
  </si>
  <si>
    <t> -0.088 </t>
  </si>
  <si>
    <t> G.T.Olijnyk </t>
  </si>
  <si>
    <t> CLVO 39.61 </t>
  </si>
  <si>
    <t>2429913.559 </t>
  </si>
  <si>
    <t> 11.10.1940 01:24 </t>
  </si>
  <si>
    <t> -0.062 </t>
  </si>
  <si>
    <t>2430762.298 </t>
  </si>
  <si>
    <t> 06.02.1943 19:09 </t>
  </si>
  <si>
    <t> -0.067 </t>
  </si>
  <si>
    <t>2430768.469 </t>
  </si>
  <si>
    <t> 12.02.1943 23:15 </t>
  </si>
  <si>
    <t> 0.464 </t>
  </si>
  <si>
    <t>2431090.335 </t>
  </si>
  <si>
    <t> 31.12.1943 20:02 </t>
  </si>
  <si>
    <t> -0.061 </t>
  </si>
  <si>
    <t>2431531.184 </t>
  </si>
  <si>
    <t> 16.03.1945 16:24 </t>
  </si>
  <si>
    <t> -0.033 </t>
  </si>
  <si>
    <t>2431903.145 </t>
  </si>
  <si>
    <t> 23.03.1946 15:28 </t>
  </si>
  <si>
    <t> 0.192 </t>
  </si>
  <si>
    <t>2434807.290 </t>
  </si>
  <si>
    <t> 05.03.1954 18:57 </t>
  </si>
  <si>
    <t> -0.005 </t>
  </si>
  <si>
    <t>2434823.291 </t>
  </si>
  <si>
    <t> 21.03.1954 18:59 </t>
  </si>
  <si>
    <t> 0.018 </t>
  </si>
  <si>
    <t>2435135.285 </t>
  </si>
  <si>
    <t> 27.01.1955 18:50 </t>
  </si>
  <si>
    <t> -0.041 </t>
  </si>
  <si>
    <t>2435862.283 </t>
  </si>
  <si>
    <t> 23.01.1957 18:47 </t>
  </si>
  <si>
    <t> -0.068 </t>
  </si>
  <si>
    <t>2435870.300 </t>
  </si>
  <si>
    <t> 31.01.1957 19:12 </t>
  </si>
  <si>
    <t> -0.040 </t>
  </si>
  <si>
    <t>2436194.329 </t>
  </si>
  <si>
    <t> 21.12.1957 19:53 </t>
  </si>
  <si>
    <t> 0.188 </t>
  </si>
  <si>
    <t>2436230.273 </t>
  </si>
  <si>
    <t> 26.01.1958 18:33 </t>
  </si>
  <si>
    <t> -0.055 </t>
  </si>
  <si>
    <t>2436278.301 </t>
  </si>
  <si>
    <t> 15.03.1958 19:13 </t>
  </si>
  <si>
    <t> 0.037 </t>
  </si>
  <si>
    <t>2436286.257 </t>
  </si>
  <si>
    <t> 23.03.1958 18:10 </t>
  </si>
  <si>
    <t> 0.004 </t>
  </si>
  <si>
    <t>2436613.327 </t>
  </si>
  <si>
    <t> 13.02.1959 19:50 </t>
  </si>
  <si>
    <t> -0.017 </t>
  </si>
  <si>
    <t>2438673.614 </t>
  </si>
  <si>
    <t> 05.10.1964 02:44 </t>
  </si>
  <si>
    <t> -0.027 </t>
  </si>
  <si>
    <t> K.Häussler </t>
  </si>
  <si>
    <t>IBVS 1471 </t>
  </si>
  <si>
    <t>2439057.613 </t>
  </si>
  <si>
    <t> 24.10.1965 02:42 </t>
  </si>
  <si>
    <t> 0.017 </t>
  </si>
  <si>
    <t>2439146.426 </t>
  </si>
  <si>
    <t> 20.01.1966 22:13 </t>
  </si>
  <si>
    <t> 0.008 </t>
  </si>
  <si>
    <t>2439441.534 </t>
  </si>
  <si>
    <t> 12.11.1966 00:48 </t>
  </si>
  <si>
    <t> -0.018 </t>
  </si>
  <si>
    <t>2440152.585 </t>
  </si>
  <si>
    <t> 23.10.1968 02:02 </t>
  </si>
  <si>
    <t> -0.014 </t>
  </si>
  <si>
    <t>2440504.560 </t>
  </si>
  <si>
    <t> 10.10.1969 01:26 </t>
  </si>
  <si>
    <t> -0.038 </t>
  </si>
  <si>
    <t>2441329.375 </t>
  </si>
  <si>
    <t> 12.01.1972 21:00 </t>
  </si>
  <si>
    <t>2441330.330 </t>
  </si>
  <si>
    <t> 13.01.1972 19:55 </t>
  </si>
  <si>
    <t> 0.016 </t>
  </si>
  <si>
    <t>2441385.334 </t>
  </si>
  <si>
    <t> 08.03.1972 20:00 </t>
  </si>
  <si>
    <t> 0.035 </t>
  </si>
  <si>
    <t>2441599.585 </t>
  </si>
  <si>
    <t> 09.10.1972 02:02 </t>
  </si>
  <si>
    <t> -0.015 </t>
  </si>
  <si>
    <t>2441680.468 </t>
  </si>
  <si>
    <t> 28.12.1972 23:13 </t>
  </si>
  <si>
    <t>2441983.569 </t>
  </si>
  <si>
    <t> 28.10.1973 01:39 </t>
  </si>
  <si>
    <t> 0.013 </t>
  </si>
  <si>
    <t>2442448.326 </t>
  </si>
  <si>
    <t> 04.02.1975 19:49 </t>
  </si>
  <si>
    <t>2448690.4786 </t>
  </si>
  <si>
    <t> 08.03.1992 23:29 </t>
  </si>
  <si>
    <t> -0.3199 </t>
  </si>
  <si>
    <t>E </t>
  </si>
  <si>
    <t>G</t>
  </si>
  <si>
    <t> F.Agerer </t>
  </si>
  <si>
    <t>BAVM 76 </t>
  </si>
  <si>
    <t>2448690.4805 </t>
  </si>
  <si>
    <t> 08.03.1992 23:31 </t>
  </si>
  <si>
    <t> -0.3180 </t>
  </si>
  <si>
    <t>B;V</t>
  </si>
  <si>
    <t>2448985.5648 </t>
  </si>
  <si>
    <t> 29.12.1992 01:33 </t>
  </si>
  <si>
    <t> -0.3674 </t>
  </si>
  <si>
    <t>2448985.5654 </t>
  </si>
  <si>
    <t> 29.12.1992 01:34 </t>
  </si>
  <si>
    <t> -0.3668 </t>
  </si>
  <si>
    <t>2448986.4537 </t>
  </si>
  <si>
    <t> 29.12.1992 22:53 </t>
  </si>
  <si>
    <t> -0.4185 </t>
  </si>
  <si>
    <t>B</t>
  </si>
  <si>
    <t>2448986.4541 </t>
  </si>
  <si>
    <t> -0.4181 </t>
  </si>
  <si>
    <t>2449002.4527 </t>
  </si>
  <si>
    <t> 14.01.1993 22:51 </t>
  </si>
  <si>
    <t> -0.3980 </t>
  </si>
  <si>
    <t>2449002.4532 </t>
  </si>
  <si>
    <t> 14.01.1993 22:52 </t>
  </si>
  <si>
    <t> -0.3975 </t>
  </si>
  <si>
    <t>2449018.451 </t>
  </si>
  <si>
    <t> 30.01.1993 22:49 </t>
  </si>
  <si>
    <t> -0.378 </t>
  </si>
  <si>
    <t>2449018.4540 </t>
  </si>
  <si>
    <t> 30.01.1993 22:53 </t>
  </si>
  <si>
    <t> -0.3753 </t>
  </si>
  <si>
    <t>2449059.3379 </t>
  </si>
  <si>
    <t> 12.03.1993 20:06 </t>
  </si>
  <si>
    <t> -0.3778 </t>
  </si>
  <si>
    <t>2449059.3380 </t>
  </si>
  <si>
    <t> -0.3777 </t>
  </si>
  <si>
    <t>2449067.340 </t>
  </si>
  <si>
    <t> 20.03.1993 20:09 </t>
  </si>
  <si>
    <t> -0.365 </t>
  </si>
  <si>
    <t> P.Frank </t>
  </si>
  <si>
    <t>2449370.419 </t>
  </si>
  <si>
    <t> 17.01.1994 22:03 </t>
  </si>
  <si>
    <t> -0.409 </t>
  </si>
  <si>
    <t>2449371.310 </t>
  </si>
  <si>
    <t> 18.01.1994 19:26 </t>
  </si>
  <si>
    <t> -0.458 </t>
  </si>
  <si>
    <t>2449371.313 </t>
  </si>
  <si>
    <t> 18.01.1994 19:30 </t>
  </si>
  <si>
    <t> -0.455 </t>
  </si>
  <si>
    <t>2449402.420 </t>
  </si>
  <si>
    <t> 18.02.1994 22:04 </t>
  </si>
  <si>
    <t>2449402.421 </t>
  </si>
  <si>
    <t> 18.02.1994 22:06 </t>
  </si>
  <si>
    <t> -0.364 </t>
  </si>
  <si>
    <t>2449688.6123 </t>
  </si>
  <si>
    <t> 02.12.1994 02:41 </t>
  </si>
  <si>
    <t> -0.3773 </t>
  </si>
  <si>
    <t>2449688.6126 </t>
  </si>
  <si>
    <t> 02.12.1994 02:42 </t>
  </si>
  <si>
    <t> -0.3770 </t>
  </si>
  <si>
    <t>2449739.276 </t>
  </si>
  <si>
    <t> 21.01.1995 18:37 </t>
  </si>
  <si>
    <t> -0.469 </t>
  </si>
  <si>
    <t>BAVM 91 </t>
  </si>
  <si>
    <t>2449739.2770 </t>
  </si>
  <si>
    <t> 21.01.1995 18:38 </t>
  </si>
  <si>
    <t> -0.4681 </t>
  </si>
  <si>
    <t>2450146.3531 </t>
  </si>
  <si>
    <t> 03.03.1996 20:28 </t>
  </si>
  <si>
    <t> -0.3758 </t>
  </si>
  <si>
    <t>o</t>
  </si>
  <si>
    <t> W.Kleikamp </t>
  </si>
  <si>
    <t>2450481.4314 </t>
  </si>
  <si>
    <t> 01.02.1997 22:21 </t>
  </si>
  <si>
    <t> -0.3776 </t>
  </si>
  <si>
    <t>BAVM 102 </t>
  </si>
  <si>
    <t>2451609.3316 </t>
  </si>
  <si>
    <t> 05.03.2000 19:57 </t>
  </si>
  <si>
    <t>?</t>
  </si>
  <si>
    <t> R.Diethelm </t>
  </si>
  <si>
    <t> BBS 122 </t>
  </si>
  <si>
    <t>2451933.7458 </t>
  </si>
  <si>
    <t> 24.01.2001 05:53 </t>
  </si>
  <si>
    <t> -0.2339 </t>
  </si>
  <si>
    <t> R.Nelson </t>
  </si>
  <si>
    <t>IBVS 5224 </t>
  </si>
  <si>
    <t>2452648.3484 </t>
  </si>
  <si>
    <t> 08.01.2003 20:21 </t>
  </si>
  <si>
    <t> 0.0323 </t>
  </si>
  <si>
    <t>-I</t>
  </si>
  <si>
    <t> K.&amp; M. Rätz </t>
  </si>
  <si>
    <t>BAVM 172 </t>
  </si>
  <si>
    <t>2452680.3465 </t>
  </si>
  <si>
    <t> 09.02.2003 20:18 </t>
  </si>
  <si>
    <t>11789.5</t>
  </si>
  <si>
    <t> -0.3967 </t>
  </si>
  <si>
    <t>BAVM 158 </t>
  </si>
  <si>
    <t>2453056.3140 </t>
  </si>
  <si>
    <t> 20.02.2004 19:32 </t>
  </si>
  <si>
    <t>12189.5</t>
  </si>
  <si>
    <t> -0.3957 </t>
  </si>
  <si>
    <t>2453372.3718 </t>
  </si>
  <si>
    <t> 01.01.2005 20:55 </t>
  </si>
  <si>
    <t>12526</t>
  </si>
  <si>
    <t> -0.6198 </t>
  </si>
  <si>
    <t>C </t>
  </si>
  <si>
    <t> W.Ogloza et al. </t>
  </si>
  <si>
    <t>IBVS 5843 </t>
  </si>
  <si>
    <t>2454097.1080 </t>
  </si>
  <si>
    <t> 27.12.2006 14:35 </t>
  </si>
  <si>
    <t>13297</t>
  </si>
  <si>
    <t> -0.5590 </t>
  </si>
  <si>
    <t> K.Nagai et al. </t>
  </si>
  <si>
    <t>VSB 45 </t>
  </si>
  <si>
    <t>2455559.1997 </t>
  </si>
  <si>
    <t> 28.12.2010 16:47 </t>
  </si>
  <si>
    <t>14852.5</t>
  </si>
  <si>
    <t> -0.5071 </t>
  </si>
  <si>
    <t> H.Itoh </t>
  </si>
  <si>
    <t>VSB 51 </t>
  </si>
  <si>
    <t>2455603.6400 </t>
  </si>
  <si>
    <t> 11.02.2011 03:21 </t>
  </si>
  <si>
    <t>14900</t>
  </si>
  <si>
    <t> -0.7129 </t>
  </si>
  <si>
    <t>IBVS 5992 </t>
  </si>
  <si>
    <t>2456292.467 </t>
  </si>
  <si>
    <t> 30.12.2012 23:12 </t>
  </si>
  <si>
    <t>15632.5</t>
  </si>
  <si>
    <t> -0.375 </t>
  </si>
  <si>
    <t> M.Urbanik </t>
  </si>
  <si>
    <t>OEJV 0160 </t>
  </si>
  <si>
    <t>2456311.1337 </t>
  </si>
  <si>
    <t> 18.01.2013 15:12 </t>
  </si>
  <si>
    <t>15652.5</t>
  </si>
  <si>
    <t> -0.5062 </t>
  </si>
  <si>
    <t>VSB 56 </t>
  </si>
  <si>
    <t>2456722.6555 </t>
  </si>
  <si>
    <t> 06.03.2014 03:43 </t>
  </si>
  <si>
    <t>16090.5</t>
  </si>
  <si>
    <t> -0.6677 </t>
  </si>
  <si>
    <t> C.Lacy </t>
  </si>
  <si>
    <t>IBVS 6130 </t>
  </si>
  <si>
    <t>2456746.6503 </t>
  </si>
  <si>
    <t> 30.03.2014 03:36 </t>
  </si>
  <si>
    <t>16116</t>
  </si>
  <si>
    <t> -0.6408 </t>
  </si>
  <si>
    <t>2457061.2903 </t>
  </si>
  <si>
    <t> 07.02.2015 18:58 </t>
  </si>
  <si>
    <t>16451</t>
  </si>
  <si>
    <t> -0.8728 </t>
  </si>
  <si>
    <t>BAVM 239 </t>
  </si>
  <si>
    <t>OEJV 0211</t>
  </si>
  <si>
    <t>RHN 2022</t>
  </si>
  <si>
    <t>s5</t>
  </si>
  <si>
    <t>VSB, 91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</si>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</sst>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7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/>
    <xf numFmtId="3" fontId="23" fillId="2" borderId="0"/>
    <xf numFmtId="164" fontId="23" fillId="2" borderId="0"/>
    <xf numFmtId="0" fontId="23" fillId="2" borderId="0"/>
    <xf numFmtId="2" fontId="23" fillId="2" borderId="0"/>
    <xf numFmtId="0" fontId="1" fillId="2" borderId="0"/>
    <xf numFmtId="0" fontId="2" fillId="2" borderId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2" borderId="2"/>
  </cellStyleXfs>
  <cellXfs count="96"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4" fontId="0" fillId="2" borderId="6" xfId="0" applyNumberFormat="1" applyFill="1" applyBorder="1"/>
    <xf numFmtId="14" fontId="0" fillId="2" borderId="1" xfId="0" applyNumberFormat="1" applyFill="1" applyBorder="1"/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6" fillId="2" borderId="1" xfId="0" applyFont="1" applyFill="1" applyBorder="1"/>
    <xf numFmtId="0" fontId="8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/>
    <xf numFmtId="0" fontId="9" fillId="2" borderId="1" xfId="0" applyFont="1" applyFill="1" applyBorder="1"/>
    <xf numFmtId="0" fontId="9" fillId="2" borderId="5" xfId="0" applyFont="1" applyFill="1" applyBorder="1"/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0" fillId="2" borderId="6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/>
    </xf>
    <xf numFmtId="0" fontId="11" fillId="0" borderId="0" xfId="0" applyFont="1"/>
    <xf numFmtId="22" fontId="6" fillId="0" borderId="0" xfId="0" applyNumberFormat="1" applyFont="1"/>
    <xf numFmtId="0" fontId="0" fillId="0" borderId="11" xfId="0" applyBorder="1"/>
    <xf numFmtId="0" fontId="0" fillId="0" borderId="12" xfId="0" applyBorder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7" fillId="2" borderId="9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20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0" xfId="0" quotePrefix="1"/>
    <xf numFmtId="0" fontId="21" fillId="3" borderId="19" xfId="0" applyFont="1" applyFill="1" applyBorder="1" applyAlignment="1">
      <alignment horizontal="left" vertical="top" wrapText="1" indent="1"/>
    </xf>
    <xf numFmtId="0" fontId="21" fillId="3" borderId="19" xfId="0" applyFont="1" applyFill="1" applyBorder="1" applyAlignment="1">
      <alignment horizontal="center" vertical="top" wrapText="1"/>
    </xf>
    <xf numFmtId="0" fontId="21" fillId="3" borderId="19" xfId="0" applyFont="1" applyFill="1" applyBorder="1" applyAlignment="1">
      <alignment horizontal="right" vertical="top" wrapText="1"/>
    </xf>
    <xf numFmtId="0" fontId="20" fillId="3" borderId="19" xfId="7" applyFill="1" applyBorder="1" applyAlignment="1" applyProtection="1">
      <alignment horizontal="right" vertical="top" wrapText="1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/>
    </xf>
    <xf numFmtId="0" fontId="22" fillId="2" borderId="0" xfId="0" applyFont="1" applyFill="1"/>
    <xf numFmtId="0" fontId="10" fillId="2" borderId="1" xfId="0" applyFont="1" applyFill="1" applyBorder="1"/>
    <xf numFmtId="0" fontId="16" fillId="0" borderId="1" xfId="0" applyFont="1" applyBorder="1"/>
    <xf numFmtId="0" fontId="18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0" fontId="22" fillId="2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2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24" fillId="0" borderId="0" xfId="8" applyFont="1"/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left"/>
    </xf>
    <xf numFmtId="0" fontId="1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2" borderId="1" xfId="0" applyFont="1" applyFill="1" applyBorder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 Mon - O-C Diagr.</a:t>
            </a:r>
          </a:p>
        </c:rich>
      </c:tx>
      <c:layout>
        <c:manualLayout>
          <c:xMode val="edge"/>
          <c:yMode val="edge"/>
          <c:x val="0.3602156182090141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5053763440861"/>
          <c:y val="0.13664596273291926"/>
          <c:w val="0.86559139784946237"/>
          <c:h val="0.708074534161490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Active!$H$21:$H$949</c:f>
              <c:numCache>
                <c:formatCode>General</c:formatCode>
                <c:ptCount val="929"/>
                <c:pt idx="28">
                  <c:v>6.3173720001941547E-2</c:v>
                </c:pt>
                <c:pt idx="29">
                  <c:v>-3.8896549995115492E-2</c:v>
                </c:pt>
                <c:pt idx="30">
                  <c:v>9.4754649981041439E-3</c:v>
                </c:pt>
                <c:pt idx="31">
                  <c:v>2.4475464997522067E-2</c:v>
                </c:pt>
                <c:pt idx="32">
                  <c:v>1.0985230001097079E-2</c:v>
                </c:pt>
                <c:pt idx="33">
                  <c:v>2.8598745004273951E-2</c:v>
                </c:pt>
                <c:pt idx="34">
                  <c:v>-6.0768210001697298E-2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6-4ADC-B981-A96ADBA076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Active!$I$21:$I$949</c:f>
              <c:numCache>
                <c:formatCode>General</c:formatCode>
                <c:ptCount val="929"/>
                <c:pt idx="0">
                  <c:v>1.1941910001041833E-2</c:v>
                </c:pt>
                <c:pt idx="1">
                  <c:v>-5.3904300002614036E-3</c:v>
                </c:pt>
                <c:pt idx="2">
                  <c:v>1.0924129997874843E-2</c:v>
                </c:pt>
                <c:pt idx="3">
                  <c:v>-3.7576554997940548E-2</c:v>
                </c:pt>
                <c:pt idx="4">
                  <c:v>-3.969550016336143E-4</c:v>
                </c:pt>
                <c:pt idx="5">
                  <c:v>2.5603045000025304E-2</c:v>
                </c:pt>
                <c:pt idx="6">
                  <c:v>-4.6640630000183592E-2</c:v>
                </c:pt>
                <c:pt idx="7">
                  <c:v>-9.7293725000781706E-2</c:v>
                </c:pt>
                <c:pt idx="8">
                  <c:v>2.0360504997370299E-2</c:v>
                </c:pt>
                <c:pt idx="9">
                  <c:v>2.0798345001821872E-2</c:v>
                </c:pt>
                <c:pt idx="11">
                  <c:v>-1.7959965000045486E-2</c:v>
                </c:pt>
                <c:pt idx="12">
                  <c:v>-1.5496495005208999E-2</c:v>
                </c:pt>
                <c:pt idx="13">
                  <c:v>7.041169999865815E-3</c:v>
                </c:pt>
                <c:pt idx="14">
                  <c:v>-3.9563359998282976E-2</c:v>
                </c:pt>
                <c:pt idx="15">
                  <c:v>-2.1831624995684251E-2</c:v>
                </c:pt>
                <c:pt idx="17">
                  <c:v>-1.5903549996437505E-2</c:v>
                </c:pt>
                <c:pt idx="18">
                  <c:v>1.6486859996803105E-2</c:v>
                </c:pt>
                <c:pt idx="19">
                  <c:v>-2.6781405002111569E-2</c:v>
                </c:pt>
                <c:pt idx="20">
                  <c:v>-3.7972685000568163E-2</c:v>
                </c:pt>
                <c:pt idx="21">
                  <c:v>-6.9547149978461675E-3</c:v>
                </c:pt>
                <c:pt idx="22">
                  <c:v>2.7168564993189648E-2</c:v>
                </c:pt>
                <c:pt idx="23">
                  <c:v>-4.058993500075303E-2</c:v>
                </c:pt>
                <c:pt idx="24">
                  <c:v>-1.6708155002561398E-2</c:v>
                </c:pt>
                <c:pt idx="25">
                  <c:v>-1.1776154999097344E-2</c:v>
                </c:pt>
                <c:pt idx="26">
                  <c:v>-4.5798150022164918E-3</c:v>
                </c:pt>
                <c:pt idx="27">
                  <c:v>-3.018695002538152E-3</c:v>
                </c:pt>
                <c:pt idx="43">
                  <c:v>-1.4365300012286752E-3</c:v>
                </c:pt>
                <c:pt idx="44">
                  <c:v>1.5634699957445264E-3</c:v>
                </c:pt>
                <c:pt idx="46">
                  <c:v>4.145600032643415E-4</c:v>
                </c:pt>
                <c:pt idx="47">
                  <c:v>3.1462949991691858E-3</c:v>
                </c:pt>
                <c:pt idx="48">
                  <c:v>-1.2401900021359324E-3</c:v>
                </c:pt>
                <c:pt idx="49">
                  <c:v>-1.2401900021359324E-3</c:v>
                </c:pt>
                <c:pt idx="50">
                  <c:v>9.5222499658120796E-4</c:v>
                </c:pt>
                <c:pt idx="51">
                  <c:v>3.9522250008303672E-3</c:v>
                </c:pt>
                <c:pt idx="52">
                  <c:v>2.6867499982472509E-3</c:v>
                </c:pt>
                <c:pt idx="53">
                  <c:v>3.6867500020889565E-3</c:v>
                </c:pt>
                <c:pt idx="54">
                  <c:v>-1.0556199995335191E-3</c:v>
                </c:pt>
                <c:pt idx="67">
                  <c:v>9.0227800028515048E-3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6-4ADC-B981-A96ADBA076EE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Active!$J$21:$J$949</c:f>
              <c:numCache>
                <c:formatCode>General</c:formatCode>
                <c:ptCount val="929"/>
                <c:pt idx="35">
                  <c:v>-3.8376649972633459E-3</c:v>
                </c:pt>
                <c:pt idx="36">
                  <c:v>-1.9376650016056374E-3</c:v>
                </c:pt>
                <c:pt idx="37">
                  <c:v>-1.7558850013301708E-3</c:v>
                </c:pt>
                <c:pt idx="38">
                  <c:v>-1.1558850019355305E-3</c:v>
                </c:pt>
                <c:pt idx="39">
                  <c:v>-1.6634700004942715E-3</c:v>
                </c:pt>
                <c:pt idx="40">
                  <c:v>-1.2634699960472062E-3</c:v>
                </c:pt>
                <c:pt idx="41">
                  <c:v>-1.1999999987892807E-3</c:v>
                </c:pt>
                <c:pt idx="42">
                  <c:v>-6.9999999686842784E-4</c:v>
                </c:pt>
                <c:pt idx="45">
                  <c:v>3.1455999851459637E-4</c:v>
                </c:pt>
                <c:pt idx="55">
                  <c:v>-7.5561999983619899E-4</c:v>
                </c:pt>
                <c:pt idx="56">
                  <c:v>1.1203500616829842E-4</c:v>
                </c:pt>
                <c:pt idx="57">
                  <c:v>1.4120350024313666E-3</c:v>
                </c:pt>
                <c:pt idx="58">
                  <c:v>3.838105003524106E-3</c:v>
                </c:pt>
                <c:pt idx="59">
                  <c:v>1.6785600018920377E-3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6-4ADC-B981-A96ADBA076EE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Active!$K$21:$K$949</c:f>
              <c:numCache>
                <c:formatCode>General</c:formatCode>
                <c:ptCount val="929"/>
                <c:pt idx="60">
                  <c:v>5.0531949964351952E-3</c:v>
                </c:pt>
                <c:pt idx="61">
                  <c:v>4.4846699966001324E-3</c:v>
                </c:pt>
                <c:pt idx="62">
                  <c:v>5.7863300025928766E-3</c:v>
                </c:pt>
                <c:pt idx="63">
                  <c:v>6.8132699962006882E-3</c:v>
                </c:pt>
                <c:pt idx="65">
                  <c:v>8.7048150016926229E-3</c:v>
                </c:pt>
                <c:pt idx="68">
                  <c:v>1.2245455000083894E-2</c:v>
                </c:pt>
                <c:pt idx="70">
                  <c:v>1.2166205000539776E-2</c:v>
                </c:pt>
                <c:pt idx="71">
                  <c:v>1.3287829999171663E-2</c:v>
                </c:pt>
                <c:pt idx="72">
                  <c:v>1.4987829999881797E-2</c:v>
                </c:pt>
                <c:pt idx="73">
                  <c:v>1.50285449999501E-2</c:v>
                </c:pt>
                <c:pt idx="74">
                  <c:v>1.8916690001788083E-2</c:v>
                </c:pt>
                <c:pt idx="75">
                  <c:v>1.5911895003227983E-2</c:v>
                </c:pt>
                <c:pt idx="76">
                  <c:v>1.8026805002591573E-2</c:v>
                </c:pt>
                <c:pt idx="77">
                  <c:v>1.8157070182496682E-2</c:v>
                </c:pt>
                <c:pt idx="78">
                  <c:v>2.6495779995457269E-2</c:v>
                </c:pt>
                <c:pt idx="79">
                  <c:v>-2.7171249894308858E-3</c:v>
                </c:pt>
                <c:pt idx="80">
                  <c:v>1.8163259999710135E-2</c:v>
                </c:pt>
                <c:pt idx="81">
                  <c:v>1.5114349997020327E-2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6-4ADC-B981-A96ADBA076EE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Active!$L$21:$L$949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6-4ADC-B981-A96ADBA076EE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Active!$M$21:$M$949</c:f>
              <c:numCache>
                <c:formatCode>General</c:formatCode>
                <c:ptCount val="929"/>
                <c:pt idx="28">
                  <c:v>-1.3657416635356905E-2</c:v>
                </c:pt>
                <c:pt idx="29">
                  <c:v>-1.356006991532566E-2</c:v>
                </c:pt>
                <c:pt idx="30">
                  <c:v>-1.3181673793913891E-2</c:v>
                </c:pt>
                <c:pt idx="32">
                  <c:v>-1.303879393064223E-2</c:v>
                </c:pt>
                <c:pt idx="33">
                  <c:v>-1.250338697047039E-2</c:v>
                </c:pt>
                <c:pt idx="34">
                  <c:v>-1.1682220283755228E-2</c:v>
                </c:pt>
                <c:pt idx="35">
                  <c:v>-6.5534907763553337E-4</c:v>
                </c:pt>
                <c:pt idx="36">
                  <c:v>-6.5534907763553337E-4</c:v>
                </c:pt>
                <c:pt idx="37">
                  <c:v>-1.34073092952102E-4</c:v>
                </c:pt>
                <c:pt idx="38">
                  <c:v>-1.34073092952102E-4</c:v>
                </c:pt>
                <c:pt idx="39">
                  <c:v>-1.325029845645013E-4</c:v>
                </c:pt>
                <c:pt idx="40">
                  <c:v>-1.325029845645013E-4</c:v>
                </c:pt>
                <c:pt idx="41">
                  <c:v>-1.0424103358768876E-4</c:v>
                </c:pt>
                <c:pt idx="42">
                  <c:v>-1.0424103358768876E-4</c:v>
                </c:pt>
                <c:pt idx="43">
                  <c:v>-7.5979082610876228E-5</c:v>
                </c:pt>
                <c:pt idx="44">
                  <c:v>-7.5979082610876228E-5</c:v>
                </c:pt>
                <c:pt idx="45">
                  <c:v>-3.7540967812441702E-6</c:v>
                </c:pt>
                <c:pt idx="46">
                  <c:v>-3.7540967812441702E-6</c:v>
                </c:pt>
                <c:pt idx="47">
                  <c:v>1.0376878707162097E-5</c:v>
                </c:pt>
                <c:pt idx="48">
                  <c:v>5.4578383887899967E-4</c:v>
                </c:pt>
                <c:pt idx="49">
                  <c:v>5.4578383887899967E-4</c:v>
                </c:pt>
                <c:pt idx="50">
                  <c:v>5.4735394726660043E-4</c:v>
                </c:pt>
                <c:pt idx="51">
                  <c:v>5.4735394726660043E-4</c:v>
                </c:pt>
                <c:pt idx="52">
                  <c:v>6.023077408326248E-4</c:v>
                </c:pt>
                <c:pt idx="53">
                  <c:v>6.023077408326248E-4</c:v>
                </c:pt>
                <c:pt idx="54">
                  <c:v>1.1078826416400492E-3</c:v>
                </c:pt>
                <c:pt idx="55">
                  <c:v>1.1078826416400492E-3</c:v>
                </c:pt>
                <c:pt idx="56">
                  <c:v>1.1973788197332889E-3</c:v>
                </c:pt>
                <c:pt idx="57">
                  <c:v>1.1973788197332889E-3</c:v>
                </c:pt>
                <c:pt idx="58">
                  <c:v>1.916488461254408E-3</c:v>
                </c:pt>
                <c:pt idx="59">
                  <c:v>2.5084193233798706E-3</c:v>
                </c:pt>
                <c:pt idx="60">
                  <c:v>4.500886867245155E-3</c:v>
                </c:pt>
                <c:pt idx="61">
                  <c:v>5.0739764287194089E-3</c:v>
                </c:pt>
                <c:pt idx="62">
                  <c:v>6.3363435723503697E-3</c:v>
                </c:pt>
                <c:pt idx="63">
                  <c:v>6.3928674743039945E-3</c:v>
                </c:pt>
                <c:pt idx="64">
                  <c:v>6.4069984497924009E-3</c:v>
                </c:pt>
                <c:pt idx="65">
                  <c:v>7.0570233222590891E-3</c:v>
                </c:pt>
                <c:pt idx="66">
                  <c:v>7.6159819082449376E-3</c:v>
                </c:pt>
                <c:pt idx="67">
                  <c:v>8.8956202441395037E-3</c:v>
                </c:pt>
                <c:pt idx="68">
                  <c:v>1.1478448541742649E-2</c:v>
                </c:pt>
                <c:pt idx="69">
                  <c:v>1.1530262118533474E-2</c:v>
                </c:pt>
                <c:pt idx="70">
                  <c:v>1.1556953961122687E-2</c:v>
                </c:pt>
                <c:pt idx="71">
                  <c:v>1.2773787961513225E-2</c:v>
                </c:pt>
                <c:pt idx="72">
                  <c:v>1.2773787961513225E-2</c:v>
                </c:pt>
                <c:pt idx="73">
                  <c:v>1.2806760237652842E-2</c:v>
                </c:pt>
                <c:pt idx="74">
                  <c:v>1.3533720421111964E-2</c:v>
                </c:pt>
                <c:pt idx="75">
                  <c:v>1.3576113347577183E-2</c:v>
                </c:pt>
                <c:pt idx="76">
                  <c:v>1.4131931716787827E-2</c:v>
                </c:pt>
                <c:pt idx="77">
                  <c:v>1.5373887451379981E-2</c:v>
                </c:pt>
                <c:pt idx="78">
                  <c:v>1.8630292247263824E-2</c:v>
                </c:pt>
                <c:pt idx="79">
                  <c:v>1.7991258133510341E-2</c:v>
                </c:pt>
                <c:pt idx="80">
                  <c:v>1.8492122709154964E-2</c:v>
                </c:pt>
                <c:pt idx="81">
                  <c:v>1.8564347694984596E-2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6-4ADC-B981-A96ADBA0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466328"/>
        <c:axId val="1"/>
      </c:scatterChart>
      <c:valAx>
        <c:axId val="8544663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727598566308246"/>
              <c:y val="0.92236024844720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5842293906810034E-2"/>
              <c:y val="0.350932329111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4663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1397849462365593E-2"/>
          <c:y val="0.91304347826086951"/>
          <c:w val="0.81541218637992829"/>
          <c:h val="6.832298136645964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 Mon - O-C Diagr.</a:t>
            </a:r>
          </a:p>
        </c:rich>
      </c:tx>
      <c:layout>
        <c:manualLayout>
          <c:xMode val="edge"/>
          <c:yMode val="edge"/>
          <c:x val="0.36135994628578405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4241486068111456"/>
          <c:w val="0.80322073738394573"/>
          <c:h val="0.60681114551083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Active!$H$21:$H$949</c:f>
              <c:numCache>
                <c:formatCode>General</c:formatCode>
                <c:ptCount val="929"/>
                <c:pt idx="28">
                  <c:v>6.3173720001941547E-2</c:v>
                </c:pt>
                <c:pt idx="29">
                  <c:v>-3.8896549995115492E-2</c:v>
                </c:pt>
                <c:pt idx="30">
                  <c:v>9.4754649981041439E-3</c:v>
                </c:pt>
                <c:pt idx="31">
                  <c:v>2.4475464997522067E-2</c:v>
                </c:pt>
                <c:pt idx="32">
                  <c:v>1.0985230001097079E-2</c:v>
                </c:pt>
                <c:pt idx="33">
                  <c:v>2.8598745004273951E-2</c:v>
                </c:pt>
                <c:pt idx="34">
                  <c:v>-6.0768210001697298E-2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15-475C-B8F5-E9FA31782C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Active!$I$21:$I$949</c:f>
              <c:numCache>
                <c:formatCode>General</c:formatCode>
                <c:ptCount val="929"/>
                <c:pt idx="0">
                  <c:v>1.1941910001041833E-2</c:v>
                </c:pt>
                <c:pt idx="1">
                  <c:v>-5.3904300002614036E-3</c:v>
                </c:pt>
                <c:pt idx="2">
                  <c:v>1.0924129997874843E-2</c:v>
                </c:pt>
                <c:pt idx="3">
                  <c:v>-3.7576554997940548E-2</c:v>
                </c:pt>
                <c:pt idx="4">
                  <c:v>-3.969550016336143E-4</c:v>
                </c:pt>
                <c:pt idx="5">
                  <c:v>2.5603045000025304E-2</c:v>
                </c:pt>
                <c:pt idx="6">
                  <c:v>-4.6640630000183592E-2</c:v>
                </c:pt>
                <c:pt idx="7">
                  <c:v>-9.7293725000781706E-2</c:v>
                </c:pt>
                <c:pt idx="8">
                  <c:v>2.0360504997370299E-2</c:v>
                </c:pt>
                <c:pt idx="9">
                  <c:v>2.0798345001821872E-2</c:v>
                </c:pt>
                <c:pt idx="11">
                  <c:v>-1.7959965000045486E-2</c:v>
                </c:pt>
                <c:pt idx="12">
                  <c:v>-1.5496495005208999E-2</c:v>
                </c:pt>
                <c:pt idx="13">
                  <c:v>7.041169999865815E-3</c:v>
                </c:pt>
                <c:pt idx="14">
                  <c:v>-3.9563359998282976E-2</c:v>
                </c:pt>
                <c:pt idx="15">
                  <c:v>-2.1831624995684251E-2</c:v>
                </c:pt>
                <c:pt idx="17">
                  <c:v>-1.5903549996437505E-2</c:v>
                </c:pt>
                <c:pt idx="18">
                  <c:v>1.6486859996803105E-2</c:v>
                </c:pt>
                <c:pt idx="19">
                  <c:v>-2.6781405002111569E-2</c:v>
                </c:pt>
                <c:pt idx="20">
                  <c:v>-3.7972685000568163E-2</c:v>
                </c:pt>
                <c:pt idx="21">
                  <c:v>-6.9547149978461675E-3</c:v>
                </c:pt>
                <c:pt idx="22">
                  <c:v>2.7168564993189648E-2</c:v>
                </c:pt>
                <c:pt idx="23">
                  <c:v>-4.058993500075303E-2</c:v>
                </c:pt>
                <c:pt idx="24">
                  <c:v>-1.6708155002561398E-2</c:v>
                </c:pt>
                <c:pt idx="25">
                  <c:v>-1.1776154999097344E-2</c:v>
                </c:pt>
                <c:pt idx="26">
                  <c:v>-4.5798150022164918E-3</c:v>
                </c:pt>
                <c:pt idx="27">
                  <c:v>-3.018695002538152E-3</c:v>
                </c:pt>
                <c:pt idx="43">
                  <c:v>-1.4365300012286752E-3</c:v>
                </c:pt>
                <c:pt idx="44">
                  <c:v>1.5634699957445264E-3</c:v>
                </c:pt>
                <c:pt idx="46">
                  <c:v>4.145600032643415E-4</c:v>
                </c:pt>
                <c:pt idx="47">
                  <c:v>3.1462949991691858E-3</c:v>
                </c:pt>
                <c:pt idx="48">
                  <c:v>-1.2401900021359324E-3</c:v>
                </c:pt>
                <c:pt idx="49">
                  <c:v>-1.2401900021359324E-3</c:v>
                </c:pt>
                <c:pt idx="50">
                  <c:v>9.5222499658120796E-4</c:v>
                </c:pt>
                <c:pt idx="51">
                  <c:v>3.9522250008303672E-3</c:v>
                </c:pt>
                <c:pt idx="52">
                  <c:v>2.6867499982472509E-3</c:v>
                </c:pt>
                <c:pt idx="53">
                  <c:v>3.6867500020889565E-3</c:v>
                </c:pt>
                <c:pt idx="54">
                  <c:v>-1.0556199995335191E-3</c:v>
                </c:pt>
                <c:pt idx="67">
                  <c:v>9.0227800028515048E-3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15-475C-B8F5-E9FA31782C2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Active!$J$21:$J$949</c:f>
              <c:numCache>
                <c:formatCode>General</c:formatCode>
                <c:ptCount val="929"/>
                <c:pt idx="35">
                  <c:v>-3.8376649972633459E-3</c:v>
                </c:pt>
                <c:pt idx="36">
                  <c:v>-1.9376650016056374E-3</c:v>
                </c:pt>
                <c:pt idx="37">
                  <c:v>-1.7558850013301708E-3</c:v>
                </c:pt>
                <c:pt idx="38">
                  <c:v>-1.1558850019355305E-3</c:v>
                </c:pt>
                <c:pt idx="39">
                  <c:v>-1.6634700004942715E-3</c:v>
                </c:pt>
                <c:pt idx="40">
                  <c:v>-1.2634699960472062E-3</c:v>
                </c:pt>
                <c:pt idx="41">
                  <c:v>-1.1999999987892807E-3</c:v>
                </c:pt>
                <c:pt idx="42">
                  <c:v>-6.9999999686842784E-4</c:v>
                </c:pt>
                <c:pt idx="45">
                  <c:v>3.1455999851459637E-4</c:v>
                </c:pt>
                <c:pt idx="55">
                  <c:v>-7.5561999983619899E-4</c:v>
                </c:pt>
                <c:pt idx="56">
                  <c:v>1.1203500616829842E-4</c:v>
                </c:pt>
                <c:pt idx="57">
                  <c:v>1.4120350024313666E-3</c:v>
                </c:pt>
                <c:pt idx="58">
                  <c:v>3.838105003524106E-3</c:v>
                </c:pt>
                <c:pt idx="59">
                  <c:v>1.6785600018920377E-3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15-475C-B8F5-E9FA31782C26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Active!$K$21:$K$949</c:f>
              <c:numCache>
                <c:formatCode>General</c:formatCode>
                <c:ptCount val="929"/>
                <c:pt idx="60">
                  <c:v>5.0531949964351952E-3</c:v>
                </c:pt>
                <c:pt idx="61">
                  <c:v>4.4846699966001324E-3</c:v>
                </c:pt>
                <c:pt idx="62">
                  <c:v>5.7863300025928766E-3</c:v>
                </c:pt>
                <c:pt idx="63">
                  <c:v>6.8132699962006882E-3</c:v>
                </c:pt>
                <c:pt idx="65">
                  <c:v>8.7048150016926229E-3</c:v>
                </c:pt>
                <c:pt idx="68">
                  <c:v>1.2245455000083894E-2</c:v>
                </c:pt>
                <c:pt idx="70">
                  <c:v>1.2166205000539776E-2</c:v>
                </c:pt>
                <c:pt idx="71">
                  <c:v>1.3287829999171663E-2</c:v>
                </c:pt>
                <c:pt idx="72">
                  <c:v>1.4987829999881797E-2</c:v>
                </c:pt>
                <c:pt idx="73">
                  <c:v>1.50285449999501E-2</c:v>
                </c:pt>
                <c:pt idx="74">
                  <c:v>1.8916690001788083E-2</c:v>
                </c:pt>
                <c:pt idx="75">
                  <c:v>1.5911895003227983E-2</c:v>
                </c:pt>
                <c:pt idx="76">
                  <c:v>1.8026805002591573E-2</c:v>
                </c:pt>
                <c:pt idx="77">
                  <c:v>1.8157070182496682E-2</c:v>
                </c:pt>
                <c:pt idx="78">
                  <c:v>2.6495779995457269E-2</c:v>
                </c:pt>
                <c:pt idx="79">
                  <c:v>-2.7171249894308858E-3</c:v>
                </c:pt>
                <c:pt idx="80">
                  <c:v>1.8163259999710135E-2</c:v>
                </c:pt>
                <c:pt idx="81">
                  <c:v>1.5114349997020327E-2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5-475C-B8F5-E9FA31782C26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Active!$L$21:$L$949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15-475C-B8F5-E9FA31782C26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Active!$M$21:$M$949</c:f>
              <c:numCache>
                <c:formatCode>General</c:formatCode>
                <c:ptCount val="929"/>
                <c:pt idx="28">
                  <c:v>-1.3657416635356905E-2</c:v>
                </c:pt>
                <c:pt idx="29">
                  <c:v>-1.356006991532566E-2</c:v>
                </c:pt>
                <c:pt idx="30">
                  <c:v>-1.3181673793913891E-2</c:v>
                </c:pt>
                <c:pt idx="32">
                  <c:v>-1.303879393064223E-2</c:v>
                </c:pt>
                <c:pt idx="33">
                  <c:v>-1.250338697047039E-2</c:v>
                </c:pt>
                <c:pt idx="34">
                  <c:v>-1.1682220283755228E-2</c:v>
                </c:pt>
                <c:pt idx="35">
                  <c:v>-6.5534907763553337E-4</c:v>
                </c:pt>
                <c:pt idx="36">
                  <c:v>-6.5534907763553337E-4</c:v>
                </c:pt>
                <c:pt idx="37">
                  <c:v>-1.34073092952102E-4</c:v>
                </c:pt>
                <c:pt idx="38">
                  <c:v>-1.34073092952102E-4</c:v>
                </c:pt>
                <c:pt idx="39">
                  <c:v>-1.325029845645013E-4</c:v>
                </c:pt>
                <c:pt idx="40">
                  <c:v>-1.325029845645013E-4</c:v>
                </c:pt>
                <c:pt idx="41">
                  <c:v>-1.0424103358768876E-4</c:v>
                </c:pt>
                <c:pt idx="42">
                  <c:v>-1.0424103358768876E-4</c:v>
                </c:pt>
                <c:pt idx="43">
                  <c:v>-7.5979082610876228E-5</c:v>
                </c:pt>
                <c:pt idx="44">
                  <c:v>-7.5979082610876228E-5</c:v>
                </c:pt>
                <c:pt idx="45">
                  <c:v>-3.7540967812441702E-6</c:v>
                </c:pt>
                <c:pt idx="46">
                  <c:v>-3.7540967812441702E-6</c:v>
                </c:pt>
                <c:pt idx="47">
                  <c:v>1.0376878707162097E-5</c:v>
                </c:pt>
                <c:pt idx="48">
                  <c:v>5.4578383887899967E-4</c:v>
                </c:pt>
                <c:pt idx="49">
                  <c:v>5.4578383887899967E-4</c:v>
                </c:pt>
                <c:pt idx="50">
                  <c:v>5.4735394726660043E-4</c:v>
                </c:pt>
                <c:pt idx="51">
                  <c:v>5.4735394726660043E-4</c:v>
                </c:pt>
                <c:pt idx="52">
                  <c:v>6.023077408326248E-4</c:v>
                </c:pt>
                <c:pt idx="53">
                  <c:v>6.023077408326248E-4</c:v>
                </c:pt>
                <c:pt idx="54">
                  <c:v>1.1078826416400492E-3</c:v>
                </c:pt>
                <c:pt idx="55">
                  <c:v>1.1078826416400492E-3</c:v>
                </c:pt>
                <c:pt idx="56">
                  <c:v>1.1973788197332889E-3</c:v>
                </c:pt>
                <c:pt idx="57">
                  <c:v>1.1973788197332889E-3</c:v>
                </c:pt>
                <c:pt idx="58">
                  <c:v>1.916488461254408E-3</c:v>
                </c:pt>
                <c:pt idx="59">
                  <c:v>2.5084193233798706E-3</c:v>
                </c:pt>
                <c:pt idx="60">
                  <c:v>4.500886867245155E-3</c:v>
                </c:pt>
                <c:pt idx="61">
                  <c:v>5.0739764287194089E-3</c:v>
                </c:pt>
                <c:pt idx="62">
                  <c:v>6.3363435723503697E-3</c:v>
                </c:pt>
                <c:pt idx="63">
                  <c:v>6.3928674743039945E-3</c:v>
                </c:pt>
                <c:pt idx="64">
                  <c:v>6.4069984497924009E-3</c:v>
                </c:pt>
                <c:pt idx="65">
                  <c:v>7.0570233222590891E-3</c:v>
                </c:pt>
                <c:pt idx="66">
                  <c:v>7.6159819082449376E-3</c:v>
                </c:pt>
                <c:pt idx="67">
                  <c:v>8.8956202441395037E-3</c:v>
                </c:pt>
                <c:pt idx="68">
                  <c:v>1.1478448541742649E-2</c:v>
                </c:pt>
                <c:pt idx="69">
                  <c:v>1.1530262118533474E-2</c:v>
                </c:pt>
                <c:pt idx="70">
                  <c:v>1.1556953961122687E-2</c:v>
                </c:pt>
                <c:pt idx="71">
                  <c:v>1.2773787961513225E-2</c:v>
                </c:pt>
                <c:pt idx="72">
                  <c:v>1.2773787961513225E-2</c:v>
                </c:pt>
                <c:pt idx="73">
                  <c:v>1.2806760237652842E-2</c:v>
                </c:pt>
                <c:pt idx="74">
                  <c:v>1.3533720421111964E-2</c:v>
                </c:pt>
                <c:pt idx="75">
                  <c:v>1.3576113347577183E-2</c:v>
                </c:pt>
                <c:pt idx="76">
                  <c:v>1.4131931716787827E-2</c:v>
                </c:pt>
                <c:pt idx="77">
                  <c:v>1.5373887451379981E-2</c:v>
                </c:pt>
                <c:pt idx="78">
                  <c:v>1.8630292247263824E-2</c:v>
                </c:pt>
                <c:pt idx="79">
                  <c:v>1.7991258133510341E-2</c:v>
                </c:pt>
                <c:pt idx="80">
                  <c:v>1.8492122709154964E-2</c:v>
                </c:pt>
                <c:pt idx="81">
                  <c:v>1.8564347694984596E-2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15-475C-B8F5-E9FA31782C26}"/>
            </c:ext>
          </c:extLst>
        </c:ser>
        <c:ser>
          <c:idx val="6"/>
          <c:order val="6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Active!$U$21:$U$949</c:f>
              <c:numCache>
                <c:formatCode>General</c:formatCode>
                <c:ptCount val="929"/>
                <c:pt idx="10">
                  <c:v>-0.42857976999948733</c:v>
                </c:pt>
                <c:pt idx="16">
                  <c:v>-0.40760014999978011</c:v>
                </c:pt>
                <c:pt idx="64">
                  <c:v>-2.9854995002096985E-2</c:v>
                </c:pt>
                <c:pt idx="66">
                  <c:v>-0.34899544499785407</c:v>
                </c:pt>
                <c:pt idx="69">
                  <c:v>0.21079515000019455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15-475C-B8F5-E9FA3178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451896"/>
        <c:axId val="1"/>
      </c:scatterChart>
      <c:valAx>
        <c:axId val="85445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83937383497901"/>
              <c:y val="0.832817337461300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5778175313059032E-2"/>
              <c:y val="0.3529411764705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451896"/>
        <c:crosses val="autoZero"/>
        <c:crossBetween val="midCat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6833631484794274E-2"/>
          <c:y val="0.91331269349845201"/>
          <c:w val="0.93917785321557523"/>
          <c:h val="6.81114551083591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 Mon - O-C Diagr.</a:t>
            </a:r>
          </a:p>
        </c:rich>
      </c:tx>
      <c:layout>
        <c:manualLayout>
          <c:xMode val="edge"/>
          <c:yMode val="edge"/>
          <c:x val="0.36021560811159786"/>
          <c:y val="3.416136450435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34426740715441E-2"/>
          <c:y val="0.13622291021671826"/>
          <c:w val="0.8676215092009214"/>
          <c:h val="0.70897832817337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Active!$H$21:$H$949</c:f>
              <c:numCache>
                <c:formatCode>General</c:formatCode>
                <c:ptCount val="929"/>
                <c:pt idx="28">
                  <c:v>6.3173720001941547E-2</c:v>
                </c:pt>
                <c:pt idx="29">
                  <c:v>-3.8896549995115492E-2</c:v>
                </c:pt>
                <c:pt idx="30">
                  <c:v>9.4754649981041439E-3</c:v>
                </c:pt>
                <c:pt idx="31">
                  <c:v>2.4475464997522067E-2</c:v>
                </c:pt>
                <c:pt idx="32">
                  <c:v>1.0985230001097079E-2</c:v>
                </c:pt>
                <c:pt idx="33">
                  <c:v>2.8598745004273951E-2</c:v>
                </c:pt>
                <c:pt idx="34">
                  <c:v>-6.0768210001697298E-2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24-4619-B091-9ADE20746C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Active!$I$21:$I$949</c:f>
              <c:numCache>
                <c:formatCode>General</c:formatCode>
                <c:ptCount val="929"/>
                <c:pt idx="0">
                  <c:v>1.1941910001041833E-2</c:v>
                </c:pt>
                <c:pt idx="1">
                  <c:v>-5.3904300002614036E-3</c:v>
                </c:pt>
                <c:pt idx="2">
                  <c:v>1.0924129997874843E-2</c:v>
                </c:pt>
                <c:pt idx="3">
                  <c:v>-3.7576554997940548E-2</c:v>
                </c:pt>
                <c:pt idx="4">
                  <c:v>-3.969550016336143E-4</c:v>
                </c:pt>
                <c:pt idx="5">
                  <c:v>2.5603045000025304E-2</c:v>
                </c:pt>
                <c:pt idx="6">
                  <c:v>-4.6640630000183592E-2</c:v>
                </c:pt>
                <c:pt idx="7">
                  <c:v>-9.7293725000781706E-2</c:v>
                </c:pt>
                <c:pt idx="8">
                  <c:v>2.0360504997370299E-2</c:v>
                </c:pt>
                <c:pt idx="9">
                  <c:v>2.0798345001821872E-2</c:v>
                </c:pt>
                <c:pt idx="11">
                  <c:v>-1.7959965000045486E-2</c:v>
                </c:pt>
                <c:pt idx="12">
                  <c:v>-1.5496495005208999E-2</c:v>
                </c:pt>
                <c:pt idx="13">
                  <c:v>7.041169999865815E-3</c:v>
                </c:pt>
                <c:pt idx="14">
                  <c:v>-3.9563359998282976E-2</c:v>
                </c:pt>
                <c:pt idx="15">
                  <c:v>-2.1831624995684251E-2</c:v>
                </c:pt>
                <c:pt idx="17">
                  <c:v>-1.5903549996437505E-2</c:v>
                </c:pt>
                <c:pt idx="18">
                  <c:v>1.6486859996803105E-2</c:v>
                </c:pt>
                <c:pt idx="19">
                  <c:v>-2.6781405002111569E-2</c:v>
                </c:pt>
                <c:pt idx="20">
                  <c:v>-3.7972685000568163E-2</c:v>
                </c:pt>
                <c:pt idx="21">
                  <c:v>-6.9547149978461675E-3</c:v>
                </c:pt>
                <c:pt idx="22">
                  <c:v>2.7168564993189648E-2</c:v>
                </c:pt>
                <c:pt idx="23">
                  <c:v>-4.058993500075303E-2</c:v>
                </c:pt>
                <c:pt idx="24">
                  <c:v>-1.6708155002561398E-2</c:v>
                </c:pt>
                <c:pt idx="25">
                  <c:v>-1.1776154999097344E-2</c:v>
                </c:pt>
                <c:pt idx="26">
                  <c:v>-4.5798150022164918E-3</c:v>
                </c:pt>
                <c:pt idx="27">
                  <c:v>-3.018695002538152E-3</c:v>
                </c:pt>
                <c:pt idx="43">
                  <c:v>-1.4365300012286752E-3</c:v>
                </c:pt>
                <c:pt idx="44">
                  <c:v>1.5634699957445264E-3</c:v>
                </c:pt>
                <c:pt idx="46">
                  <c:v>4.145600032643415E-4</c:v>
                </c:pt>
                <c:pt idx="47">
                  <c:v>3.1462949991691858E-3</c:v>
                </c:pt>
                <c:pt idx="48">
                  <c:v>-1.2401900021359324E-3</c:v>
                </c:pt>
                <c:pt idx="49">
                  <c:v>-1.2401900021359324E-3</c:v>
                </c:pt>
                <c:pt idx="50">
                  <c:v>9.5222499658120796E-4</c:v>
                </c:pt>
                <c:pt idx="51">
                  <c:v>3.9522250008303672E-3</c:v>
                </c:pt>
                <c:pt idx="52">
                  <c:v>2.6867499982472509E-3</c:v>
                </c:pt>
                <c:pt idx="53">
                  <c:v>3.6867500020889565E-3</c:v>
                </c:pt>
                <c:pt idx="54">
                  <c:v>-1.0556199995335191E-3</c:v>
                </c:pt>
                <c:pt idx="67">
                  <c:v>9.0227800028515048E-3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24-4619-B091-9ADE20746C07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Active!$J$21:$J$949</c:f>
              <c:numCache>
                <c:formatCode>General</c:formatCode>
                <c:ptCount val="929"/>
                <c:pt idx="35">
                  <c:v>-3.8376649972633459E-3</c:v>
                </c:pt>
                <c:pt idx="36">
                  <c:v>-1.9376650016056374E-3</c:v>
                </c:pt>
                <c:pt idx="37">
                  <c:v>-1.7558850013301708E-3</c:v>
                </c:pt>
                <c:pt idx="38">
                  <c:v>-1.1558850019355305E-3</c:v>
                </c:pt>
                <c:pt idx="39">
                  <c:v>-1.6634700004942715E-3</c:v>
                </c:pt>
                <c:pt idx="40">
                  <c:v>-1.2634699960472062E-3</c:v>
                </c:pt>
                <c:pt idx="41">
                  <c:v>-1.1999999987892807E-3</c:v>
                </c:pt>
                <c:pt idx="42">
                  <c:v>-6.9999999686842784E-4</c:v>
                </c:pt>
                <c:pt idx="45">
                  <c:v>3.1455999851459637E-4</c:v>
                </c:pt>
                <c:pt idx="55">
                  <c:v>-7.5561999983619899E-4</c:v>
                </c:pt>
                <c:pt idx="56">
                  <c:v>1.1203500616829842E-4</c:v>
                </c:pt>
                <c:pt idx="57">
                  <c:v>1.4120350024313666E-3</c:v>
                </c:pt>
                <c:pt idx="58">
                  <c:v>3.838105003524106E-3</c:v>
                </c:pt>
                <c:pt idx="59">
                  <c:v>1.6785600018920377E-3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24-4619-B091-9ADE20746C07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Active!$K$21:$K$949</c:f>
              <c:numCache>
                <c:formatCode>General</c:formatCode>
                <c:ptCount val="929"/>
                <c:pt idx="60">
                  <c:v>5.0531949964351952E-3</c:v>
                </c:pt>
                <c:pt idx="61">
                  <c:v>4.4846699966001324E-3</c:v>
                </c:pt>
                <c:pt idx="62">
                  <c:v>5.7863300025928766E-3</c:v>
                </c:pt>
                <c:pt idx="63">
                  <c:v>6.8132699962006882E-3</c:v>
                </c:pt>
                <c:pt idx="65">
                  <c:v>8.7048150016926229E-3</c:v>
                </c:pt>
                <c:pt idx="68">
                  <c:v>1.2245455000083894E-2</c:v>
                </c:pt>
                <c:pt idx="70">
                  <c:v>1.2166205000539776E-2</c:v>
                </c:pt>
                <c:pt idx="71">
                  <c:v>1.3287829999171663E-2</c:v>
                </c:pt>
                <c:pt idx="72">
                  <c:v>1.4987829999881797E-2</c:v>
                </c:pt>
                <c:pt idx="73">
                  <c:v>1.50285449999501E-2</c:v>
                </c:pt>
                <c:pt idx="74">
                  <c:v>1.8916690001788083E-2</c:v>
                </c:pt>
                <c:pt idx="75">
                  <c:v>1.5911895003227983E-2</c:v>
                </c:pt>
                <c:pt idx="76">
                  <c:v>1.8026805002591573E-2</c:v>
                </c:pt>
                <c:pt idx="77">
                  <c:v>1.8157070182496682E-2</c:v>
                </c:pt>
                <c:pt idx="78">
                  <c:v>2.6495779995457269E-2</c:v>
                </c:pt>
                <c:pt idx="79">
                  <c:v>-2.7171249894308858E-3</c:v>
                </c:pt>
                <c:pt idx="80">
                  <c:v>1.8163259999710135E-2</c:v>
                </c:pt>
                <c:pt idx="81">
                  <c:v>1.5114349997020327E-2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24-4619-B091-9ADE20746C07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Active!$L$21:$L$949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24-4619-B091-9ADE20746C07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Active!$M$21:$M$949</c:f>
              <c:numCache>
                <c:formatCode>General</c:formatCode>
                <c:ptCount val="929"/>
                <c:pt idx="28">
                  <c:v>-1.3657416635356905E-2</c:v>
                </c:pt>
                <c:pt idx="29">
                  <c:v>-1.356006991532566E-2</c:v>
                </c:pt>
                <c:pt idx="30">
                  <c:v>-1.3181673793913891E-2</c:v>
                </c:pt>
                <c:pt idx="32">
                  <c:v>-1.303879393064223E-2</c:v>
                </c:pt>
                <c:pt idx="33">
                  <c:v>-1.250338697047039E-2</c:v>
                </c:pt>
                <c:pt idx="34">
                  <c:v>-1.1682220283755228E-2</c:v>
                </c:pt>
                <c:pt idx="35">
                  <c:v>-6.5534907763553337E-4</c:v>
                </c:pt>
                <c:pt idx="36">
                  <c:v>-6.5534907763553337E-4</c:v>
                </c:pt>
                <c:pt idx="37">
                  <c:v>-1.34073092952102E-4</c:v>
                </c:pt>
                <c:pt idx="38">
                  <c:v>-1.34073092952102E-4</c:v>
                </c:pt>
                <c:pt idx="39">
                  <c:v>-1.325029845645013E-4</c:v>
                </c:pt>
                <c:pt idx="40">
                  <c:v>-1.325029845645013E-4</c:v>
                </c:pt>
                <c:pt idx="41">
                  <c:v>-1.0424103358768876E-4</c:v>
                </c:pt>
                <c:pt idx="42">
                  <c:v>-1.0424103358768876E-4</c:v>
                </c:pt>
                <c:pt idx="43">
                  <c:v>-7.5979082610876228E-5</c:v>
                </c:pt>
                <c:pt idx="44">
                  <c:v>-7.5979082610876228E-5</c:v>
                </c:pt>
                <c:pt idx="45">
                  <c:v>-3.7540967812441702E-6</c:v>
                </c:pt>
                <c:pt idx="46">
                  <c:v>-3.7540967812441702E-6</c:v>
                </c:pt>
                <c:pt idx="47">
                  <c:v>1.0376878707162097E-5</c:v>
                </c:pt>
                <c:pt idx="48">
                  <c:v>5.4578383887899967E-4</c:v>
                </c:pt>
                <c:pt idx="49">
                  <c:v>5.4578383887899967E-4</c:v>
                </c:pt>
                <c:pt idx="50">
                  <c:v>5.4735394726660043E-4</c:v>
                </c:pt>
                <c:pt idx="51">
                  <c:v>5.4735394726660043E-4</c:v>
                </c:pt>
                <c:pt idx="52">
                  <c:v>6.023077408326248E-4</c:v>
                </c:pt>
                <c:pt idx="53">
                  <c:v>6.023077408326248E-4</c:v>
                </c:pt>
                <c:pt idx="54">
                  <c:v>1.1078826416400492E-3</c:v>
                </c:pt>
                <c:pt idx="55">
                  <c:v>1.1078826416400492E-3</c:v>
                </c:pt>
                <c:pt idx="56">
                  <c:v>1.1973788197332889E-3</c:v>
                </c:pt>
                <c:pt idx="57">
                  <c:v>1.1973788197332889E-3</c:v>
                </c:pt>
                <c:pt idx="58">
                  <c:v>1.916488461254408E-3</c:v>
                </c:pt>
                <c:pt idx="59">
                  <c:v>2.5084193233798706E-3</c:v>
                </c:pt>
                <c:pt idx="60">
                  <c:v>4.500886867245155E-3</c:v>
                </c:pt>
                <c:pt idx="61">
                  <c:v>5.0739764287194089E-3</c:v>
                </c:pt>
                <c:pt idx="62">
                  <c:v>6.3363435723503697E-3</c:v>
                </c:pt>
                <c:pt idx="63">
                  <c:v>6.3928674743039945E-3</c:v>
                </c:pt>
                <c:pt idx="64">
                  <c:v>6.4069984497924009E-3</c:v>
                </c:pt>
                <c:pt idx="65">
                  <c:v>7.0570233222590891E-3</c:v>
                </c:pt>
                <c:pt idx="66">
                  <c:v>7.6159819082449376E-3</c:v>
                </c:pt>
                <c:pt idx="67">
                  <c:v>8.8956202441395037E-3</c:v>
                </c:pt>
                <c:pt idx="68">
                  <c:v>1.1478448541742649E-2</c:v>
                </c:pt>
                <c:pt idx="69">
                  <c:v>1.1530262118533474E-2</c:v>
                </c:pt>
                <c:pt idx="70">
                  <c:v>1.1556953961122687E-2</c:v>
                </c:pt>
                <c:pt idx="71">
                  <c:v>1.2773787961513225E-2</c:v>
                </c:pt>
                <c:pt idx="72">
                  <c:v>1.2773787961513225E-2</c:v>
                </c:pt>
                <c:pt idx="73">
                  <c:v>1.2806760237652842E-2</c:v>
                </c:pt>
                <c:pt idx="74">
                  <c:v>1.3533720421111964E-2</c:v>
                </c:pt>
                <c:pt idx="75">
                  <c:v>1.3576113347577183E-2</c:v>
                </c:pt>
                <c:pt idx="76">
                  <c:v>1.4131931716787827E-2</c:v>
                </c:pt>
                <c:pt idx="77">
                  <c:v>1.5373887451379981E-2</c:v>
                </c:pt>
                <c:pt idx="78">
                  <c:v>1.8630292247263824E-2</c:v>
                </c:pt>
                <c:pt idx="79">
                  <c:v>1.7991258133510341E-2</c:v>
                </c:pt>
                <c:pt idx="80">
                  <c:v>1.8492122709154964E-2</c:v>
                </c:pt>
                <c:pt idx="81">
                  <c:v>1.8564347694984596E-2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24-4619-B091-9ADE20746C07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4C24-4619-B091-9ADE20746C07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Active!$F$21:$F$949</c:f>
              <c:numCache>
                <c:formatCode>General</c:formatCode>
                <c:ptCount val="929"/>
                <c:pt idx="0">
                  <c:v>-12923</c:v>
                </c:pt>
                <c:pt idx="1">
                  <c:v>-12321</c:v>
                </c:pt>
                <c:pt idx="2">
                  <c:v>-12289</c:v>
                </c:pt>
                <c:pt idx="3">
                  <c:v>-10858.5</c:v>
                </c:pt>
                <c:pt idx="4">
                  <c:v>-10738.5</c:v>
                </c:pt>
                <c:pt idx="5">
                  <c:v>-10738.5</c:v>
                </c:pt>
                <c:pt idx="6">
                  <c:v>-10261</c:v>
                </c:pt>
                <c:pt idx="7">
                  <c:v>-10257.5</c:v>
                </c:pt>
                <c:pt idx="8">
                  <c:v>-10076.5</c:v>
                </c:pt>
                <c:pt idx="9">
                  <c:v>-9828.5</c:v>
                </c:pt>
                <c:pt idx="10">
                  <c:v>-9619</c:v>
                </c:pt>
                <c:pt idx="11">
                  <c:v>-7985.5</c:v>
                </c:pt>
                <c:pt idx="12">
                  <c:v>-7976.5</c:v>
                </c:pt>
                <c:pt idx="13">
                  <c:v>-7801</c:v>
                </c:pt>
                <c:pt idx="14">
                  <c:v>-7392</c:v>
                </c:pt>
                <c:pt idx="15">
                  <c:v>-7387.5</c:v>
                </c:pt>
                <c:pt idx="16">
                  <c:v>-7205</c:v>
                </c:pt>
                <c:pt idx="17">
                  <c:v>-7185</c:v>
                </c:pt>
                <c:pt idx="18">
                  <c:v>-7158</c:v>
                </c:pt>
                <c:pt idx="19">
                  <c:v>-7153.5</c:v>
                </c:pt>
                <c:pt idx="20">
                  <c:v>-6969.5</c:v>
                </c:pt>
                <c:pt idx="21">
                  <c:v>-5810.5</c:v>
                </c:pt>
                <c:pt idx="22">
                  <c:v>-5594.5</c:v>
                </c:pt>
                <c:pt idx="23">
                  <c:v>-5544.5</c:v>
                </c:pt>
                <c:pt idx="24">
                  <c:v>-5378.5</c:v>
                </c:pt>
                <c:pt idx="25">
                  <c:v>-4978.5</c:v>
                </c:pt>
                <c:pt idx="26">
                  <c:v>-4780.5</c:v>
                </c:pt>
                <c:pt idx="27">
                  <c:v>-4316.5</c:v>
                </c:pt>
                <c:pt idx="28">
                  <c:v>-4316</c:v>
                </c:pt>
                <c:pt idx="29">
                  <c:v>-4285</c:v>
                </c:pt>
                <c:pt idx="30">
                  <c:v>-4164.5</c:v>
                </c:pt>
                <c:pt idx="31">
                  <c:v>-4164.5</c:v>
                </c:pt>
                <c:pt idx="32">
                  <c:v>-4119</c:v>
                </c:pt>
                <c:pt idx="33">
                  <c:v>-3948.5</c:v>
                </c:pt>
                <c:pt idx="34">
                  <c:v>-3687</c:v>
                </c:pt>
                <c:pt idx="35">
                  <c:v>-175.5</c:v>
                </c:pt>
                <c:pt idx="36">
                  <c:v>-175.5</c:v>
                </c:pt>
                <c:pt idx="37">
                  <c:v>-9.5</c:v>
                </c:pt>
                <c:pt idx="38">
                  <c:v>-9.5</c:v>
                </c:pt>
                <c:pt idx="39">
                  <c:v>-9</c:v>
                </c:pt>
                <c:pt idx="40">
                  <c:v>-9</c:v>
                </c:pt>
                <c:pt idx="41">
                  <c:v>0</c:v>
                </c:pt>
                <c:pt idx="42">
                  <c:v>0</c:v>
                </c:pt>
                <c:pt idx="43">
                  <c:v>9</c:v>
                </c:pt>
                <c:pt idx="44">
                  <c:v>9</c:v>
                </c:pt>
                <c:pt idx="45">
                  <c:v>32</c:v>
                </c:pt>
                <c:pt idx="46">
                  <c:v>32</c:v>
                </c:pt>
                <c:pt idx="47">
                  <c:v>36.5</c:v>
                </c:pt>
                <c:pt idx="48">
                  <c:v>207</c:v>
                </c:pt>
                <c:pt idx="49">
                  <c:v>207</c:v>
                </c:pt>
                <c:pt idx="50">
                  <c:v>207.5</c:v>
                </c:pt>
                <c:pt idx="51">
                  <c:v>207.5</c:v>
                </c:pt>
                <c:pt idx="52">
                  <c:v>225</c:v>
                </c:pt>
                <c:pt idx="53">
                  <c:v>225</c:v>
                </c:pt>
                <c:pt idx="54">
                  <c:v>386</c:v>
                </c:pt>
                <c:pt idx="55">
                  <c:v>386</c:v>
                </c:pt>
                <c:pt idx="56">
                  <c:v>414.5</c:v>
                </c:pt>
                <c:pt idx="57">
                  <c:v>414.5</c:v>
                </c:pt>
                <c:pt idx="58">
                  <c:v>643.5</c:v>
                </c:pt>
                <c:pt idx="59">
                  <c:v>832</c:v>
                </c:pt>
                <c:pt idx="60">
                  <c:v>1466.5</c:v>
                </c:pt>
                <c:pt idx="61">
                  <c:v>1649</c:v>
                </c:pt>
                <c:pt idx="62">
                  <c:v>2051</c:v>
                </c:pt>
                <c:pt idx="63">
                  <c:v>2069</c:v>
                </c:pt>
                <c:pt idx="64">
                  <c:v>2073.5</c:v>
                </c:pt>
                <c:pt idx="65">
                  <c:v>2280.5</c:v>
                </c:pt>
                <c:pt idx="66">
                  <c:v>2458.5</c:v>
                </c:pt>
                <c:pt idx="67">
                  <c:v>2866</c:v>
                </c:pt>
                <c:pt idx="68">
                  <c:v>3688.5</c:v>
                </c:pt>
                <c:pt idx="69">
                  <c:v>3705</c:v>
                </c:pt>
                <c:pt idx="70">
                  <c:v>3713.5</c:v>
                </c:pt>
                <c:pt idx="71">
                  <c:v>4101</c:v>
                </c:pt>
                <c:pt idx="72">
                  <c:v>4101</c:v>
                </c:pt>
                <c:pt idx="73">
                  <c:v>4111.5</c:v>
                </c:pt>
                <c:pt idx="74">
                  <c:v>4343</c:v>
                </c:pt>
                <c:pt idx="75">
                  <c:v>4356.5</c:v>
                </c:pt>
                <c:pt idx="76">
                  <c:v>4533.5</c:v>
                </c:pt>
                <c:pt idx="77">
                  <c:v>4929</c:v>
                </c:pt>
                <c:pt idx="78">
                  <c:v>5966</c:v>
                </c:pt>
                <c:pt idx="79">
                  <c:v>5762.5</c:v>
                </c:pt>
                <c:pt idx="80">
                  <c:v>5922</c:v>
                </c:pt>
                <c:pt idx="81">
                  <c:v>5945</c:v>
                </c:pt>
              </c:numCache>
            </c:numRef>
          </c:xVal>
          <c:yVal>
            <c:numRef>
              <c:f>Active!$U$21:$U$949</c:f>
              <c:numCache>
                <c:formatCode>General</c:formatCode>
                <c:ptCount val="929"/>
                <c:pt idx="10">
                  <c:v>-0.42857976999948733</c:v>
                </c:pt>
                <c:pt idx="16">
                  <c:v>-0.40760014999978011</c:v>
                </c:pt>
                <c:pt idx="64">
                  <c:v>-2.9854995002096985E-2</c:v>
                </c:pt>
                <c:pt idx="66">
                  <c:v>-0.34899544499785407</c:v>
                </c:pt>
                <c:pt idx="69">
                  <c:v>0.21079515000019455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24-4619-B091-9ADE20746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442056"/>
        <c:axId val="1"/>
      </c:scatterChart>
      <c:valAx>
        <c:axId val="85444205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738894444992227"/>
              <c:y val="0.92260061919504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6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5842219185929128E-2"/>
              <c:y val="0.35093244923331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4420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522361359570662E-2"/>
          <c:y val="0.91331269349845201"/>
          <c:w val="0.89087731654294544"/>
          <c:h val="0.981424148606811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14</xdr:col>
      <xdr:colOff>457200</xdr:colOff>
      <xdr:row>18</xdr:row>
      <xdr:rowOff>0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309C2D30-660B-AE1D-F52E-154DE916A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23</xdr:col>
      <xdr:colOff>447675</xdr:colOff>
      <xdr:row>18</xdr:row>
      <xdr:rowOff>9525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2737997D-8B97-F5D7-D8C4-E388C6BCB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323850</xdr:colOff>
      <xdr:row>23</xdr:row>
      <xdr:rowOff>66675</xdr:rowOff>
    </xdr:from>
    <xdr:to>
      <xdr:col>11</xdr:col>
      <xdr:colOff>600075</xdr:colOff>
      <xdr:row>42</xdr:row>
      <xdr:rowOff>66675</xdr:rowOff>
    </xdr:to>
    <xdr:graphicFrame macro="">
      <xdr:nvGraphicFramePr>
        <xdr:cNvPr id="1037" name="Chart 10">
          <a:extLst>
            <a:ext uri="{FF2B5EF4-FFF2-40B4-BE49-F238E27FC236}">
              <a16:creationId xmlns:a16="http://schemas.microsoft.com/office/drawing/2014/main" id="{CA456293-5CB8-1F25-39EE-571929349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1471" TargetMode="External"/><Relationship Id="rId18" Type="http://schemas.openxmlformats.org/officeDocument/2006/relationships/hyperlink" Target="http://www.bav-astro.de/sfs/BAVM_link.php?BAVMnr=76" TargetMode="External"/><Relationship Id="rId26" Type="http://schemas.openxmlformats.org/officeDocument/2006/relationships/hyperlink" Target="http://www.bav-astro.de/sfs/BAVM_link.php?BAVMnr=76" TargetMode="External"/><Relationship Id="rId39" Type="http://schemas.openxmlformats.org/officeDocument/2006/relationships/hyperlink" Target="http://www.konkoly.hu/cgi-bin/IBVS?5224" TargetMode="External"/><Relationship Id="rId3" Type="http://schemas.openxmlformats.org/officeDocument/2006/relationships/hyperlink" Target="http://www.konkoly.hu/cgi-bin/IBVS?1471" TargetMode="External"/><Relationship Id="rId21" Type="http://schemas.openxmlformats.org/officeDocument/2006/relationships/hyperlink" Target="http://www.bav-astro.de/sfs/BAVM_link.php?BAVMnr=76" TargetMode="External"/><Relationship Id="rId34" Type="http://schemas.openxmlformats.org/officeDocument/2006/relationships/hyperlink" Target="http://www.bav-astro.de/sfs/BAVM_link.php?BAVMnr=76" TargetMode="External"/><Relationship Id="rId42" Type="http://schemas.openxmlformats.org/officeDocument/2006/relationships/hyperlink" Target="http://www.bav-astro.de/sfs/BAVM_link.php?BAVMnr=172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www.konkoly.hu/cgi-bin/IBVS?6130" TargetMode="External"/><Relationship Id="rId7" Type="http://schemas.openxmlformats.org/officeDocument/2006/relationships/hyperlink" Target="http://www.konkoly.hu/cgi-bin/IBVS?1471" TargetMode="External"/><Relationship Id="rId12" Type="http://schemas.openxmlformats.org/officeDocument/2006/relationships/hyperlink" Target="http://www.konkoly.hu/cgi-bin/IBVS?1471" TargetMode="External"/><Relationship Id="rId17" Type="http://schemas.openxmlformats.org/officeDocument/2006/relationships/hyperlink" Target="http://www.bav-astro.de/sfs/BAVM_link.php?BAVMnr=76" TargetMode="External"/><Relationship Id="rId25" Type="http://schemas.openxmlformats.org/officeDocument/2006/relationships/hyperlink" Target="http://www.bav-astro.de/sfs/BAVM_link.php?BAVMnr=76" TargetMode="External"/><Relationship Id="rId33" Type="http://schemas.openxmlformats.org/officeDocument/2006/relationships/hyperlink" Target="http://www.bav-astro.de/sfs/BAVM_link.php?BAVMnr=76" TargetMode="External"/><Relationship Id="rId38" Type="http://schemas.openxmlformats.org/officeDocument/2006/relationships/hyperlink" Target="http://www.bav-astro.de/sfs/BAVM_link.php?BAVMnr=102" TargetMode="External"/><Relationship Id="rId46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1471" TargetMode="External"/><Relationship Id="rId16" Type="http://schemas.openxmlformats.org/officeDocument/2006/relationships/hyperlink" Target="http://www.bav-astro.de/sfs/BAVM_link.php?BAVMnr=76" TargetMode="External"/><Relationship Id="rId20" Type="http://schemas.openxmlformats.org/officeDocument/2006/relationships/hyperlink" Target="http://www.bav-astro.de/sfs/BAVM_link.php?BAVMnr=76" TargetMode="External"/><Relationship Id="rId29" Type="http://schemas.openxmlformats.org/officeDocument/2006/relationships/hyperlink" Target="http://www.bav-astro.de/sfs/BAVM_link.php?BAVMnr=76" TargetMode="External"/><Relationship Id="rId41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www.konkoly.hu/cgi-bin/IBVS?1471" TargetMode="External"/><Relationship Id="rId6" Type="http://schemas.openxmlformats.org/officeDocument/2006/relationships/hyperlink" Target="http://www.konkoly.hu/cgi-bin/IBVS?1471" TargetMode="External"/><Relationship Id="rId11" Type="http://schemas.openxmlformats.org/officeDocument/2006/relationships/hyperlink" Target="http://www.konkoly.hu/cgi-bin/IBVS?1471" TargetMode="External"/><Relationship Id="rId24" Type="http://schemas.openxmlformats.org/officeDocument/2006/relationships/hyperlink" Target="http://www.bav-astro.de/sfs/BAVM_link.php?BAVMnr=76" TargetMode="External"/><Relationship Id="rId32" Type="http://schemas.openxmlformats.org/officeDocument/2006/relationships/hyperlink" Target="http://www.bav-astro.de/sfs/BAVM_link.php?BAVMnr=76" TargetMode="External"/><Relationship Id="rId37" Type="http://schemas.openxmlformats.org/officeDocument/2006/relationships/hyperlink" Target="http://www.bav-astro.de/sfs/BAVM_link.php?BAVMnr=91" TargetMode="External"/><Relationship Id="rId40" Type="http://schemas.openxmlformats.org/officeDocument/2006/relationships/hyperlink" Target="http://www.bav-astro.de/sfs/BAVM_link.php?BAVMnr=172" TargetMode="External"/><Relationship Id="rId45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1471" TargetMode="External"/><Relationship Id="rId15" Type="http://schemas.openxmlformats.org/officeDocument/2006/relationships/hyperlink" Target="http://www.bav-astro.de/sfs/BAVM_link.php?BAVMnr=76" TargetMode="External"/><Relationship Id="rId23" Type="http://schemas.openxmlformats.org/officeDocument/2006/relationships/hyperlink" Target="http://www.bav-astro.de/sfs/BAVM_link.php?BAVMnr=76" TargetMode="External"/><Relationship Id="rId28" Type="http://schemas.openxmlformats.org/officeDocument/2006/relationships/hyperlink" Target="http://www.bav-astro.de/sfs/BAVM_link.php?BAVMnr=76" TargetMode="External"/><Relationship Id="rId36" Type="http://schemas.openxmlformats.org/officeDocument/2006/relationships/hyperlink" Target="http://www.bav-astro.de/sfs/BAVM_link.php?BAVMnr=91" TargetMode="External"/><Relationship Id="rId49" Type="http://schemas.openxmlformats.org/officeDocument/2006/relationships/hyperlink" Target="http://www.konkoly.hu/cgi-bin/IBVS?6130" TargetMode="External"/><Relationship Id="rId10" Type="http://schemas.openxmlformats.org/officeDocument/2006/relationships/hyperlink" Target="http://www.konkoly.hu/cgi-bin/IBVS?1471" TargetMode="External"/><Relationship Id="rId19" Type="http://schemas.openxmlformats.org/officeDocument/2006/relationships/hyperlink" Target="http://www.bav-astro.de/sfs/BAVM_link.php?BAVMnr=76" TargetMode="External"/><Relationship Id="rId31" Type="http://schemas.openxmlformats.org/officeDocument/2006/relationships/hyperlink" Target="http://www.bav-astro.de/sfs/BAVM_link.php?BAVMnr=76" TargetMode="External"/><Relationship Id="rId44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1471" TargetMode="External"/><Relationship Id="rId9" Type="http://schemas.openxmlformats.org/officeDocument/2006/relationships/hyperlink" Target="http://www.konkoly.hu/cgi-bin/IBVS?1471" TargetMode="External"/><Relationship Id="rId14" Type="http://schemas.openxmlformats.org/officeDocument/2006/relationships/hyperlink" Target="http://www.bav-astro.de/sfs/BAVM_link.php?BAVMnr=76" TargetMode="External"/><Relationship Id="rId22" Type="http://schemas.openxmlformats.org/officeDocument/2006/relationships/hyperlink" Target="http://www.bav-astro.de/sfs/BAVM_link.php?BAVMnr=76" TargetMode="External"/><Relationship Id="rId27" Type="http://schemas.openxmlformats.org/officeDocument/2006/relationships/hyperlink" Target="http://www.bav-astro.de/sfs/BAVM_link.php?BAVMnr=76" TargetMode="External"/><Relationship Id="rId30" Type="http://schemas.openxmlformats.org/officeDocument/2006/relationships/hyperlink" Target="http://www.bav-astro.de/sfs/BAVM_link.php?BAVMnr=76" TargetMode="External"/><Relationship Id="rId35" Type="http://schemas.openxmlformats.org/officeDocument/2006/relationships/hyperlink" Target="http://www.bav-astro.de/sfs/BAVM_link.php?BAVMnr=91" TargetMode="External"/><Relationship Id="rId43" Type="http://schemas.openxmlformats.org/officeDocument/2006/relationships/hyperlink" Target="http://www.konkoly.hu/cgi-bin/IBVS?5843" TargetMode="External"/><Relationship Id="rId48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1471" TargetMode="External"/><Relationship Id="rId5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4"/>
  <sheetViews>
    <sheetView tabSelected="1" workbookViewId="0">
      <pane ySplit="20" topLeftCell="A90" activePane="bottomLeft" state="frozen"/>
      <selection pane="bottomLeft" activeCell="F10" sqref="F10"/>
    </sheetView>
  </sheetViews>
  <sheetFormatPr defaultRowHeight="12.75" x14ac:dyDescent="0.2"/>
  <cols>
    <col min="1" max="1" width="16.42578125" style="1" customWidth="1"/>
    <col min="2" max="2" width="4.5703125" style="1" customWidth="1"/>
    <col min="3" max="3" width="13.28515625" style="1" customWidth="1"/>
    <col min="4" max="4" width="8.42578125" style="1" customWidth="1"/>
    <col min="5" max="5" width="9.85546875" style="1" customWidth="1"/>
    <col min="6" max="6" width="17.28515625" style="1" customWidth="1"/>
    <col min="7" max="7" width="9.5703125" style="1" customWidth="1"/>
    <col min="8" max="8" width="9.140625" style="1"/>
    <col min="9" max="9" width="9.85546875" style="1" customWidth="1"/>
    <col min="10" max="10" width="10.140625" style="1" customWidth="1"/>
    <col min="11" max="11" width="9.85546875" style="1" customWidth="1"/>
    <col min="12" max="12" width="10.85546875" style="1" customWidth="1"/>
    <col min="13" max="13" width="9.140625" style="1"/>
    <col min="14" max="14" width="5.140625" style="1" customWidth="1"/>
    <col min="15" max="15" width="10.7109375" style="1" customWidth="1"/>
    <col min="16" max="16" width="9.140625" style="1"/>
    <col min="18" max="16384" width="9.140625" style="1"/>
  </cols>
  <sheetData>
    <row r="1" spans="1:7" ht="20.25" x14ac:dyDescent="0.3">
      <c r="A1" s="18" t="s">
        <v>39</v>
      </c>
    </row>
    <row r="2" spans="1:7" x14ac:dyDescent="0.2">
      <c r="A2" s="13" t="s">
        <v>20</v>
      </c>
      <c r="B2" s="1" t="s">
        <v>2</v>
      </c>
    </row>
    <row r="3" spans="1:7" ht="13.5" thickBot="1" x14ac:dyDescent="0.25">
      <c r="A3" s="13"/>
      <c r="C3" s="20" t="s">
        <v>34</v>
      </c>
      <c r="D3" s="5"/>
    </row>
    <row r="4" spans="1:7" ht="13.5" thickBot="1" x14ac:dyDescent="0.25">
      <c r="A4" s="14" t="s">
        <v>21</v>
      </c>
      <c r="B4" s="3"/>
      <c r="C4" s="7">
        <v>41599.599999999999</v>
      </c>
      <c r="D4" s="8">
        <v>0.93991630000000004</v>
      </c>
      <c r="E4" s="4"/>
    </row>
    <row r="5" spans="1:7" x14ac:dyDescent="0.2">
      <c r="A5" s="34" t="s">
        <v>40</v>
      </c>
      <c r="B5" s="13"/>
      <c r="C5" s="35">
        <v>-9.5</v>
      </c>
      <c r="D5" s="13" t="s">
        <v>41</v>
      </c>
      <c r="E5" s="13"/>
    </row>
    <row r="6" spans="1:7" x14ac:dyDescent="0.2">
      <c r="A6" s="14" t="s">
        <v>22</v>
      </c>
    </row>
    <row r="7" spans="1:7" x14ac:dyDescent="0.2">
      <c r="A7" s="13" t="s">
        <v>0</v>
      </c>
      <c r="C7" s="1">
        <v>49002.4539</v>
      </c>
      <c r="E7" s="2" t="s">
        <v>12</v>
      </c>
    </row>
    <row r="8" spans="1:7" x14ac:dyDescent="0.2">
      <c r="A8" s="13" t="s">
        <v>11</v>
      </c>
      <c r="C8" s="1">
        <v>1.77761517</v>
      </c>
      <c r="E8" s="2" t="s">
        <v>4</v>
      </c>
    </row>
    <row r="9" spans="1:7" x14ac:dyDescent="0.2">
      <c r="A9" s="42" t="s">
        <v>46</v>
      </c>
      <c r="B9" s="43">
        <v>56</v>
      </c>
      <c r="C9" s="37" t="str">
        <f>"F"&amp;B9</f>
        <v>F56</v>
      </c>
      <c r="D9" s="36" t="str">
        <f>"G"&amp;B9</f>
        <v>G56</v>
      </c>
      <c r="F9" s="13"/>
      <c r="G9" s="13"/>
    </row>
    <row r="10" spans="1:7" ht="13.5" thickBot="1" x14ac:dyDescent="0.25">
      <c r="A10" s="13"/>
      <c r="B10" s="13"/>
      <c r="C10" s="16" t="s">
        <v>27</v>
      </c>
      <c r="D10" s="16" t="s">
        <v>28</v>
      </c>
      <c r="E10" s="13"/>
      <c r="F10" s="13"/>
      <c r="G10" s="13"/>
    </row>
    <row r="11" spans="1:7" x14ac:dyDescent="0.2">
      <c r="A11" s="13" t="s">
        <v>23</v>
      </c>
      <c r="B11" s="13"/>
      <c r="C11" s="36">
        <f ca="1">INTERCEPT(INDIRECT($D$9):G989,INDIRECT($C$9):F989)</f>
        <v>-1.0424103358768876E-4</v>
      </c>
      <c r="D11" s="17"/>
      <c r="E11" s="13"/>
    </row>
    <row r="12" spans="1:7" x14ac:dyDescent="0.2">
      <c r="A12" s="13" t="s">
        <v>24</v>
      </c>
      <c r="B12" s="13"/>
      <c r="C12" s="36">
        <f ca="1">SLOPE(INDIRECT($D$9):G989,INDIRECT($C$9):F989)</f>
        <v>3.1402167752013935E-6</v>
      </c>
      <c r="D12" s="17"/>
      <c r="E12" s="13"/>
      <c r="F12" s="13"/>
      <c r="G12" s="13"/>
    </row>
    <row r="13" spans="1:7" x14ac:dyDescent="0.2">
      <c r="A13" s="13" t="s">
        <v>25</v>
      </c>
      <c r="B13" s="13"/>
      <c r="C13" s="17" t="s">
        <v>42</v>
      </c>
      <c r="F13" s="13"/>
      <c r="G13" s="13"/>
    </row>
    <row r="14" spans="1:7" x14ac:dyDescent="0.2">
      <c r="A14" s="13"/>
      <c r="B14" s="13"/>
      <c r="C14" s="13"/>
      <c r="F14" s="13"/>
      <c r="G14" s="13"/>
    </row>
    <row r="15" spans="1:7" x14ac:dyDescent="0.2">
      <c r="A15" s="15" t="s">
        <v>26</v>
      </c>
      <c r="B15" s="13"/>
      <c r="C15" s="28">
        <f ca="1">(C7+C11)+(C8+C12)*INT(MAX(F21:F3530))</f>
        <v>59607.724634512248</v>
      </c>
      <c r="E15" s="30" t="s">
        <v>48</v>
      </c>
      <c r="F15" s="35">
        <v>1</v>
      </c>
      <c r="G15" s="13"/>
    </row>
    <row r="16" spans="1:7" x14ac:dyDescent="0.2">
      <c r="A16" s="14" t="s">
        <v>9</v>
      </c>
      <c r="B16" s="13"/>
      <c r="C16" s="29">
        <f ca="1">+C8+C12</f>
        <v>1.7776183102167753</v>
      </c>
      <c r="E16" s="30" t="s">
        <v>43</v>
      </c>
      <c r="F16" s="38">
        <f ca="1">NOW()+15018.5+$C$5/24</f>
        <v>59963.768607291662</v>
      </c>
      <c r="G16" s="13"/>
    </row>
    <row r="17" spans="1:21" ht="13.5" thickBot="1" x14ac:dyDescent="0.25">
      <c r="A17" s="30" t="s">
        <v>38</v>
      </c>
      <c r="B17" s="13"/>
      <c r="C17" s="13">
        <f>COUNT(C21:C2188)</f>
        <v>82</v>
      </c>
      <c r="E17" s="30" t="s">
        <v>49</v>
      </c>
      <c r="F17" s="38">
        <f ca="1">ROUND(2*(F16-$C$7)/$C$8,0)/2+F15</f>
        <v>6167.5</v>
      </c>
      <c r="G17" s="13"/>
    </row>
    <row r="18" spans="1:21" ht="14.25" thickTop="1" thickBot="1" x14ac:dyDescent="0.25">
      <c r="A18" s="14" t="s">
        <v>8</v>
      </c>
      <c r="B18" s="13"/>
      <c r="C18" s="40">
        <f ca="1">+C15</f>
        <v>59607.724634512248</v>
      </c>
      <c r="D18" s="41">
        <f ca="1">+C16</f>
        <v>1.7776183102167753</v>
      </c>
      <c r="E18" s="30" t="s">
        <v>44</v>
      </c>
      <c r="F18" s="36">
        <f ca="1">ROUND(2*(F16-$C$15)/$C$16,0)/2+F15</f>
        <v>201.5</v>
      </c>
      <c r="G18" s="13"/>
    </row>
    <row r="19" spans="1:21" ht="13.5" thickTop="1" x14ac:dyDescent="0.2">
      <c r="E19" s="30" t="s">
        <v>45</v>
      </c>
      <c r="F19" s="39">
        <f ca="1">+$C$15+$C$16*F18-15018.5-$C$5/24</f>
        <v>44947.810557354263</v>
      </c>
      <c r="G19" s="13"/>
      <c r="H19" s="1" t="s">
        <v>16</v>
      </c>
      <c r="I19" s="1" t="s">
        <v>17</v>
      </c>
      <c r="J19" s="1" t="s">
        <v>18</v>
      </c>
    </row>
    <row r="20" spans="1:21" ht="13.5" thickBot="1" x14ac:dyDescent="0.25">
      <c r="A20" s="9" t="s">
        <v>13</v>
      </c>
      <c r="B20" s="9" t="s">
        <v>15</v>
      </c>
      <c r="C20" s="9" t="s">
        <v>14</v>
      </c>
      <c r="D20" s="9" t="s">
        <v>1</v>
      </c>
      <c r="E20" s="9" t="s">
        <v>7</v>
      </c>
      <c r="F20" s="9" t="s">
        <v>6</v>
      </c>
      <c r="G20" s="9" t="s">
        <v>10</v>
      </c>
      <c r="H20" s="10" t="s">
        <v>51</v>
      </c>
      <c r="I20" s="10" t="s">
        <v>68</v>
      </c>
      <c r="J20" s="10" t="s">
        <v>63</v>
      </c>
      <c r="K20" s="10" t="s">
        <v>61</v>
      </c>
      <c r="L20" s="10" t="s">
        <v>335</v>
      </c>
      <c r="M20" s="10" t="s">
        <v>29</v>
      </c>
      <c r="N20" s="9" t="s">
        <v>30</v>
      </c>
      <c r="O20" s="9" t="s">
        <v>19</v>
      </c>
      <c r="P20" s="9" t="s">
        <v>31</v>
      </c>
      <c r="U20" s="50" t="s">
        <v>55</v>
      </c>
    </row>
    <row r="21" spans="1:21" x14ac:dyDescent="0.2">
      <c r="A21" s="6" t="s">
        <v>4</v>
      </c>
      <c r="B21" s="22"/>
      <c r="C21" s="31">
        <v>26030.345000000001</v>
      </c>
      <c r="D21" s="31"/>
      <c r="E21" s="6">
        <f t="shared" ref="E21:E52" si="0">(C21-C$7)/C$8</f>
        <v>-12922.993282061156</v>
      </c>
      <c r="F21" s="13">
        <f t="shared" ref="F21:F52" si="1">ROUND(2*E21,0)/2</f>
        <v>-12923</v>
      </c>
      <c r="G21" s="6">
        <f t="shared" ref="G21:G30" si="2">C21-(C$7+C$8*F21)</f>
        <v>1.1941910001041833E-2</v>
      </c>
      <c r="H21" s="6"/>
      <c r="I21" s="6">
        <f t="shared" ref="I21:I30" si="3">G21</f>
        <v>1.1941910001041833E-2</v>
      </c>
      <c r="J21" s="6"/>
      <c r="K21" s="6"/>
      <c r="L21" s="6"/>
      <c r="M21" s="6"/>
      <c r="N21" s="6"/>
      <c r="O21" s="11">
        <f t="shared" ref="O21:O52" si="4">C21-15018.5</f>
        <v>11011.845000000001</v>
      </c>
      <c r="P21" s="6">
        <f t="shared" ref="P21:P30" si="5">G21</f>
        <v>1.1941910001041833E-2</v>
      </c>
      <c r="U21" s="6"/>
    </row>
    <row r="22" spans="1:21" x14ac:dyDescent="0.2">
      <c r="A22" s="1" t="s">
        <v>4</v>
      </c>
      <c r="B22" s="21"/>
      <c r="C22" s="32">
        <v>27100.452000000001</v>
      </c>
      <c r="D22" s="32"/>
      <c r="E22" s="1">
        <f t="shared" si="0"/>
        <v>-12321.003032394237</v>
      </c>
      <c r="F22" s="13">
        <f t="shared" si="1"/>
        <v>-12321</v>
      </c>
      <c r="G22" s="1">
        <f t="shared" si="2"/>
        <v>-5.3904300002614036E-3</v>
      </c>
      <c r="I22" s="1">
        <f t="shared" si="3"/>
        <v>-5.3904300002614036E-3</v>
      </c>
      <c r="O22" s="12">
        <f t="shared" si="4"/>
        <v>12081.952000000001</v>
      </c>
      <c r="P22" s="1">
        <f t="shared" si="5"/>
        <v>-5.3904300002614036E-3</v>
      </c>
    </row>
    <row r="23" spans="1:21" x14ac:dyDescent="0.2">
      <c r="A23" s="1" t="s">
        <v>4</v>
      </c>
      <c r="B23" s="21"/>
      <c r="C23" s="32">
        <v>27157.351999999999</v>
      </c>
      <c r="D23" s="32"/>
      <c r="E23" s="1">
        <f t="shared" si="0"/>
        <v>-12288.993854614777</v>
      </c>
      <c r="F23" s="13">
        <f t="shared" si="1"/>
        <v>-12289</v>
      </c>
      <c r="G23" s="1">
        <f t="shared" si="2"/>
        <v>1.0924129997874843E-2</v>
      </c>
      <c r="I23" s="1">
        <f t="shared" si="3"/>
        <v>1.0924129997874843E-2</v>
      </c>
      <c r="O23" s="12">
        <f t="shared" si="4"/>
        <v>12138.851999999999</v>
      </c>
      <c r="P23" s="1">
        <f t="shared" si="5"/>
        <v>1.0924129997874843E-2</v>
      </c>
    </row>
    <row r="24" spans="1:21" x14ac:dyDescent="0.2">
      <c r="A24" s="1" t="s">
        <v>4</v>
      </c>
      <c r="B24" s="21" t="s">
        <v>35</v>
      </c>
      <c r="C24" s="32">
        <v>29700.182000000001</v>
      </c>
      <c r="D24" s="32"/>
      <c r="E24" s="1">
        <f t="shared" si="0"/>
        <v>-10858.521138745682</v>
      </c>
      <c r="F24" s="13">
        <f t="shared" si="1"/>
        <v>-10858.5</v>
      </c>
      <c r="G24" s="1">
        <f t="shared" si="2"/>
        <v>-3.7576554997940548E-2</v>
      </c>
      <c r="I24" s="1">
        <f t="shared" si="3"/>
        <v>-3.7576554997940548E-2</v>
      </c>
      <c r="O24" s="12">
        <f t="shared" si="4"/>
        <v>14681.682000000001</v>
      </c>
      <c r="P24" s="1">
        <f t="shared" si="5"/>
        <v>-3.7576554997940548E-2</v>
      </c>
    </row>
    <row r="25" spans="1:21" x14ac:dyDescent="0.2">
      <c r="A25" s="1" t="s">
        <v>4</v>
      </c>
      <c r="B25" s="21" t="s">
        <v>35</v>
      </c>
      <c r="C25" s="32">
        <v>29913.532999999999</v>
      </c>
      <c r="D25" s="32"/>
      <c r="E25" s="1">
        <f t="shared" si="0"/>
        <v>-10738.500223307614</v>
      </c>
      <c r="F25" s="13">
        <f t="shared" si="1"/>
        <v>-10738.5</v>
      </c>
      <c r="G25" s="1">
        <f t="shared" si="2"/>
        <v>-3.969550016336143E-4</v>
      </c>
      <c r="I25" s="1">
        <f t="shared" si="3"/>
        <v>-3.969550016336143E-4</v>
      </c>
      <c r="O25" s="12">
        <f t="shared" si="4"/>
        <v>14895.032999999999</v>
      </c>
      <c r="P25" s="1">
        <f t="shared" si="5"/>
        <v>-3.969550016336143E-4</v>
      </c>
    </row>
    <row r="26" spans="1:21" x14ac:dyDescent="0.2">
      <c r="A26" s="25" t="s">
        <v>4</v>
      </c>
      <c r="B26" s="21" t="s">
        <v>35</v>
      </c>
      <c r="C26" s="32">
        <v>29913.559000000001</v>
      </c>
      <c r="D26" s="32"/>
      <c r="E26" s="1">
        <f t="shared" si="0"/>
        <v>-10738.485596969787</v>
      </c>
      <c r="F26" s="13">
        <f t="shared" si="1"/>
        <v>-10738.5</v>
      </c>
      <c r="G26" s="1">
        <f t="shared" si="2"/>
        <v>2.5603045000025304E-2</v>
      </c>
      <c r="I26" s="1">
        <f t="shared" si="3"/>
        <v>2.5603045000025304E-2</v>
      </c>
      <c r="O26" s="12">
        <f t="shared" si="4"/>
        <v>14895.059000000001</v>
      </c>
      <c r="P26" s="1">
        <f t="shared" si="5"/>
        <v>2.5603045000025304E-2</v>
      </c>
    </row>
    <row r="27" spans="1:21" x14ac:dyDescent="0.2">
      <c r="A27" s="25" t="s">
        <v>4</v>
      </c>
      <c r="B27" s="21"/>
      <c r="C27" s="32">
        <v>30762.297999999999</v>
      </c>
      <c r="D27" s="32"/>
      <c r="E27" s="1">
        <f t="shared" si="0"/>
        <v>-10261.02623775426</v>
      </c>
      <c r="F27" s="13">
        <f t="shared" si="1"/>
        <v>-10261</v>
      </c>
      <c r="G27" s="1">
        <f t="shared" si="2"/>
        <v>-4.6640630000183592E-2</v>
      </c>
      <c r="I27" s="1">
        <f t="shared" si="3"/>
        <v>-4.6640630000183592E-2</v>
      </c>
      <c r="O27" s="12">
        <f t="shared" si="4"/>
        <v>15743.797999999999</v>
      </c>
      <c r="P27" s="1">
        <f t="shared" si="5"/>
        <v>-4.6640630000183592E-2</v>
      </c>
    </row>
    <row r="28" spans="1:21" x14ac:dyDescent="0.2">
      <c r="A28" s="25" t="s">
        <v>4</v>
      </c>
      <c r="B28" s="21" t="s">
        <v>35</v>
      </c>
      <c r="C28" s="32">
        <v>30768.469000000001</v>
      </c>
      <c r="D28" s="32"/>
      <c r="E28" s="1">
        <f t="shared" si="0"/>
        <v>-10257.554732726543</v>
      </c>
      <c r="F28" s="13">
        <f t="shared" si="1"/>
        <v>-10257.5</v>
      </c>
      <c r="G28" s="1">
        <f t="shared" si="2"/>
        <v>-9.7293725000781706E-2</v>
      </c>
      <c r="I28" s="1">
        <f t="shared" si="3"/>
        <v>-9.7293725000781706E-2</v>
      </c>
      <c r="O28" s="12">
        <f t="shared" si="4"/>
        <v>15749.969000000001</v>
      </c>
      <c r="P28" s="1">
        <f t="shared" si="5"/>
        <v>-9.7293725000781706E-2</v>
      </c>
    </row>
    <row r="29" spans="1:21" x14ac:dyDescent="0.2">
      <c r="A29" s="25" t="s">
        <v>4</v>
      </c>
      <c r="B29" s="21" t="s">
        <v>35</v>
      </c>
      <c r="C29" s="32">
        <v>31090.334999999999</v>
      </c>
      <c r="D29" s="32"/>
      <c r="E29" s="1">
        <f t="shared" si="0"/>
        <v>-10076.488546168292</v>
      </c>
      <c r="F29" s="13">
        <f t="shared" si="1"/>
        <v>-10076.5</v>
      </c>
      <c r="G29" s="1">
        <f t="shared" si="2"/>
        <v>2.0360504997370299E-2</v>
      </c>
      <c r="I29" s="1">
        <f t="shared" si="3"/>
        <v>2.0360504997370299E-2</v>
      </c>
      <c r="O29" s="12">
        <f t="shared" si="4"/>
        <v>16071.834999999999</v>
      </c>
      <c r="P29" s="1">
        <f t="shared" si="5"/>
        <v>2.0360504997370299E-2</v>
      </c>
    </row>
    <row r="30" spans="1:21" x14ac:dyDescent="0.2">
      <c r="A30" s="25" t="s">
        <v>4</v>
      </c>
      <c r="B30" s="21" t="s">
        <v>35</v>
      </c>
      <c r="C30" s="32">
        <v>31531.184000000001</v>
      </c>
      <c r="D30" s="32"/>
      <c r="E30" s="1">
        <f t="shared" si="0"/>
        <v>-9828.4882998607627</v>
      </c>
      <c r="F30" s="13">
        <f t="shared" si="1"/>
        <v>-9828.5</v>
      </c>
      <c r="G30" s="1">
        <f t="shared" si="2"/>
        <v>2.0798345001821872E-2</v>
      </c>
      <c r="I30" s="1">
        <f t="shared" si="3"/>
        <v>2.0798345001821872E-2</v>
      </c>
      <c r="O30" s="12">
        <f t="shared" si="4"/>
        <v>16512.684000000001</v>
      </c>
      <c r="P30" s="1">
        <f t="shared" si="5"/>
        <v>2.0798345001821872E-2</v>
      </c>
    </row>
    <row r="31" spans="1:21" x14ac:dyDescent="0.2">
      <c r="A31" s="25" t="s">
        <v>4</v>
      </c>
      <c r="B31" s="21"/>
      <c r="C31" s="32">
        <v>31903.145</v>
      </c>
      <c r="D31" s="32"/>
      <c r="E31" s="1">
        <f t="shared" si="0"/>
        <v>-9619.2410981731209</v>
      </c>
      <c r="F31" s="13">
        <f t="shared" si="1"/>
        <v>-9619</v>
      </c>
      <c r="G31" s="2"/>
      <c r="O31" s="12">
        <f t="shared" si="4"/>
        <v>16884.645</v>
      </c>
      <c r="U31" s="19">
        <v>-0.42857976999948733</v>
      </c>
    </row>
    <row r="32" spans="1:21" x14ac:dyDescent="0.2">
      <c r="A32" s="25" t="s">
        <v>4</v>
      </c>
      <c r="B32" s="21" t="s">
        <v>35</v>
      </c>
      <c r="C32" s="32">
        <v>34807.29</v>
      </c>
      <c r="D32" s="32"/>
      <c r="E32" s="1">
        <f t="shared" si="0"/>
        <v>-7985.5101034044392</v>
      </c>
      <c r="F32" s="13">
        <f t="shared" si="1"/>
        <v>-7985.5</v>
      </c>
      <c r="G32" s="1">
        <f t="shared" ref="G32:G37" si="6">C32-(C$7+C$8*F32)</f>
        <v>-1.7959965000045486E-2</v>
      </c>
      <c r="I32" s="1">
        <f>G32</f>
        <v>-1.7959965000045486E-2</v>
      </c>
      <c r="O32" s="12">
        <f t="shared" si="4"/>
        <v>19788.79</v>
      </c>
      <c r="P32" s="1">
        <f>G32</f>
        <v>-1.7959965000045486E-2</v>
      </c>
    </row>
    <row r="33" spans="1:21" x14ac:dyDescent="0.2">
      <c r="A33" s="25" t="s">
        <v>4</v>
      </c>
      <c r="B33" s="21" t="s">
        <v>35</v>
      </c>
      <c r="C33" s="32">
        <v>34823.290999999997</v>
      </c>
      <c r="D33" s="32"/>
      <c r="E33" s="1">
        <f t="shared" si="0"/>
        <v>-7976.5087175758081</v>
      </c>
      <c r="F33" s="13">
        <f t="shared" si="1"/>
        <v>-7976.5</v>
      </c>
      <c r="G33" s="1">
        <f t="shared" si="6"/>
        <v>-1.5496495005208999E-2</v>
      </c>
      <c r="I33" s="1">
        <f>G33</f>
        <v>-1.5496495005208999E-2</v>
      </c>
      <c r="O33" s="12">
        <f t="shared" si="4"/>
        <v>19804.790999999997</v>
      </c>
      <c r="P33" s="1">
        <f>G33</f>
        <v>-1.5496495005208999E-2</v>
      </c>
    </row>
    <row r="34" spans="1:21" x14ac:dyDescent="0.2">
      <c r="A34" s="25" t="s">
        <v>4</v>
      </c>
      <c r="B34" s="21"/>
      <c r="C34" s="32">
        <v>35135.285000000003</v>
      </c>
      <c r="D34" s="32"/>
      <c r="E34" s="1">
        <f t="shared" si="0"/>
        <v>-7800.9960389795706</v>
      </c>
      <c r="F34" s="13">
        <f t="shared" si="1"/>
        <v>-7801</v>
      </c>
      <c r="G34" s="1">
        <f t="shared" si="6"/>
        <v>7.041169999865815E-3</v>
      </c>
      <c r="I34" s="1">
        <f>G34</f>
        <v>7.041169999865815E-3</v>
      </c>
      <c r="O34" s="12">
        <f t="shared" si="4"/>
        <v>20116.785000000003</v>
      </c>
      <c r="P34" s="1">
        <f>G34</f>
        <v>7.041169999865815E-3</v>
      </c>
    </row>
    <row r="35" spans="1:21" x14ac:dyDescent="0.2">
      <c r="A35" s="25" t="s">
        <v>4</v>
      </c>
      <c r="B35" s="21"/>
      <c r="C35" s="32">
        <v>35862.283000000003</v>
      </c>
      <c r="D35" s="32"/>
      <c r="E35" s="1">
        <f t="shared" si="0"/>
        <v>-7392.0222564257238</v>
      </c>
      <c r="F35" s="13">
        <f t="shared" si="1"/>
        <v>-7392</v>
      </c>
      <c r="G35" s="1">
        <f t="shared" si="6"/>
        <v>-3.9563359998282976E-2</v>
      </c>
      <c r="I35" s="1">
        <f>G35</f>
        <v>-3.9563359998282976E-2</v>
      </c>
      <c r="O35" s="12">
        <f t="shared" si="4"/>
        <v>20843.783000000003</v>
      </c>
      <c r="P35" s="1">
        <f>G35</f>
        <v>-3.9563359998282976E-2</v>
      </c>
    </row>
    <row r="36" spans="1:21" x14ac:dyDescent="0.2">
      <c r="A36" s="25" t="s">
        <v>4</v>
      </c>
      <c r="B36" s="21" t="s">
        <v>35</v>
      </c>
      <c r="C36" s="32">
        <v>35870.300000000003</v>
      </c>
      <c r="D36" s="32"/>
      <c r="E36" s="1">
        <f t="shared" si="0"/>
        <v>-7387.5122814124034</v>
      </c>
      <c r="F36" s="13">
        <f t="shared" si="1"/>
        <v>-7387.5</v>
      </c>
      <c r="G36" s="1">
        <f t="shared" si="6"/>
        <v>-2.1831624995684251E-2</v>
      </c>
      <c r="I36" s="1">
        <f>G36</f>
        <v>-2.1831624995684251E-2</v>
      </c>
      <c r="O36" s="12">
        <f t="shared" si="4"/>
        <v>20851.800000000003</v>
      </c>
      <c r="P36" s="1">
        <f>G36</f>
        <v>-2.1831624995684251E-2</v>
      </c>
    </row>
    <row r="37" spans="1:21" x14ac:dyDescent="0.2">
      <c r="A37" s="25" t="s">
        <v>4</v>
      </c>
      <c r="B37" s="21"/>
      <c r="C37" s="32">
        <v>36194.328999999998</v>
      </c>
      <c r="D37" s="32"/>
      <c r="E37" s="1">
        <f t="shared" si="0"/>
        <v>-7205.2292960573704</v>
      </c>
      <c r="F37" s="13">
        <f t="shared" si="1"/>
        <v>-7205</v>
      </c>
      <c r="G37" s="1">
        <f t="shared" si="6"/>
        <v>-0.40760014999978011</v>
      </c>
      <c r="O37" s="12">
        <f t="shared" si="4"/>
        <v>21175.828999999998</v>
      </c>
      <c r="U37" s="19">
        <f>G37</f>
        <v>-0.40760014999978011</v>
      </c>
    </row>
    <row r="38" spans="1:21" x14ac:dyDescent="0.2">
      <c r="A38" s="25" t="s">
        <v>4</v>
      </c>
      <c r="B38" s="21"/>
      <c r="C38" s="32">
        <v>36230.273000000001</v>
      </c>
      <c r="D38" s="32"/>
      <c r="E38" s="1">
        <f t="shared" si="0"/>
        <v>-7185.008946565189</v>
      </c>
      <c r="F38" s="13">
        <f t="shared" si="1"/>
        <v>-7185</v>
      </c>
      <c r="G38" s="1">
        <f t="shared" ref="G38:G69" si="7">C38-(C$7+C$8*F38)</f>
        <v>-1.5903549996437505E-2</v>
      </c>
      <c r="I38" s="1">
        <f t="shared" ref="I38:I48" si="8">G38</f>
        <v>-1.5903549996437505E-2</v>
      </c>
      <c r="O38" s="12">
        <f t="shared" si="4"/>
        <v>21211.773000000001</v>
      </c>
      <c r="P38" s="1">
        <f t="shared" ref="P38:P69" si="9">G38</f>
        <v>-1.5903549996437505E-2</v>
      </c>
    </row>
    <row r="39" spans="1:21" x14ac:dyDescent="0.2">
      <c r="A39" s="25" t="s">
        <v>4</v>
      </c>
      <c r="B39" s="21"/>
      <c r="C39" s="32">
        <v>36278.300999999999</v>
      </c>
      <c r="D39" s="32"/>
      <c r="E39" s="1">
        <f t="shared" si="0"/>
        <v>-7157.9907252929215</v>
      </c>
      <c r="F39" s="13">
        <f t="shared" si="1"/>
        <v>-7158</v>
      </c>
      <c r="G39" s="1">
        <f t="shared" si="7"/>
        <v>1.6486859996803105E-2</v>
      </c>
      <c r="I39" s="1">
        <f t="shared" si="8"/>
        <v>1.6486859996803105E-2</v>
      </c>
      <c r="O39" s="12">
        <f t="shared" si="4"/>
        <v>21259.800999999999</v>
      </c>
      <c r="P39" s="1">
        <f t="shared" si="9"/>
        <v>1.6486859996803105E-2</v>
      </c>
    </row>
    <row r="40" spans="1:21" x14ac:dyDescent="0.2">
      <c r="A40" s="25" t="s">
        <v>4</v>
      </c>
      <c r="B40" s="21" t="s">
        <v>35</v>
      </c>
      <c r="C40" s="32">
        <v>36286.256999999998</v>
      </c>
      <c r="D40" s="32"/>
      <c r="E40" s="1">
        <f t="shared" si="0"/>
        <v>-7153.5150659183464</v>
      </c>
      <c r="F40" s="13">
        <f t="shared" si="1"/>
        <v>-7153.5</v>
      </c>
      <c r="G40" s="1">
        <f t="shared" si="7"/>
        <v>-2.6781405002111569E-2</v>
      </c>
      <c r="I40" s="1">
        <f t="shared" si="8"/>
        <v>-2.6781405002111569E-2</v>
      </c>
      <c r="O40" s="12">
        <f t="shared" si="4"/>
        <v>21267.756999999998</v>
      </c>
      <c r="P40" s="1">
        <f t="shared" si="9"/>
        <v>-2.6781405002111569E-2</v>
      </c>
    </row>
    <row r="41" spans="1:21" x14ac:dyDescent="0.2">
      <c r="A41" s="25" t="s">
        <v>4</v>
      </c>
      <c r="B41" s="21" t="s">
        <v>35</v>
      </c>
      <c r="C41" s="32">
        <v>36613.326999999997</v>
      </c>
      <c r="D41" s="32"/>
      <c r="E41" s="1">
        <f t="shared" si="0"/>
        <v>-6969.5213615891917</v>
      </c>
      <c r="F41" s="13">
        <f t="shared" si="1"/>
        <v>-6969.5</v>
      </c>
      <c r="G41" s="1">
        <f t="shared" si="7"/>
        <v>-3.7972685000568163E-2</v>
      </c>
      <c r="I41" s="1">
        <f t="shared" si="8"/>
        <v>-3.7972685000568163E-2</v>
      </c>
      <c r="O41" s="12">
        <f t="shared" si="4"/>
        <v>21594.826999999997</v>
      </c>
      <c r="P41" s="1">
        <f t="shared" si="9"/>
        <v>-3.7972685000568163E-2</v>
      </c>
    </row>
    <row r="42" spans="1:21" x14ac:dyDescent="0.2">
      <c r="A42" s="25" t="s">
        <v>4</v>
      </c>
      <c r="B42" s="21" t="s">
        <v>35</v>
      </c>
      <c r="C42" s="32">
        <v>38673.614000000001</v>
      </c>
      <c r="D42" s="32"/>
      <c r="E42" s="1">
        <f t="shared" si="0"/>
        <v>-5810.5039123850402</v>
      </c>
      <c r="F42" s="13">
        <f t="shared" si="1"/>
        <v>-5810.5</v>
      </c>
      <c r="G42" s="1">
        <f t="shared" si="7"/>
        <v>-6.9547149978461675E-3</v>
      </c>
      <c r="I42" s="1">
        <f t="shared" si="8"/>
        <v>-6.9547149978461675E-3</v>
      </c>
      <c r="O42" s="12">
        <f t="shared" si="4"/>
        <v>23655.114000000001</v>
      </c>
      <c r="P42" s="1">
        <f t="shared" si="9"/>
        <v>-6.9547149978461675E-3</v>
      </c>
    </row>
    <row r="43" spans="1:21" x14ac:dyDescent="0.2">
      <c r="A43" s="25" t="s">
        <v>4</v>
      </c>
      <c r="B43" s="21" t="s">
        <v>35</v>
      </c>
      <c r="C43" s="32">
        <v>39057.612999999998</v>
      </c>
      <c r="D43" s="32"/>
      <c r="E43" s="1">
        <f t="shared" si="0"/>
        <v>-5594.4847162842352</v>
      </c>
      <c r="F43" s="13">
        <f t="shared" si="1"/>
        <v>-5594.5</v>
      </c>
      <c r="G43" s="1">
        <f t="shared" si="7"/>
        <v>2.7168564993189648E-2</v>
      </c>
      <c r="I43" s="1">
        <f t="shared" si="8"/>
        <v>2.7168564993189648E-2</v>
      </c>
      <c r="O43" s="12">
        <f t="shared" si="4"/>
        <v>24039.112999999998</v>
      </c>
      <c r="P43" s="1">
        <f t="shared" si="9"/>
        <v>2.7168564993189648E-2</v>
      </c>
    </row>
    <row r="44" spans="1:21" x14ac:dyDescent="0.2">
      <c r="A44" s="25" t="s">
        <v>4</v>
      </c>
      <c r="B44" s="21" t="s">
        <v>35</v>
      </c>
      <c r="C44" s="32">
        <v>39146.425999999999</v>
      </c>
      <c r="D44" s="32"/>
      <c r="E44" s="1">
        <f t="shared" si="0"/>
        <v>-5544.5228339269861</v>
      </c>
      <c r="F44" s="13">
        <f t="shared" si="1"/>
        <v>-5544.5</v>
      </c>
      <c r="G44" s="1">
        <f t="shared" si="7"/>
        <v>-4.058993500075303E-2</v>
      </c>
      <c r="I44" s="1">
        <f t="shared" si="8"/>
        <v>-4.058993500075303E-2</v>
      </c>
      <c r="O44" s="12">
        <f t="shared" si="4"/>
        <v>24127.925999999999</v>
      </c>
      <c r="P44" s="1">
        <f t="shared" si="9"/>
        <v>-4.058993500075303E-2</v>
      </c>
    </row>
    <row r="45" spans="1:21" x14ac:dyDescent="0.2">
      <c r="A45" s="25" t="s">
        <v>4</v>
      </c>
      <c r="B45" s="21" t="s">
        <v>35</v>
      </c>
      <c r="C45" s="32">
        <v>39441.534</v>
      </c>
      <c r="D45" s="32"/>
      <c r="E45" s="1">
        <f t="shared" si="0"/>
        <v>-5378.5093991969034</v>
      </c>
      <c r="F45" s="13">
        <f t="shared" si="1"/>
        <v>-5378.5</v>
      </c>
      <c r="G45" s="1">
        <f t="shared" si="7"/>
        <v>-1.6708155002561398E-2</v>
      </c>
      <c r="I45" s="1">
        <f t="shared" si="8"/>
        <v>-1.6708155002561398E-2</v>
      </c>
      <c r="O45" s="12">
        <f t="shared" si="4"/>
        <v>24423.034</v>
      </c>
      <c r="P45" s="1">
        <f t="shared" si="9"/>
        <v>-1.6708155002561398E-2</v>
      </c>
    </row>
    <row r="46" spans="1:21" x14ac:dyDescent="0.2">
      <c r="A46" s="26" t="s">
        <v>4</v>
      </c>
      <c r="B46" s="23" t="s">
        <v>35</v>
      </c>
      <c r="C46" s="33">
        <v>40152.584999999999</v>
      </c>
      <c r="D46" s="33"/>
      <c r="E46" s="5">
        <f t="shared" si="0"/>
        <v>-4978.5066246931283</v>
      </c>
      <c r="F46" s="13">
        <f t="shared" si="1"/>
        <v>-4978.5</v>
      </c>
      <c r="G46" s="1">
        <f t="shared" si="7"/>
        <v>-1.1776154999097344E-2</v>
      </c>
      <c r="I46" s="1">
        <f t="shared" si="8"/>
        <v>-1.1776154999097344E-2</v>
      </c>
      <c r="O46" s="12">
        <f t="shared" si="4"/>
        <v>25134.084999999999</v>
      </c>
      <c r="P46" s="1">
        <f t="shared" si="9"/>
        <v>-1.1776154999097344E-2</v>
      </c>
    </row>
    <row r="47" spans="1:21" x14ac:dyDescent="0.2">
      <c r="A47" s="25" t="s">
        <v>4</v>
      </c>
      <c r="B47" s="44" t="s">
        <v>35</v>
      </c>
      <c r="C47" s="45">
        <v>40504.559999999998</v>
      </c>
      <c r="D47" s="45"/>
      <c r="E47" s="25">
        <f t="shared" si="0"/>
        <v>-4780.5025763815929</v>
      </c>
      <c r="F47" s="24">
        <f t="shared" si="1"/>
        <v>-4780.5</v>
      </c>
      <c r="G47" s="1">
        <f t="shared" si="7"/>
        <v>-4.5798150022164918E-3</v>
      </c>
      <c r="I47" s="1">
        <f t="shared" si="8"/>
        <v>-4.5798150022164918E-3</v>
      </c>
      <c r="O47" s="12">
        <f t="shared" si="4"/>
        <v>25486.059999999998</v>
      </c>
      <c r="P47" s="1">
        <f t="shared" si="9"/>
        <v>-4.5798150022164918E-3</v>
      </c>
    </row>
    <row r="48" spans="1:21" x14ac:dyDescent="0.2">
      <c r="A48" s="25" t="s">
        <v>4</v>
      </c>
      <c r="B48" s="44" t="s">
        <v>35</v>
      </c>
      <c r="C48" s="45">
        <v>41329.375</v>
      </c>
      <c r="D48" s="45"/>
      <c r="E48" s="25">
        <f t="shared" si="0"/>
        <v>-4316.5016981712643</v>
      </c>
      <c r="F48" s="24">
        <f t="shared" si="1"/>
        <v>-4316.5</v>
      </c>
      <c r="G48" s="1">
        <f t="shared" si="7"/>
        <v>-3.018695002538152E-3</v>
      </c>
      <c r="I48" s="1">
        <f t="shared" si="8"/>
        <v>-3.018695002538152E-3</v>
      </c>
      <c r="O48" s="12">
        <f t="shared" si="4"/>
        <v>26310.875</v>
      </c>
      <c r="P48" s="1">
        <f t="shared" si="9"/>
        <v>-3.018695002538152E-3</v>
      </c>
    </row>
    <row r="49" spans="1:16" x14ac:dyDescent="0.2">
      <c r="A49" s="46" t="s">
        <v>50</v>
      </c>
      <c r="B49" s="47" t="s">
        <v>35</v>
      </c>
      <c r="C49" s="46">
        <v>41330.33</v>
      </c>
      <c r="D49" s="46" t="s">
        <v>51</v>
      </c>
      <c r="E49" s="25">
        <f t="shared" si="0"/>
        <v>-4315.9644615319066</v>
      </c>
      <c r="F49" s="24">
        <f t="shared" si="1"/>
        <v>-4316</v>
      </c>
      <c r="G49" s="1">
        <f t="shared" si="7"/>
        <v>6.3173720001941547E-2</v>
      </c>
      <c r="H49" s="1">
        <f t="shared" ref="H49:H55" si="10">G49</f>
        <v>6.3173720001941547E-2</v>
      </c>
      <c r="M49" s="1">
        <f ca="1">+C$11+C$12*F49</f>
        <v>-1.3657416635356905E-2</v>
      </c>
      <c r="O49" s="12">
        <f t="shared" si="4"/>
        <v>26311.83</v>
      </c>
      <c r="P49" s="1">
        <f t="shared" si="9"/>
        <v>6.3173720001941547E-2</v>
      </c>
    </row>
    <row r="50" spans="1:16" x14ac:dyDescent="0.2">
      <c r="A50" s="46" t="s">
        <v>50</v>
      </c>
      <c r="B50" s="47" t="s">
        <v>52</v>
      </c>
      <c r="C50" s="46">
        <v>41385.334000000003</v>
      </c>
      <c r="D50" s="46" t="s">
        <v>51</v>
      </c>
      <c r="E50" s="25">
        <f t="shared" si="0"/>
        <v>-4285.0218813107886</v>
      </c>
      <c r="F50" s="24">
        <f t="shared" si="1"/>
        <v>-4285</v>
      </c>
      <c r="G50" s="1">
        <f t="shared" si="7"/>
        <v>-3.8896549995115492E-2</v>
      </c>
      <c r="H50" s="1">
        <f t="shared" si="10"/>
        <v>-3.8896549995115492E-2</v>
      </c>
      <c r="M50" s="1">
        <f ca="1">+C$11+C$12*F50</f>
        <v>-1.356006991532566E-2</v>
      </c>
      <c r="O50" s="12">
        <f t="shared" si="4"/>
        <v>26366.834000000003</v>
      </c>
      <c r="P50" s="1">
        <f t="shared" si="9"/>
        <v>-3.8896549995115492E-2</v>
      </c>
    </row>
    <row r="51" spans="1:16" x14ac:dyDescent="0.2">
      <c r="A51" s="46" t="s">
        <v>50</v>
      </c>
      <c r="B51" s="47" t="s">
        <v>52</v>
      </c>
      <c r="C51" s="46">
        <v>41599.584999999999</v>
      </c>
      <c r="D51" s="46" t="s">
        <v>51</v>
      </c>
      <c r="E51" s="25">
        <f t="shared" si="0"/>
        <v>-4164.4946695633798</v>
      </c>
      <c r="F51" s="24">
        <f t="shared" si="1"/>
        <v>-4164.5</v>
      </c>
      <c r="G51" s="1">
        <f t="shared" si="7"/>
        <v>9.4754649981041439E-3</v>
      </c>
      <c r="H51" s="1">
        <f t="shared" si="10"/>
        <v>9.4754649981041439E-3</v>
      </c>
      <c r="M51" s="1">
        <f ca="1">+C$11+C$12*F51</f>
        <v>-1.3181673793913891E-2</v>
      </c>
      <c r="O51" s="12">
        <f t="shared" si="4"/>
        <v>26581.084999999999</v>
      </c>
      <c r="P51" s="1">
        <f t="shared" si="9"/>
        <v>9.4754649981041439E-3</v>
      </c>
    </row>
    <row r="52" spans="1:16" x14ac:dyDescent="0.2">
      <c r="A52" s="25" t="s">
        <v>3</v>
      </c>
      <c r="B52" s="25"/>
      <c r="C52" s="45">
        <v>41599.599999999999</v>
      </c>
      <c r="D52" s="45"/>
      <c r="E52" s="25">
        <f t="shared" si="0"/>
        <v>-4164.4862312915575</v>
      </c>
      <c r="F52" s="24">
        <f t="shared" si="1"/>
        <v>-4164.5</v>
      </c>
      <c r="G52" s="1">
        <f t="shared" si="7"/>
        <v>2.4475464997522067E-2</v>
      </c>
      <c r="H52" s="1">
        <f t="shared" si="10"/>
        <v>2.4475464997522067E-2</v>
      </c>
      <c r="O52" s="12">
        <f t="shared" si="4"/>
        <v>26581.1</v>
      </c>
      <c r="P52" s="1">
        <f t="shared" si="9"/>
        <v>2.4475464997522067E-2</v>
      </c>
    </row>
    <row r="53" spans="1:16" x14ac:dyDescent="0.2">
      <c r="A53" s="46" t="s">
        <v>50</v>
      </c>
      <c r="B53" s="47" t="s">
        <v>52</v>
      </c>
      <c r="C53" s="46">
        <v>41680.468000000001</v>
      </c>
      <c r="D53" s="46" t="s">
        <v>51</v>
      </c>
      <c r="E53" s="25">
        <f t="shared" ref="E53:E81" si="11">(C53-C$7)/C$8</f>
        <v>-4118.9938202428821</v>
      </c>
      <c r="F53" s="24">
        <f t="shared" ref="F53:F81" si="12">ROUND(2*E53,0)/2</f>
        <v>-4119</v>
      </c>
      <c r="G53" s="1">
        <f t="shared" si="7"/>
        <v>1.0985230001097079E-2</v>
      </c>
      <c r="H53" s="1">
        <f t="shared" si="10"/>
        <v>1.0985230001097079E-2</v>
      </c>
      <c r="M53" s="1">
        <f t="shared" ref="M53:M97" ca="1" si="13">+C$11+C$12*F53</f>
        <v>-1.303879393064223E-2</v>
      </c>
      <c r="O53" s="12">
        <f t="shared" ref="O53:O81" si="14">C53-15018.5</f>
        <v>26661.968000000001</v>
      </c>
      <c r="P53" s="1">
        <f t="shared" si="9"/>
        <v>1.0985230001097079E-2</v>
      </c>
    </row>
    <row r="54" spans="1:16" x14ac:dyDescent="0.2">
      <c r="A54" s="46" t="s">
        <v>50</v>
      </c>
      <c r="B54" s="47" t="s">
        <v>35</v>
      </c>
      <c r="C54" s="46">
        <v>41983.569000000003</v>
      </c>
      <c r="D54" s="46" t="s">
        <v>51</v>
      </c>
      <c r="E54" s="25">
        <f t="shared" si="11"/>
        <v>-3948.4839117343927</v>
      </c>
      <c r="F54" s="24">
        <f t="shared" si="12"/>
        <v>-3948.5</v>
      </c>
      <c r="G54" s="1">
        <f t="shared" si="7"/>
        <v>2.8598745004273951E-2</v>
      </c>
      <c r="H54" s="1">
        <f t="shared" si="10"/>
        <v>2.8598745004273951E-2</v>
      </c>
      <c r="M54" s="1">
        <f t="shared" ca="1" si="13"/>
        <v>-1.250338697047039E-2</v>
      </c>
      <c r="O54" s="12">
        <f t="shared" si="14"/>
        <v>26965.069000000003</v>
      </c>
      <c r="P54" s="1">
        <f t="shared" si="9"/>
        <v>2.8598745004273951E-2</v>
      </c>
    </row>
    <row r="55" spans="1:16" x14ac:dyDescent="0.2">
      <c r="A55" s="46" t="s">
        <v>50</v>
      </c>
      <c r="B55" s="47" t="s">
        <v>52</v>
      </c>
      <c r="C55" s="46">
        <v>42448.326000000001</v>
      </c>
      <c r="D55" s="46" t="s">
        <v>51</v>
      </c>
      <c r="E55" s="25">
        <f t="shared" si="11"/>
        <v>-3687.0341852449424</v>
      </c>
      <c r="F55" s="24">
        <f t="shared" si="12"/>
        <v>-3687</v>
      </c>
      <c r="G55" s="1">
        <f t="shared" si="7"/>
        <v>-6.0768210001697298E-2</v>
      </c>
      <c r="H55" s="1">
        <f t="shared" si="10"/>
        <v>-6.0768210001697298E-2</v>
      </c>
      <c r="M55" s="1">
        <f t="shared" ca="1" si="13"/>
        <v>-1.1682220283755228E-2</v>
      </c>
      <c r="O55" s="12">
        <f t="shared" si="14"/>
        <v>27429.826000000001</v>
      </c>
      <c r="P55" s="1">
        <f t="shared" si="9"/>
        <v>-6.0768210001697298E-2</v>
      </c>
    </row>
    <row r="56" spans="1:16" x14ac:dyDescent="0.2">
      <c r="A56" s="65" t="s">
        <v>184</v>
      </c>
      <c r="B56" s="66" t="s">
        <v>35</v>
      </c>
      <c r="C56" s="67">
        <v>48690.478600000002</v>
      </c>
      <c r="D56" s="32"/>
      <c r="E56" s="25">
        <f t="shared" si="11"/>
        <v>-175.50215888402789</v>
      </c>
      <c r="F56" s="24">
        <f t="shared" si="12"/>
        <v>-175.5</v>
      </c>
      <c r="G56" s="1">
        <f t="shared" si="7"/>
        <v>-3.8376649972633459E-3</v>
      </c>
      <c r="J56" s="1">
        <f t="shared" ref="J56:J63" si="15">G56</f>
        <v>-3.8376649972633459E-3</v>
      </c>
      <c r="M56" s="1">
        <f t="shared" ca="1" si="13"/>
        <v>-6.5534907763553337E-4</v>
      </c>
      <c r="O56" s="12">
        <f t="shared" si="14"/>
        <v>33671.978600000002</v>
      </c>
      <c r="P56" s="1">
        <f t="shared" si="9"/>
        <v>-3.8376649972633459E-3</v>
      </c>
    </row>
    <row r="57" spans="1:16" x14ac:dyDescent="0.2">
      <c r="A57" s="65" t="s">
        <v>184</v>
      </c>
      <c r="B57" s="66" t="s">
        <v>35</v>
      </c>
      <c r="C57" s="67">
        <v>48690.480499999998</v>
      </c>
      <c r="D57" s="32"/>
      <c r="E57" s="25">
        <f t="shared" si="11"/>
        <v>-175.50109003626616</v>
      </c>
      <c r="F57" s="24">
        <f t="shared" si="12"/>
        <v>-175.5</v>
      </c>
      <c r="G57" s="1">
        <f t="shared" si="7"/>
        <v>-1.9376650016056374E-3</v>
      </c>
      <c r="J57" s="1">
        <f t="shared" si="15"/>
        <v>-1.9376650016056374E-3</v>
      </c>
      <c r="M57" s="1">
        <f t="shared" ca="1" si="13"/>
        <v>-6.5534907763553337E-4</v>
      </c>
      <c r="O57" s="12">
        <f t="shared" si="14"/>
        <v>33671.980499999998</v>
      </c>
      <c r="P57" s="1">
        <f t="shared" si="9"/>
        <v>-1.9376650016056374E-3</v>
      </c>
    </row>
    <row r="58" spans="1:16" x14ac:dyDescent="0.2">
      <c r="A58" s="65" t="s">
        <v>184</v>
      </c>
      <c r="B58" s="66" t="s">
        <v>35</v>
      </c>
      <c r="C58" s="67">
        <v>48985.5648</v>
      </c>
      <c r="D58" s="32"/>
      <c r="E58" s="25">
        <f t="shared" si="11"/>
        <v>-9.5009877756614358</v>
      </c>
      <c r="F58" s="24">
        <f t="shared" si="12"/>
        <v>-9.5</v>
      </c>
      <c r="G58" s="1">
        <f t="shared" si="7"/>
        <v>-1.7558850013301708E-3</v>
      </c>
      <c r="J58" s="1">
        <f t="shared" si="15"/>
        <v>-1.7558850013301708E-3</v>
      </c>
      <c r="M58" s="1">
        <f t="shared" ca="1" si="13"/>
        <v>-1.34073092952102E-4</v>
      </c>
      <c r="O58" s="12">
        <f t="shared" si="14"/>
        <v>33967.0648</v>
      </c>
      <c r="P58" s="1">
        <f t="shared" si="9"/>
        <v>-1.7558850013301708E-3</v>
      </c>
    </row>
    <row r="59" spans="1:16" x14ac:dyDescent="0.2">
      <c r="A59" s="68" t="s">
        <v>184</v>
      </c>
      <c r="B59" s="75" t="s">
        <v>35</v>
      </c>
      <c r="C59" s="81">
        <v>48985.565399999999</v>
      </c>
      <c r="D59" s="86"/>
      <c r="E59" s="25">
        <f t="shared" si="11"/>
        <v>-9.5006502447888828</v>
      </c>
      <c r="F59" s="24">
        <f t="shared" si="12"/>
        <v>-9.5</v>
      </c>
      <c r="G59" s="1">
        <f t="shared" si="7"/>
        <v>-1.1558850019355305E-3</v>
      </c>
      <c r="J59" s="1">
        <f t="shared" si="15"/>
        <v>-1.1558850019355305E-3</v>
      </c>
      <c r="M59" s="1">
        <f t="shared" ca="1" si="13"/>
        <v>-1.34073092952102E-4</v>
      </c>
      <c r="O59" s="12">
        <f t="shared" si="14"/>
        <v>33967.065399999999</v>
      </c>
      <c r="P59" s="1">
        <f t="shared" si="9"/>
        <v>-1.1558850019355305E-3</v>
      </c>
    </row>
    <row r="60" spans="1:16" x14ac:dyDescent="0.2">
      <c r="A60" s="68" t="s">
        <v>184</v>
      </c>
      <c r="B60" s="75" t="s">
        <v>35</v>
      </c>
      <c r="C60" s="81">
        <v>48986.453699999998</v>
      </c>
      <c r="D60" s="86"/>
      <c r="E60" s="25">
        <f t="shared" si="11"/>
        <v>-9.0009357874698068</v>
      </c>
      <c r="F60" s="24">
        <f t="shared" si="12"/>
        <v>-9</v>
      </c>
      <c r="G60" s="1">
        <f t="shared" si="7"/>
        <v>-1.6634700004942715E-3</v>
      </c>
      <c r="J60" s="1">
        <f t="shared" si="15"/>
        <v>-1.6634700004942715E-3</v>
      </c>
      <c r="M60" s="1">
        <f t="shared" ca="1" si="13"/>
        <v>-1.325029845645013E-4</v>
      </c>
      <c r="O60" s="12">
        <f t="shared" si="14"/>
        <v>33967.953699999998</v>
      </c>
      <c r="P60" s="1">
        <f t="shared" si="9"/>
        <v>-1.6634700004942715E-3</v>
      </c>
    </row>
    <row r="61" spans="1:16" x14ac:dyDescent="0.2">
      <c r="A61" s="68" t="s">
        <v>184</v>
      </c>
      <c r="B61" s="75" t="s">
        <v>35</v>
      </c>
      <c r="C61" s="81">
        <v>48986.454100000003</v>
      </c>
      <c r="D61" s="86"/>
      <c r="E61" s="25">
        <f t="shared" si="11"/>
        <v>-9.0007107668853745</v>
      </c>
      <c r="F61" s="24">
        <f t="shared" si="12"/>
        <v>-9</v>
      </c>
      <c r="G61" s="1">
        <f t="shared" si="7"/>
        <v>-1.2634699960472062E-3</v>
      </c>
      <c r="J61" s="1">
        <f t="shared" si="15"/>
        <v>-1.2634699960472062E-3</v>
      </c>
      <c r="M61" s="1">
        <f t="shared" ca="1" si="13"/>
        <v>-1.325029845645013E-4</v>
      </c>
      <c r="O61" s="12">
        <f t="shared" si="14"/>
        <v>33967.954100000003</v>
      </c>
      <c r="P61" s="1">
        <f t="shared" si="9"/>
        <v>-1.2634699960472062E-3</v>
      </c>
    </row>
    <row r="62" spans="1:16" x14ac:dyDescent="0.2">
      <c r="A62" s="68" t="s">
        <v>184</v>
      </c>
      <c r="B62" s="75" t="s">
        <v>35</v>
      </c>
      <c r="C62" s="81">
        <v>49002.452700000002</v>
      </c>
      <c r="D62" s="86"/>
      <c r="E62" s="25">
        <f t="shared" si="11"/>
        <v>-6.7506174510722735E-4</v>
      </c>
      <c r="F62" s="24">
        <f t="shared" si="12"/>
        <v>0</v>
      </c>
      <c r="G62" s="1">
        <f t="shared" si="7"/>
        <v>-1.1999999987892807E-3</v>
      </c>
      <c r="J62" s="1">
        <f t="shared" si="15"/>
        <v>-1.1999999987892807E-3</v>
      </c>
      <c r="M62" s="1">
        <f t="shared" ca="1" si="13"/>
        <v>-1.0424103358768876E-4</v>
      </c>
      <c r="O62" s="12">
        <f t="shared" si="14"/>
        <v>33983.952700000002</v>
      </c>
      <c r="P62" s="1">
        <f t="shared" si="9"/>
        <v>-1.1999999987892807E-3</v>
      </c>
    </row>
    <row r="63" spans="1:16" x14ac:dyDescent="0.2">
      <c r="A63" s="68" t="s">
        <v>184</v>
      </c>
      <c r="B63" s="75" t="s">
        <v>35</v>
      </c>
      <c r="C63" s="81">
        <v>49002.453200000004</v>
      </c>
      <c r="D63" s="86"/>
      <c r="E63" s="25">
        <f t="shared" si="11"/>
        <v>-3.9378601661484912E-4</v>
      </c>
      <c r="F63" s="24">
        <f t="shared" si="12"/>
        <v>0</v>
      </c>
      <c r="G63" s="1">
        <f t="shared" si="7"/>
        <v>-6.9999999686842784E-4</v>
      </c>
      <c r="J63" s="1">
        <f t="shared" si="15"/>
        <v>-6.9999999686842784E-4</v>
      </c>
      <c r="M63" s="1">
        <f t="shared" ca="1" si="13"/>
        <v>-1.0424103358768876E-4</v>
      </c>
      <c r="O63" s="12">
        <f t="shared" si="14"/>
        <v>33983.953200000004</v>
      </c>
      <c r="P63" s="1">
        <f t="shared" si="9"/>
        <v>-6.9999999686842784E-4</v>
      </c>
    </row>
    <row r="64" spans="1:16" x14ac:dyDescent="0.2">
      <c r="A64" s="68" t="s">
        <v>184</v>
      </c>
      <c r="B64" s="75" t="s">
        <v>35</v>
      </c>
      <c r="C64" s="81">
        <v>49018.451000000001</v>
      </c>
      <c r="D64" s="86"/>
      <c r="E64" s="25">
        <f t="shared" si="11"/>
        <v>8.999191877958884</v>
      </c>
      <c r="F64" s="24">
        <f t="shared" si="12"/>
        <v>9</v>
      </c>
      <c r="G64" s="1">
        <f t="shared" si="7"/>
        <v>-1.4365300012286752E-3</v>
      </c>
      <c r="I64" s="1">
        <f>G64</f>
        <v>-1.4365300012286752E-3</v>
      </c>
      <c r="M64" s="1">
        <f t="shared" ca="1" si="13"/>
        <v>-7.5979082610876228E-5</v>
      </c>
      <c r="O64" s="12">
        <f t="shared" si="14"/>
        <v>33999.951000000001</v>
      </c>
      <c r="P64" s="1">
        <f t="shared" si="9"/>
        <v>-1.4365300012286752E-3</v>
      </c>
    </row>
    <row r="65" spans="1:17" x14ac:dyDescent="0.2">
      <c r="A65" s="68" t="s">
        <v>184</v>
      </c>
      <c r="B65" s="75" t="s">
        <v>35</v>
      </c>
      <c r="C65" s="81">
        <v>49018.453999999998</v>
      </c>
      <c r="D65" s="86"/>
      <c r="E65" s="25">
        <f t="shared" si="11"/>
        <v>9.0008795323216511</v>
      </c>
      <c r="F65" s="24">
        <f t="shared" si="12"/>
        <v>9</v>
      </c>
      <c r="G65" s="1">
        <f t="shared" si="7"/>
        <v>1.5634699957445264E-3</v>
      </c>
      <c r="I65" s="1">
        <f>G65</f>
        <v>1.5634699957445264E-3</v>
      </c>
      <c r="M65" s="1">
        <f t="shared" ca="1" si="13"/>
        <v>-7.5979082610876228E-5</v>
      </c>
      <c r="O65" s="12">
        <f t="shared" si="14"/>
        <v>33999.953999999998</v>
      </c>
      <c r="P65" s="1">
        <f t="shared" si="9"/>
        <v>1.5634699957445264E-3</v>
      </c>
    </row>
    <row r="66" spans="1:17" x14ac:dyDescent="0.2">
      <c r="A66" s="68" t="s">
        <v>184</v>
      </c>
      <c r="B66" s="75" t="s">
        <v>52</v>
      </c>
      <c r="C66" s="81">
        <v>49059.337899999999</v>
      </c>
      <c r="D66" s="86"/>
      <c r="E66" s="25">
        <f t="shared" si="11"/>
        <v>32.00017695618461</v>
      </c>
      <c r="F66" s="24">
        <f t="shared" si="12"/>
        <v>32</v>
      </c>
      <c r="G66" s="1">
        <f t="shared" si="7"/>
        <v>3.1455999851459637E-4</v>
      </c>
      <c r="J66" s="1">
        <f>G66</f>
        <v>3.1455999851459637E-4</v>
      </c>
      <c r="M66" s="1">
        <f t="shared" ca="1" si="13"/>
        <v>-3.7540967812441702E-6</v>
      </c>
      <c r="O66" s="12">
        <f t="shared" si="14"/>
        <v>34040.837899999999</v>
      </c>
      <c r="P66" s="1">
        <f t="shared" si="9"/>
        <v>3.1455999851459637E-4</v>
      </c>
    </row>
    <row r="67" spans="1:17" x14ac:dyDescent="0.2">
      <c r="A67" s="68" t="s">
        <v>184</v>
      </c>
      <c r="B67" s="75" t="s">
        <v>52</v>
      </c>
      <c r="C67" s="81">
        <v>49059.338000000003</v>
      </c>
      <c r="D67" s="86"/>
      <c r="E67" s="25">
        <f t="shared" si="11"/>
        <v>32.00023321133277</v>
      </c>
      <c r="F67" s="24">
        <f t="shared" si="12"/>
        <v>32</v>
      </c>
      <c r="G67" s="1">
        <f t="shared" si="7"/>
        <v>4.145600032643415E-4</v>
      </c>
      <c r="I67" s="1">
        <f t="shared" ref="I67:I75" si="16">G67</f>
        <v>4.145600032643415E-4</v>
      </c>
      <c r="M67" s="1">
        <f t="shared" ca="1" si="13"/>
        <v>-3.7540967812441702E-6</v>
      </c>
      <c r="O67" s="12">
        <f t="shared" si="14"/>
        <v>34040.838000000003</v>
      </c>
      <c r="P67" s="1">
        <f t="shared" si="9"/>
        <v>4.145600032643415E-4</v>
      </c>
    </row>
    <row r="68" spans="1:17" x14ac:dyDescent="0.2">
      <c r="A68" s="68" t="s">
        <v>184</v>
      </c>
      <c r="B68" s="75" t="s">
        <v>35</v>
      </c>
      <c r="C68" s="81">
        <v>49067.34</v>
      </c>
      <c r="D68" s="86"/>
      <c r="E68" s="25">
        <f t="shared" si="11"/>
        <v>36.501769952827345</v>
      </c>
      <c r="F68" s="24">
        <f t="shared" si="12"/>
        <v>36.5</v>
      </c>
      <c r="G68" s="1">
        <f t="shared" si="7"/>
        <v>3.1462949991691858E-3</v>
      </c>
      <c r="I68" s="1">
        <f t="shared" si="16"/>
        <v>3.1462949991691858E-3</v>
      </c>
      <c r="M68" s="1">
        <f t="shared" ca="1" si="13"/>
        <v>1.0376878707162097E-5</v>
      </c>
      <c r="O68" s="12">
        <f t="shared" si="14"/>
        <v>34048.839999999997</v>
      </c>
      <c r="P68" s="1">
        <f t="shared" si="9"/>
        <v>3.1462949991691858E-3</v>
      </c>
    </row>
    <row r="69" spans="1:17" x14ac:dyDescent="0.2">
      <c r="A69" s="68" t="s">
        <v>184</v>
      </c>
      <c r="B69" s="75" t="s">
        <v>52</v>
      </c>
      <c r="C69" s="81">
        <v>49370.419000000002</v>
      </c>
      <c r="D69" s="86"/>
      <c r="E69" s="25">
        <f t="shared" si="11"/>
        <v>206.99930232931194</v>
      </c>
      <c r="F69" s="24">
        <f t="shared" si="12"/>
        <v>207</v>
      </c>
      <c r="G69" s="1">
        <f t="shared" si="7"/>
        <v>-1.2401900021359324E-3</v>
      </c>
      <c r="I69" s="1">
        <f t="shared" si="16"/>
        <v>-1.2401900021359324E-3</v>
      </c>
      <c r="M69" s="1">
        <f t="shared" ca="1" si="13"/>
        <v>5.4578383887899967E-4</v>
      </c>
      <c r="O69" s="12">
        <f t="shared" si="14"/>
        <v>34351.919000000002</v>
      </c>
      <c r="P69" s="1">
        <f t="shared" si="9"/>
        <v>-1.2401900021359324E-3</v>
      </c>
    </row>
    <row r="70" spans="1:17" x14ac:dyDescent="0.2">
      <c r="A70" s="68" t="s">
        <v>184</v>
      </c>
      <c r="B70" s="75" t="s">
        <v>52</v>
      </c>
      <c r="C70" s="81">
        <v>49370.419000000002</v>
      </c>
      <c r="D70" s="86"/>
      <c r="E70" s="25">
        <f t="shared" si="11"/>
        <v>206.99930232931194</v>
      </c>
      <c r="F70" s="24">
        <f t="shared" si="12"/>
        <v>207</v>
      </c>
      <c r="G70" s="1">
        <f t="shared" ref="G70:G84" si="17">C70-(C$7+C$8*F70)</f>
        <v>-1.2401900021359324E-3</v>
      </c>
      <c r="I70" s="1">
        <f t="shared" si="16"/>
        <v>-1.2401900021359324E-3</v>
      </c>
      <c r="M70" s="1">
        <f t="shared" ca="1" si="13"/>
        <v>5.4578383887899967E-4</v>
      </c>
      <c r="O70" s="12">
        <f t="shared" si="14"/>
        <v>34351.919000000002</v>
      </c>
      <c r="P70" s="1">
        <f t="shared" ref="P70:P84" si="18">G70</f>
        <v>-1.2401900021359324E-3</v>
      </c>
    </row>
    <row r="71" spans="1:17" x14ac:dyDescent="0.2">
      <c r="A71" s="68" t="s">
        <v>184</v>
      </c>
      <c r="B71" s="75" t="s">
        <v>52</v>
      </c>
      <c r="C71" s="81">
        <v>49371.31</v>
      </c>
      <c r="D71" s="86"/>
      <c r="E71" s="25">
        <f t="shared" si="11"/>
        <v>207.5005356755575</v>
      </c>
      <c r="F71" s="24">
        <f t="shared" si="12"/>
        <v>207.5</v>
      </c>
      <c r="G71" s="1">
        <f t="shared" si="17"/>
        <v>9.5222499658120796E-4</v>
      </c>
      <c r="I71" s="1">
        <f t="shared" si="16"/>
        <v>9.5222499658120796E-4</v>
      </c>
      <c r="M71" s="1">
        <f t="shared" ca="1" si="13"/>
        <v>5.4735394726660043E-4</v>
      </c>
      <c r="O71" s="12">
        <f t="shared" si="14"/>
        <v>34352.81</v>
      </c>
      <c r="P71" s="1">
        <f t="shared" si="18"/>
        <v>9.5222499658120796E-4</v>
      </c>
    </row>
    <row r="72" spans="1:17" x14ac:dyDescent="0.2">
      <c r="A72" s="68" t="s">
        <v>184</v>
      </c>
      <c r="B72" s="75" t="s">
        <v>52</v>
      </c>
      <c r="C72" s="81">
        <v>49371.313000000002</v>
      </c>
      <c r="D72" s="86"/>
      <c r="E72" s="25">
        <f t="shared" si="11"/>
        <v>207.50222332992436</v>
      </c>
      <c r="F72" s="24">
        <f t="shared" si="12"/>
        <v>207.5</v>
      </c>
      <c r="G72" s="1">
        <f t="shared" si="17"/>
        <v>3.9522250008303672E-3</v>
      </c>
      <c r="I72" s="1">
        <f t="shared" si="16"/>
        <v>3.9522250008303672E-3</v>
      </c>
      <c r="M72" s="1">
        <f t="shared" ca="1" si="13"/>
        <v>5.4735394726660043E-4</v>
      </c>
      <c r="O72" s="12">
        <f t="shared" si="14"/>
        <v>34352.813000000002</v>
      </c>
      <c r="P72" s="1">
        <f t="shared" si="18"/>
        <v>3.9522250008303672E-3</v>
      </c>
    </row>
    <row r="73" spans="1:17" x14ac:dyDescent="0.2">
      <c r="A73" s="65" t="s">
        <v>184</v>
      </c>
      <c r="B73" s="66" t="s">
        <v>52</v>
      </c>
      <c r="C73" s="67">
        <v>49402.42</v>
      </c>
      <c r="D73" s="32"/>
      <c r="E73" s="25">
        <f t="shared" si="11"/>
        <v>225.00151143512002</v>
      </c>
      <c r="F73" s="24">
        <f t="shared" si="12"/>
        <v>225</v>
      </c>
      <c r="G73" s="1">
        <f t="shared" si="17"/>
        <v>2.6867499982472509E-3</v>
      </c>
      <c r="I73" s="1">
        <f t="shared" si="16"/>
        <v>2.6867499982472509E-3</v>
      </c>
      <c r="M73" s="1">
        <f t="shared" ca="1" si="13"/>
        <v>6.023077408326248E-4</v>
      </c>
      <c r="O73" s="12">
        <f t="shared" si="14"/>
        <v>34383.919999999998</v>
      </c>
      <c r="P73" s="1">
        <f t="shared" si="18"/>
        <v>2.6867499982472509E-3</v>
      </c>
    </row>
    <row r="74" spans="1:17" x14ac:dyDescent="0.2">
      <c r="A74" s="65" t="s">
        <v>184</v>
      </c>
      <c r="B74" s="66" t="s">
        <v>52</v>
      </c>
      <c r="C74" s="67">
        <v>49402.421000000002</v>
      </c>
      <c r="D74" s="32"/>
      <c r="E74" s="25">
        <f t="shared" si="11"/>
        <v>225.00207398657702</v>
      </c>
      <c r="F74" s="24">
        <f t="shared" si="12"/>
        <v>225</v>
      </c>
      <c r="G74" s="1">
        <f t="shared" si="17"/>
        <v>3.6867500020889565E-3</v>
      </c>
      <c r="I74" s="1">
        <f t="shared" si="16"/>
        <v>3.6867500020889565E-3</v>
      </c>
      <c r="M74" s="1">
        <f t="shared" ca="1" si="13"/>
        <v>6.023077408326248E-4</v>
      </c>
      <c r="O74" s="12">
        <f t="shared" si="14"/>
        <v>34383.921000000002</v>
      </c>
      <c r="P74" s="1">
        <f t="shared" si="18"/>
        <v>3.6867500020889565E-3</v>
      </c>
    </row>
    <row r="75" spans="1:17" x14ac:dyDescent="0.2">
      <c r="A75" s="65" t="s">
        <v>184</v>
      </c>
      <c r="B75" s="66" t="s">
        <v>35</v>
      </c>
      <c r="C75" s="67">
        <v>49688.612300000001</v>
      </c>
      <c r="D75" s="32"/>
      <c r="E75" s="25">
        <f t="shared" si="11"/>
        <v>385.99940615943342</v>
      </c>
      <c r="F75" s="24">
        <f t="shared" si="12"/>
        <v>386</v>
      </c>
      <c r="G75" s="1">
        <f t="shared" si="17"/>
        <v>-1.0556199995335191E-3</v>
      </c>
      <c r="I75" s="1">
        <f t="shared" si="16"/>
        <v>-1.0556199995335191E-3</v>
      </c>
      <c r="M75" s="1">
        <f t="shared" ca="1" si="13"/>
        <v>1.1078826416400492E-3</v>
      </c>
      <c r="O75" s="12">
        <f t="shared" si="14"/>
        <v>34670.112300000001</v>
      </c>
      <c r="P75" s="1">
        <f t="shared" si="18"/>
        <v>-1.0556199995335191E-3</v>
      </c>
    </row>
    <row r="76" spans="1:17" x14ac:dyDescent="0.2">
      <c r="A76" s="65" t="s">
        <v>184</v>
      </c>
      <c r="B76" s="66" t="s">
        <v>35</v>
      </c>
      <c r="C76" s="67">
        <v>49688.6126</v>
      </c>
      <c r="D76" s="32"/>
      <c r="E76" s="25">
        <f t="shared" si="11"/>
        <v>385.99957492486965</v>
      </c>
      <c r="F76" s="24">
        <f t="shared" si="12"/>
        <v>386</v>
      </c>
      <c r="G76" s="1">
        <f t="shared" si="17"/>
        <v>-7.5561999983619899E-4</v>
      </c>
      <c r="J76" s="1">
        <f>G76</f>
        <v>-7.5561999983619899E-4</v>
      </c>
      <c r="M76" s="1">
        <f t="shared" ca="1" si="13"/>
        <v>1.1078826416400492E-3</v>
      </c>
      <c r="O76" s="12">
        <f t="shared" si="14"/>
        <v>34670.1126</v>
      </c>
      <c r="P76" s="1">
        <f t="shared" si="18"/>
        <v>-7.5561999983619899E-4</v>
      </c>
    </row>
    <row r="77" spans="1:17" x14ac:dyDescent="0.2">
      <c r="A77" s="27" t="s">
        <v>36</v>
      </c>
      <c r="B77" s="48" t="s">
        <v>35</v>
      </c>
      <c r="C77" s="49">
        <v>49739.275500000003</v>
      </c>
      <c r="D77" s="49">
        <v>8.9999999999999998E-4</v>
      </c>
      <c r="E77" s="25">
        <f t="shared" si="11"/>
        <v>414.50006302545387</v>
      </c>
      <c r="F77" s="24">
        <f t="shared" si="12"/>
        <v>414.5</v>
      </c>
      <c r="G77" s="1">
        <f t="shared" si="17"/>
        <v>1.1203500616829842E-4</v>
      </c>
      <c r="J77" s="1">
        <f>G77</f>
        <v>1.1203500616829842E-4</v>
      </c>
      <c r="M77" s="1">
        <f t="shared" ca="1" si="13"/>
        <v>1.1973788197332889E-3</v>
      </c>
      <c r="O77" s="12">
        <f t="shared" si="14"/>
        <v>34720.775500000003</v>
      </c>
      <c r="P77" s="1">
        <f t="shared" si="18"/>
        <v>1.1203500616829842E-4</v>
      </c>
    </row>
    <row r="78" spans="1:17" x14ac:dyDescent="0.2">
      <c r="A78" s="27" t="s">
        <v>36</v>
      </c>
      <c r="B78" s="48" t="s">
        <v>35</v>
      </c>
      <c r="C78" s="49">
        <v>49739.2768</v>
      </c>
      <c r="D78" s="49">
        <v>8.0000000000000004E-4</v>
      </c>
      <c r="E78" s="25">
        <f t="shared" si="11"/>
        <v>414.50079434234306</v>
      </c>
      <c r="F78" s="24">
        <f t="shared" si="12"/>
        <v>414.5</v>
      </c>
      <c r="G78" s="1">
        <f t="shared" si="17"/>
        <v>1.4120350024313666E-3</v>
      </c>
      <c r="J78" s="1">
        <f>G78</f>
        <v>1.4120350024313666E-3</v>
      </c>
      <c r="M78" s="1">
        <f t="shared" ca="1" si="13"/>
        <v>1.1973788197332889E-3</v>
      </c>
      <c r="O78" s="12">
        <f t="shared" si="14"/>
        <v>34720.7768</v>
      </c>
      <c r="P78" s="1">
        <f t="shared" si="18"/>
        <v>1.4120350024313666E-3</v>
      </c>
      <c r="Q78" s="1"/>
    </row>
    <row r="79" spans="1:17" x14ac:dyDescent="0.2">
      <c r="A79" s="27" t="s">
        <v>36</v>
      </c>
      <c r="B79" s="48" t="s">
        <v>35</v>
      </c>
      <c r="C79" s="49">
        <v>50146.3531</v>
      </c>
      <c r="D79" s="49"/>
      <c r="E79" s="25">
        <f t="shared" si="11"/>
        <v>643.50215913155137</v>
      </c>
      <c r="F79" s="24">
        <f t="shared" si="12"/>
        <v>643.5</v>
      </c>
      <c r="G79" s="1">
        <f t="shared" si="17"/>
        <v>3.838105003524106E-3</v>
      </c>
      <c r="J79" s="1">
        <f>G79</f>
        <v>3.838105003524106E-3</v>
      </c>
      <c r="M79" s="1">
        <f t="shared" ca="1" si="13"/>
        <v>1.916488461254408E-3</v>
      </c>
      <c r="O79" s="12">
        <f t="shared" si="14"/>
        <v>35127.8531</v>
      </c>
      <c r="P79" s="1">
        <f t="shared" si="18"/>
        <v>3.838105003524106E-3</v>
      </c>
      <c r="Q79" s="1"/>
    </row>
    <row r="80" spans="1:17" x14ac:dyDescent="0.2">
      <c r="A80" s="27" t="s">
        <v>5</v>
      </c>
      <c r="B80" s="48"/>
      <c r="C80" s="49">
        <v>50481.431400000001</v>
      </c>
      <c r="D80" s="49">
        <v>5.0000000000000001E-4</v>
      </c>
      <c r="E80" s="25">
        <f t="shared" si="11"/>
        <v>832.00094427637043</v>
      </c>
      <c r="F80" s="24">
        <f t="shared" si="12"/>
        <v>832</v>
      </c>
      <c r="G80" s="1">
        <f t="shared" si="17"/>
        <v>1.6785600018920377E-3</v>
      </c>
      <c r="J80" s="1">
        <f>G80</f>
        <v>1.6785600018920377E-3</v>
      </c>
      <c r="M80" s="1">
        <f t="shared" ca="1" si="13"/>
        <v>2.5084193233798706E-3</v>
      </c>
      <c r="O80" s="12">
        <f t="shared" si="14"/>
        <v>35462.931400000001</v>
      </c>
      <c r="P80" s="1">
        <f t="shared" si="18"/>
        <v>1.6785600018920377E-3</v>
      </c>
      <c r="Q80" s="1"/>
    </row>
    <row r="81" spans="1:21" x14ac:dyDescent="0.2">
      <c r="A81" s="65" t="s">
        <v>262</v>
      </c>
      <c r="B81" s="66" t="s">
        <v>52</v>
      </c>
      <c r="C81" s="67">
        <v>51609.331599999998</v>
      </c>
      <c r="D81" s="32"/>
      <c r="E81" s="25">
        <f t="shared" si="11"/>
        <v>1466.5028426821973</v>
      </c>
      <c r="F81" s="24">
        <f t="shared" si="12"/>
        <v>1466.5</v>
      </c>
      <c r="G81" s="1">
        <f t="shared" si="17"/>
        <v>5.0531949964351952E-3</v>
      </c>
      <c r="K81" s="1">
        <f>G81</f>
        <v>5.0531949964351952E-3</v>
      </c>
      <c r="M81" s="1">
        <f t="shared" ca="1" si="13"/>
        <v>4.500886867245155E-3</v>
      </c>
      <c r="O81" s="12">
        <f t="shared" si="14"/>
        <v>36590.831599999998</v>
      </c>
      <c r="P81" s="1">
        <f t="shared" si="18"/>
        <v>5.0531949964351952E-3</v>
      </c>
      <c r="Q81" s="1"/>
    </row>
    <row r="82" spans="1:21" x14ac:dyDescent="0.2">
      <c r="A82" s="69" t="s">
        <v>32</v>
      </c>
      <c r="B82" s="44"/>
      <c r="C82" s="82">
        <v>51933.745799999997</v>
      </c>
      <c r="D82" s="45">
        <v>2.0000000000000001E-4</v>
      </c>
      <c r="E82" s="25">
        <f t="shared" ref="E82:E97" si="19">(C82-C$7)/C$8</f>
        <v>1649.002522857631</v>
      </c>
      <c r="F82" s="24">
        <f t="shared" ref="F82:F99" si="20">ROUND(2*E82,0)/2</f>
        <v>1649</v>
      </c>
      <c r="G82" s="1">
        <f t="shared" si="17"/>
        <v>4.4846699966001324E-3</v>
      </c>
      <c r="K82" s="1">
        <f>G82</f>
        <v>4.4846699966001324E-3</v>
      </c>
      <c r="M82" s="1">
        <f t="shared" ca="1" si="13"/>
        <v>5.0739764287194089E-3</v>
      </c>
      <c r="O82" s="12">
        <f t="shared" ref="O82:O97" si="21">C82-15018.5</f>
        <v>36915.245799999997</v>
      </c>
      <c r="P82" s="1">
        <f t="shared" si="18"/>
        <v>4.4846699966001324E-3</v>
      </c>
      <c r="Q82" s="1"/>
    </row>
    <row r="83" spans="1:21" x14ac:dyDescent="0.2">
      <c r="A83" s="72" t="s">
        <v>37</v>
      </c>
      <c r="B83" s="80"/>
      <c r="C83" s="84">
        <v>52648.348400000003</v>
      </c>
      <c r="D83" s="84">
        <v>2.9999999999999997E-4</v>
      </c>
      <c r="E83" s="25">
        <f t="shared" si="19"/>
        <v>2051.0032551083609</v>
      </c>
      <c r="F83" s="24">
        <f t="shared" si="20"/>
        <v>2051</v>
      </c>
      <c r="G83" s="1">
        <f t="shared" si="17"/>
        <v>5.7863300025928766E-3</v>
      </c>
      <c r="K83" s="1">
        <f>G83</f>
        <v>5.7863300025928766E-3</v>
      </c>
      <c r="M83" s="1">
        <f t="shared" ca="1" si="13"/>
        <v>6.3363435723503697E-3</v>
      </c>
      <c r="O83" s="12">
        <f t="shared" si="21"/>
        <v>37629.848400000003</v>
      </c>
      <c r="P83" s="1">
        <f t="shared" si="18"/>
        <v>5.7863300025928766E-3</v>
      </c>
      <c r="Q83" s="1"/>
    </row>
    <row r="84" spans="1:21" x14ac:dyDescent="0.2">
      <c r="A84" s="46" t="s">
        <v>33</v>
      </c>
      <c r="B84" s="48"/>
      <c r="C84" s="84">
        <v>52680.3465</v>
      </c>
      <c r="D84" s="84">
        <v>2.9999999999999997E-4</v>
      </c>
      <c r="E84" s="25">
        <f t="shared" si="19"/>
        <v>2069.0038328149503</v>
      </c>
      <c r="F84" s="24">
        <f t="shared" si="20"/>
        <v>2069</v>
      </c>
      <c r="G84" s="1">
        <f t="shared" si="17"/>
        <v>6.8132699962006882E-3</v>
      </c>
      <c r="K84" s="1">
        <f>G84</f>
        <v>6.8132699962006882E-3</v>
      </c>
      <c r="M84" s="1">
        <f t="shared" ca="1" si="13"/>
        <v>6.3928674743039945E-3</v>
      </c>
      <c r="O84" s="12">
        <f t="shared" si="21"/>
        <v>37661.8465</v>
      </c>
      <c r="P84" s="1">
        <f t="shared" si="18"/>
        <v>6.8132699962006882E-3</v>
      </c>
      <c r="Q84" s="1"/>
    </row>
    <row r="85" spans="1:21" x14ac:dyDescent="0.2">
      <c r="A85" s="25" t="s">
        <v>33</v>
      </c>
      <c r="B85" s="44"/>
      <c r="C85" s="45">
        <v>52688.309099999999</v>
      </c>
      <c r="D85" s="45">
        <v>2.0000000000000001E-4</v>
      </c>
      <c r="E85" s="25">
        <f t="shared" si="19"/>
        <v>2073.4832050291279</v>
      </c>
      <c r="F85" s="24">
        <f t="shared" si="20"/>
        <v>2073.5</v>
      </c>
      <c r="M85" s="1">
        <f t="shared" ca="1" si="13"/>
        <v>6.4069984497924009E-3</v>
      </c>
      <c r="O85" s="12">
        <f t="shared" si="21"/>
        <v>37669.809099999999</v>
      </c>
      <c r="Q85" s="1"/>
      <c r="U85" s="19">
        <v>-2.9854995002096985E-2</v>
      </c>
    </row>
    <row r="86" spans="1:21" x14ac:dyDescent="0.2">
      <c r="A86" s="72" t="s">
        <v>37</v>
      </c>
      <c r="B86" s="78" t="s">
        <v>35</v>
      </c>
      <c r="C86" s="84">
        <v>53056.313999999998</v>
      </c>
      <c r="D86" s="84">
        <v>8.0000000000000004E-4</v>
      </c>
      <c r="E86" s="25">
        <f t="shared" si="19"/>
        <v>2280.5048969063409</v>
      </c>
      <c r="F86" s="24">
        <f t="shared" si="20"/>
        <v>2280.5</v>
      </c>
      <c r="G86" s="1">
        <f>C86-(C$7+C$8*F86)</f>
        <v>8.7048150016926229E-3</v>
      </c>
      <c r="K86" s="1">
        <f>G86</f>
        <v>8.7048150016926229E-3</v>
      </c>
      <c r="M86" s="1">
        <f t="shared" ca="1" si="13"/>
        <v>7.0570233222590891E-3</v>
      </c>
      <c r="O86" s="12">
        <f t="shared" si="21"/>
        <v>38037.813999999998</v>
      </c>
      <c r="P86" s="1">
        <f>G86</f>
        <v>8.7048150016926229E-3</v>
      </c>
      <c r="Q86" s="1"/>
    </row>
    <row r="87" spans="1:21" x14ac:dyDescent="0.2">
      <c r="A87" s="74" t="s">
        <v>47</v>
      </c>
      <c r="B87" s="78" t="s">
        <v>35</v>
      </c>
      <c r="C87" s="85">
        <v>53372.371800000001</v>
      </c>
      <c r="D87" s="85">
        <v>1.4E-3</v>
      </c>
      <c r="E87" s="25">
        <f t="shared" si="19"/>
        <v>2458.3036721046888</v>
      </c>
      <c r="F87" s="24">
        <f t="shared" si="20"/>
        <v>2458.5</v>
      </c>
      <c r="M87" s="1">
        <f t="shared" ca="1" si="13"/>
        <v>7.6159819082449376E-3</v>
      </c>
      <c r="O87" s="12">
        <f t="shared" si="21"/>
        <v>38353.871800000001</v>
      </c>
      <c r="Q87" s="1"/>
      <c r="U87" s="19">
        <v>-0.34899544499785407</v>
      </c>
    </row>
    <row r="88" spans="1:21" x14ac:dyDescent="0.2">
      <c r="A88" s="65" t="s">
        <v>295</v>
      </c>
      <c r="B88" s="66" t="s">
        <v>52</v>
      </c>
      <c r="C88" s="67">
        <v>54097.108</v>
      </c>
      <c r="D88" s="32"/>
      <c r="E88" s="25">
        <f t="shared" si="19"/>
        <v>2866.0050757780155</v>
      </c>
      <c r="F88" s="24">
        <f t="shared" si="20"/>
        <v>2866</v>
      </c>
      <c r="G88" s="1">
        <f>C88-(C$7+C$8*F88)</f>
        <v>9.0227800028515048E-3</v>
      </c>
      <c r="I88" s="1">
        <f>G88</f>
        <v>9.0227800028515048E-3</v>
      </c>
      <c r="M88" s="1">
        <f t="shared" ca="1" si="13"/>
        <v>8.8956202441395037E-3</v>
      </c>
      <c r="O88" s="12">
        <f t="shared" si="21"/>
        <v>39078.608</v>
      </c>
      <c r="P88" s="1">
        <f>G88</f>
        <v>9.0227800028515048E-3</v>
      </c>
      <c r="Q88" s="1"/>
    </row>
    <row r="89" spans="1:21" x14ac:dyDescent="0.2">
      <c r="A89" s="65" t="s">
        <v>301</v>
      </c>
      <c r="B89" s="66" t="s">
        <v>35</v>
      </c>
      <c r="C89" s="67">
        <v>55559.199699999997</v>
      </c>
      <c r="D89" s="32"/>
      <c r="E89" s="25">
        <f t="shared" si="19"/>
        <v>3688.5068886985237</v>
      </c>
      <c r="F89" s="24">
        <f t="shared" si="20"/>
        <v>3688.5</v>
      </c>
      <c r="G89" s="1">
        <f>C89-(C$7+C$8*F89)</f>
        <v>1.2245455000083894E-2</v>
      </c>
      <c r="K89" s="1">
        <f>G89</f>
        <v>1.2245455000083894E-2</v>
      </c>
      <c r="M89" s="1">
        <f t="shared" ca="1" si="13"/>
        <v>1.1478448541742649E-2</v>
      </c>
      <c r="O89" s="12">
        <f t="shared" si="21"/>
        <v>40540.699699999997</v>
      </c>
      <c r="P89" s="1">
        <f>G89</f>
        <v>1.2245455000083894E-2</v>
      </c>
      <c r="Q89" s="1"/>
    </row>
    <row r="90" spans="1:21" x14ac:dyDescent="0.2">
      <c r="A90" s="46" t="s">
        <v>53</v>
      </c>
      <c r="B90" s="47" t="s">
        <v>35</v>
      </c>
      <c r="C90" s="46">
        <v>55588.728900000002</v>
      </c>
      <c r="D90" s="46">
        <v>4.0000000000000002E-4</v>
      </c>
      <c r="E90" s="25">
        <f t="shared" si="19"/>
        <v>3705.1185831183029</v>
      </c>
      <c r="F90" s="24">
        <f t="shared" si="20"/>
        <v>3705</v>
      </c>
      <c r="M90" s="1">
        <f t="shared" ca="1" si="13"/>
        <v>1.1530262118533474E-2</v>
      </c>
      <c r="O90" s="12">
        <f t="shared" si="21"/>
        <v>40570.228900000002</v>
      </c>
      <c r="Q90" s="1"/>
      <c r="U90" s="19">
        <v>0.21079515000019455</v>
      </c>
    </row>
    <row r="91" spans="1:21" x14ac:dyDescent="0.2">
      <c r="A91" s="46" t="s">
        <v>53</v>
      </c>
      <c r="B91" s="47" t="s">
        <v>35</v>
      </c>
      <c r="C91" s="46">
        <v>55603.64</v>
      </c>
      <c r="D91" s="46">
        <v>8.0000000000000004E-4</v>
      </c>
      <c r="E91" s="25">
        <f t="shared" si="19"/>
        <v>3713.5068441163216</v>
      </c>
      <c r="F91" s="24">
        <f t="shared" si="20"/>
        <v>3713.5</v>
      </c>
      <c r="G91" s="1">
        <f t="shared" ref="G91:G97" si="22">C91-(C$7+C$8*F91)</f>
        <v>1.2166205000539776E-2</v>
      </c>
      <c r="K91" s="1">
        <f t="shared" ref="K91:K99" si="23">G91</f>
        <v>1.2166205000539776E-2</v>
      </c>
      <c r="M91" s="1">
        <f t="shared" ca="1" si="13"/>
        <v>1.1556953961122687E-2</v>
      </c>
      <c r="O91" s="12">
        <f t="shared" si="21"/>
        <v>40585.14</v>
      </c>
      <c r="P91" s="1">
        <f t="shared" ref="P91:P97" si="24">G91</f>
        <v>1.2166205000539776E-2</v>
      </c>
      <c r="Q91" s="1"/>
    </row>
    <row r="92" spans="1:21" x14ac:dyDescent="0.2">
      <c r="A92" s="70" t="s">
        <v>54</v>
      </c>
      <c r="B92" s="76" t="s">
        <v>52</v>
      </c>
      <c r="C92" s="83">
        <v>56292.466999999997</v>
      </c>
      <c r="D92" s="83">
        <v>2.0000000000000001E-4</v>
      </c>
      <c r="E92" s="25">
        <f t="shared" si="19"/>
        <v>4101.0074750880958</v>
      </c>
      <c r="F92" s="24">
        <f t="shared" si="20"/>
        <v>4101</v>
      </c>
      <c r="G92" s="1">
        <f t="shared" si="22"/>
        <v>1.3287829999171663E-2</v>
      </c>
      <c r="K92" s="1">
        <f t="shared" si="23"/>
        <v>1.3287829999171663E-2</v>
      </c>
      <c r="M92" s="1">
        <f t="shared" ca="1" si="13"/>
        <v>1.2773787961513225E-2</v>
      </c>
      <c r="O92" s="12">
        <f t="shared" si="21"/>
        <v>41273.966999999997</v>
      </c>
      <c r="P92" s="1">
        <f t="shared" si="24"/>
        <v>1.3287829999171663E-2</v>
      </c>
      <c r="Q92" s="1"/>
    </row>
    <row r="93" spans="1:21" x14ac:dyDescent="0.2">
      <c r="A93" s="73" t="s">
        <v>58</v>
      </c>
      <c r="B93" s="79"/>
      <c r="C93" s="73">
        <v>56292.468699999998</v>
      </c>
      <c r="D93" s="73">
        <v>1.8000000000000001E-4</v>
      </c>
      <c r="E93" s="25">
        <f t="shared" si="19"/>
        <v>4101.0084314255691</v>
      </c>
      <c r="F93" s="24">
        <f t="shared" si="20"/>
        <v>4101</v>
      </c>
      <c r="G93" s="1">
        <f t="shared" si="22"/>
        <v>1.4987829999881797E-2</v>
      </c>
      <c r="K93" s="1">
        <f t="shared" si="23"/>
        <v>1.4987829999881797E-2</v>
      </c>
      <c r="M93" s="1">
        <f t="shared" ca="1" si="13"/>
        <v>1.2773787961513225E-2</v>
      </c>
      <c r="O93" s="12">
        <f t="shared" si="21"/>
        <v>41273.968699999998</v>
      </c>
      <c r="P93" s="1">
        <f t="shared" si="24"/>
        <v>1.4987829999881797E-2</v>
      </c>
      <c r="Q93" s="1"/>
    </row>
    <row r="94" spans="1:21" x14ac:dyDescent="0.2">
      <c r="A94" s="65" t="s">
        <v>317</v>
      </c>
      <c r="B94" s="66" t="s">
        <v>35</v>
      </c>
      <c r="C94" s="67">
        <v>56311.133699999998</v>
      </c>
      <c r="D94" s="32"/>
      <c r="E94" s="25">
        <f t="shared" si="19"/>
        <v>4111.5084543298526</v>
      </c>
      <c r="F94" s="24">
        <f t="shared" si="20"/>
        <v>4111.5</v>
      </c>
      <c r="G94" s="1">
        <f t="shared" si="22"/>
        <v>1.50285449999501E-2</v>
      </c>
      <c r="K94" s="1">
        <f t="shared" si="23"/>
        <v>1.50285449999501E-2</v>
      </c>
      <c r="M94" s="1">
        <f t="shared" ca="1" si="13"/>
        <v>1.2806760237652842E-2</v>
      </c>
      <c r="O94" s="12">
        <f t="shared" si="21"/>
        <v>41292.633699999998</v>
      </c>
      <c r="P94" s="1">
        <f t="shared" si="24"/>
        <v>1.50285449999501E-2</v>
      </c>
      <c r="Q94" s="1"/>
    </row>
    <row r="95" spans="1:21" x14ac:dyDescent="0.2">
      <c r="A95" s="71" t="s">
        <v>56</v>
      </c>
      <c r="B95" s="77" t="s">
        <v>52</v>
      </c>
      <c r="C95" s="71">
        <v>56722.655500000001</v>
      </c>
      <c r="D95" s="71">
        <v>4.0000000000000002E-4</v>
      </c>
      <c r="E95" s="25">
        <f t="shared" si="19"/>
        <v>4343.0106416114804</v>
      </c>
      <c r="F95" s="24">
        <f t="shared" si="20"/>
        <v>4343</v>
      </c>
      <c r="G95" s="1">
        <f t="shared" si="22"/>
        <v>1.8916690001788083E-2</v>
      </c>
      <c r="K95" s="1">
        <f t="shared" si="23"/>
        <v>1.8916690001788083E-2</v>
      </c>
      <c r="M95" s="1">
        <f t="shared" ca="1" si="13"/>
        <v>1.3533720421111964E-2</v>
      </c>
      <c r="O95" s="12">
        <f t="shared" si="21"/>
        <v>41704.155500000001</v>
      </c>
      <c r="P95" s="1">
        <f t="shared" si="24"/>
        <v>1.8916690001788083E-2</v>
      </c>
      <c r="Q95" s="1"/>
    </row>
    <row r="96" spans="1:21" x14ac:dyDescent="0.2">
      <c r="A96" s="71" t="s">
        <v>56</v>
      </c>
      <c r="B96" s="77" t="s">
        <v>35</v>
      </c>
      <c r="C96" s="71">
        <v>56746.650300000001</v>
      </c>
      <c r="D96" s="71">
        <v>5.0000000000000001E-4</v>
      </c>
      <c r="E96" s="25">
        <f t="shared" si="19"/>
        <v>4356.5089512596815</v>
      </c>
      <c r="F96" s="24">
        <f t="shared" si="20"/>
        <v>4356.5</v>
      </c>
      <c r="G96" s="1">
        <f t="shared" si="22"/>
        <v>1.5911895003227983E-2</v>
      </c>
      <c r="K96" s="1">
        <f t="shared" si="23"/>
        <v>1.5911895003227983E-2</v>
      </c>
      <c r="M96" s="1">
        <f t="shared" ca="1" si="13"/>
        <v>1.3576113347577183E-2</v>
      </c>
      <c r="O96" s="12">
        <f t="shared" si="21"/>
        <v>41728.150300000001</v>
      </c>
      <c r="P96" s="1">
        <f t="shared" si="24"/>
        <v>1.5911895003227983E-2</v>
      </c>
      <c r="Q96" s="1"/>
    </row>
    <row r="97" spans="1:17" x14ac:dyDescent="0.2">
      <c r="A97" s="71" t="s">
        <v>57</v>
      </c>
      <c r="B97" s="79"/>
      <c r="C97" s="71">
        <v>57061.290300000001</v>
      </c>
      <c r="D97" s="71">
        <v>1E-3</v>
      </c>
      <c r="E97" s="25">
        <f t="shared" si="19"/>
        <v>4533.5101410053785</v>
      </c>
      <c r="F97" s="24">
        <f t="shared" si="20"/>
        <v>4533.5</v>
      </c>
      <c r="G97" s="1">
        <f t="shared" si="22"/>
        <v>1.8026805002591573E-2</v>
      </c>
      <c r="K97" s="1">
        <f t="shared" si="23"/>
        <v>1.8026805002591573E-2</v>
      </c>
      <c r="M97" s="1">
        <f t="shared" ca="1" si="13"/>
        <v>1.4131931716787827E-2</v>
      </c>
      <c r="O97" s="12">
        <f t="shared" si="21"/>
        <v>42042.790300000001</v>
      </c>
      <c r="P97" s="1">
        <f t="shared" si="24"/>
        <v>1.8026805002591573E-2</v>
      </c>
      <c r="Q97" s="1"/>
    </row>
    <row r="98" spans="1:17" x14ac:dyDescent="0.2">
      <c r="A98" s="87" t="s">
        <v>333</v>
      </c>
      <c r="B98" s="88" t="s">
        <v>52</v>
      </c>
      <c r="C98" s="89">
        <v>57764.337230000179</v>
      </c>
      <c r="D98" s="89">
        <v>2.9999999999999997E-4</v>
      </c>
      <c r="E98" s="25">
        <f>(C98-C$7)/C$8</f>
        <v>4929.0102142862443</v>
      </c>
      <c r="F98" s="24">
        <f t="shared" si="20"/>
        <v>4929</v>
      </c>
      <c r="G98" s="1">
        <f>C98-(C$7+C$8*F98)</f>
        <v>1.8157070182496682E-2</v>
      </c>
      <c r="K98" s="1">
        <f t="shared" si="23"/>
        <v>1.8157070182496682E-2</v>
      </c>
      <c r="M98" s="1">
        <f ca="1">+C$11+C$12*F98</f>
        <v>1.5373887451379981E-2</v>
      </c>
      <c r="O98" s="12">
        <f>C98-15018.5</f>
        <v>42745.837230000179</v>
      </c>
      <c r="P98" s="1">
        <f>G98</f>
        <v>1.8157070182496682E-2</v>
      </c>
      <c r="Q98" s="1"/>
    </row>
    <row r="99" spans="1:17" x14ac:dyDescent="0.2">
      <c r="A99" s="92" t="s">
        <v>334</v>
      </c>
      <c r="B99" s="21"/>
      <c r="C99" s="90">
        <v>59607.732499999998</v>
      </c>
      <c r="D99" s="91">
        <v>1E-4</v>
      </c>
      <c r="E99" s="25">
        <f>(C99-C$7)/C$8</f>
        <v>5966.0149052395846</v>
      </c>
      <c r="F99" s="24">
        <f t="shared" si="20"/>
        <v>5966</v>
      </c>
      <c r="G99" s="1">
        <f>C99-(C$7+C$8*F99)</f>
        <v>2.6495779995457269E-2</v>
      </c>
      <c r="K99" s="1">
        <f t="shared" si="23"/>
        <v>2.6495779995457269E-2</v>
      </c>
      <c r="M99" s="1">
        <f ca="1">+C$11+C$12*F99</f>
        <v>1.8630292247263824E-2</v>
      </c>
      <c r="O99" s="12">
        <f>C99-15018.5</f>
        <v>44589.232499999998</v>
      </c>
      <c r="P99" s="1">
        <f>G99</f>
        <v>2.6495779995457269E-2</v>
      </c>
      <c r="Q99" s="1"/>
    </row>
    <row r="100" spans="1:17" x14ac:dyDescent="0.2">
      <c r="A100" s="93" t="s">
        <v>336</v>
      </c>
      <c r="B100" s="94" t="s">
        <v>52</v>
      </c>
      <c r="C100" s="95">
        <v>59245.958600000013</v>
      </c>
      <c r="D100" s="93"/>
      <c r="E100" s="25">
        <f t="shared" ref="E100:E102" si="25">(C100-C$7)/C$8</f>
        <v>5762.4984714773855</v>
      </c>
      <c r="F100" s="24">
        <f t="shared" ref="F100:F102" si="26">ROUND(2*E100,0)/2</f>
        <v>5762.5</v>
      </c>
      <c r="G100" s="1">
        <f t="shared" ref="G100:G102" si="27">C100-(C$7+C$8*F100)</f>
        <v>-2.7171249894308858E-3</v>
      </c>
      <c r="K100" s="1">
        <f t="shared" ref="K100:K102" si="28">G100</f>
        <v>-2.7171249894308858E-3</v>
      </c>
      <c r="M100" s="1">
        <f t="shared" ref="M100:M102" ca="1" si="29">+C$11+C$12*F100</f>
        <v>1.7991258133510341E-2</v>
      </c>
      <c r="O100" s="12">
        <f t="shared" ref="O100:O102" si="30">C100-15018.5</f>
        <v>44227.458600000013</v>
      </c>
      <c r="P100" s="1">
        <f t="shared" ref="P100:P102" si="31">G100</f>
        <v>-2.7171249894308858E-3</v>
      </c>
      <c r="Q100" s="1"/>
    </row>
    <row r="101" spans="1:17" x14ac:dyDescent="0.2">
      <c r="A101" s="93" t="s">
        <v>337</v>
      </c>
      <c r="B101" s="94" t="s">
        <v>35</v>
      </c>
      <c r="C101" s="95">
        <v>59529.509100000003</v>
      </c>
      <c r="D101" s="93">
        <v>2.9999999999999997E-4</v>
      </c>
      <c r="E101" s="25">
        <f t="shared" si="25"/>
        <v>5922.0102177683384</v>
      </c>
      <c r="F101" s="24">
        <f t="shared" si="26"/>
        <v>5922</v>
      </c>
      <c r="G101" s="1">
        <f t="shared" si="27"/>
        <v>1.8163259999710135E-2</v>
      </c>
      <c r="K101" s="1">
        <f t="shared" si="28"/>
        <v>1.8163259999710135E-2</v>
      </c>
      <c r="M101" s="1">
        <f t="shared" ca="1" si="29"/>
        <v>1.8492122709154964E-2</v>
      </c>
      <c r="O101" s="12">
        <f t="shared" si="30"/>
        <v>44511.009100000003</v>
      </c>
      <c r="P101" s="1">
        <f t="shared" si="31"/>
        <v>1.8163259999710135E-2</v>
      </c>
      <c r="Q101" s="1"/>
    </row>
    <row r="102" spans="1:17" x14ac:dyDescent="0.2">
      <c r="A102" s="93" t="s">
        <v>337</v>
      </c>
      <c r="B102" s="94" t="s">
        <v>35</v>
      </c>
      <c r="C102" s="95">
        <v>59570.391199999998</v>
      </c>
      <c r="D102" s="93">
        <v>2.9999999999999997E-4</v>
      </c>
      <c r="E102" s="25">
        <f t="shared" si="25"/>
        <v>5945.0085025995795</v>
      </c>
      <c r="F102" s="24">
        <f t="shared" si="26"/>
        <v>5945</v>
      </c>
      <c r="G102" s="1">
        <f t="shared" si="27"/>
        <v>1.5114349997020327E-2</v>
      </c>
      <c r="K102" s="1">
        <f t="shared" si="28"/>
        <v>1.5114349997020327E-2</v>
      </c>
      <c r="M102" s="1">
        <f t="shared" ca="1" si="29"/>
        <v>1.8564347694984596E-2</v>
      </c>
      <c r="O102" s="12">
        <f t="shared" si="30"/>
        <v>44551.891199999998</v>
      </c>
      <c r="P102" s="1">
        <f t="shared" si="31"/>
        <v>1.5114349997020327E-2</v>
      </c>
      <c r="Q102" s="1"/>
    </row>
    <row r="103" spans="1:17" x14ac:dyDescent="0.2">
      <c r="B103" s="21"/>
      <c r="C103" s="32"/>
      <c r="D103" s="32"/>
      <c r="Q103" s="1"/>
    </row>
    <row r="104" spans="1:17" x14ac:dyDescent="0.2">
      <c r="B104" s="21"/>
      <c r="C104" s="32"/>
      <c r="D104" s="32"/>
      <c r="Q104" s="1"/>
    </row>
    <row r="105" spans="1:17" x14ac:dyDescent="0.2">
      <c r="B105" s="21"/>
      <c r="C105" s="32"/>
      <c r="D105" s="32"/>
      <c r="Q105" s="1"/>
    </row>
    <row r="106" spans="1:17" x14ac:dyDescent="0.2">
      <c r="B106" s="21"/>
      <c r="C106" s="32"/>
      <c r="D106" s="32"/>
      <c r="Q106" s="1"/>
    </row>
    <row r="107" spans="1:17" x14ac:dyDescent="0.2">
      <c r="B107" s="21"/>
      <c r="C107" s="32"/>
      <c r="D107" s="32"/>
      <c r="Q107" s="1"/>
    </row>
    <row r="108" spans="1:17" x14ac:dyDescent="0.2">
      <c r="B108" s="21"/>
      <c r="C108" s="32"/>
      <c r="D108" s="32"/>
      <c r="Q108" s="1"/>
    </row>
    <row r="109" spans="1:17" x14ac:dyDescent="0.2">
      <c r="B109" s="21"/>
      <c r="C109" s="32"/>
      <c r="D109" s="32"/>
      <c r="Q109" s="1"/>
    </row>
    <row r="110" spans="1:17" x14ac:dyDescent="0.2">
      <c r="B110" s="21"/>
      <c r="C110" s="32"/>
      <c r="D110" s="32"/>
      <c r="Q110" s="1"/>
    </row>
    <row r="111" spans="1:17" x14ac:dyDescent="0.2">
      <c r="B111" s="21"/>
      <c r="C111" s="32"/>
      <c r="D111" s="32"/>
      <c r="Q111" s="1"/>
    </row>
    <row r="112" spans="1:17" x14ac:dyDescent="0.2">
      <c r="B112" s="21"/>
      <c r="C112" s="32"/>
      <c r="D112" s="32"/>
      <c r="Q112" s="1"/>
    </row>
    <row r="113" spans="2:17" x14ac:dyDescent="0.2">
      <c r="B113" s="21"/>
      <c r="C113" s="32"/>
      <c r="D113" s="32"/>
      <c r="Q113" s="1"/>
    </row>
    <row r="114" spans="2:17" x14ac:dyDescent="0.2">
      <c r="B114" s="21"/>
      <c r="C114" s="32"/>
      <c r="D114" s="32"/>
      <c r="Q114" s="1"/>
    </row>
    <row r="115" spans="2:17" x14ac:dyDescent="0.2">
      <c r="B115" s="21"/>
      <c r="C115" s="32"/>
      <c r="D115" s="32"/>
      <c r="Q115" s="1"/>
    </row>
    <row r="116" spans="2:17" x14ac:dyDescent="0.2">
      <c r="B116" s="21"/>
      <c r="C116" s="32"/>
      <c r="D116" s="32"/>
      <c r="Q116" s="1"/>
    </row>
    <row r="117" spans="2:17" x14ac:dyDescent="0.2">
      <c r="B117" s="21"/>
      <c r="C117" s="32"/>
      <c r="D117" s="32"/>
      <c r="Q117" s="1"/>
    </row>
    <row r="118" spans="2:17" x14ac:dyDescent="0.2">
      <c r="B118" s="21"/>
      <c r="C118" s="32"/>
      <c r="D118" s="32"/>
      <c r="Q118" s="1"/>
    </row>
    <row r="119" spans="2:17" x14ac:dyDescent="0.2">
      <c r="B119" s="21"/>
      <c r="C119" s="32"/>
      <c r="D119" s="32"/>
      <c r="Q119" s="1"/>
    </row>
    <row r="120" spans="2:17" x14ac:dyDescent="0.2">
      <c r="B120" s="21"/>
      <c r="C120" s="32"/>
      <c r="D120" s="32"/>
      <c r="Q120" s="1"/>
    </row>
    <row r="121" spans="2:17" x14ac:dyDescent="0.2">
      <c r="B121" s="21"/>
      <c r="C121" s="32"/>
      <c r="D121" s="32"/>
      <c r="Q121" s="1"/>
    </row>
    <row r="122" spans="2:17" x14ac:dyDescent="0.2">
      <c r="B122" s="21"/>
      <c r="C122" s="32"/>
      <c r="D122" s="32"/>
      <c r="Q122" s="1"/>
    </row>
    <row r="123" spans="2:17" x14ac:dyDescent="0.2">
      <c r="B123" s="21"/>
      <c r="C123" s="32"/>
      <c r="D123" s="32"/>
      <c r="Q123" s="1"/>
    </row>
    <row r="124" spans="2:17" x14ac:dyDescent="0.2">
      <c r="B124" s="21"/>
      <c r="C124" s="32"/>
      <c r="D124" s="32"/>
      <c r="Q124" s="1"/>
    </row>
    <row r="125" spans="2:17" x14ac:dyDescent="0.2">
      <c r="B125" s="21"/>
      <c r="C125" s="32"/>
      <c r="D125" s="32"/>
      <c r="Q125" s="1"/>
    </row>
    <row r="126" spans="2:17" x14ac:dyDescent="0.2">
      <c r="B126" s="21"/>
      <c r="C126" s="32"/>
      <c r="D126" s="32"/>
      <c r="Q126" s="1"/>
    </row>
    <row r="127" spans="2:17" x14ac:dyDescent="0.2">
      <c r="B127" s="21"/>
      <c r="C127" s="32"/>
      <c r="D127" s="32"/>
      <c r="Q127" s="1"/>
    </row>
    <row r="128" spans="2:17" x14ac:dyDescent="0.2">
      <c r="B128" s="21"/>
      <c r="C128" s="32"/>
      <c r="D128" s="32"/>
      <c r="Q128" s="1"/>
    </row>
    <row r="129" spans="2:17" x14ac:dyDescent="0.2">
      <c r="B129" s="21"/>
      <c r="C129" s="32"/>
      <c r="D129" s="32"/>
      <c r="Q129" s="1"/>
    </row>
    <row r="130" spans="2:17" x14ac:dyDescent="0.2">
      <c r="B130" s="21"/>
      <c r="C130" s="32"/>
      <c r="D130" s="32"/>
      <c r="Q130" s="1"/>
    </row>
    <row r="131" spans="2:17" x14ac:dyDescent="0.2">
      <c r="B131" s="21"/>
      <c r="C131" s="32"/>
      <c r="D131" s="32"/>
      <c r="Q131" s="1"/>
    </row>
    <row r="132" spans="2:17" x14ac:dyDescent="0.2">
      <c r="B132" s="21"/>
      <c r="C132" s="32"/>
      <c r="D132" s="32"/>
      <c r="Q132" s="1"/>
    </row>
    <row r="133" spans="2:17" x14ac:dyDescent="0.2">
      <c r="B133" s="21"/>
      <c r="C133" s="32"/>
      <c r="D133" s="32"/>
      <c r="Q133" s="1"/>
    </row>
    <row r="134" spans="2:17" x14ac:dyDescent="0.2">
      <c r="B134" s="21"/>
      <c r="C134" s="32"/>
      <c r="D134" s="32"/>
      <c r="Q134" s="1"/>
    </row>
    <row r="135" spans="2:17" x14ac:dyDescent="0.2">
      <c r="B135" s="21"/>
      <c r="C135" s="32"/>
      <c r="D135" s="32"/>
      <c r="Q135" s="1"/>
    </row>
    <row r="136" spans="2:17" x14ac:dyDescent="0.2">
      <c r="B136" s="21"/>
      <c r="C136" s="32"/>
      <c r="D136" s="32"/>
      <c r="Q136" s="1"/>
    </row>
    <row r="137" spans="2:17" x14ac:dyDescent="0.2">
      <c r="B137" s="21"/>
      <c r="C137" s="32"/>
      <c r="D137" s="32"/>
      <c r="Q137" s="1"/>
    </row>
    <row r="138" spans="2:17" x14ac:dyDescent="0.2">
      <c r="B138" s="21"/>
      <c r="C138" s="32"/>
      <c r="D138" s="32"/>
      <c r="Q138" s="1"/>
    </row>
    <row r="139" spans="2:17" x14ac:dyDescent="0.2">
      <c r="B139" s="21"/>
      <c r="C139" s="32"/>
      <c r="D139" s="32"/>
      <c r="Q139" s="1"/>
    </row>
    <row r="140" spans="2:17" x14ac:dyDescent="0.2">
      <c r="B140" s="21"/>
      <c r="C140" s="32"/>
      <c r="D140" s="32"/>
      <c r="Q140" s="1"/>
    </row>
    <row r="141" spans="2:17" x14ac:dyDescent="0.2">
      <c r="B141" s="21"/>
      <c r="C141" s="32"/>
      <c r="D141" s="32"/>
      <c r="Q141" s="1"/>
    </row>
    <row r="142" spans="2:17" x14ac:dyDescent="0.2">
      <c r="B142" s="21"/>
      <c r="C142" s="32"/>
      <c r="D142" s="32"/>
      <c r="Q142" s="1"/>
    </row>
    <row r="143" spans="2:17" x14ac:dyDescent="0.2">
      <c r="B143" s="21"/>
      <c r="C143" s="32"/>
      <c r="D143" s="32"/>
      <c r="Q143" s="1"/>
    </row>
    <row r="144" spans="2:17" x14ac:dyDescent="0.2">
      <c r="B144" s="21"/>
      <c r="C144" s="32"/>
      <c r="D144" s="32"/>
      <c r="Q144" s="1"/>
    </row>
    <row r="145" spans="2:17" x14ac:dyDescent="0.2">
      <c r="B145" s="21"/>
      <c r="C145" s="32"/>
      <c r="D145" s="32"/>
      <c r="Q145" s="1"/>
    </row>
    <row r="146" spans="2:17" x14ac:dyDescent="0.2">
      <c r="B146" s="21"/>
      <c r="C146" s="32"/>
      <c r="D146" s="32"/>
      <c r="Q146" s="1"/>
    </row>
    <row r="147" spans="2:17" x14ac:dyDescent="0.2">
      <c r="B147" s="21"/>
      <c r="C147" s="32"/>
      <c r="D147" s="32"/>
      <c r="Q147" s="1"/>
    </row>
    <row r="148" spans="2:17" x14ac:dyDescent="0.2">
      <c r="B148" s="21"/>
      <c r="C148" s="32"/>
      <c r="D148" s="32"/>
      <c r="Q148" s="1"/>
    </row>
    <row r="149" spans="2:17" x14ac:dyDescent="0.2">
      <c r="B149" s="21"/>
      <c r="C149" s="32"/>
      <c r="D149" s="32"/>
      <c r="Q149" s="1"/>
    </row>
    <row r="150" spans="2:17" x14ac:dyDescent="0.2">
      <c r="B150" s="21"/>
      <c r="C150" s="32"/>
      <c r="D150" s="32"/>
      <c r="Q150" s="1"/>
    </row>
    <row r="151" spans="2:17" x14ac:dyDescent="0.2">
      <c r="B151" s="21"/>
      <c r="C151" s="32"/>
      <c r="D151" s="32"/>
      <c r="Q151" s="1"/>
    </row>
    <row r="152" spans="2:17" x14ac:dyDescent="0.2">
      <c r="B152" s="21"/>
      <c r="C152" s="32"/>
      <c r="D152" s="32"/>
      <c r="Q152" s="1"/>
    </row>
    <row r="153" spans="2:17" x14ac:dyDescent="0.2">
      <c r="B153" s="21"/>
      <c r="C153" s="32"/>
      <c r="D153" s="32"/>
      <c r="Q153" s="1"/>
    </row>
    <row r="154" spans="2:17" x14ac:dyDescent="0.2">
      <c r="B154" s="21"/>
      <c r="C154" s="32"/>
      <c r="D154" s="32"/>
      <c r="Q154" s="1"/>
    </row>
    <row r="155" spans="2:17" x14ac:dyDescent="0.2">
      <c r="B155" s="21"/>
      <c r="C155" s="32"/>
      <c r="D155" s="32"/>
      <c r="Q155" s="1"/>
    </row>
    <row r="156" spans="2:17" x14ac:dyDescent="0.2">
      <c r="B156" s="21"/>
      <c r="C156" s="32"/>
      <c r="D156" s="32"/>
      <c r="Q156" s="1"/>
    </row>
    <row r="157" spans="2:17" x14ac:dyDescent="0.2">
      <c r="B157" s="21"/>
      <c r="C157" s="32"/>
      <c r="D157" s="32"/>
      <c r="Q157" s="1"/>
    </row>
    <row r="158" spans="2:17" x14ac:dyDescent="0.2">
      <c r="B158" s="21"/>
      <c r="C158" s="32"/>
      <c r="D158" s="32"/>
      <c r="Q158" s="1"/>
    </row>
    <row r="159" spans="2:17" x14ac:dyDescent="0.2">
      <c r="B159" s="21"/>
      <c r="C159" s="32"/>
      <c r="D159" s="32"/>
      <c r="Q159" s="1"/>
    </row>
    <row r="160" spans="2:17" x14ac:dyDescent="0.2">
      <c r="B160" s="21"/>
      <c r="C160" s="32"/>
      <c r="D160" s="32"/>
      <c r="Q160" s="1"/>
    </row>
    <row r="161" spans="2:17" x14ac:dyDescent="0.2">
      <c r="B161" s="21"/>
      <c r="C161" s="32"/>
      <c r="D161" s="32"/>
      <c r="Q161" s="1"/>
    </row>
    <row r="162" spans="2:17" x14ac:dyDescent="0.2">
      <c r="B162" s="21"/>
      <c r="C162" s="32"/>
      <c r="D162" s="32"/>
      <c r="Q162" s="1"/>
    </row>
    <row r="163" spans="2:17" x14ac:dyDescent="0.2">
      <c r="B163" s="21"/>
      <c r="C163" s="32"/>
      <c r="D163" s="32"/>
      <c r="Q163" s="1"/>
    </row>
    <row r="164" spans="2:17" x14ac:dyDescent="0.2">
      <c r="B164" s="21"/>
      <c r="C164" s="32"/>
      <c r="D164" s="32"/>
      <c r="Q164" s="1"/>
    </row>
    <row r="165" spans="2:17" x14ac:dyDescent="0.2">
      <c r="B165" s="21"/>
      <c r="C165" s="32"/>
      <c r="D165" s="32"/>
      <c r="Q165" s="1"/>
    </row>
    <row r="166" spans="2:17" x14ac:dyDescent="0.2">
      <c r="B166" s="21"/>
      <c r="C166" s="32"/>
      <c r="D166" s="32"/>
      <c r="Q166" s="1"/>
    </row>
    <row r="167" spans="2:17" x14ac:dyDescent="0.2">
      <c r="B167" s="21"/>
      <c r="C167" s="32"/>
      <c r="D167" s="32"/>
      <c r="Q167" s="1"/>
    </row>
    <row r="168" spans="2:17" x14ac:dyDescent="0.2">
      <c r="B168" s="21"/>
      <c r="C168" s="32"/>
      <c r="D168" s="32"/>
      <c r="Q168" s="1"/>
    </row>
    <row r="169" spans="2:17" x14ac:dyDescent="0.2">
      <c r="B169" s="21"/>
      <c r="C169" s="32"/>
      <c r="D169" s="32"/>
      <c r="Q169" s="1"/>
    </row>
    <row r="170" spans="2:17" x14ac:dyDescent="0.2">
      <c r="B170" s="21"/>
      <c r="C170" s="32"/>
      <c r="D170" s="32"/>
      <c r="Q170" s="1"/>
    </row>
    <row r="171" spans="2:17" x14ac:dyDescent="0.2">
      <c r="B171" s="21"/>
      <c r="C171" s="32"/>
      <c r="D171" s="32"/>
      <c r="Q171" s="1"/>
    </row>
    <row r="172" spans="2:17" x14ac:dyDescent="0.2">
      <c r="B172" s="21"/>
      <c r="C172" s="32"/>
      <c r="D172" s="32"/>
      <c r="Q172" s="1"/>
    </row>
    <row r="173" spans="2:17" x14ac:dyDescent="0.2">
      <c r="B173" s="21"/>
      <c r="C173" s="32"/>
      <c r="D173" s="32"/>
      <c r="Q173" s="1"/>
    </row>
    <row r="174" spans="2:17" x14ac:dyDescent="0.2">
      <c r="B174" s="21"/>
      <c r="C174" s="32"/>
      <c r="D174" s="32"/>
      <c r="Q174" s="1"/>
    </row>
    <row r="175" spans="2:17" x14ac:dyDescent="0.2">
      <c r="B175" s="21"/>
      <c r="C175" s="32"/>
      <c r="D175" s="32"/>
      <c r="Q175" s="1"/>
    </row>
    <row r="176" spans="2:17" x14ac:dyDescent="0.2">
      <c r="B176" s="21"/>
      <c r="C176" s="32"/>
      <c r="D176" s="32"/>
      <c r="Q176" s="1"/>
    </row>
    <row r="177" spans="2:17" x14ac:dyDescent="0.2">
      <c r="B177" s="21"/>
      <c r="C177" s="32"/>
      <c r="D177" s="32"/>
      <c r="Q177" s="1"/>
    </row>
    <row r="178" spans="2:17" x14ac:dyDescent="0.2">
      <c r="B178" s="21"/>
      <c r="C178" s="32"/>
      <c r="D178" s="32"/>
      <c r="Q178" s="1"/>
    </row>
    <row r="179" spans="2:17" x14ac:dyDescent="0.2">
      <c r="B179" s="21"/>
      <c r="C179" s="32"/>
      <c r="D179" s="32"/>
      <c r="Q179" s="1"/>
    </row>
    <row r="180" spans="2:17" x14ac:dyDescent="0.2">
      <c r="B180" s="21"/>
      <c r="C180" s="32"/>
      <c r="D180" s="32"/>
      <c r="Q180" s="1"/>
    </row>
    <row r="181" spans="2:17" x14ac:dyDescent="0.2">
      <c r="B181" s="21"/>
      <c r="C181" s="32"/>
      <c r="D181" s="32"/>
      <c r="Q181" s="1"/>
    </row>
    <row r="182" spans="2:17" x14ac:dyDescent="0.2">
      <c r="B182" s="21"/>
      <c r="C182" s="32"/>
      <c r="D182" s="32"/>
      <c r="Q182" s="1"/>
    </row>
    <row r="183" spans="2:17" x14ac:dyDescent="0.2">
      <c r="B183" s="21"/>
      <c r="C183" s="32"/>
      <c r="D183" s="32"/>
      <c r="Q183" s="1"/>
    </row>
    <row r="184" spans="2:17" x14ac:dyDescent="0.2">
      <c r="B184" s="21"/>
      <c r="C184" s="32"/>
      <c r="D184" s="32"/>
      <c r="Q184" s="1"/>
    </row>
    <row r="185" spans="2:17" x14ac:dyDescent="0.2">
      <c r="B185" s="21"/>
      <c r="C185" s="32"/>
      <c r="D185" s="32"/>
      <c r="Q185" s="1"/>
    </row>
    <row r="186" spans="2:17" x14ac:dyDescent="0.2">
      <c r="B186" s="21"/>
      <c r="C186" s="32"/>
      <c r="D186" s="32"/>
      <c r="Q186" s="1"/>
    </row>
    <row r="187" spans="2:17" x14ac:dyDescent="0.2">
      <c r="B187" s="21"/>
      <c r="C187" s="32"/>
      <c r="D187" s="32"/>
      <c r="Q187" s="1"/>
    </row>
    <row r="188" spans="2:17" x14ac:dyDescent="0.2">
      <c r="B188" s="21"/>
      <c r="C188" s="32"/>
      <c r="D188" s="32"/>
      <c r="Q188" s="1"/>
    </row>
    <row r="189" spans="2:17" x14ac:dyDescent="0.2">
      <c r="B189" s="21"/>
      <c r="C189" s="32"/>
      <c r="D189" s="32"/>
      <c r="Q189" s="1"/>
    </row>
    <row r="190" spans="2:17" x14ac:dyDescent="0.2">
      <c r="B190" s="21"/>
      <c r="C190" s="32"/>
      <c r="D190" s="32"/>
      <c r="Q190" s="1"/>
    </row>
    <row r="191" spans="2:17" x14ac:dyDescent="0.2">
      <c r="B191" s="21"/>
      <c r="C191" s="32"/>
      <c r="D191" s="32"/>
      <c r="Q191" s="1"/>
    </row>
    <row r="192" spans="2:17" x14ac:dyDescent="0.2">
      <c r="B192" s="21"/>
      <c r="C192" s="32"/>
      <c r="D192" s="32"/>
      <c r="Q192" s="1"/>
    </row>
    <row r="193" spans="2:17" x14ac:dyDescent="0.2">
      <c r="B193" s="21"/>
      <c r="C193" s="32"/>
      <c r="D193" s="32"/>
      <c r="Q193" s="1"/>
    </row>
    <row r="194" spans="2:17" x14ac:dyDescent="0.2">
      <c r="B194" s="21"/>
      <c r="C194" s="32"/>
      <c r="D194" s="32"/>
      <c r="Q194" s="1"/>
    </row>
    <row r="195" spans="2:17" x14ac:dyDescent="0.2">
      <c r="B195" s="21"/>
      <c r="C195" s="32"/>
      <c r="D195" s="32"/>
      <c r="Q195" s="1"/>
    </row>
    <row r="196" spans="2:17" x14ac:dyDescent="0.2">
      <c r="B196" s="21"/>
      <c r="C196" s="32"/>
      <c r="D196" s="32"/>
      <c r="Q196" s="1"/>
    </row>
    <row r="197" spans="2:17" x14ac:dyDescent="0.2">
      <c r="B197" s="21"/>
      <c r="C197" s="32"/>
      <c r="D197" s="32"/>
      <c r="Q197" s="1"/>
    </row>
    <row r="198" spans="2:17" x14ac:dyDescent="0.2">
      <c r="B198" s="21"/>
      <c r="C198" s="32"/>
      <c r="D198" s="32"/>
      <c r="Q198" s="1"/>
    </row>
    <row r="199" spans="2:17" x14ac:dyDescent="0.2">
      <c r="B199" s="21"/>
      <c r="C199" s="32"/>
      <c r="D199" s="32"/>
      <c r="Q199" s="1"/>
    </row>
    <row r="200" spans="2:17" x14ac:dyDescent="0.2">
      <c r="B200" s="21"/>
      <c r="C200" s="32"/>
      <c r="D200" s="32"/>
      <c r="Q200" s="1"/>
    </row>
    <row r="201" spans="2:17" x14ac:dyDescent="0.2">
      <c r="B201" s="21"/>
      <c r="C201" s="32"/>
      <c r="D201" s="32"/>
      <c r="Q201" s="1"/>
    </row>
    <row r="202" spans="2:17" x14ac:dyDescent="0.2">
      <c r="B202" s="21"/>
      <c r="C202" s="32"/>
      <c r="D202" s="32"/>
      <c r="Q202" s="1"/>
    </row>
    <row r="203" spans="2:17" x14ac:dyDescent="0.2">
      <c r="B203" s="21"/>
      <c r="C203" s="32"/>
      <c r="D203" s="32"/>
      <c r="Q203" s="1"/>
    </row>
    <row r="204" spans="2:17" x14ac:dyDescent="0.2">
      <c r="B204" s="21"/>
      <c r="C204" s="32"/>
      <c r="D204" s="32"/>
      <c r="Q204" s="1"/>
    </row>
    <row r="205" spans="2:17" x14ac:dyDescent="0.2">
      <c r="B205" s="21"/>
      <c r="C205" s="32"/>
      <c r="D205" s="32"/>
      <c r="Q205" s="1"/>
    </row>
    <row r="206" spans="2:17" x14ac:dyDescent="0.2">
      <c r="B206" s="21"/>
      <c r="C206" s="32"/>
      <c r="D206" s="32"/>
      <c r="Q206" s="1"/>
    </row>
    <row r="207" spans="2:17" x14ac:dyDescent="0.2">
      <c r="B207" s="21"/>
      <c r="C207" s="32"/>
      <c r="D207" s="32"/>
      <c r="Q207" s="1"/>
    </row>
    <row r="208" spans="2:17" x14ac:dyDescent="0.2">
      <c r="B208" s="21"/>
      <c r="C208" s="32"/>
      <c r="D208" s="32"/>
      <c r="Q208" s="1"/>
    </row>
    <row r="209" spans="2:17" x14ac:dyDescent="0.2">
      <c r="B209" s="21"/>
      <c r="C209" s="32"/>
      <c r="D209" s="32"/>
      <c r="Q209" s="1"/>
    </row>
    <row r="210" spans="2:17" x14ac:dyDescent="0.2">
      <c r="B210" s="21"/>
      <c r="C210" s="32"/>
      <c r="D210" s="32"/>
      <c r="Q210" s="1"/>
    </row>
    <row r="211" spans="2:17" x14ac:dyDescent="0.2">
      <c r="B211" s="21"/>
      <c r="C211" s="32"/>
      <c r="D211" s="32"/>
      <c r="Q211" s="1"/>
    </row>
    <row r="212" spans="2:17" x14ac:dyDescent="0.2">
      <c r="B212" s="21"/>
      <c r="C212" s="32"/>
      <c r="D212" s="32"/>
      <c r="Q212" s="1"/>
    </row>
    <row r="213" spans="2:17" x14ac:dyDescent="0.2">
      <c r="B213" s="21"/>
      <c r="C213" s="32"/>
      <c r="D213" s="32"/>
      <c r="Q213" s="1"/>
    </row>
    <row r="214" spans="2:17" x14ac:dyDescent="0.2">
      <c r="B214" s="21"/>
      <c r="C214" s="32"/>
      <c r="D214" s="32"/>
      <c r="Q214" s="1"/>
    </row>
    <row r="215" spans="2:17" x14ac:dyDescent="0.2">
      <c r="B215" s="21"/>
      <c r="C215" s="32"/>
      <c r="D215" s="32"/>
      <c r="Q215" s="1"/>
    </row>
    <row r="216" spans="2:17" x14ac:dyDescent="0.2">
      <c r="B216" s="21"/>
      <c r="C216" s="32"/>
      <c r="D216" s="32"/>
      <c r="Q216" s="1"/>
    </row>
    <row r="217" spans="2:17" x14ac:dyDescent="0.2">
      <c r="B217" s="21"/>
      <c r="C217" s="32"/>
      <c r="D217" s="32"/>
      <c r="Q217" s="1"/>
    </row>
    <row r="218" spans="2:17" x14ac:dyDescent="0.2">
      <c r="B218" s="21"/>
      <c r="C218" s="32"/>
      <c r="D218" s="32"/>
      <c r="Q218" s="1"/>
    </row>
    <row r="219" spans="2:17" x14ac:dyDescent="0.2">
      <c r="B219" s="21"/>
      <c r="C219" s="32"/>
      <c r="D219" s="32"/>
      <c r="Q219" s="1"/>
    </row>
    <row r="220" spans="2:17" x14ac:dyDescent="0.2">
      <c r="B220" s="21"/>
      <c r="C220" s="32"/>
      <c r="D220" s="32"/>
      <c r="Q220" s="1"/>
    </row>
    <row r="221" spans="2:17" x14ac:dyDescent="0.2">
      <c r="B221" s="21"/>
      <c r="C221" s="32"/>
      <c r="D221" s="32"/>
      <c r="Q221" s="1"/>
    </row>
    <row r="222" spans="2:17" x14ac:dyDescent="0.2">
      <c r="B222" s="21"/>
      <c r="C222" s="32"/>
      <c r="D222" s="32"/>
      <c r="Q222" s="1"/>
    </row>
    <row r="223" spans="2:17" x14ac:dyDescent="0.2">
      <c r="B223" s="21"/>
      <c r="C223" s="32"/>
      <c r="D223" s="32"/>
      <c r="Q223" s="1"/>
    </row>
    <row r="224" spans="2:17" x14ac:dyDescent="0.2">
      <c r="B224" s="21"/>
      <c r="C224" s="32"/>
      <c r="D224" s="32"/>
      <c r="Q224" s="1"/>
    </row>
    <row r="225" spans="2:17" x14ac:dyDescent="0.2">
      <c r="B225" s="21"/>
      <c r="C225" s="32"/>
      <c r="D225" s="32"/>
      <c r="Q225" s="1"/>
    </row>
    <row r="226" spans="2:17" x14ac:dyDescent="0.2">
      <c r="B226" s="21"/>
      <c r="C226" s="32"/>
      <c r="D226" s="32"/>
      <c r="Q226" s="1"/>
    </row>
    <row r="227" spans="2:17" x14ac:dyDescent="0.2">
      <c r="B227" s="21"/>
      <c r="C227" s="32"/>
      <c r="D227" s="32"/>
      <c r="Q227" s="1"/>
    </row>
    <row r="228" spans="2:17" x14ac:dyDescent="0.2">
      <c r="B228" s="21"/>
      <c r="C228" s="32"/>
      <c r="D228" s="32"/>
      <c r="Q228" s="1"/>
    </row>
    <row r="229" spans="2:17" x14ac:dyDescent="0.2">
      <c r="B229" s="21"/>
      <c r="C229" s="32"/>
      <c r="D229" s="32"/>
      <c r="Q229" s="1"/>
    </row>
    <row r="230" spans="2:17" x14ac:dyDescent="0.2">
      <c r="B230" s="21"/>
      <c r="C230" s="32"/>
      <c r="D230" s="32"/>
      <c r="Q230" s="1"/>
    </row>
    <row r="231" spans="2:17" x14ac:dyDescent="0.2">
      <c r="B231" s="21"/>
      <c r="C231" s="32"/>
      <c r="D231" s="32"/>
      <c r="Q231" s="1"/>
    </row>
    <row r="232" spans="2:17" x14ac:dyDescent="0.2">
      <c r="B232" s="21"/>
      <c r="C232" s="32"/>
      <c r="D232" s="32"/>
      <c r="Q232" s="1"/>
    </row>
    <row r="233" spans="2:17" x14ac:dyDescent="0.2">
      <c r="B233" s="21"/>
      <c r="C233" s="32"/>
      <c r="D233" s="32"/>
      <c r="Q233" s="1"/>
    </row>
    <row r="234" spans="2:17" x14ac:dyDescent="0.2">
      <c r="B234" s="21"/>
      <c r="C234" s="32"/>
      <c r="D234" s="32"/>
      <c r="Q234" s="1"/>
    </row>
    <row r="235" spans="2:17" x14ac:dyDescent="0.2">
      <c r="B235" s="21"/>
      <c r="C235" s="32"/>
      <c r="D235" s="32"/>
      <c r="Q235" s="1"/>
    </row>
    <row r="236" spans="2:17" x14ac:dyDescent="0.2">
      <c r="B236" s="21"/>
      <c r="C236" s="32"/>
      <c r="D236" s="32"/>
      <c r="Q236" s="1"/>
    </row>
    <row r="237" spans="2:17" x14ac:dyDescent="0.2">
      <c r="B237" s="21"/>
      <c r="C237" s="32"/>
      <c r="D237" s="32"/>
      <c r="Q237" s="1"/>
    </row>
    <row r="238" spans="2:17" x14ac:dyDescent="0.2">
      <c r="B238" s="21"/>
      <c r="C238" s="32"/>
      <c r="D238" s="32"/>
      <c r="Q238" s="1"/>
    </row>
    <row r="239" spans="2:17" x14ac:dyDescent="0.2">
      <c r="B239" s="21"/>
      <c r="C239" s="32"/>
      <c r="D239" s="32"/>
      <c r="Q239" s="1"/>
    </row>
    <row r="240" spans="2:17" x14ac:dyDescent="0.2">
      <c r="B240" s="21"/>
      <c r="C240" s="32"/>
      <c r="D240" s="32"/>
      <c r="Q240" s="1"/>
    </row>
    <row r="241" spans="2:17" x14ac:dyDescent="0.2">
      <c r="B241" s="21"/>
      <c r="C241" s="32"/>
      <c r="D241" s="32"/>
      <c r="Q241" s="1"/>
    </row>
    <row r="242" spans="2:17" x14ac:dyDescent="0.2">
      <c r="B242" s="21"/>
      <c r="C242" s="32"/>
      <c r="D242" s="32"/>
      <c r="Q242" s="1"/>
    </row>
    <row r="243" spans="2:17" x14ac:dyDescent="0.2">
      <c r="B243" s="21"/>
      <c r="C243" s="32"/>
      <c r="D243" s="32"/>
      <c r="Q243" s="1"/>
    </row>
    <row r="244" spans="2:17" x14ac:dyDescent="0.2">
      <c r="B244" s="21"/>
      <c r="C244" s="32"/>
      <c r="D244" s="32"/>
      <c r="Q244" s="1"/>
    </row>
    <row r="245" spans="2:17" x14ac:dyDescent="0.2">
      <c r="B245" s="21"/>
      <c r="C245" s="32"/>
      <c r="D245" s="32"/>
      <c r="Q245" s="1"/>
    </row>
    <row r="246" spans="2:17" x14ac:dyDescent="0.2">
      <c r="B246" s="21"/>
      <c r="C246" s="32"/>
      <c r="D246" s="32"/>
      <c r="Q246" s="1"/>
    </row>
    <row r="247" spans="2:17" x14ac:dyDescent="0.2">
      <c r="B247" s="21"/>
      <c r="C247" s="32"/>
      <c r="D247" s="32"/>
      <c r="Q247" s="1"/>
    </row>
    <row r="248" spans="2:17" x14ac:dyDescent="0.2">
      <c r="B248" s="21"/>
      <c r="C248" s="32"/>
      <c r="D248" s="32"/>
      <c r="Q248" s="1"/>
    </row>
    <row r="249" spans="2:17" x14ac:dyDescent="0.2">
      <c r="B249" s="21"/>
      <c r="C249" s="32"/>
      <c r="D249" s="32"/>
      <c r="Q249" s="1"/>
    </row>
    <row r="250" spans="2:17" x14ac:dyDescent="0.2">
      <c r="B250" s="21"/>
      <c r="C250" s="32"/>
      <c r="D250" s="32"/>
      <c r="Q250" s="1"/>
    </row>
    <row r="251" spans="2:17" x14ac:dyDescent="0.2">
      <c r="B251" s="21"/>
      <c r="C251" s="32"/>
      <c r="D251" s="32"/>
      <c r="Q251" s="1"/>
    </row>
    <row r="252" spans="2:17" x14ac:dyDescent="0.2">
      <c r="B252" s="21"/>
      <c r="C252" s="32"/>
      <c r="D252" s="32"/>
      <c r="Q252" s="1"/>
    </row>
    <row r="253" spans="2:17" x14ac:dyDescent="0.2">
      <c r="B253" s="21"/>
      <c r="C253" s="32"/>
      <c r="D253" s="32"/>
      <c r="Q253" s="1"/>
    </row>
    <row r="254" spans="2:17" x14ac:dyDescent="0.2">
      <c r="B254" s="21"/>
      <c r="C254" s="32"/>
      <c r="D254" s="32"/>
      <c r="Q254" s="1"/>
    </row>
    <row r="255" spans="2:17" x14ac:dyDescent="0.2">
      <c r="B255" s="21"/>
      <c r="C255" s="32"/>
      <c r="D255" s="32"/>
      <c r="Q255" s="1"/>
    </row>
    <row r="256" spans="2:17" x14ac:dyDescent="0.2">
      <c r="B256" s="21"/>
      <c r="C256" s="32"/>
      <c r="D256" s="32"/>
      <c r="Q256" s="1"/>
    </row>
    <row r="257" spans="2:17" x14ac:dyDescent="0.2">
      <c r="B257" s="21"/>
      <c r="C257" s="32"/>
      <c r="D257" s="32"/>
      <c r="Q257" s="1"/>
    </row>
    <row r="258" spans="2:17" x14ac:dyDescent="0.2">
      <c r="B258" s="21"/>
      <c r="C258" s="32"/>
      <c r="D258" s="32"/>
      <c r="Q258" s="1"/>
    </row>
    <row r="259" spans="2:17" x14ac:dyDescent="0.2">
      <c r="B259" s="21"/>
      <c r="C259" s="32"/>
      <c r="D259" s="32"/>
      <c r="Q259" s="1"/>
    </row>
    <row r="260" spans="2:17" x14ac:dyDescent="0.2">
      <c r="B260" s="21"/>
      <c r="C260" s="32"/>
      <c r="D260" s="32"/>
      <c r="Q260" s="1"/>
    </row>
    <row r="261" spans="2:17" x14ac:dyDescent="0.2">
      <c r="B261" s="21"/>
      <c r="C261" s="32"/>
      <c r="D261" s="32"/>
      <c r="Q261" s="1"/>
    </row>
    <row r="262" spans="2:17" x14ac:dyDescent="0.2">
      <c r="B262" s="21"/>
      <c r="C262" s="32"/>
      <c r="D262" s="32"/>
      <c r="Q262" s="1"/>
    </row>
    <row r="263" spans="2:17" x14ac:dyDescent="0.2">
      <c r="B263" s="21"/>
      <c r="C263" s="32"/>
      <c r="D263" s="32"/>
      <c r="Q263" s="1"/>
    </row>
    <row r="264" spans="2:17" x14ac:dyDescent="0.2">
      <c r="B264" s="21"/>
      <c r="C264" s="32"/>
      <c r="D264" s="32"/>
      <c r="Q264" s="1"/>
    </row>
    <row r="265" spans="2:17" x14ac:dyDescent="0.2">
      <c r="B265" s="21"/>
      <c r="C265" s="32"/>
      <c r="D265" s="32"/>
      <c r="Q265" s="1"/>
    </row>
    <row r="266" spans="2:17" x14ac:dyDescent="0.2">
      <c r="B266" s="21"/>
      <c r="C266" s="32"/>
      <c r="D266" s="32"/>
      <c r="Q266" s="1"/>
    </row>
    <row r="267" spans="2:17" x14ac:dyDescent="0.2">
      <c r="B267" s="21"/>
      <c r="C267" s="32"/>
      <c r="D267" s="32"/>
      <c r="Q267" s="1"/>
    </row>
    <row r="268" spans="2:17" x14ac:dyDescent="0.2">
      <c r="B268" s="21"/>
      <c r="C268" s="32"/>
      <c r="D268" s="32"/>
      <c r="Q268" s="1"/>
    </row>
    <row r="269" spans="2:17" x14ac:dyDescent="0.2">
      <c r="B269" s="21"/>
      <c r="C269" s="32"/>
      <c r="D269" s="32"/>
      <c r="Q269" s="1"/>
    </row>
    <row r="270" spans="2:17" x14ac:dyDescent="0.2">
      <c r="B270" s="21"/>
      <c r="C270" s="32"/>
      <c r="D270" s="32"/>
      <c r="Q270" s="1"/>
    </row>
    <row r="271" spans="2:17" x14ac:dyDescent="0.2">
      <c r="B271" s="21"/>
      <c r="C271" s="32"/>
      <c r="D271" s="32"/>
      <c r="Q271" s="1"/>
    </row>
    <row r="272" spans="2:17" x14ac:dyDescent="0.2">
      <c r="B272" s="21"/>
      <c r="C272" s="32"/>
      <c r="D272" s="32"/>
      <c r="Q272" s="1"/>
    </row>
    <row r="273" spans="2:17" x14ac:dyDescent="0.2">
      <c r="B273" s="21"/>
      <c r="C273" s="32"/>
      <c r="D273" s="32"/>
      <c r="Q273" s="1"/>
    </row>
    <row r="274" spans="2:17" x14ac:dyDescent="0.2">
      <c r="B274" s="21"/>
      <c r="C274" s="32"/>
      <c r="D274" s="32"/>
      <c r="Q274" s="1"/>
    </row>
    <row r="275" spans="2:17" x14ac:dyDescent="0.2">
      <c r="B275" s="21"/>
      <c r="C275" s="32"/>
      <c r="D275" s="32"/>
      <c r="Q275" s="1"/>
    </row>
    <row r="276" spans="2:17" x14ac:dyDescent="0.2">
      <c r="B276" s="21"/>
      <c r="C276" s="32"/>
      <c r="D276" s="32"/>
      <c r="Q276" s="1"/>
    </row>
    <row r="277" spans="2:17" x14ac:dyDescent="0.2">
      <c r="B277" s="21"/>
      <c r="C277" s="32"/>
      <c r="D277" s="32"/>
      <c r="Q277" s="1"/>
    </row>
    <row r="278" spans="2:17" x14ac:dyDescent="0.2">
      <c r="B278" s="21"/>
      <c r="C278" s="32"/>
      <c r="D278" s="32"/>
      <c r="Q278" s="1"/>
    </row>
    <row r="279" spans="2:17" x14ac:dyDescent="0.2">
      <c r="B279" s="21"/>
      <c r="C279" s="32"/>
      <c r="D279" s="32"/>
      <c r="Q279" s="1"/>
    </row>
    <row r="280" spans="2:17" x14ac:dyDescent="0.2">
      <c r="B280" s="21"/>
      <c r="C280" s="32"/>
      <c r="D280" s="32"/>
      <c r="Q280" s="1"/>
    </row>
    <row r="281" spans="2:17" x14ac:dyDescent="0.2">
      <c r="B281" s="21"/>
      <c r="C281" s="32"/>
      <c r="D281" s="32"/>
      <c r="Q281" s="1"/>
    </row>
    <row r="282" spans="2:17" x14ac:dyDescent="0.2">
      <c r="B282" s="21"/>
      <c r="C282" s="32"/>
      <c r="D282" s="32"/>
      <c r="Q282" s="1"/>
    </row>
    <row r="283" spans="2:17" x14ac:dyDescent="0.2">
      <c r="B283" s="21"/>
      <c r="C283" s="32"/>
      <c r="D283" s="32"/>
      <c r="Q283" s="1"/>
    </row>
    <row r="284" spans="2:17" x14ac:dyDescent="0.2">
      <c r="B284" s="21"/>
      <c r="C284" s="32"/>
      <c r="D284" s="32"/>
      <c r="Q284" s="1"/>
    </row>
    <row r="285" spans="2:17" x14ac:dyDescent="0.2">
      <c r="B285" s="21"/>
      <c r="C285" s="32"/>
      <c r="D285" s="32"/>
      <c r="Q285" s="1"/>
    </row>
    <row r="286" spans="2:17" x14ac:dyDescent="0.2">
      <c r="B286" s="21"/>
      <c r="C286" s="32"/>
      <c r="D286" s="32"/>
      <c r="Q286" s="1"/>
    </row>
    <row r="287" spans="2:17" x14ac:dyDescent="0.2">
      <c r="B287" s="21"/>
      <c r="C287" s="32"/>
      <c r="D287" s="32"/>
      <c r="Q287" s="1"/>
    </row>
    <row r="288" spans="2:17" x14ac:dyDescent="0.2">
      <c r="B288" s="21"/>
      <c r="C288" s="32"/>
      <c r="D288" s="32"/>
      <c r="Q288" s="1"/>
    </row>
    <row r="289" spans="2:17" x14ac:dyDescent="0.2">
      <c r="B289" s="21"/>
      <c r="C289" s="32"/>
      <c r="D289" s="32"/>
      <c r="Q289" s="1"/>
    </row>
    <row r="290" spans="2:17" x14ac:dyDescent="0.2">
      <c r="B290" s="21"/>
      <c r="C290" s="32"/>
      <c r="D290" s="32"/>
      <c r="Q290" s="1"/>
    </row>
    <row r="291" spans="2:17" x14ac:dyDescent="0.2">
      <c r="B291" s="21"/>
      <c r="C291" s="32"/>
      <c r="D291" s="32"/>
      <c r="Q291" s="1"/>
    </row>
    <row r="292" spans="2:17" x14ac:dyDescent="0.2">
      <c r="B292" s="21"/>
      <c r="C292" s="32"/>
      <c r="D292" s="32"/>
      <c r="Q292" s="1"/>
    </row>
    <row r="293" spans="2:17" x14ac:dyDescent="0.2">
      <c r="B293" s="21"/>
      <c r="C293" s="32"/>
      <c r="D293" s="32"/>
      <c r="Q293" s="1"/>
    </row>
    <row r="294" spans="2:17" x14ac:dyDescent="0.2">
      <c r="B294" s="21"/>
      <c r="C294" s="32"/>
      <c r="D294" s="32"/>
      <c r="Q294" s="1"/>
    </row>
    <row r="295" spans="2:17" x14ac:dyDescent="0.2">
      <c r="B295" s="21"/>
      <c r="C295" s="32"/>
      <c r="D295" s="32"/>
      <c r="Q295" s="1"/>
    </row>
    <row r="296" spans="2:17" x14ac:dyDescent="0.2">
      <c r="B296" s="21"/>
      <c r="C296" s="32"/>
      <c r="D296" s="32"/>
      <c r="Q296" s="1"/>
    </row>
    <row r="297" spans="2:17" x14ac:dyDescent="0.2">
      <c r="B297" s="21"/>
      <c r="C297" s="32"/>
      <c r="D297" s="32"/>
      <c r="Q297" s="1"/>
    </row>
    <row r="298" spans="2:17" x14ac:dyDescent="0.2">
      <c r="B298" s="21"/>
      <c r="C298" s="32"/>
      <c r="D298" s="32"/>
      <c r="Q298" s="1"/>
    </row>
    <row r="299" spans="2:17" x14ac:dyDescent="0.2">
      <c r="B299" s="21"/>
      <c r="C299" s="32"/>
      <c r="D299" s="32"/>
      <c r="Q299" s="1"/>
    </row>
    <row r="300" spans="2:17" x14ac:dyDescent="0.2">
      <c r="B300" s="21"/>
      <c r="C300" s="32"/>
      <c r="D300" s="32"/>
      <c r="Q300" s="1"/>
    </row>
    <row r="301" spans="2:17" x14ac:dyDescent="0.2">
      <c r="B301" s="21"/>
      <c r="C301" s="32"/>
      <c r="D301" s="32"/>
      <c r="Q301" s="1"/>
    </row>
    <row r="302" spans="2:17" x14ac:dyDescent="0.2">
      <c r="B302" s="21"/>
      <c r="C302" s="32"/>
      <c r="D302" s="32"/>
      <c r="Q302" s="1"/>
    </row>
    <row r="303" spans="2:17" x14ac:dyDescent="0.2">
      <c r="B303" s="21"/>
      <c r="C303" s="32"/>
      <c r="D303" s="32"/>
      <c r="Q303" s="1"/>
    </row>
    <row r="304" spans="2:17" x14ac:dyDescent="0.2">
      <c r="B304" s="21"/>
      <c r="C304" s="32"/>
      <c r="D304" s="32"/>
      <c r="Q304" s="1"/>
    </row>
    <row r="305" spans="2:17" x14ac:dyDescent="0.2">
      <c r="B305" s="21"/>
      <c r="C305" s="32"/>
      <c r="D305" s="32"/>
      <c r="Q305" s="1"/>
    </row>
    <row r="306" spans="2:17" x14ac:dyDescent="0.2">
      <c r="B306" s="21"/>
      <c r="C306" s="32"/>
      <c r="D306" s="32"/>
      <c r="Q306" s="1"/>
    </row>
    <row r="307" spans="2:17" x14ac:dyDescent="0.2">
      <c r="B307" s="21"/>
      <c r="C307" s="32"/>
      <c r="D307" s="32"/>
      <c r="Q307" s="1"/>
    </row>
    <row r="308" spans="2:17" x14ac:dyDescent="0.2">
      <c r="B308" s="21"/>
      <c r="C308" s="32"/>
      <c r="D308" s="32"/>
      <c r="Q308" s="1"/>
    </row>
    <row r="309" spans="2:17" x14ac:dyDescent="0.2">
      <c r="B309" s="21"/>
      <c r="C309" s="32"/>
      <c r="D309" s="32"/>
      <c r="Q309" s="1"/>
    </row>
    <row r="310" spans="2:17" x14ac:dyDescent="0.2">
      <c r="B310" s="21"/>
      <c r="C310" s="32"/>
      <c r="D310" s="32"/>
      <c r="Q310" s="1"/>
    </row>
    <row r="311" spans="2:17" x14ac:dyDescent="0.2">
      <c r="B311" s="21"/>
      <c r="C311" s="32"/>
      <c r="D311" s="32"/>
      <c r="Q311" s="1"/>
    </row>
    <row r="312" spans="2:17" x14ac:dyDescent="0.2">
      <c r="B312" s="21"/>
      <c r="C312" s="32"/>
      <c r="D312" s="32"/>
      <c r="Q312" s="1"/>
    </row>
    <row r="313" spans="2:17" x14ac:dyDescent="0.2">
      <c r="B313" s="21"/>
      <c r="C313" s="32"/>
      <c r="D313" s="32"/>
      <c r="Q313" s="1"/>
    </row>
    <row r="314" spans="2:17" x14ac:dyDescent="0.2">
      <c r="B314" s="21"/>
      <c r="C314" s="32"/>
      <c r="D314" s="32"/>
      <c r="Q314" s="1"/>
    </row>
    <row r="315" spans="2:17" x14ac:dyDescent="0.2">
      <c r="B315" s="21"/>
      <c r="C315" s="32"/>
      <c r="D315" s="32"/>
      <c r="Q315" s="1"/>
    </row>
    <row r="316" spans="2:17" x14ac:dyDescent="0.2">
      <c r="B316" s="21"/>
      <c r="C316" s="32"/>
      <c r="D316" s="32"/>
      <c r="Q316" s="1"/>
    </row>
    <row r="317" spans="2:17" x14ac:dyDescent="0.2">
      <c r="B317" s="21"/>
      <c r="C317" s="32"/>
      <c r="D317" s="32"/>
      <c r="Q317" s="1"/>
    </row>
    <row r="318" spans="2:17" x14ac:dyDescent="0.2">
      <c r="B318" s="21"/>
      <c r="C318" s="32"/>
      <c r="D318" s="32"/>
      <c r="Q318" s="1"/>
    </row>
    <row r="319" spans="2:17" x14ac:dyDescent="0.2">
      <c r="B319" s="21"/>
      <c r="C319" s="32"/>
      <c r="D319" s="32"/>
      <c r="Q319" s="1"/>
    </row>
    <row r="320" spans="2:17" x14ac:dyDescent="0.2">
      <c r="B320" s="21"/>
      <c r="C320" s="32"/>
      <c r="D320" s="32"/>
      <c r="Q320" s="1"/>
    </row>
    <row r="321" spans="2:17" x14ac:dyDescent="0.2">
      <c r="B321" s="21"/>
      <c r="C321" s="32"/>
      <c r="D321" s="32"/>
      <c r="Q321" s="1"/>
    </row>
    <row r="322" spans="2:17" x14ac:dyDescent="0.2">
      <c r="B322" s="21"/>
      <c r="C322" s="32"/>
      <c r="D322" s="32"/>
      <c r="Q322" s="1"/>
    </row>
    <row r="323" spans="2:17" x14ac:dyDescent="0.2">
      <c r="B323" s="21"/>
      <c r="C323" s="32"/>
      <c r="D323" s="32"/>
      <c r="Q323" s="1"/>
    </row>
    <row r="324" spans="2:17" x14ac:dyDescent="0.2">
      <c r="B324" s="21"/>
      <c r="C324" s="32"/>
      <c r="D324" s="32"/>
      <c r="Q324" s="1"/>
    </row>
    <row r="325" spans="2:17" x14ac:dyDescent="0.2">
      <c r="B325" s="21"/>
      <c r="C325" s="32"/>
      <c r="D325" s="32"/>
      <c r="Q325" s="1"/>
    </row>
    <row r="326" spans="2:17" x14ac:dyDescent="0.2">
      <c r="B326" s="21"/>
      <c r="C326" s="32"/>
      <c r="D326" s="32"/>
      <c r="Q326" s="1"/>
    </row>
    <row r="327" spans="2:17" x14ac:dyDescent="0.2">
      <c r="B327" s="21"/>
      <c r="C327" s="32"/>
      <c r="D327" s="32"/>
      <c r="Q327" s="1"/>
    </row>
    <row r="328" spans="2:17" x14ac:dyDescent="0.2">
      <c r="B328" s="21"/>
      <c r="C328" s="32"/>
      <c r="D328" s="32"/>
      <c r="Q328" s="1"/>
    </row>
    <row r="329" spans="2:17" x14ac:dyDescent="0.2">
      <c r="B329" s="21"/>
      <c r="C329" s="32"/>
      <c r="D329" s="32"/>
      <c r="Q329" s="1"/>
    </row>
    <row r="330" spans="2:17" x14ac:dyDescent="0.2">
      <c r="B330" s="21"/>
      <c r="C330" s="32"/>
      <c r="D330" s="32"/>
      <c r="Q330" s="1"/>
    </row>
    <row r="331" spans="2:17" x14ac:dyDescent="0.2">
      <c r="B331" s="21"/>
      <c r="C331" s="32"/>
      <c r="D331" s="32"/>
      <c r="Q331" s="1"/>
    </row>
    <row r="332" spans="2:17" x14ac:dyDescent="0.2">
      <c r="B332" s="21"/>
      <c r="C332" s="32"/>
      <c r="D332" s="32"/>
      <c r="Q332" s="1"/>
    </row>
    <row r="333" spans="2:17" x14ac:dyDescent="0.2">
      <c r="B333" s="21"/>
      <c r="C333" s="32"/>
      <c r="D333" s="32"/>
      <c r="Q333" s="1"/>
    </row>
    <row r="334" spans="2:17" x14ac:dyDescent="0.2">
      <c r="B334" s="21"/>
      <c r="C334" s="32"/>
      <c r="D334" s="32"/>
      <c r="Q334" s="1"/>
    </row>
    <row r="335" spans="2:17" x14ac:dyDescent="0.2">
      <c r="B335" s="21"/>
      <c r="C335" s="32"/>
      <c r="D335" s="32"/>
      <c r="Q335" s="1"/>
    </row>
    <row r="336" spans="2:17" x14ac:dyDescent="0.2">
      <c r="B336" s="21"/>
      <c r="C336" s="32"/>
      <c r="D336" s="32"/>
      <c r="Q336" s="1"/>
    </row>
    <row r="337" spans="2:17" x14ac:dyDescent="0.2">
      <c r="B337" s="21"/>
      <c r="C337" s="32"/>
      <c r="D337" s="32"/>
      <c r="Q337" s="1"/>
    </row>
    <row r="338" spans="2:17" x14ac:dyDescent="0.2">
      <c r="B338" s="21"/>
      <c r="C338" s="32"/>
      <c r="D338" s="32"/>
      <c r="Q338" s="1"/>
    </row>
    <row r="339" spans="2:17" x14ac:dyDescent="0.2">
      <c r="B339" s="21"/>
      <c r="C339" s="32"/>
      <c r="D339" s="32"/>
      <c r="Q339" s="1"/>
    </row>
    <row r="340" spans="2:17" x14ac:dyDescent="0.2">
      <c r="B340" s="21"/>
      <c r="C340" s="32"/>
      <c r="D340" s="32"/>
      <c r="Q340" s="1"/>
    </row>
    <row r="341" spans="2:17" x14ac:dyDescent="0.2">
      <c r="B341" s="21"/>
      <c r="C341" s="32"/>
      <c r="D341" s="32"/>
      <c r="Q341" s="1"/>
    </row>
    <row r="342" spans="2:17" x14ac:dyDescent="0.2">
      <c r="B342" s="21"/>
      <c r="C342" s="32"/>
      <c r="D342" s="32"/>
      <c r="Q342" s="1"/>
    </row>
    <row r="343" spans="2:17" x14ac:dyDescent="0.2">
      <c r="B343" s="21"/>
      <c r="C343" s="32"/>
      <c r="D343" s="32"/>
      <c r="Q343" s="1"/>
    </row>
    <row r="344" spans="2:17" x14ac:dyDescent="0.2">
      <c r="B344" s="21"/>
      <c r="C344" s="32"/>
      <c r="D344" s="32"/>
      <c r="Q344" s="1"/>
    </row>
    <row r="345" spans="2:17" x14ac:dyDescent="0.2">
      <c r="B345" s="21"/>
      <c r="C345" s="32"/>
      <c r="D345" s="32"/>
      <c r="Q345" s="1"/>
    </row>
    <row r="346" spans="2:17" x14ac:dyDescent="0.2">
      <c r="B346" s="21"/>
      <c r="C346" s="32"/>
      <c r="D346" s="32"/>
      <c r="Q346" s="1"/>
    </row>
    <row r="347" spans="2:17" x14ac:dyDescent="0.2">
      <c r="B347" s="21"/>
      <c r="C347" s="32"/>
      <c r="D347" s="32"/>
      <c r="Q347" s="1"/>
    </row>
    <row r="348" spans="2:17" x14ac:dyDescent="0.2">
      <c r="B348" s="21"/>
      <c r="C348" s="32"/>
      <c r="D348" s="32"/>
      <c r="Q348" s="1"/>
    </row>
    <row r="349" spans="2:17" x14ac:dyDescent="0.2">
      <c r="B349" s="21"/>
      <c r="C349" s="32"/>
      <c r="D349" s="32"/>
      <c r="Q349" s="1"/>
    </row>
    <row r="350" spans="2:17" x14ac:dyDescent="0.2">
      <c r="B350" s="21"/>
      <c r="C350" s="32"/>
      <c r="D350" s="32"/>
      <c r="Q350" s="1"/>
    </row>
    <row r="351" spans="2:17" x14ac:dyDescent="0.2">
      <c r="B351" s="21"/>
      <c r="C351" s="32"/>
      <c r="D351" s="32"/>
      <c r="Q351" s="1"/>
    </row>
    <row r="352" spans="2:17" x14ac:dyDescent="0.2">
      <c r="B352" s="21"/>
      <c r="C352" s="32"/>
      <c r="D352" s="32"/>
      <c r="Q352" s="1"/>
    </row>
    <row r="353" spans="2:17" x14ac:dyDescent="0.2">
      <c r="B353" s="21"/>
      <c r="C353" s="32"/>
      <c r="D353" s="32"/>
      <c r="Q353" s="1"/>
    </row>
    <row r="354" spans="2:17" x14ac:dyDescent="0.2">
      <c r="B354" s="21"/>
      <c r="C354" s="32"/>
      <c r="D354" s="32"/>
      <c r="Q354" s="1"/>
    </row>
    <row r="355" spans="2:17" x14ac:dyDescent="0.2">
      <c r="B355" s="21"/>
      <c r="C355" s="32"/>
      <c r="D355" s="32"/>
      <c r="Q355" s="1"/>
    </row>
    <row r="356" spans="2:17" x14ac:dyDescent="0.2">
      <c r="B356" s="21"/>
      <c r="C356" s="32"/>
      <c r="D356" s="32"/>
      <c r="Q356" s="1"/>
    </row>
    <row r="357" spans="2:17" x14ac:dyDescent="0.2">
      <c r="B357" s="21"/>
      <c r="C357" s="32"/>
      <c r="D357" s="32"/>
      <c r="Q357" s="1"/>
    </row>
    <row r="358" spans="2:17" x14ac:dyDescent="0.2">
      <c r="B358" s="21"/>
      <c r="C358" s="32"/>
      <c r="D358" s="32"/>
      <c r="Q358" s="1"/>
    </row>
    <row r="359" spans="2:17" x14ac:dyDescent="0.2">
      <c r="B359" s="21"/>
      <c r="C359" s="32"/>
      <c r="D359" s="32"/>
      <c r="Q359" s="1"/>
    </row>
    <row r="360" spans="2:17" x14ac:dyDescent="0.2">
      <c r="B360" s="21"/>
      <c r="C360" s="32"/>
      <c r="D360" s="32"/>
      <c r="Q360" s="1"/>
    </row>
    <row r="361" spans="2:17" x14ac:dyDescent="0.2">
      <c r="B361" s="21"/>
      <c r="C361" s="32"/>
      <c r="D361" s="32"/>
      <c r="Q361" s="1"/>
    </row>
    <row r="362" spans="2:17" x14ac:dyDescent="0.2">
      <c r="B362" s="21"/>
      <c r="C362" s="32"/>
      <c r="D362" s="32"/>
      <c r="Q362" s="1"/>
    </row>
    <row r="363" spans="2:17" x14ac:dyDescent="0.2">
      <c r="B363" s="21"/>
      <c r="C363" s="32"/>
      <c r="D363" s="32"/>
      <c r="Q363" s="1"/>
    </row>
    <row r="364" spans="2:17" x14ac:dyDescent="0.2">
      <c r="B364" s="21"/>
      <c r="C364" s="32"/>
      <c r="D364" s="32"/>
      <c r="Q364" s="1"/>
    </row>
    <row r="365" spans="2:17" x14ac:dyDescent="0.2">
      <c r="B365" s="21"/>
      <c r="C365" s="32"/>
      <c r="D365" s="32"/>
      <c r="Q365" s="1"/>
    </row>
    <row r="366" spans="2:17" x14ac:dyDescent="0.2">
      <c r="B366" s="21"/>
      <c r="C366" s="32"/>
      <c r="D366" s="32"/>
      <c r="Q366" s="1"/>
    </row>
    <row r="367" spans="2:17" x14ac:dyDescent="0.2">
      <c r="B367" s="21"/>
      <c r="C367" s="32"/>
      <c r="D367" s="32"/>
      <c r="Q367" s="1"/>
    </row>
    <row r="368" spans="2:17" x14ac:dyDescent="0.2">
      <c r="B368" s="21"/>
      <c r="C368" s="32"/>
      <c r="D368" s="32"/>
      <c r="Q368" s="1"/>
    </row>
    <row r="369" spans="2:17" x14ac:dyDescent="0.2">
      <c r="B369" s="21"/>
      <c r="C369" s="32"/>
      <c r="D369" s="32"/>
      <c r="Q369" s="1"/>
    </row>
    <row r="370" spans="2:17" x14ac:dyDescent="0.2">
      <c r="B370" s="21"/>
      <c r="C370" s="32"/>
      <c r="D370" s="32"/>
      <c r="Q370" s="1"/>
    </row>
    <row r="371" spans="2:17" x14ac:dyDescent="0.2">
      <c r="B371" s="21"/>
      <c r="C371" s="32"/>
      <c r="D371" s="32"/>
      <c r="Q371" s="1"/>
    </row>
    <row r="372" spans="2:17" x14ac:dyDescent="0.2">
      <c r="B372" s="21"/>
      <c r="C372" s="32"/>
      <c r="D372" s="32"/>
      <c r="Q372" s="1"/>
    </row>
    <row r="373" spans="2:17" x14ac:dyDescent="0.2">
      <c r="B373" s="21"/>
      <c r="C373" s="32"/>
      <c r="D373" s="32"/>
      <c r="Q373" s="1"/>
    </row>
    <row r="374" spans="2:17" x14ac:dyDescent="0.2">
      <c r="B374" s="21"/>
      <c r="C374" s="32"/>
      <c r="D374" s="32"/>
      <c r="Q374" s="1"/>
    </row>
    <row r="375" spans="2:17" x14ac:dyDescent="0.2">
      <c r="B375" s="21"/>
      <c r="C375" s="32"/>
      <c r="D375" s="32"/>
      <c r="Q375" s="1"/>
    </row>
    <row r="376" spans="2:17" x14ac:dyDescent="0.2">
      <c r="B376" s="21"/>
      <c r="C376" s="32"/>
      <c r="D376" s="32"/>
      <c r="Q376" s="1"/>
    </row>
    <row r="377" spans="2:17" x14ac:dyDescent="0.2">
      <c r="B377" s="21"/>
      <c r="C377" s="32"/>
      <c r="D377" s="32"/>
      <c r="Q377" s="1"/>
    </row>
    <row r="378" spans="2:17" x14ac:dyDescent="0.2">
      <c r="B378" s="21"/>
      <c r="C378" s="32"/>
      <c r="D378" s="32"/>
      <c r="Q378" s="1"/>
    </row>
    <row r="379" spans="2:17" x14ac:dyDescent="0.2">
      <c r="B379" s="21"/>
      <c r="C379" s="32"/>
      <c r="D379" s="32"/>
      <c r="Q379" s="1"/>
    </row>
    <row r="380" spans="2:17" x14ac:dyDescent="0.2">
      <c r="B380" s="21"/>
      <c r="C380" s="32"/>
      <c r="D380" s="32"/>
      <c r="Q380" s="1"/>
    </row>
    <row r="381" spans="2:17" x14ac:dyDescent="0.2">
      <c r="B381" s="21"/>
      <c r="C381" s="32"/>
      <c r="D381" s="32"/>
      <c r="Q381" s="1"/>
    </row>
    <row r="382" spans="2:17" x14ac:dyDescent="0.2">
      <c r="B382" s="21"/>
      <c r="C382" s="32"/>
      <c r="D382" s="32"/>
      <c r="Q382" s="1"/>
    </row>
    <row r="383" spans="2:17" x14ac:dyDescent="0.2">
      <c r="B383" s="21"/>
      <c r="C383" s="32"/>
      <c r="D383" s="32"/>
      <c r="Q383" s="1"/>
    </row>
    <row r="384" spans="2:17" x14ac:dyDescent="0.2">
      <c r="B384" s="21"/>
      <c r="C384" s="32"/>
      <c r="D384" s="32"/>
      <c r="Q384" s="1"/>
    </row>
    <row r="385" spans="2:17" x14ac:dyDescent="0.2">
      <c r="B385" s="21"/>
      <c r="C385" s="32"/>
      <c r="D385" s="32"/>
      <c r="Q385" s="1"/>
    </row>
    <row r="386" spans="2:17" x14ac:dyDescent="0.2">
      <c r="B386" s="21"/>
      <c r="C386" s="32"/>
      <c r="D386" s="32"/>
      <c r="Q386" s="1"/>
    </row>
    <row r="387" spans="2:17" x14ac:dyDescent="0.2">
      <c r="B387" s="21"/>
      <c r="C387" s="32"/>
      <c r="D387" s="32"/>
      <c r="Q387" s="1"/>
    </row>
    <row r="388" spans="2:17" x14ac:dyDescent="0.2">
      <c r="B388" s="21"/>
      <c r="C388" s="32"/>
      <c r="D388" s="32"/>
      <c r="Q388" s="1"/>
    </row>
    <row r="389" spans="2:17" x14ac:dyDescent="0.2">
      <c r="B389" s="21"/>
      <c r="C389" s="32"/>
      <c r="D389" s="32"/>
      <c r="Q389" s="1"/>
    </row>
    <row r="390" spans="2:17" x14ac:dyDescent="0.2">
      <c r="B390" s="21"/>
      <c r="C390" s="32"/>
      <c r="D390" s="32"/>
      <c r="Q390" s="1"/>
    </row>
    <row r="391" spans="2:17" x14ac:dyDescent="0.2">
      <c r="B391" s="21"/>
      <c r="C391" s="32"/>
      <c r="D391" s="32"/>
      <c r="Q391" s="1"/>
    </row>
    <row r="392" spans="2:17" x14ac:dyDescent="0.2">
      <c r="B392" s="21"/>
      <c r="C392" s="32"/>
      <c r="D392" s="32"/>
      <c r="Q392" s="1"/>
    </row>
    <row r="393" spans="2:17" x14ac:dyDescent="0.2">
      <c r="B393" s="21"/>
      <c r="C393" s="32"/>
      <c r="D393" s="32"/>
      <c r="Q393" s="1"/>
    </row>
    <row r="394" spans="2:17" x14ac:dyDescent="0.2">
      <c r="B394" s="21"/>
      <c r="C394" s="32"/>
      <c r="D394" s="32"/>
      <c r="Q394" s="1"/>
    </row>
    <row r="395" spans="2:17" x14ac:dyDescent="0.2">
      <c r="B395" s="21"/>
      <c r="C395" s="32"/>
      <c r="D395" s="32"/>
      <c r="Q395" s="1"/>
    </row>
    <row r="396" spans="2:17" x14ac:dyDescent="0.2">
      <c r="B396" s="21"/>
      <c r="C396" s="32"/>
      <c r="D396" s="32"/>
      <c r="Q396" s="1"/>
    </row>
    <row r="397" spans="2:17" x14ac:dyDescent="0.2">
      <c r="B397" s="21"/>
      <c r="C397" s="32"/>
      <c r="D397" s="32"/>
      <c r="Q397" s="1"/>
    </row>
    <row r="398" spans="2:17" x14ac:dyDescent="0.2">
      <c r="B398" s="21"/>
      <c r="C398" s="32"/>
      <c r="D398" s="32"/>
      <c r="Q398" s="1"/>
    </row>
    <row r="399" spans="2:17" x14ac:dyDescent="0.2">
      <c r="B399" s="21"/>
      <c r="C399" s="32"/>
      <c r="D399" s="32"/>
      <c r="Q399" s="1"/>
    </row>
    <row r="400" spans="2:17" x14ac:dyDescent="0.2">
      <c r="B400" s="21"/>
      <c r="C400" s="32"/>
      <c r="D400" s="32"/>
      <c r="Q400" s="1"/>
    </row>
    <row r="401" spans="2:17" x14ac:dyDescent="0.2">
      <c r="B401" s="21"/>
      <c r="C401" s="32"/>
      <c r="D401" s="32"/>
      <c r="Q401" s="1"/>
    </row>
    <row r="402" spans="2:17" x14ac:dyDescent="0.2">
      <c r="B402" s="21"/>
      <c r="C402" s="32"/>
      <c r="D402" s="32"/>
      <c r="Q402" s="1"/>
    </row>
    <row r="403" spans="2:17" x14ac:dyDescent="0.2">
      <c r="B403" s="21"/>
      <c r="C403" s="32"/>
      <c r="D403" s="32"/>
      <c r="Q403" s="1"/>
    </row>
    <row r="404" spans="2:17" x14ac:dyDescent="0.2">
      <c r="B404" s="21"/>
      <c r="C404" s="32"/>
      <c r="D404" s="32"/>
      <c r="Q404" s="1"/>
    </row>
    <row r="405" spans="2:17" x14ac:dyDescent="0.2">
      <c r="B405" s="21"/>
      <c r="C405" s="32"/>
      <c r="D405" s="32"/>
      <c r="Q405" s="1"/>
    </row>
    <row r="406" spans="2:17" x14ac:dyDescent="0.2">
      <c r="B406" s="21"/>
      <c r="C406" s="32"/>
      <c r="D406" s="32"/>
      <c r="Q406" s="1"/>
    </row>
    <row r="407" spans="2:17" x14ac:dyDescent="0.2">
      <c r="B407" s="21"/>
      <c r="C407" s="32"/>
      <c r="D407" s="32"/>
      <c r="Q407" s="1"/>
    </row>
    <row r="408" spans="2:17" x14ac:dyDescent="0.2">
      <c r="B408" s="21"/>
      <c r="C408" s="32"/>
      <c r="D408" s="32"/>
      <c r="Q408" s="1"/>
    </row>
    <row r="409" spans="2:17" x14ac:dyDescent="0.2">
      <c r="B409" s="21"/>
      <c r="C409" s="32"/>
      <c r="D409" s="32"/>
      <c r="Q409" s="1"/>
    </row>
    <row r="410" spans="2:17" x14ac:dyDescent="0.2">
      <c r="B410" s="21"/>
      <c r="C410" s="32"/>
      <c r="D410" s="32"/>
      <c r="Q410" s="1"/>
    </row>
    <row r="411" spans="2:17" x14ac:dyDescent="0.2">
      <c r="B411" s="21"/>
      <c r="C411" s="32"/>
      <c r="D411" s="32"/>
      <c r="Q411" s="1"/>
    </row>
    <row r="412" spans="2:17" x14ac:dyDescent="0.2">
      <c r="B412" s="21"/>
      <c r="C412" s="32"/>
      <c r="D412" s="32"/>
      <c r="Q412" s="1"/>
    </row>
    <row r="413" spans="2:17" x14ac:dyDescent="0.2">
      <c r="B413" s="21"/>
      <c r="C413" s="32"/>
      <c r="D413" s="32"/>
      <c r="Q413" s="1"/>
    </row>
    <row r="414" spans="2:17" x14ac:dyDescent="0.2">
      <c r="B414" s="21"/>
      <c r="C414" s="32"/>
      <c r="D414" s="32"/>
      <c r="Q414" s="1"/>
    </row>
    <row r="415" spans="2:17" x14ac:dyDescent="0.2">
      <c r="B415" s="21"/>
      <c r="C415" s="32"/>
      <c r="D415" s="32"/>
      <c r="Q415" s="1"/>
    </row>
    <row r="416" spans="2:17" x14ac:dyDescent="0.2">
      <c r="B416" s="21"/>
      <c r="C416" s="32"/>
      <c r="D416" s="32"/>
      <c r="Q416" s="1"/>
    </row>
    <row r="417" spans="2:17" x14ac:dyDescent="0.2">
      <c r="B417" s="21"/>
      <c r="C417" s="32"/>
      <c r="D417" s="32"/>
      <c r="Q417" s="1"/>
    </row>
    <row r="418" spans="2:17" x14ac:dyDescent="0.2">
      <c r="B418" s="21"/>
      <c r="C418" s="32"/>
      <c r="D418" s="32"/>
      <c r="Q418" s="1"/>
    </row>
    <row r="419" spans="2:17" x14ac:dyDescent="0.2">
      <c r="B419" s="21"/>
      <c r="C419" s="32"/>
      <c r="D419" s="32"/>
      <c r="Q419" s="1"/>
    </row>
    <row r="420" spans="2:17" x14ac:dyDescent="0.2">
      <c r="B420" s="21"/>
      <c r="C420" s="32"/>
      <c r="D420" s="32"/>
      <c r="Q420" s="1"/>
    </row>
    <row r="421" spans="2:17" x14ac:dyDescent="0.2">
      <c r="B421" s="21"/>
      <c r="C421" s="32"/>
      <c r="D421" s="32"/>
      <c r="Q421" s="1"/>
    </row>
    <row r="422" spans="2:17" x14ac:dyDescent="0.2">
      <c r="B422" s="21"/>
      <c r="C422" s="32"/>
      <c r="D422" s="32"/>
      <c r="Q422" s="1"/>
    </row>
    <row r="423" spans="2:17" x14ac:dyDescent="0.2">
      <c r="B423" s="21"/>
      <c r="C423" s="32"/>
      <c r="D423" s="32"/>
      <c r="Q423" s="1"/>
    </row>
    <row r="424" spans="2:17" x14ac:dyDescent="0.2">
      <c r="B424" s="21"/>
      <c r="C424" s="32"/>
      <c r="D424" s="32"/>
      <c r="Q424" s="1"/>
    </row>
    <row r="425" spans="2:17" x14ac:dyDescent="0.2">
      <c r="B425" s="21"/>
      <c r="C425" s="32"/>
      <c r="D425" s="32"/>
      <c r="Q425" s="1"/>
    </row>
    <row r="426" spans="2:17" x14ac:dyDescent="0.2">
      <c r="B426" s="21"/>
      <c r="C426" s="32"/>
      <c r="D426" s="32"/>
      <c r="Q426" s="1"/>
    </row>
    <row r="427" spans="2:17" x14ac:dyDescent="0.2">
      <c r="B427" s="21"/>
      <c r="C427" s="32"/>
      <c r="D427" s="32"/>
      <c r="Q427" s="1"/>
    </row>
    <row r="428" spans="2:17" x14ac:dyDescent="0.2">
      <c r="B428" s="21"/>
      <c r="C428" s="32"/>
      <c r="D428" s="32"/>
      <c r="Q428" s="1"/>
    </row>
    <row r="429" spans="2:17" x14ac:dyDescent="0.2">
      <c r="B429" s="21"/>
      <c r="C429" s="32"/>
      <c r="D429" s="32"/>
      <c r="Q429" s="1"/>
    </row>
    <row r="430" spans="2:17" x14ac:dyDescent="0.2">
      <c r="B430" s="21"/>
      <c r="C430" s="32"/>
      <c r="D430" s="32"/>
      <c r="Q430" s="1"/>
    </row>
    <row r="431" spans="2:17" x14ac:dyDescent="0.2">
      <c r="B431" s="21"/>
      <c r="C431" s="32"/>
      <c r="D431" s="32"/>
      <c r="Q431" s="1"/>
    </row>
    <row r="432" spans="2:17" x14ac:dyDescent="0.2">
      <c r="B432" s="21"/>
      <c r="C432" s="32"/>
      <c r="D432" s="32"/>
      <c r="Q432" s="1"/>
    </row>
    <row r="433" spans="2:17" x14ac:dyDescent="0.2">
      <c r="B433" s="21"/>
      <c r="C433" s="32"/>
      <c r="D433" s="32"/>
      <c r="Q433" s="1"/>
    </row>
    <row r="434" spans="2:17" x14ac:dyDescent="0.2">
      <c r="B434" s="21"/>
      <c r="C434" s="32"/>
      <c r="D434" s="32"/>
      <c r="Q434" s="1"/>
    </row>
    <row r="435" spans="2:17" x14ac:dyDescent="0.2">
      <c r="B435" s="21"/>
      <c r="C435" s="32"/>
      <c r="D435" s="32"/>
      <c r="Q435" s="1"/>
    </row>
    <row r="436" spans="2:17" x14ac:dyDescent="0.2">
      <c r="B436" s="21"/>
      <c r="C436" s="32"/>
      <c r="D436" s="32"/>
      <c r="Q436" s="1"/>
    </row>
    <row r="437" spans="2:17" x14ac:dyDescent="0.2">
      <c r="B437" s="21"/>
      <c r="C437" s="32"/>
      <c r="D437" s="32"/>
      <c r="Q437" s="1"/>
    </row>
    <row r="438" spans="2:17" x14ac:dyDescent="0.2">
      <c r="B438" s="21"/>
      <c r="C438" s="32"/>
      <c r="D438" s="32"/>
      <c r="Q438" s="1"/>
    </row>
    <row r="439" spans="2:17" x14ac:dyDescent="0.2">
      <c r="B439" s="21"/>
      <c r="C439" s="32"/>
      <c r="D439" s="32"/>
      <c r="Q439" s="1"/>
    </row>
    <row r="440" spans="2:17" x14ac:dyDescent="0.2">
      <c r="B440" s="21"/>
      <c r="C440" s="32"/>
      <c r="D440" s="32"/>
      <c r="Q440" s="1"/>
    </row>
    <row r="441" spans="2:17" x14ac:dyDescent="0.2">
      <c r="B441" s="21"/>
      <c r="C441" s="32"/>
      <c r="D441" s="32"/>
      <c r="Q441" s="1"/>
    </row>
    <row r="442" spans="2:17" x14ac:dyDescent="0.2">
      <c r="B442" s="21"/>
      <c r="C442" s="32"/>
      <c r="D442" s="32"/>
      <c r="Q442" s="1"/>
    </row>
    <row r="443" spans="2:17" x14ac:dyDescent="0.2">
      <c r="B443" s="21"/>
      <c r="C443" s="32"/>
      <c r="D443" s="32"/>
      <c r="Q443" s="1"/>
    </row>
    <row r="444" spans="2:17" x14ac:dyDescent="0.2">
      <c r="B444" s="21"/>
      <c r="C444" s="32"/>
      <c r="D444" s="32"/>
      <c r="Q444" s="1"/>
    </row>
    <row r="445" spans="2:17" x14ac:dyDescent="0.2">
      <c r="B445" s="21"/>
      <c r="C445" s="32"/>
      <c r="D445" s="32"/>
      <c r="Q445" s="1"/>
    </row>
    <row r="446" spans="2:17" x14ac:dyDescent="0.2">
      <c r="B446" s="21"/>
      <c r="C446" s="32"/>
      <c r="D446" s="32"/>
      <c r="Q446" s="1"/>
    </row>
    <row r="447" spans="2:17" x14ac:dyDescent="0.2">
      <c r="B447" s="21"/>
      <c r="C447" s="32"/>
      <c r="D447" s="32"/>
      <c r="Q447" s="1"/>
    </row>
    <row r="448" spans="2:17" x14ac:dyDescent="0.2">
      <c r="B448" s="21"/>
      <c r="C448" s="32"/>
      <c r="D448" s="32"/>
      <c r="Q448" s="1"/>
    </row>
    <row r="449" spans="2:17" x14ac:dyDescent="0.2">
      <c r="B449" s="21"/>
      <c r="C449" s="32"/>
      <c r="D449" s="32"/>
      <c r="Q449" s="1"/>
    </row>
    <row r="450" spans="2:17" x14ac:dyDescent="0.2">
      <c r="B450" s="21"/>
      <c r="C450" s="32"/>
      <c r="D450" s="32"/>
      <c r="Q450" s="1"/>
    </row>
    <row r="451" spans="2:17" x14ac:dyDescent="0.2">
      <c r="B451" s="21"/>
      <c r="C451" s="32"/>
      <c r="D451" s="32"/>
      <c r="Q451" s="1"/>
    </row>
    <row r="452" spans="2:17" x14ac:dyDescent="0.2">
      <c r="B452" s="21"/>
      <c r="C452" s="32"/>
      <c r="D452" s="32"/>
      <c r="Q452" s="1"/>
    </row>
    <row r="453" spans="2:17" x14ac:dyDescent="0.2">
      <c r="B453" s="21"/>
      <c r="C453" s="32"/>
      <c r="D453" s="32"/>
      <c r="Q453" s="1"/>
    </row>
    <row r="454" spans="2:17" x14ac:dyDescent="0.2">
      <c r="B454" s="21"/>
      <c r="C454" s="32"/>
      <c r="D454" s="32"/>
      <c r="Q454" s="1"/>
    </row>
    <row r="455" spans="2:17" x14ac:dyDescent="0.2">
      <c r="B455" s="21"/>
      <c r="C455" s="32"/>
      <c r="D455" s="32"/>
      <c r="Q455" s="1"/>
    </row>
    <row r="456" spans="2:17" x14ac:dyDescent="0.2">
      <c r="B456" s="21"/>
      <c r="C456" s="32"/>
      <c r="D456" s="32"/>
      <c r="Q456" s="1"/>
    </row>
    <row r="457" spans="2:17" x14ac:dyDescent="0.2">
      <c r="B457" s="21"/>
      <c r="C457" s="32"/>
      <c r="D457" s="32"/>
      <c r="Q457" s="1"/>
    </row>
    <row r="458" spans="2:17" x14ac:dyDescent="0.2">
      <c r="B458" s="21"/>
      <c r="C458" s="32"/>
      <c r="D458" s="32"/>
      <c r="Q458" s="1"/>
    </row>
    <row r="459" spans="2:17" x14ac:dyDescent="0.2">
      <c r="B459" s="21"/>
      <c r="C459" s="32"/>
      <c r="D459" s="32"/>
      <c r="Q459" s="1"/>
    </row>
    <row r="460" spans="2:17" x14ac:dyDescent="0.2">
      <c r="B460" s="21"/>
      <c r="C460" s="32"/>
      <c r="D460" s="32"/>
      <c r="Q460" s="1"/>
    </row>
    <row r="461" spans="2:17" x14ac:dyDescent="0.2">
      <c r="B461" s="21"/>
      <c r="C461" s="32"/>
      <c r="D461" s="32"/>
      <c r="Q461" s="1"/>
    </row>
    <row r="462" spans="2:17" x14ac:dyDescent="0.2">
      <c r="B462" s="21"/>
      <c r="C462" s="32"/>
      <c r="D462" s="32"/>
      <c r="Q462" s="1"/>
    </row>
    <row r="463" spans="2:17" x14ac:dyDescent="0.2">
      <c r="B463" s="21"/>
      <c r="C463" s="32"/>
      <c r="D463" s="32"/>
      <c r="Q463" s="1"/>
    </row>
    <row r="464" spans="2:17" x14ac:dyDescent="0.2">
      <c r="B464" s="21"/>
      <c r="C464" s="32"/>
      <c r="D464" s="32"/>
      <c r="Q464" s="1"/>
    </row>
    <row r="465" spans="2:17" x14ac:dyDescent="0.2">
      <c r="B465" s="21"/>
      <c r="C465" s="32"/>
      <c r="D465" s="32"/>
      <c r="Q465" s="1"/>
    </row>
    <row r="466" spans="2:17" x14ac:dyDescent="0.2">
      <c r="B466" s="21"/>
      <c r="C466" s="32"/>
      <c r="D466" s="32"/>
      <c r="Q466" s="1"/>
    </row>
    <row r="467" spans="2:17" x14ac:dyDescent="0.2">
      <c r="B467" s="21"/>
      <c r="C467" s="32"/>
      <c r="D467" s="32"/>
      <c r="Q467" s="1"/>
    </row>
    <row r="468" spans="2:17" x14ac:dyDescent="0.2">
      <c r="B468" s="21"/>
      <c r="C468" s="32"/>
      <c r="D468" s="32"/>
      <c r="Q468" s="1"/>
    </row>
    <row r="469" spans="2:17" x14ac:dyDescent="0.2">
      <c r="B469" s="21"/>
      <c r="C469" s="32"/>
      <c r="D469" s="32"/>
      <c r="Q469" s="1"/>
    </row>
    <row r="470" spans="2:17" x14ac:dyDescent="0.2">
      <c r="B470" s="21"/>
      <c r="C470" s="32"/>
      <c r="D470" s="32"/>
      <c r="Q470" s="1"/>
    </row>
    <row r="471" spans="2:17" x14ac:dyDescent="0.2">
      <c r="B471" s="21"/>
      <c r="C471" s="32"/>
      <c r="D471" s="32"/>
      <c r="Q471" s="1"/>
    </row>
    <row r="472" spans="2:17" x14ac:dyDescent="0.2">
      <c r="B472" s="21"/>
      <c r="C472" s="32"/>
      <c r="D472" s="32"/>
      <c r="Q472" s="1"/>
    </row>
    <row r="473" spans="2:17" x14ac:dyDescent="0.2">
      <c r="B473" s="21"/>
      <c r="C473" s="32"/>
      <c r="D473" s="32"/>
      <c r="Q473" s="1"/>
    </row>
    <row r="474" spans="2:17" x14ac:dyDescent="0.2">
      <c r="B474" s="21"/>
      <c r="C474" s="32"/>
      <c r="D474" s="32"/>
      <c r="Q474" s="1"/>
    </row>
    <row r="475" spans="2:17" x14ac:dyDescent="0.2">
      <c r="B475" s="21"/>
      <c r="C475" s="32"/>
      <c r="D475" s="32"/>
      <c r="Q475" s="1"/>
    </row>
    <row r="476" spans="2:17" x14ac:dyDescent="0.2">
      <c r="B476" s="21"/>
      <c r="C476" s="32"/>
      <c r="D476" s="32"/>
      <c r="Q476" s="1"/>
    </row>
    <row r="477" spans="2:17" x14ac:dyDescent="0.2">
      <c r="B477" s="21"/>
      <c r="C477" s="32"/>
      <c r="D477" s="32"/>
      <c r="Q477" s="1"/>
    </row>
    <row r="478" spans="2:17" x14ac:dyDescent="0.2">
      <c r="B478" s="21"/>
      <c r="C478" s="32"/>
      <c r="D478" s="32"/>
      <c r="Q478" s="1"/>
    </row>
    <row r="479" spans="2:17" x14ac:dyDescent="0.2">
      <c r="B479" s="21"/>
      <c r="C479" s="32"/>
      <c r="D479" s="32"/>
      <c r="Q479" s="1"/>
    </row>
    <row r="480" spans="2:17" x14ac:dyDescent="0.2">
      <c r="B480" s="21"/>
      <c r="C480" s="32"/>
      <c r="D480" s="32"/>
      <c r="Q480" s="1"/>
    </row>
    <row r="481" spans="2:17" x14ac:dyDescent="0.2">
      <c r="B481" s="21"/>
      <c r="C481" s="32"/>
      <c r="D481" s="32"/>
      <c r="Q481" s="1"/>
    </row>
    <row r="482" spans="2:17" x14ac:dyDescent="0.2">
      <c r="B482" s="21"/>
      <c r="C482" s="32"/>
      <c r="D482" s="32"/>
      <c r="Q482" s="1"/>
    </row>
    <row r="483" spans="2:17" x14ac:dyDescent="0.2">
      <c r="B483" s="21"/>
      <c r="C483" s="32"/>
      <c r="D483" s="32"/>
      <c r="Q483" s="1"/>
    </row>
    <row r="484" spans="2:17" x14ac:dyDescent="0.2">
      <c r="B484" s="21"/>
      <c r="C484" s="32"/>
      <c r="D484" s="32"/>
      <c r="Q484" s="1"/>
    </row>
    <row r="485" spans="2:17" x14ac:dyDescent="0.2">
      <c r="B485" s="21"/>
      <c r="C485" s="32"/>
      <c r="D485" s="32"/>
      <c r="Q485" s="1"/>
    </row>
    <row r="486" spans="2:17" x14ac:dyDescent="0.2">
      <c r="B486" s="21"/>
      <c r="C486" s="32"/>
      <c r="D486" s="32"/>
      <c r="Q486" s="1"/>
    </row>
    <row r="487" spans="2:17" x14ac:dyDescent="0.2">
      <c r="B487" s="21"/>
      <c r="C487" s="32"/>
      <c r="D487" s="32"/>
      <c r="Q487" s="1"/>
    </row>
    <row r="488" spans="2:17" x14ac:dyDescent="0.2">
      <c r="B488" s="21"/>
      <c r="C488" s="32"/>
      <c r="D488" s="32"/>
      <c r="Q488" s="1"/>
    </row>
    <row r="489" spans="2:17" x14ac:dyDescent="0.2">
      <c r="B489" s="21"/>
      <c r="C489" s="32"/>
      <c r="D489" s="32"/>
      <c r="Q489" s="1"/>
    </row>
    <row r="490" spans="2:17" x14ac:dyDescent="0.2">
      <c r="B490" s="21"/>
      <c r="C490" s="32"/>
      <c r="D490" s="32"/>
      <c r="Q490" s="1"/>
    </row>
    <row r="491" spans="2:17" x14ac:dyDescent="0.2">
      <c r="B491" s="21"/>
      <c r="C491" s="32"/>
      <c r="D491" s="32"/>
      <c r="Q491" s="1"/>
    </row>
    <row r="492" spans="2:17" x14ac:dyDescent="0.2">
      <c r="B492" s="21"/>
      <c r="C492" s="32"/>
      <c r="D492" s="32"/>
      <c r="Q492" s="1"/>
    </row>
    <row r="493" spans="2:17" x14ac:dyDescent="0.2">
      <c r="B493" s="21"/>
      <c r="C493" s="32"/>
      <c r="D493" s="32"/>
      <c r="Q493" s="1"/>
    </row>
    <row r="494" spans="2:17" x14ac:dyDescent="0.2">
      <c r="B494" s="21"/>
      <c r="C494" s="32"/>
      <c r="D494" s="32"/>
      <c r="Q494" s="1"/>
    </row>
    <row r="495" spans="2:17" x14ac:dyDescent="0.2">
      <c r="B495" s="21"/>
      <c r="C495" s="32"/>
      <c r="D495" s="32"/>
      <c r="Q495" s="1"/>
    </row>
    <row r="496" spans="2:17" x14ac:dyDescent="0.2">
      <c r="B496" s="21"/>
      <c r="C496" s="32"/>
      <c r="D496" s="32"/>
      <c r="Q496" s="1"/>
    </row>
    <row r="497" spans="2:17" x14ac:dyDescent="0.2">
      <c r="B497" s="21"/>
      <c r="C497" s="32"/>
      <c r="D497" s="32"/>
      <c r="Q497" s="1"/>
    </row>
    <row r="498" spans="2:17" x14ac:dyDescent="0.2">
      <c r="B498" s="21"/>
      <c r="C498" s="32"/>
      <c r="D498" s="32"/>
      <c r="Q498" s="1"/>
    </row>
    <row r="499" spans="2:17" x14ac:dyDescent="0.2">
      <c r="B499" s="21"/>
      <c r="C499" s="32"/>
      <c r="D499" s="32"/>
      <c r="Q499" s="1"/>
    </row>
    <row r="500" spans="2:17" x14ac:dyDescent="0.2">
      <c r="B500" s="21"/>
      <c r="C500" s="32"/>
      <c r="D500" s="32"/>
      <c r="Q500" s="1"/>
    </row>
    <row r="501" spans="2:17" x14ac:dyDescent="0.2">
      <c r="B501" s="21"/>
      <c r="C501" s="32"/>
      <c r="D501" s="32"/>
      <c r="Q501" s="1"/>
    </row>
    <row r="502" spans="2:17" x14ac:dyDescent="0.2">
      <c r="B502" s="21"/>
      <c r="C502" s="32"/>
      <c r="D502" s="32"/>
      <c r="Q502" s="1"/>
    </row>
    <row r="503" spans="2:17" x14ac:dyDescent="0.2">
      <c r="B503" s="21"/>
      <c r="C503" s="32"/>
      <c r="D503" s="32"/>
      <c r="Q503" s="1"/>
    </row>
    <row r="504" spans="2:17" x14ac:dyDescent="0.2">
      <c r="B504" s="21"/>
      <c r="C504" s="32"/>
      <c r="D504" s="32"/>
      <c r="Q504" s="1"/>
    </row>
    <row r="505" spans="2:17" x14ac:dyDescent="0.2">
      <c r="B505" s="21"/>
      <c r="C505" s="32"/>
      <c r="D505" s="32"/>
      <c r="Q505" s="1"/>
    </row>
    <row r="506" spans="2:17" x14ac:dyDescent="0.2">
      <c r="B506" s="21"/>
      <c r="C506" s="32"/>
      <c r="D506" s="32"/>
      <c r="Q506" s="1"/>
    </row>
    <row r="507" spans="2:17" x14ac:dyDescent="0.2">
      <c r="B507" s="21"/>
      <c r="C507" s="32"/>
      <c r="D507" s="32"/>
      <c r="Q507" s="1"/>
    </row>
    <row r="508" spans="2:17" x14ac:dyDescent="0.2">
      <c r="B508" s="21"/>
      <c r="C508" s="32"/>
      <c r="D508" s="32"/>
      <c r="Q508" s="1"/>
    </row>
    <row r="509" spans="2:17" x14ac:dyDescent="0.2">
      <c r="B509" s="21"/>
      <c r="C509" s="32"/>
      <c r="D509" s="32"/>
      <c r="Q509" s="1"/>
    </row>
    <row r="510" spans="2:17" x14ac:dyDescent="0.2">
      <c r="B510" s="21"/>
      <c r="C510" s="32"/>
      <c r="D510" s="32"/>
      <c r="Q510" s="1"/>
    </row>
    <row r="511" spans="2:17" x14ac:dyDescent="0.2">
      <c r="B511" s="21"/>
      <c r="C511" s="32"/>
      <c r="D511" s="32"/>
      <c r="Q511" s="1"/>
    </row>
    <row r="512" spans="2:17" x14ac:dyDescent="0.2">
      <c r="B512" s="21"/>
      <c r="C512" s="32"/>
      <c r="D512" s="32"/>
      <c r="Q512" s="1"/>
    </row>
    <row r="513" spans="2:17" x14ac:dyDescent="0.2">
      <c r="B513" s="21"/>
      <c r="C513" s="32"/>
      <c r="D513" s="32"/>
      <c r="Q513" s="1"/>
    </row>
    <row r="514" spans="2:17" x14ac:dyDescent="0.2">
      <c r="B514" s="21"/>
      <c r="C514" s="32"/>
      <c r="D514" s="32"/>
      <c r="Q514" s="1"/>
    </row>
    <row r="515" spans="2:17" x14ac:dyDescent="0.2">
      <c r="B515" s="21"/>
      <c r="C515" s="32"/>
      <c r="D515" s="32"/>
      <c r="Q515" s="1"/>
    </row>
    <row r="516" spans="2:17" x14ac:dyDescent="0.2">
      <c r="B516" s="21"/>
      <c r="C516" s="32"/>
      <c r="D516" s="32"/>
      <c r="Q516" s="1"/>
    </row>
    <row r="517" spans="2:17" x14ac:dyDescent="0.2">
      <c r="B517" s="21"/>
      <c r="C517" s="32"/>
      <c r="D517" s="32"/>
      <c r="Q517" s="1"/>
    </row>
    <row r="518" spans="2:17" x14ac:dyDescent="0.2">
      <c r="B518" s="21"/>
      <c r="C518" s="32"/>
      <c r="D518" s="32"/>
      <c r="Q518" s="1"/>
    </row>
    <row r="519" spans="2:17" x14ac:dyDescent="0.2">
      <c r="B519" s="21"/>
      <c r="C519" s="32"/>
      <c r="D519" s="32"/>
      <c r="Q519" s="1"/>
    </row>
    <row r="520" spans="2:17" x14ac:dyDescent="0.2">
      <c r="B520" s="21"/>
      <c r="C520" s="32"/>
      <c r="D520" s="32"/>
      <c r="Q520" s="1"/>
    </row>
    <row r="521" spans="2:17" x14ac:dyDescent="0.2">
      <c r="B521" s="21"/>
      <c r="C521" s="32"/>
      <c r="D521" s="32"/>
      <c r="Q521" s="1"/>
    </row>
    <row r="522" spans="2:17" x14ac:dyDescent="0.2">
      <c r="B522" s="21"/>
      <c r="C522" s="32"/>
      <c r="D522" s="32"/>
      <c r="Q522" s="1"/>
    </row>
    <row r="523" spans="2:17" x14ac:dyDescent="0.2">
      <c r="B523" s="21"/>
      <c r="C523" s="32"/>
      <c r="D523" s="32"/>
      <c r="Q523" s="1"/>
    </row>
    <row r="524" spans="2:17" x14ac:dyDescent="0.2">
      <c r="B524" s="21"/>
      <c r="C524" s="32"/>
      <c r="D524" s="32"/>
      <c r="Q524" s="1"/>
    </row>
    <row r="525" spans="2:17" x14ac:dyDescent="0.2">
      <c r="B525" s="21"/>
      <c r="C525" s="32"/>
      <c r="D525" s="32"/>
      <c r="Q525" s="1"/>
    </row>
    <row r="526" spans="2:17" x14ac:dyDescent="0.2">
      <c r="B526" s="21"/>
      <c r="C526" s="32"/>
      <c r="D526" s="32"/>
      <c r="Q526" s="1"/>
    </row>
    <row r="527" spans="2:17" x14ac:dyDescent="0.2">
      <c r="B527" s="21"/>
      <c r="C527" s="32"/>
      <c r="D527" s="32"/>
      <c r="Q527" s="1"/>
    </row>
    <row r="528" spans="2:17" x14ac:dyDescent="0.2">
      <c r="B528" s="21"/>
      <c r="C528" s="32"/>
      <c r="D528" s="32"/>
      <c r="Q528" s="1"/>
    </row>
    <row r="529" spans="2:17" x14ac:dyDescent="0.2">
      <c r="B529" s="21"/>
      <c r="C529" s="32"/>
      <c r="D529" s="32"/>
      <c r="Q529" s="1"/>
    </row>
    <row r="530" spans="2:17" x14ac:dyDescent="0.2">
      <c r="B530" s="21"/>
      <c r="C530" s="32"/>
      <c r="D530" s="32"/>
      <c r="Q530" s="1"/>
    </row>
    <row r="531" spans="2:17" x14ac:dyDescent="0.2">
      <c r="B531" s="21"/>
      <c r="C531" s="32"/>
      <c r="D531" s="32"/>
      <c r="Q531" s="1"/>
    </row>
    <row r="532" spans="2:17" x14ac:dyDescent="0.2">
      <c r="B532" s="21"/>
      <c r="C532" s="32"/>
      <c r="D532" s="32"/>
      <c r="Q532" s="1"/>
    </row>
    <row r="533" spans="2:17" x14ac:dyDescent="0.2">
      <c r="B533" s="21"/>
      <c r="C533" s="32"/>
      <c r="D533" s="32"/>
      <c r="Q533" s="1"/>
    </row>
    <row r="534" spans="2:17" x14ac:dyDescent="0.2">
      <c r="B534" s="21"/>
      <c r="C534" s="32"/>
      <c r="D534" s="32"/>
      <c r="Q534" s="1"/>
    </row>
    <row r="535" spans="2:17" x14ac:dyDescent="0.2">
      <c r="B535" s="21"/>
      <c r="C535" s="32"/>
      <c r="D535" s="32"/>
      <c r="Q535" s="1"/>
    </row>
    <row r="536" spans="2:17" x14ac:dyDescent="0.2">
      <c r="B536" s="21"/>
      <c r="C536" s="32"/>
      <c r="D536" s="32"/>
      <c r="Q536" s="1"/>
    </row>
    <row r="537" spans="2:17" x14ac:dyDescent="0.2">
      <c r="B537" s="21"/>
      <c r="C537" s="32"/>
      <c r="D537" s="32"/>
      <c r="Q537" s="1"/>
    </row>
    <row r="538" spans="2:17" x14ac:dyDescent="0.2">
      <c r="B538" s="21"/>
      <c r="C538" s="32"/>
      <c r="D538" s="32"/>
      <c r="Q538" s="1"/>
    </row>
    <row r="539" spans="2:17" x14ac:dyDescent="0.2">
      <c r="B539" s="21"/>
      <c r="C539" s="32"/>
      <c r="D539" s="32"/>
      <c r="Q539" s="1"/>
    </row>
    <row r="540" spans="2:17" x14ac:dyDescent="0.2">
      <c r="B540" s="21"/>
      <c r="C540" s="32"/>
      <c r="D540" s="32"/>
      <c r="Q540" s="1"/>
    </row>
    <row r="541" spans="2:17" x14ac:dyDescent="0.2">
      <c r="B541" s="21"/>
      <c r="C541" s="32"/>
      <c r="D541" s="32"/>
      <c r="Q541" s="1"/>
    </row>
    <row r="542" spans="2:17" x14ac:dyDescent="0.2">
      <c r="B542" s="21"/>
      <c r="C542" s="32"/>
      <c r="D542" s="32"/>
      <c r="Q542" s="1"/>
    </row>
    <row r="543" spans="2:17" x14ac:dyDescent="0.2">
      <c r="B543" s="21"/>
      <c r="C543" s="32"/>
      <c r="D543" s="32"/>
      <c r="Q543" s="1"/>
    </row>
    <row r="544" spans="2:17" x14ac:dyDescent="0.2">
      <c r="B544" s="21"/>
      <c r="C544" s="32"/>
      <c r="D544" s="32"/>
      <c r="Q544" s="1"/>
    </row>
    <row r="545" spans="2:17" x14ac:dyDescent="0.2">
      <c r="B545" s="21"/>
      <c r="C545" s="32"/>
      <c r="D545" s="32"/>
      <c r="Q545" s="1"/>
    </row>
    <row r="546" spans="2:17" x14ac:dyDescent="0.2">
      <c r="B546" s="21"/>
      <c r="C546" s="32"/>
      <c r="D546" s="32"/>
      <c r="Q546" s="1"/>
    </row>
    <row r="547" spans="2:17" x14ac:dyDescent="0.2">
      <c r="B547" s="21"/>
      <c r="C547" s="32"/>
      <c r="D547" s="32"/>
      <c r="Q547" s="1"/>
    </row>
    <row r="548" spans="2:17" x14ac:dyDescent="0.2">
      <c r="B548" s="21"/>
      <c r="C548" s="32"/>
      <c r="D548" s="32"/>
      <c r="Q548" s="1"/>
    </row>
    <row r="549" spans="2:17" x14ac:dyDescent="0.2">
      <c r="B549" s="21"/>
      <c r="C549" s="32"/>
      <c r="D549" s="32"/>
      <c r="Q549" s="1"/>
    </row>
    <row r="550" spans="2:17" x14ac:dyDescent="0.2">
      <c r="B550" s="21"/>
      <c r="C550" s="32"/>
      <c r="D550" s="32"/>
      <c r="Q550" s="1"/>
    </row>
    <row r="551" spans="2:17" x14ac:dyDescent="0.2">
      <c r="B551" s="21"/>
      <c r="C551" s="32"/>
      <c r="D551" s="32"/>
      <c r="Q551" s="1"/>
    </row>
    <row r="552" spans="2:17" x14ac:dyDescent="0.2">
      <c r="B552" s="21"/>
      <c r="C552" s="32"/>
      <c r="D552" s="32"/>
      <c r="Q552" s="1"/>
    </row>
    <row r="553" spans="2:17" x14ac:dyDescent="0.2">
      <c r="B553" s="21"/>
      <c r="C553" s="32"/>
      <c r="D553" s="32"/>
      <c r="Q553" s="1"/>
    </row>
    <row r="554" spans="2:17" x14ac:dyDescent="0.2">
      <c r="B554" s="21"/>
      <c r="C554" s="32"/>
      <c r="D554" s="32"/>
      <c r="Q554" s="1"/>
    </row>
    <row r="555" spans="2:17" x14ac:dyDescent="0.2">
      <c r="B555" s="21"/>
      <c r="C555" s="32"/>
      <c r="D555" s="32"/>
      <c r="Q555" s="1"/>
    </row>
    <row r="556" spans="2:17" x14ac:dyDescent="0.2">
      <c r="B556" s="21"/>
      <c r="C556" s="32"/>
      <c r="D556" s="32"/>
      <c r="Q556" s="1"/>
    </row>
    <row r="557" spans="2:17" x14ac:dyDescent="0.2">
      <c r="B557" s="21"/>
      <c r="C557" s="32"/>
      <c r="D557" s="32"/>
      <c r="Q557" s="1"/>
    </row>
    <row r="558" spans="2:17" x14ac:dyDescent="0.2">
      <c r="B558" s="21"/>
      <c r="C558" s="32"/>
      <c r="D558" s="32"/>
      <c r="Q558" s="1"/>
    </row>
    <row r="559" spans="2:17" x14ac:dyDescent="0.2">
      <c r="B559" s="21"/>
      <c r="C559" s="32"/>
      <c r="D559" s="32"/>
      <c r="Q559" s="1"/>
    </row>
    <row r="560" spans="2:17" x14ac:dyDescent="0.2">
      <c r="B560" s="21"/>
      <c r="C560" s="32"/>
      <c r="D560" s="32"/>
      <c r="Q560" s="1"/>
    </row>
    <row r="561" spans="2:17" x14ac:dyDescent="0.2">
      <c r="B561" s="21"/>
      <c r="C561" s="32"/>
      <c r="D561" s="32"/>
      <c r="Q561" s="1"/>
    </row>
    <row r="562" spans="2:17" x14ac:dyDescent="0.2">
      <c r="B562" s="21"/>
      <c r="C562" s="32"/>
      <c r="D562" s="32"/>
      <c r="Q562" s="1"/>
    </row>
    <row r="563" spans="2:17" x14ac:dyDescent="0.2">
      <c r="B563" s="21"/>
      <c r="C563" s="32"/>
      <c r="D563" s="32"/>
      <c r="Q563" s="1"/>
    </row>
    <row r="564" spans="2:17" x14ac:dyDescent="0.2">
      <c r="B564" s="21"/>
      <c r="C564" s="32"/>
      <c r="D564" s="32"/>
      <c r="Q564" s="1"/>
    </row>
    <row r="565" spans="2:17" x14ac:dyDescent="0.2">
      <c r="B565" s="21"/>
      <c r="C565" s="32"/>
      <c r="D565" s="32"/>
      <c r="Q565" s="1"/>
    </row>
    <row r="566" spans="2:17" x14ac:dyDescent="0.2">
      <c r="B566" s="21"/>
      <c r="C566" s="32"/>
      <c r="D566" s="32"/>
      <c r="Q566" s="1"/>
    </row>
    <row r="567" spans="2:17" x14ac:dyDescent="0.2">
      <c r="B567" s="21"/>
      <c r="C567" s="32"/>
      <c r="D567" s="32"/>
      <c r="Q567" s="1"/>
    </row>
    <row r="568" spans="2:17" x14ac:dyDescent="0.2">
      <c r="B568" s="21"/>
      <c r="C568" s="32"/>
      <c r="D568" s="32"/>
      <c r="Q568" s="1"/>
    </row>
    <row r="569" spans="2:17" x14ac:dyDescent="0.2">
      <c r="B569" s="21"/>
      <c r="C569" s="32"/>
      <c r="D569" s="32"/>
      <c r="Q569" s="1"/>
    </row>
    <row r="570" spans="2:17" x14ac:dyDescent="0.2">
      <c r="B570" s="21"/>
      <c r="C570" s="32"/>
      <c r="D570" s="32"/>
      <c r="Q570" s="1"/>
    </row>
    <row r="571" spans="2:17" x14ac:dyDescent="0.2">
      <c r="B571" s="21"/>
      <c r="C571" s="32"/>
      <c r="D571" s="32"/>
      <c r="Q571" s="1"/>
    </row>
    <row r="572" spans="2:17" x14ac:dyDescent="0.2">
      <c r="B572" s="21"/>
      <c r="C572" s="32"/>
      <c r="D572" s="32"/>
      <c r="Q572" s="1"/>
    </row>
    <row r="573" spans="2:17" x14ac:dyDescent="0.2">
      <c r="B573" s="21"/>
      <c r="C573" s="32"/>
      <c r="D573" s="32"/>
      <c r="Q573" s="1"/>
    </row>
    <row r="574" spans="2:17" x14ac:dyDescent="0.2">
      <c r="B574" s="21"/>
      <c r="C574" s="32"/>
      <c r="D574" s="32"/>
      <c r="Q574" s="1"/>
    </row>
    <row r="575" spans="2:17" x14ac:dyDescent="0.2">
      <c r="B575" s="21"/>
      <c r="C575" s="32"/>
      <c r="D575" s="32"/>
      <c r="Q575" s="1"/>
    </row>
    <row r="576" spans="2:17" x14ac:dyDescent="0.2">
      <c r="B576" s="21"/>
      <c r="C576" s="32"/>
      <c r="D576" s="32"/>
      <c r="Q576" s="1"/>
    </row>
    <row r="577" spans="2:17" x14ac:dyDescent="0.2">
      <c r="B577" s="21"/>
      <c r="C577" s="32"/>
      <c r="D577" s="32"/>
      <c r="Q577" s="1"/>
    </row>
    <row r="578" spans="2:17" x14ac:dyDescent="0.2">
      <c r="B578" s="21"/>
      <c r="C578" s="32"/>
      <c r="D578" s="32"/>
      <c r="Q578" s="1"/>
    </row>
    <row r="579" spans="2:17" x14ac:dyDescent="0.2">
      <c r="B579" s="21"/>
      <c r="C579" s="32"/>
      <c r="D579" s="32"/>
      <c r="Q579" s="1"/>
    </row>
    <row r="580" spans="2:17" x14ac:dyDescent="0.2">
      <c r="B580" s="21"/>
      <c r="C580" s="32"/>
      <c r="D580" s="32"/>
      <c r="Q580" s="1"/>
    </row>
    <row r="581" spans="2:17" x14ac:dyDescent="0.2">
      <c r="B581" s="21"/>
      <c r="C581" s="32"/>
      <c r="D581" s="32"/>
      <c r="Q581" s="1"/>
    </row>
    <row r="582" spans="2:17" x14ac:dyDescent="0.2">
      <c r="B582" s="21"/>
      <c r="C582" s="32"/>
      <c r="D582" s="32"/>
      <c r="Q582" s="1"/>
    </row>
    <row r="583" spans="2:17" x14ac:dyDescent="0.2">
      <c r="B583" s="21"/>
      <c r="C583" s="32"/>
      <c r="D583" s="32"/>
      <c r="Q583" s="1"/>
    </row>
    <row r="584" spans="2:17" x14ac:dyDescent="0.2">
      <c r="B584" s="21"/>
      <c r="C584" s="32"/>
      <c r="D584" s="32"/>
      <c r="Q584" s="1"/>
    </row>
    <row r="585" spans="2:17" x14ac:dyDescent="0.2">
      <c r="B585" s="21"/>
      <c r="C585" s="32"/>
      <c r="D585" s="32"/>
      <c r="Q585" s="1"/>
    </row>
    <row r="586" spans="2:17" x14ac:dyDescent="0.2">
      <c r="B586" s="21"/>
      <c r="C586" s="32"/>
      <c r="D586" s="32"/>
      <c r="Q586" s="1"/>
    </row>
    <row r="587" spans="2:17" x14ac:dyDescent="0.2">
      <c r="B587" s="21"/>
      <c r="C587" s="32"/>
      <c r="D587" s="32"/>
      <c r="Q587" s="1"/>
    </row>
    <row r="588" spans="2:17" x14ac:dyDescent="0.2">
      <c r="B588" s="21"/>
      <c r="C588" s="32"/>
      <c r="D588" s="32"/>
      <c r="Q588" s="1"/>
    </row>
    <row r="589" spans="2:17" x14ac:dyDescent="0.2">
      <c r="B589" s="21"/>
      <c r="C589" s="32"/>
      <c r="D589" s="32"/>
      <c r="Q589" s="1"/>
    </row>
    <row r="590" spans="2:17" x14ac:dyDescent="0.2">
      <c r="B590" s="21"/>
      <c r="C590" s="32"/>
      <c r="D590" s="32"/>
      <c r="Q590" s="1"/>
    </row>
    <row r="591" spans="2:17" x14ac:dyDescent="0.2">
      <c r="B591" s="21"/>
      <c r="C591" s="32"/>
      <c r="D591" s="32"/>
      <c r="Q591" s="1"/>
    </row>
    <row r="592" spans="2:17" x14ac:dyDescent="0.2">
      <c r="B592" s="21"/>
      <c r="C592" s="32"/>
      <c r="D592" s="32"/>
      <c r="Q592" s="1"/>
    </row>
    <row r="593" spans="2:17" x14ac:dyDescent="0.2">
      <c r="B593" s="21"/>
      <c r="C593" s="32"/>
      <c r="D593" s="32"/>
      <c r="Q593" s="1"/>
    </row>
    <row r="594" spans="2:17" x14ac:dyDescent="0.2">
      <c r="B594" s="21"/>
      <c r="C594" s="32"/>
      <c r="D594" s="32"/>
      <c r="Q594" s="1"/>
    </row>
    <row r="595" spans="2:17" x14ac:dyDescent="0.2">
      <c r="B595" s="21"/>
      <c r="C595" s="32"/>
      <c r="D595" s="32"/>
      <c r="Q595" s="1"/>
    </row>
    <row r="596" spans="2:17" x14ac:dyDescent="0.2">
      <c r="B596" s="21"/>
      <c r="C596" s="32"/>
      <c r="D596" s="32"/>
      <c r="Q596" s="1"/>
    </row>
    <row r="597" spans="2:17" x14ac:dyDescent="0.2">
      <c r="B597" s="21"/>
      <c r="C597" s="32"/>
      <c r="D597" s="32"/>
      <c r="Q597" s="1"/>
    </row>
    <row r="598" spans="2:17" x14ac:dyDescent="0.2">
      <c r="B598" s="21"/>
      <c r="C598" s="32"/>
      <c r="D598" s="32"/>
      <c r="Q598" s="1"/>
    </row>
    <row r="599" spans="2:17" x14ac:dyDescent="0.2">
      <c r="B599" s="21"/>
      <c r="C599" s="32"/>
      <c r="D599" s="32"/>
      <c r="Q599" s="1"/>
    </row>
    <row r="600" spans="2:17" x14ac:dyDescent="0.2">
      <c r="B600" s="21"/>
      <c r="C600" s="32"/>
      <c r="D600" s="32"/>
      <c r="Q600" s="1"/>
    </row>
    <row r="601" spans="2:17" x14ac:dyDescent="0.2">
      <c r="B601" s="21"/>
      <c r="C601" s="32"/>
      <c r="D601" s="32"/>
      <c r="Q601" s="1"/>
    </row>
    <row r="602" spans="2:17" x14ac:dyDescent="0.2">
      <c r="B602" s="21"/>
      <c r="C602" s="32"/>
      <c r="D602" s="32"/>
      <c r="Q602" s="1"/>
    </row>
    <row r="603" spans="2:17" x14ac:dyDescent="0.2">
      <c r="B603" s="21"/>
      <c r="C603" s="32"/>
      <c r="D603" s="32"/>
      <c r="Q603" s="1"/>
    </row>
    <row r="604" spans="2:17" x14ac:dyDescent="0.2">
      <c r="B604" s="21"/>
      <c r="C604" s="32"/>
      <c r="D604" s="32"/>
      <c r="Q604" s="1"/>
    </row>
    <row r="605" spans="2:17" x14ac:dyDescent="0.2">
      <c r="B605" s="21"/>
      <c r="C605" s="32"/>
      <c r="D605" s="32"/>
      <c r="Q605" s="1"/>
    </row>
    <row r="606" spans="2:17" x14ac:dyDescent="0.2">
      <c r="B606" s="21"/>
      <c r="C606" s="32"/>
      <c r="D606" s="32"/>
      <c r="Q606" s="1"/>
    </row>
    <row r="607" spans="2:17" x14ac:dyDescent="0.2">
      <c r="B607" s="21"/>
      <c r="C607" s="32"/>
      <c r="D607" s="32"/>
      <c r="Q607" s="1"/>
    </row>
    <row r="608" spans="2:17" x14ac:dyDescent="0.2">
      <c r="B608" s="21"/>
      <c r="C608" s="32"/>
      <c r="D608" s="32"/>
      <c r="Q608" s="1"/>
    </row>
    <row r="609" spans="2:17" x14ac:dyDescent="0.2">
      <c r="B609" s="21"/>
      <c r="C609" s="32"/>
      <c r="D609" s="32"/>
      <c r="Q609" s="1"/>
    </row>
    <row r="610" spans="2:17" x14ac:dyDescent="0.2">
      <c r="B610" s="21"/>
      <c r="C610" s="32"/>
      <c r="D610" s="32"/>
      <c r="Q610" s="1"/>
    </row>
    <row r="611" spans="2:17" x14ac:dyDescent="0.2">
      <c r="B611" s="21"/>
      <c r="C611" s="32"/>
      <c r="D611" s="32"/>
      <c r="Q611" s="1"/>
    </row>
    <row r="612" spans="2:17" x14ac:dyDescent="0.2">
      <c r="B612" s="21"/>
      <c r="C612" s="32"/>
      <c r="D612" s="32"/>
      <c r="Q612" s="1"/>
    </row>
    <row r="613" spans="2:17" x14ac:dyDescent="0.2">
      <c r="B613" s="21"/>
      <c r="C613" s="32"/>
      <c r="D613" s="32"/>
      <c r="Q613" s="1"/>
    </row>
    <row r="614" spans="2:17" x14ac:dyDescent="0.2">
      <c r="B614" s="21"/>
      <c r="C614" s="32"/>
      <c r="D614" s="32"/>
      <c r="Q614" s="1"/>
    </row>
    <row r="615" spans="2:17" x14ac:dyDescent="0.2">
      <c r="B615" s="21"/>
      <c r="C615" s="32"/>
      <c r="D615" s="32"/>
      <c r="Q615" s="1"/>
    </row>
    <row r="616" spans="2:17" x14ac:dyDescent="0.2">
      <c r="B616" s="21"/>
      <c r="C616" s="32"/>
      <c r="D616" s="32"/>
      <c r="Q616" s="1"/>
    </row>
    <row r="617" spans="2:17" x14ac:dyDescent="0.2">
      <c r="B617" s="21"/>
      <c r="C617" s="32"/>
      <c r="D617" s="32"/>
      <c r="Q617" s="1"/>
    </row>
    <row r="618" spans="2:17" x14ac:dyDescent="0.2">
      <c r="B618" s="21"/>
      <c r="C618" s="32"/>
      <c r="D618" s="32"/>
      <c r="Q618" s="1"/>
    </row>
    <row r="619" spans="2:17" x14ac:dyDescent="0.2">
      <c r="B619" s="21"/>
      <c r="C619" s="32"/>
      <c r="D619" s="32"/>
      <c r="Q619" s="1"/>
    </row>
    <row r="620" spans="2:17" x14ac:dyDescent="0.2">
      <c r="B620" s="21"/>
      <c r="C620" s="32"/>
      <c r="D620" s="32"/>
      <c r="Q620" s="1"/>
    </row>
    <row r="621" spans="2:17" x14ac:dyDescent="0.2">
      <c r="B621" s="21"/>
      <c r="C621" s="32"/>
      <c r="D621" s="32"/>
      <c r="Q621" s="1"/>
    </row>
    <row r="622" spans="2:17" x14ac:dyDescent="0.2">
      <c r="B622" s="21"/>
      <c r="C622" s="32"/>
      <c r="D622" s="32"/>
      <c r="Q622" s="1"/>
    </row>
    <row r="623" spans="2:17" x14ac:dyDescent="0.2">
      <c r="B623" s="21"/>
      <c r="C623" s="32"/>
      <c r="D623" s="32"/>
      <c r="Q623" s="1"/>
    </row>
    <row r="624" spans="2:17" x14ac:dyDescent="0.2">
      <c r="B624" s="21"/>
      <c r="C624" s="32"/>
      <c r="D624" s="32"/>
      <c r="Q624" s="1"/>
    </row>
    <row r="625" spans="2:17" x14ac:dyDescent="0.2">
      <c r="B625" s="21"/>
      <c r="C625" s="32"/>
      <c r="D625" s="32"/>
      <c r="Q625" s="1"/>
    </row>
    <row r="626" spans="2:17" x14ac:dyDescent="0.2">
      <c r="B626" s="21"/>
      <c r="C626" s="32"/>
      <c r="D626" s="32"/>
      <c r="Q626" s="1"/>
    </row>
    <row r="627" spans="2:17" x14ac:dyDescent="0.2">
      <c r="B627" s="21"/>
      <c r="C627" s="32"/>
      <c r="D627" s="32"/>
      <c r="Q627" s="1"/>
    </row>
    <row r="628" spans="2:17" x14ac:dyDescent="0.2">
      <c r="B628" s="21"/>
      <c r="C628" s="32"/>
      <c r="D628" s="32"/>
      <c r="Q628" s="1"/>
    </row>
    <row r="629" spans="2:17" x14ac:dyDescent="0.2">
      <c r="B629" s="21"/>
      <c r="C629" s="32"/>
      <c r="D629" s="32"/>
      <c r="Q629" s="1"/>
    </row>
    <row r="630" spans="2:17" x14ac:dyDescent="0.2">
      <c r="B630" s="21"/>
      <c r="C630" s="32"/>
      <c r="D630" s="32"/>
      <c r="Q630" s="1"/>
    </row>
    <row r="631" spans="2:17" x14ac:dyDescent="0.2">
      <c r="B631" s="21"/>
      <c r="C631" s="32"/>
      <c r="D631" s="32"/>
      <c r="Q631" s="1"/>
    </row>
    <row r="632" spans="2:17" x14ac:dyDescent="0.2">
      <c r="B632" s="21"/>
      <c r="C632" s="32"/>
      <c r="D632" s="32"/>
      <c r="Q632" s="1"/>
    </row>
    <row r="633" spans="2:17" x14ac:dyDescent="0.2">
      <c r="B633" s="21"/>
      <c r="C633" s="32"/>
      <c r="D633" s="32"/>
      <c r="Q633" s="1"/>
    </row>
    <row r="634" spans="2:17" x14ac:dyDescent="0.2">
      <c r="B634" s="21"/>
      <c r="C634" s="32"/>
      <c r="D634" s="32"/>
      <c r="Q634" s="1"/>
    </row>
    <row r="635" spans="2:17" x14ac:dyDescent="0.2">
      <c r="B635" s="21"/>
      <c r="C635" s="32"/>
      <c r="D635" s="32"/>
      <c r="Q635" s="1"/>
    </row>
    <row r="636" spans="2:17" x14ac:dyDescent="0.2">
      <c r="B636" s="21"/>
      <c r="C636" s="32"/>
      <c r="D636" s="32"/>
      <c r="Q636" s="1"/>
    </row>
    <row r="637" spans="2:17" x14ac:dyDescent="0.2">
      <c r="B637" s="21"/>
      <c r="C637" s="32"/>
      <c r="D637" s="32"/>
      <c r="Q637" s="1"/>
    </row>
    <row r="638" spans="2:17" x14ac:dyDescent="0.2">
      <c r="B638" s="21"/>
      <c r="C638" s="32"/>
      <c r="D638" s="32"/>
      <c r="Q638" s="1"/>
    </row>
    <row r="639" spans="2:17" x14ac:dyDescent="0.2">
      <c r="B639" s="21"/>
      <c r="C639" s="32"/>
      <c r="D639" s="32"/>
      <c r="Q639" s="1"/>
    </row>
    <row r="640" spans="2:17" x14ac:dyDescent="0.2">
      <c r="B640" s="21"/>
      <c r="C640" s="32"/>
      <c r="D640" s="32"/>
      <c r="Q640" s="1"/>
    </row>
    <row r="641" spans="2:17" x14ac:dyDescent="0.2">
      <c r="B641" s="21"/>
      <c r="C641" s="32"/>
      <c r="D641" s="32"/>
      <c r="Q641" s="1"/>
    </row>
    <row r="642" spans="2:17" x14ac:dyDescent="0.2">
      <c r="B642" s="21"/>
      <c r="C642" s="32"/>
      <c r="D642" s="32"/>
      <c r="Q642" s="1"/>
    </row>
    <row r="643" spans="2:17" x14ac:dyDescent="0.2">
      <c r="B643" s="21"/>
      <c r="C643" s="32"/>
      <c r="D643" s="32"/>
      <c r="Q643" s="1"/>
    </row>
    <row r="644" spans="2:17" x14ac:dyDescent="0.2">
      <c r="B644" s="21"/>
      <c r="C644" s="32"/>
      <c r="D644" s="32"/>
      <c r="Q644" s="1"/>
    </row>
    <row r="645" spans="2:17" x14ac:dyDescent="0.2">
      <c r="B645" s="21"/>
      <c r="C645" s="32"/>
      <c r="D645" s="32"/>
      <c r="Q645" s="1"/>
    </row>
    <row r="646" spans="2:17" x14ac:dyDescent="0.2">
      <c r="B646" s="21"/>
      <c r="C646" s="32"/>
      <c r="D646" s="32"/>
      <c r="Q646" s="1"/>
    </row>
    <row r="647" spans="2:17" x14ac:dyDescent="0.2">
      <c r="B647" s="21"/>
      <c r="C647" s="32"/>
      <c r="D647" s="32"/>
      <c r="Q647" s="1"/>
    </row>
    <row r="648" spans="2:17" x14ac:dyDescent="0.2">
      <c r="B648" s="21"/>
      <c r="C648" s="32"/>
      <c r="D648" s="32"/>
      <c r="Q648" s="1"/>
    </row>
    <row r="649" spans="2:17" x14ac:dyDescent="0.2">
      <c r="B649" s="21"/>
      <c r="C649" s="32"/>
      <c r="D649" s="32"/>
      <c r="Q649" s="1"/>
    </row>
    <row r="650" spans="2:17" x14ac:dyDescent="0.2">
      <c r="B650" s="21"/>
      <c r="C650" s="32"/>
      <c r="D650" s="32"/>
      <c r="Q650" s="1"/>
    </row>
    <row r="651" spans="2:17" x14ac:dyDescent="0.2">
      <c r="B651" s="21"/>
      <c r="C651" s="32"/>
      <c r="D651" s="32"/>
      <c r="Q651" s="1"/>
    </row>
    <row r="652" spans="2:17" x14ac:dyDescent="0.2">
      <c r="B652" s="21"/>
      <c r="C652" s="32"/>
      <c r="D652" s="32"/>
      <c r="Q652" s="1"/>
    </row>
    <row r="653" spans="2:17" x14ac:dyDescent="0.2">
      <c r="B653" s="21"/>
      <c r="C653" s="32"/>
      <c r="D653" s="32"/>
      <c r="Q653" s="1"/>
    </row>
    <row r="654" spans="2:17" x14ac:dyDescent="0.2">
      <c r="B654" s="21"/>
      <c r="C654" s="32"/>
      <c r="D654" s="32"/>
      <c r="Q654" s="1"/>
    </row>
    <row r="655" spans="2:17" x14ac:dyDescent="0.2">
      <c r="B655" s="21"/>
      <c r="C655" s="32"/>
      <c r="D655" s="32"/>
      <c r="Q655" s="1"/>
    </row>
    <row r="656" spans="2:17" x14ac:dyDescent="0.2">
      <c r="B656" s="21"/>
      <c r="C656" s="32"/>
      <c r="D656" s="32"/>
      <c r="Q656" s="1"/>
    </row>
    <row r="657" spans="2:17" x14ac:dyDescent="0.2">
      <c r="B657" s="21"/>
      <c r="C657" s="32"/>
      <c r="D657" s="32"/>
      <c r="Q657" s="1"/>
    </row>
    <row r="658" spans="2:17" x14ac:dyDescent="0.2">
      <c r="B658" s="21"/>
      <c r="C658" s="32"/>
      <c r="D658" s="32"/>
      <c r="Q658" s="1"/>
    </row>
    <row r="659" spans="2:17" x14ac:dyDescent="0.2">
      <c r="B659" s="21"/>
      <c r="C659" s="32"/>
      <c r="D659" s="32"/>
      <c r="Q659" s="1"/>
    </row>
    <row r="660" spans="2:17" x14ac:dyDescent="0.2">
      <c r="B660" s="21"/>
      <c r="C660" s="32"/>
      <c r="D660" s="32"/>
      <c r="Q660" s="1"/>
    </row>
    <row r="661" spans="2:17" x14ac:dyDescent="0.2">
      <c r="B661" s="21"/>
      <c r="C661" s="32"/>
      <c r="D661" s="32"/>
      <c r="Q661" s="1"/>
    </row>
    <row r="662" spans="2:17" x14ac:dyDescent="0.2">
      <c r="B662" s="21"/>
      <c r="C662" s="32"/>
      <c r="D662" s="32"/>
      <c r="Q662" s="1"/>
    </row>
    <row r="663" spans="2:17" x14ac:dyDescent="0.2">
      <c r="B663" s="21"/>
      <c r="C663" s="32"/>
      <c r="D663" s="32"/>
      <c r="Q663" s="1"/>
    </row>
    <row r="664" spans="2:17" x14ac:dyDescent="0.2">
      <c r="B664" s="21"/>
      <c r="C664" s="32"/>
      <c r="D664" s="32"/>
      <c r="Q664" s="1"/>
    </row>
    <row r="665" spans="2:17" x14ac:dyDescent="0.2">
      <c r="B665" s="21"/>
      <c r="C665" s="32"/>
      <c r="D665" s="32"/>
      <c r="Q665" s="1"/>
    </row>
    <row r="666" spans="2:17" x14ac:dyDescent="0.2">
      <c r="B666" s="21"/>
      <c r="C666" s="32"/>
      <c r="D666" s="32"/>
      <c r="Q666" s="1"/>
    </row>
    <row r="667" spans="2:17" x14ac:dyDescent="0.2">
      <c r="B667" s="21"/>
      <c r="C667" s="32"/>
      <c r="D667" s="32"/>
      <c r="Q667" s="1"/>
    </row>
    <row r="668" spans="2:17" x14ac:dyDescent="0.2">
      <c r="B668" s="21"/>
      <c r="C668" s="32"/>
      <c r="D668" s="32"/>
      <c r="Q668" s="1"/>
    </row>
    <row r="669" spans="2:17" x14ac:dyDescent="0.2">
      <c r="B669" s="21"/>
      <c r="C669" s="32"/>
      <c r="D669" s="32"/>
      <c r="Q669" s="1"/>
    </row>
    <row r="670" spans="2:17" x14ac:dyDescent="0.2">
      <c r="B670" s="21"/>
      <c r="C670" s="32"/>
      <c r="D670" s="32"/>
      <c r="Q670" s="1"/>
    </row>
    <row r="671" spans="2:17" x14ac:dyDescent="0.2">
      <c r="B671" s="21"/>
      <c r="C671" s="32"/>
      <c r="D671" s="32"/>
      <c r="Q671" s="1"/>
    </row>
    <row r="672" spans="2:17" x14ac:dyDescent="0.2">
      <c r="B672" s="21"/>
      <c r="C672" s="32"/>
      <c r="D672" s="32"/>
      <c r="Q672" s="1"/>
    </row>
    <row r="673" spans="2:17" x14ac:dyDescent="0.2">
      <c r="B673" s="21"/>
      <c r="C673" s="32"/>
      <c r="D673" s="32"/>
      <c r="Q673" s="1"/>
    </row>
    <row r="674" spans="2:17" x14ac:dyDescent="0.2">
      <c r="B674" s="21"/>
      <c r="C674" s="32"/>
      <c r="D674" s="32"/>
      <c r="Q674" s="1"/>
    </row>
    <row r="675" spans="2:17" x14ac:dyDescent="0.2">
      <c r="B675" s="21"/>
      <c r="C675" s="32"/>
      <c r="D675" s="32"/>
      <c r="Q675" s="1"/>
    </row>
    <row r="676" spans="2:17" x14ac:dyDescent="0.2">
      <c r="B676" s="21"/>
      <c r="C676" s="32"/>
      <c r="D676" s="32"/>
      <c r="Q676" s="1"/>
    </row>
    <row r="677" spans="2:17" x14ac:dyDescent="0.2">
      <c r="B677" s="21"/>
      <c r="C677" s="32"/>
      <c r="D677" s="32"/>
      <c r="Q677" s="1"/>
    </row>
    <row r="678" spans="2:17" x14ac:dyDescent="0.2">
      <c r="B678" s="21"/>
      <c r="C678" s="32"/>
      <c r="D678" s="32"/>
      <c r="Q678" s="1"/>
    </row>
    <row r="679" spans="2:17" x14ac:dyDescent="0.2">
      <c r="B679" s="21"/>
      <c r="C679" s="32"/>
      <c r="D679" s="32"/>
      <c r="Q679" s="1"/>
    </row>
    <row r="680" spans="2:17" x14ac:dyDescent="0.2">
      <c r="B680" s="21"/>
      <c r="C680" s="32"/>
      <c r="D680" s="32"/>
      <c r="Q680" s="1"/>
    </row>
    <row r="681" spans="2:17" x14ac:dyDescent="0.2">
      <c r="B681" s="21"/>
      <c r="C681" s="32"/>
      <c r="D681" s="32"/>
      <c r="Q681" s="1"/>
    </row>
    <row r="682" spans="2:17" x14ac:dyDescent="0.2">
      <c r="B682" s="21"/>
      <c r="C682" s="32"/>
      <c r="D682" s="32"/>
      <c r="Q682" s="1"/>
    </row>
    <row r="683" spans="2:17" x14ac:dyDescent="0.2">
      <c r="B683" s="21"/>
      <c r="C683" s="32"/>
      <c r="D683" s="32"/>
      <c r="Q683" s="1"/>
    </row>
    <row r="684" spans="2:17" x14ac:dyDescent="0.2">
      <c r="B684" s="21"/>
      <c r="C684" s="32"/>
      <c r="D684" s="32"/>
      <c r="Q684" s="1"/>
    </row>
    <row r="685" spans="2:17" x14ac:dyDescent="0.2">
      <c r="B685" s="21"/>
      <c r="C685" s="32"/>
      <c r="D685" s="32"/>
      <c r="Q685" s="1"/>
    </row>
    <row r="686" spans="2:17" x14ac:dyDescent="0.2">
      <c r="B686" s="21"/>
      <c r="C686" s="32"/>
      <c r="D686" s="32"/>
      <c r="Q686" s="1"/>
    </row>
    <row r="687" spans="2:17" x14ac:dyDescent="0.2">
      <c r="B687" s="21"/>
      <c r="C687" s="32"/>
      <c r="D687" s="32"/>
      <c r="Q687" s="1"/>
    </row>
    <row r="688" spans="2:17" x14ac:dyDescent="0.2">
      <c r="B688" s="21"/>
      <c r="C688" s="32"/>
      <c r="D688" s="32"/>
      <c r="Q688" s="1"/>
    </row>
    <row r="689" spans="2:17" x14ac:dyDescent="0.2">
      <c r="B689" s="21"/>
      <c r="C689" s="32"/>
      <c r="D689" s="32"/>
      <c r="Q689" s="1"/>
    </row>
    <row r="690" spans="2:17" x14ac:dyDescent="0.2">
      <c r="B690" s="21"/>
      <c r="C690" s="32"/>
      <c r="D690" s="32"/>
      <c r="Q690" s="1"/>
    </row>
    <row r="691" spans="2:17" x14ac:dyDescent="0.2">
      <c r="B691" s="21"/>
      <c r="C691" s="32"/>
      <c r="D691" s="32"/>
      <c r="Q691" s="1"/>
    </row>
    <row r="692" spans="2:17" x14ac:dyDescent="0.2">
      <c r="B692" s="21"/>
      <c r="C692" s="32"/>
      <c r="D692" s="32"/>
      <c r="Q692" s="1"/>
    </row>
    <row r="693" spans="2:17" x14ac:dyDescent="0.2">
      <c r="B693" s="21"/>
      <c r="C693" s="32"/>
      <c r="D693" s="32"/>
      <c r="Q693" s="1"/>
    </row>
    <row r="694" spans="2:17" x14ac:dyDescent="0.2">
      <c r="B694" s="21"/>
      <c r="C694" s="32"/>
      <c r="D694" s="32"/>
      <c r="Q694" s="1"/>
    </row>
    <row r="695" spans="2:17" x14ac:dyDescent="0.2">
      <c r="B695" s="21"/>
      <c r="C695" s="32"/>
      <c r="D695" s="32"/>
      <c r="Q695" s="1"/>
    </row>
    <row r="696" spans="2:17" x14ac:dyDescent="0.2">
      <c r="B696" s="21"/>
      <c r="C696" s="32"/>
      <c r="D696" s="32"/>
      <c r="Q696" s="1"/>
    </row>
    <row r="697" spans="2:17" x14ac:dyDescent="0.2">
      <c r="B697" s="21"/>
      <c r="C697" s="32"/>
      <c r="D697" s="32"/>
      <c r="Q697" s="1"/>
    </row>
    <row r="698" spans="2:17" x14ac:dyDescent="0.2">
      <c r="B698" s="21"/>
      <c r="C698" s="32"/>
      <c r="D698" s="32"/>
      <c r="Q698" s="1"/>
    </row>
    <row r="699" spans="2:17" x14ac:dyDescent="0.2">
      <c r="B699" s="21"/>
      <c r="C699" s="32"/>
      <c r="D699" s="32"/>
      <c r="Q699" s="1"/>
    </row>
    <row r="700" spans="2:17" x14ac:dyDescent="0.2">
      <c r="B700" s="21"/>
      <c r="C700" s="32"/>
      <c r="D700" s="32"/>
      <c r="Q700" s="1"/>
    </row>
    <row r="701" spans="2:17" x14ac:dyDescent="0.2">
      <c r="B701" s="21"/>
      <c r="C701" s="32"/>
      <c r="D701" s="32"/>
      <c r="Q701" s="1"/>
    </row>
    <row r="702" spans="2:17" x14ac:dyDescent="0.2">
      <c r="B702" s="21"/>
      <c r="C702" s="32"/>
      <c r="D702" s="32"/>
      <c r="Q702" s="1"/>
    </row>
    <row r="703" spans="2:17" x14ac:dyDescent="0.2">
      <c r="B703" s="21"/>
      <c r="C703" s="32"/>
      <c r="D703" s="32"/>
      <c r="Q703" s="1"/>
    </row>
    <row r="704" spans="2:17" x14ac:dyDescent="0.2">
      <c r="B704" s="21"/>
      <c r="C704" s="32"/>
      <c r="D704" s="32"/>
      <c r="Q704" s="1"/>
    </row>
    <row r="705" spans="2:17" x14ac:dyDescent="0.2">
      <c r="B705" s="21"/>
      <c r="C705" s="32"/>
      <c r="D705" s="32"/>
      <c r="Q705" s="1"/>
    </row>
    <row r="706" spans="2:17" x14ac:dyDescent="0.2">
      <c r="B706" s="21"/>
      <c r="C706" s="32"/>
      <c r="D706" s="32"/>
      <c r="Q706" s="1"/>
    </row>
    <row r="707" spans="2:17" x14ac:dyDescent="0.2">
      <c r="B707" s="21"/>
      <c r="C707" s="32"/>
      <c r="D707" s="32"/>
      <c r="Q707" s="1"/>
    </row>
    <row r="708" spans="2:17" x14ac:dyDescent="0.2">
      <c r="B708" s="21"/>
      <c r="C708" s="32"/>
      <c r="D708" s="32"/>
      <c r="Q708" s="1"/>
    </row>
    <row r="709" spans="2:17" x14ac:dyDescent="0.2">
      <c r="B709" s="21"/>
      <c r="C709" s="32"/>
      <c r="D709" s="32"/>
      <c r="Q709" s="1"/>
    </row>
    <row r="710" spans="2:17" x14ac:dyDescent="0.2">
      <c r="B710" s="21"/>
      <c r="C710" s="32"/>
      <c r="D710" s="32"/>
      <c r="Q710" s="1"/>
    </row>
    <row r="711" spans="2:17" x14ac:dyDescent="0.2">
      <c r="B711" s="21"/>
      <c r="C711" s="32"/>
      <c r="D711" s="32"/>
      <c r="Q711" s="1"/>
    </row>
    <row r="712" spans="2:17" x14ac:dyDescent="0.2">
      <c r="B712" s="21"/>
      <c r="C712" s="32"/>
      <c r="D712" s="32"/>
      <c r="Q712" s="1"/>
    </row>
    <row r="713" spans="2:17" x14ac:dyDescent="0.2">
      <c r="B713" s="21"/>
      <c r="C713" s="32"/>
      <c r="D713" s="32"/>
      <c r="Q713" s="1"/>
    </row>
    <row r="714" spans="2:17" x14ac:dyDescent="0.2">
      <c r="B714" s="21"/>
      <c r="C714" s="32"/>
      <c r="D714" s="32"/>
      <c r="Q714" s="1"/>
    </row>
    <row r="715" spans="2:17" x14ac:dyDescent="0.2">
      <c r="B715" s="21"/>
      <c r="C715" s="32"/>
      <c r="D715" s="32"/>
      <c r="Q715" s="1"/>
    </row>
    <row r="716" spans="2:17" x14ac:dyDescent="0.2">
      <c r="B716" s="21"/>
      <c r="C716" s="32"/>
      <c r="D716" s="32"/>
      <c r="Q716" s="1"/>
    </row>
    <row r="717" spans="2:17" x14ac:dyDescent="0.2">
      <c r="B717" s="21"/>
      <c r="C717" s="32"/>
      <c r="D717" s="32"/>
      <c r="Q717" s="1"/>
    </row>
    <row r="718" spans="2:17" x14ac:dyDescent="0.2">
      <c r="B718" s="21"/>
      <c r="C718" s="32"/>
      <c r="D718" s="32"/>
      <c r="Q718" s="1"/>
    </row>
    <row r="719" spans="2:17" x14ac:dyDescent="0.2">
      <c r="B719" s="21"/>
      <c r="C719" s="32"/>
      <c r="D719" s="32"/>
      <c r="Q719" s="1"/>
    </row>
    <row r="720" spans="2:17" x14ac:dyDescent="0.2">
      <c r="B720" s="21"/>
      <c r="C720" s="32"/>
      <c r="D720" s="32"/>
      <c r="Q720" s="1"/>
    </row>
    <row r="721" spans="2:17" x14ac:dyDescent="0.2">
      <c r="B721" s="21"/>
      <c r="C721" s="32"/>
      <c r="D721" s="32"/>
      <c r="Q721" s="1"/>
    </row>
    <row r="722" spans="2:17" x14ac:dyDescent="0.2">
      <c r="B722" s="21"/>
      <c r="C722" s="32"/>
      <c r="D722" s="32"/>
      <c r="Q722" s="1"/>
    </row>
    <row r="723" spans="2:17" x14ac:dyDescent="0.2">
      <c r="B723" s="21"/>
      <c r="C723" s="32"/>
      <c r="D723" s="32"/>
      <c r="Q723" s="1"/>
    </row>
    <row r="724" spans="2:17" x14ac:dyDescent="0.2">
      <c r="B724" s="21"/>
      <c r="C724" s="32"/>
      <c r="D724" s="32"/>
      <c r="Q724" s="1"/>
    </row>
    <row r="725" spans="2:17" x14ac:dyDescent="0.2">
      <c r="B725" s="21"/>
      <c r="C725" s="32"/>
      <c r="D725" s="32"/>
      <c r="Q725" s="1"/>
    </row>
    <row r="726" spans="2:17" x14ac:dyDescent="0.2">
      <c r="B726" s="21"/>
      <c r="C726" s="32"/>
      <c r="D726" s="32"/>
      <c r="Q726" s="1"/>
    </row>
    <row r="727" spans="2:17" x14ac:dyDescent="0.2">
      <c r="B727" s="21"/>
      <c r="C727" s="32"/>
      <c r="D727" s="32"/>
      <c r="Q727" s="1"/>
    </row>
    <row r="728" spans="2:17" x14ac:dyDescent="0.2">
      <c r="B728" s="21"/>
      <c r="C728" s="32"/>
      <c r="D728" s="32"/>
      <c r="Q728" s="1"/>
    </row>
    <row r="729" spans="2:17" x14ac:dyDescent="0.2">
      <c r="B729" s="21"/>
      <c r="C729" s="32"/>
      <c r="D729" s="32"/>
      <c r="Q729" s="1"/>
    </row>
    <row r="730" spans="2:17" x14ac:dyDescent="0.2">
      <c r="B730" s="21"/>
      <c r="C730" s="32"/>
      <c r="D730" s="32"/>
      <c r="Q730" s="1"/>
    </row>
    <row r="731" spans="2:17" x14ac:dyDescent="0.2">
      <c r="B731" s="21"/>
      <c r="C731" s="32"/>
      <c r="D731" s="32"/>
      <c r="Q731" s="1"/>
    </row>
    <row r="732" spans="2:17" x14ac:dyDescent="0.2">
      <c r="B732" s="21"/>
      <c r="C732" s="32"/>
      <c r="D732" s="32"/>
      <c r="Q732" s="1"/>
    </row>
    <row r="733" spans="2:17" x14ac:dyDescent="0.2">
      <c r="B733" s="21"/>
      <c r="C733" s="32"/>
      <c r="D733" s="32"/>
      <c r="Q733" s="1"/>
    </row>
    <row r="734" spans="2:17" x14ac:dyDescent="0.2">
      <c r="B734" s="21"/>
      <c r="C734" s="32"/>
      <c r="D734" s="32"/>
      <c r="Q734" s="1"/>
    </row>
    <row r="735" spans="2:17" x14ac:dyDescent="0.2">
      <c r="B735" s="21"/>
      <c r="C735" s="32"/>
      <c r="D735" s="32"/>
      <c r="Q735" s="1"/>
    </row>
    <row r="736" spans="2:17" x14ac:dyDescent="0.2">
      <c r="B736" s="21"/>
      <c r="C736" s="32"/>
      <c r="D736" s="32"/>
      <c r="Q736" s="1"/>
    </row>
    <row r="737" spans="2:17" x14ac:dyDescent="0.2">
      <c r="B737" s="21"/>
      <c r="C737" s="32"/>
      <c r="D737" s="32"/>
      <c r="Q737" s="1"/>
    </row>
    <row r="738" spans="2:17" x14ac:dyDescent="0.2">
      <c r="B738" s="21"/>
      <c r="C738" s="32"/>
      <c r="D738" s="32"/>
      <c r="Q738" s="1"/>
    </row>
    <row r="739" spans="2:17" x14ac:dyDescent="0.2">
      <c r="B739" s="21"/>
      <c r="C739" s="32"/>
      <c r="D739" s="32"/>
      <c r="Q739" s="1"/>
    </row>
    <row r="740" spans="2:17" x14ac:dyDescent="0.2">
      <c r="B740" s="21"/>
      <c r="C740" s="32"/>
      <c r="D740" s="32"/>
      <c r="Q740" s="1"/>
    </row>
    <row r="741" spans="2:17" x14ac:dyDescent="0.2">
      <c r="B741" s="21"/>
      <c r="C741" s="32"/>
      <c r="D741" s="32"/>
      <c r="Q741" s="1"/>
    </row>
    <row r="742" spans="2:17" x14ac:dyDescent="0.2">
      <c r="B742" s="21"/>
      <c r="C742" s="32"/>
      <c r="D742" s="32"/>
      <c r="Q742" s="1"/>
    </row>
    <row r="743" spans="2:17" x14ac:dyDescent="0.2">
      <c r="B743" s="21"/>
      <c r="C743" s="32"/>
      <c r="D743" s="32"/>
      <c r="Q743" s="1"/>
    </row>
    <row r="744" spans="2:17" x14ac:dyDescent="0.2">
      <c r="B744" s="21"/>
      <c r="C744" s="32"/>
      <c r="D744" s="32"/>
      <c r="Q744" s="1"/>
    </row>
    <row r="745" spans="2:17" x14ac:dyDescent="0.2">
      <c r="B745" s="21"/>
      <c r="C745" s="32"/>
      <c r="D745" s="32"/>
      <c r="Q745" s="1"/>
    </row>
    <row r="746" spans="2:17" x14ac:dyDescent="0.2">
      <c r="B746" s="21"/>
      <c r="C746" s="32"/>
      <c r="D746" s="32"/>
      <c r="Q746" s="1"/>
    </row>
    <row r="747" spans="2:17" x14ac:dyDescent="0.2">
      <c r="B747" s="21"/>
      <c r="C747" s="32"/>
      <c r="D747" s="32"/>
      <c r="Q747" s="1"/>
    </row>
    <row r="748" spans="2:17" x14ac:dyDescent="0.2">
      <c r="B748" s="21"/>
      <c r="C748" s="32"/>
      <c r="D748" s="32"/>
      <c r="Q748" s="1"/>
    </row>
    <row r="749" spans="2:17" x14ac:dyDescent="0.2">
      <c r="B749" s="21"/>
      <c r="C749" s="32"/>
      <c r="D749" s="32"/>
      <c r="Q749" s="1"/>
    </row>
    <row r="750" spans="2:17" x14ac:dyDescent="0.2">
      <c r="B750" s="21"/>
      <c r="C750" s="32"/>
      <c r="D750" s="32"/>
      <c r="Q750" s="1"/>
    </row>
    <row r="751" spans="2:17" x14ac:dyDescent="0.2">
      <c r="B751" s="21"/>
      <c r="C751" s="32"/>
      <c r="D751" s="32"/>
      <c r="Q751" s="1"/>
    </row>
    <row r="752" spans="2:17" x14ac:dyDescent="0.2">
      <c r="B752" s="21"/>
      <c r="C752" s="32"/>
      <c r="D752" s="32"/>
      <c r="Q752" s="1"/>
    </row>
    <row r="753" spans="2:17" x14ac:dyDescent="0.2">
      <c r="B753" s="21"/>
      <c r="C753" s="32"/>
      <c r="D753" s="32"/>
      <c r="Q753" s="1"/>
    </row>
    <row r="754" spans="2:17" x14ac:dyDescent="0.2">
      <c r="B754" s="21"/>
      <c r="C754" s="32"/>
      <c r="D754" s="32"/>
      <c r="Q754" s="1"/>
    </row>
    <row r="755" spans="2:17" x14ac:dyDescent="0.2">
      <c r="B755" s="21"/>
      <c r="C755" s="32"/>
      <c r="D755" s="32"/>
      <c r="Q755" s="1"/>
    </row>
    <row r="756" spans="2:17" x14ac:dyDescent="0.2">
      <c r="B756" s="21"/>
      <c r="C756" s="32"/>
      <c r="D756" s="32"/>
      <c r="Q756" s="1"/>
    </row>
    <row r="757" spans="2:17" x14ac:dyDescent="0.2">
      <c r="B757" s="21"/>
      <c r="C757" s="32"/>
      <c r="D757" s="32"/>
      <c r="Q757" s="1"/>
    </row>
    <row r="758" spans="2:17" x14ac:dyDescent="0.2">
      <c r="B758" s="21"/>
      <c r="C758" s="32"/>
      <c r="D758" s="32"/>
      <c r="Q758" s="1"/>
    </row>
    <row r="759" spans="2:17" x14ac:dyDescent="0.2">
      <c r="B759" s="21"/>
      <c r="C759" s="32"/>
      <c r="D759" s="32"/>
      <c r="Q759" s="1"/>
    </row>
    <row r="760" spans="2:17" x14ac:dyDescent="0.2">
      <c r="B760" s="21"/>
      <c r="C760" s="32"/>
      <c r="D760" s="32"/>
      <c r="Q760" s="1"/>
    </row>
    <row r="761" spans="2:17" x14ac:dyDescent="0.2">
      <c r="B761" s="21"/>
      <c r="C761" s="32"/>
      <c r="D761" s="32"/>
      <c r="Q761" s="1"/>
    </row>
    <row r="762" spans="2:17" x14ac:dyDescent="0.2">
      <c r="B762" s="21"/>
      <c r="C762" s="32"/>
      <c r="D762" s="32"/>
      <c r="Q762" s="1"/>
    </row>
    <row r="763" spans="2:17" x14ac:dyDescent="0.2">
      <c r="B763" s="21"/>
      <c r="C763" s="32"/>
      <c r="D763" s="32"/>
      <c r="Q763" s="1"/>
    </row>
    <row r="764" spans="2:17" x14ac:dyDescent="0.2">
      <c r="B764" s="21"/>
      <c r="C764" s="32"/>
      <c r="D764" s="32"/>
      <c r="Q764" s="1"/>
    </row>
    <row r="765" spans="2:17" x14ac:dyDescent="0.2">
      <c r="B765" s="21"/>
      <c r="C765" s="32"/>
      <c r="D765" s="32"/>
      <c r="Q765" s="1"/>
    </row>
    <row r="766" spans="2:17" x14ac:dyDescent="0.2">
      <c r="B766" s="21"/>
      <c r="C766" s="32"/>
      <c r="D766" s="32"/>
      <c r="Q766" s="1"/>
    </row>
    <row r="767" spans="2:17" x14ac:dyDescent="0.2">
      <c r="B767" s="21"/>
      <c r="C767" s="32"/>
      <c r="D767" s="32"/>
      <c r="Q767" s="1"/>
    </row>
    <row r="768" spans="2:17" x14ac:dyDescent="0.2">
      <c r="B768" s="21"/>
      <c r="C768" s="32"/>
      <c r="D768" s="32"/>
      <c r="Q768" s="1"/>
    </row>
    <row r="769" spans="2:17" x14ac:dyDescent="0.2">
      <c r="B769" s="21"/>
      <c r="C769" s="32"/>
      <c r="D769" s="32"/>
      <c r="Q769" s="1"/>
    </row>
    <row r="770" spans="2:17" x14ac:dyDescent="0.2">
      <c r="B770" s="21"/>
      <c r="C770" s="32"/>
      <c r="D770" s="32"/>
      <c r="Q770" s="1"/>
    </row>
    <row r="771" spans="2:17" x14ac:dyDescent="0.2">
      <c r="B771" s="21"/>
      <c r="C771" s="32"/>
      <c r="D771" s="32"/>
      <c r="Q771" s="1"/>
    </row>
    <row r="772" spans="2:17" x14ac:dyDescent="0.2">
      <c r="B772" s="21"/>
      <c r="C772" s="32"/>
      <c r="D772" s="32"/>
      <c r="Q772" s="1"/>
    </row>
    <row r="773" spans="2:17" x14ac:dyDescent="0.2">
      <c r="B773" s="21"/>
      <c r="C773" s="32"/>
      <c r="D773" s="32"/>
      <c r="Q773" s="1"/>
    </row>
    <row r="774" spans="2:17" x14ac:dyDescent="0.2">
      <c r="B774" s="21"/>
      <c r="C774" s="32"/>
      <c r="D774" s="32"/>
      <c r="Q774" s="1"/>
    </row>
    <row r="775" spans="2:17" x14ac:dyDescent="0.2">
      <c r="B775" s="21"/>
      <c r="C775" s="32"/>
      <c r="D775" s="32"/>
      <c r="Q775" s="1"/>
    </row>
    <row r="776" spans="2:17" x14ac:dyDescent="0.2">
      <c r="B776" s="21"/>
      <c r="C776" s="32"/>
      <c r="D776" s="32"/>
      <c r="Q776" s="1"/>
    </row>
    <row r="777" spans="2:17" x14ac:dyDescent="0.2">
      <c r="B777" s="21"/>
      <c r="C777" s="32"/>
      <c r="D777" s="32"/>
      <c r="Q777" s="1"/>
    </row>
    <row r="778" spans="2:17" x14ac:dyDescent="0.2">
      <c r="B778" s="21"/>
      <c r="C778" s="32"/>
      <c r="D778" s="32"/>
      <c r="Q778" s="1"/>
    </row>
    <row r="779" spans="2:17" x14ac:dyDescent="0.2">
      <c r="B779" s="21"/>
      <c r="C779" s="32"/>
      <c r="D779" s="32"/>
      <c r="Q779" s="1"/>
    </row>
    <row r="780" spans="2:17" x14ac:dyDescent="0.2">
      <c r="B780" s="21"/>
      <c r="C780" s="32"/>
      <c r="D780" s="32"/>
      <c r="Q780" s="1"/>
    </row>
    <row r="781" spans="2:17" x14ac:dyDescent="0.2">
      <c r="B781" s="21"/>
      <c r="C781" s="32"/>
      <c r="D781" s="32"/>
      <c r="Q781" s="1"/>
    </row>
    <row r="782" spans="2:17" x14ac:dyDescent="0.2">
      <c r="B782" s="21"/>
      <c r="C782" s="32"/>
      <c r="D782" s="32"/>
      <c r="Q782" s="1"/>
    </row>
    <row r="783" spans="2:17" x14ac:dyDescent="0.2">
      <c r="B783" s="21"/>
      <c r="C783" s="32"/>
      <c r="D783" s="32"/>
      <c r="Q783" s="1"/>
    </row>
    <row r="784" spans="2:17" x14ac:dyDescent="0.2">
      <c r="B784" s="21"/>
      <c r="C784" s="32"/>
      <c r="D784" s="32"/>
      <c r="Q784" s="1"/>
    </row>
    <row r="785" spans="2:17" x14ac:dyDescent="0.2">
      <c r="B785" s="21"/>
      <c r="C785" s="32"/>
      <c r="D785" s="32"/>
      <c r="Q785" s="1"/>
    </row>
    <row r="786" spans="2:17" x14ac:dyDescent="0.2">
      <c r="B786" s="21"/>
      <c r="C786" s="32"/>
      <c r="D786" s="32"/>
      <c r="Q786" s="1"/>
    </row>
    <row r="787" spans="2:17" x14ac:dyDescent="0.2">
      <c r="B787" s="21"/>
      <c r="C787" s="32"/>
      <c r="D787" s="32"/>
      <c r="Q787" s="1"/>
    </row>
    <row r="788" spans="2:17" x14ac:dyDescent="0.2">
      <c r="B788" s="21"/>
      <c r="C788" s="32"/>
      <c r="D788" s="32"/>
      <c r="Q788" s="1"/>
    </row>
    <row r="789" spans="2:17" x14ac:dyDescent="0.2">
      <c r="B789" s="21"/>
      <c r="C789" s="32"/>
      <c r="D789" s="32"/>
      <c r="Q789" s="1"/>
    </row>
    <row r="790" spans="2:17" x14ac:dyDescent="0.2">
      <c r="B790" s="21"/>
      <c r="C790" s="32"/>
      <c r="D790" s="32"/>
      <c r="Q790" s="1"/>
    </row>
    <row r="791" spans="2:17" x14ac:dyDescent="0.2">
      <c r="B791" s="21"/>
      <c r="C791" s="32"/>
      <c r="D791" s="32"/>
      <c r="Q791" s="1"/>
    </row>
    <row r="792" spans="2:17" x14ac:dyDescent="0.2">
      <c r="B792" s="21"/>
      <c r="C792" s="32"/>
      <c r="D792" s="32"/>
      <c r="Q792" s="1"/>
    </row>
    <row r="793" spans="2:17" x14ac:dyDescent="0.2">
      <c r="B793" s="21"/>
      <c r="C793" s="32"/>
      <c r="D793" s="32"/>
      <c r="Q793" s="1"/>
    </row>
    <row r="794" spans="2:17" x14ac:dyDescent="0.2">
      <c r="B794" s="21"/>
      <c r="C794" s="32"/>
      <c r="D794" s="32"/>
      <c r="Q794" s="1"/>
    </row>
    <row r="795" spans="2:17" x14ac:dyDescent="0.2">
      <c r="B795" s="21"/>
      <c r="C795" s="32"/>
      <c r="D795" s="32"/>
      <c r="Q795" s="1"/>
    </row>
    <row r="796" spans="2:17" x14ac:dyDescent="0.2">
      <c r="B796" s="21"/>
      <c r="C796" s="32"/>
      <c r="D796" s="32"/>
      <c r="Q796" s="1"/>
    </row>
    <row r="797" spans="2:17" x14ac:dyDescent="0.2">
      <c r="B797" s="21"/>
      <c r="C797" s="32"/>
      <c r="D797" s="32"/>
      <c r="Q797" s="1"/>
    </row>
    <row r="798" spans="2:17" x14ac:dyDescent="0.2">
      <c r="B798" s="21"/>
      <c r="C798" s="32"/>
      <c r="D798" s="32"/>
      <c r="Q798" s="1"/>
    </row>
    <row r="799" spans="2:17" x14ac:dyDescent="0.2">
      <c r="B799" s="21"/>
      <c r="C799" s="32"/>
      <c r="D799" s="32"/>
      <c r="Q799" s="1"/>
    </row>
    <row r="800" spans="2:17" x14ac:dyDescent="0.2">
      <c r="B800" s="21"/>
      <c r="C800" s="32"/>
      <c r="D800" s="32"/>
      <c r="Q800" s="1"/>
    </row>
    <row r="801" spans="2:17" x14ac:dyDescent="0.2">
      <c r="B801" s="21"/>
      <c r="C801" s="32"/>
      <c r="D801" s="32"/>
      <c r="Q801" s="1"/>
    </row>
    <row r="802" spans="2:17" x14ac:dyDescent="0.2">
      <c r="B802" s="21"/>
      <c r="C802" s="32"/>
      <c r="D802" s="32"/>
      <c r="Q802" s="1"/>
    </row>
    <row r="803" spans="2:17" x14ac:dyDescent="0.2">
      <c r="B803" s="21"/>
      <c r="C803" s="32"/>
      <c r="D803" s="32"/>
      <c r="Q803" s="1"/>
    </row>
    <row r="804" spans="2:17" x14ac:dyDescent="0.2">
      <c r="B804" s="21"/>
      <c r="C804" s="32"/>
      <c r="D804" s="32"/>
      <c r="Q804" s="1"/>
    </row>
    <row r="805" spans="2:17" x14ac:dyDescent="0.2">
      <c r="B805" s="21"/>
      <c r="C805" s="32"/>
      <c r="D805" s="32"/>
      <c r="Q805" s="1"/>
    </row>
    <row r="806" spans="2:17" x14ac:dyDescent="0.2">
      <c r="B806" s="21"/>
      <c r="C806" s="32"/>
      <c r="D806" s="32"/>
      <c r="Q806" s="1"/>
    </row>
    <row r="807" spans="2:17" x14ac:dyDescent="0.2">
      <c r="B807" s="21"/>
      <c r="C807" s="32"/>
      <c r="D807" s="32"/>
      <c r="Q807" s="1"/>
    </row>
    <row r="808" spans="2:17" x14ac:dyDescent="0.2">
      <c r="B808" s="21"/>
      <c r="C808" s="32"/>
      <c r="D808" s="32"/>
      <c r="Q808" s="1"/>
    </row>
    <row r="809" spans="2:17" x14ac:dyDescent="0.2">
      <c r="B809" s="21"/>
      <c r="C809" s="32"/>
      <c r="D809" s="32"/>
      <c r="Q809" s="1"/>
    </row>
    <row r="810" spans="2:17" x14ac:dyDescent="0.2">
      <c r="B810" s="21"/>
      <c r="C810" s="32"/>
      <c r="D810" s="32"/>
      <c r="Q810" s="1"/>
    </row>
    <row r="811" spans="2:17" x14ac:dyDescent="0.2">
      <c r="B811" s="21"/>
      <c r="C811" s="32"/>
      <c r="D811" s="32"/>
      <c r="Q811" s="1"/>
    </row>
    <row r="812" spans="2:17" x14ac:dyDescent="0.2">
      <c r="B812" s="21"/>
      <c r="C812" s="32"/>
      <c r="D812" s="32"/>
      <c r="Q812" s="1"/>
    </row>
    <row r="813" spans="2:17" x14ac:dyDescent="0.2">
      <c r="B813" s="21"/>
      <c r="C813" s="32"/>
      <c r="D813" s="32"/>
      <c r="Q813" s="1"/>
    </row>
    <row r="814" spans="2:17" x14ac:dyDescent="0.2">
      <c r="B814" s="21"/>
      <c r="C814" s="32"/>
      <c r="D814" s="32"/>
      <c r="Q814" s="1"/>
    </row>
    <row r="815" spans="2:17" x14ac:dyDescent="0.2">
      <c r="B815" s="21"/>
      <c r="C815" s="32"/>
      <c r="D815" s="32"/>
      <c r="Q815" s="1"/>
    </row>
    <row r="816" spans="2:17" x14ac:dyDescent="0.2">
      <c r="B816" s="21"/>
      <c r="C816" s="32"/>
      <c r="D816" s="32"/>
      <c r="Q816" s="1"/>
    </row>
    <row r="817" spans="2:17" x14ac:dyDescent="0.2">
      <c r="B817" s="21"/>
      <c r="C817" s="32"/>
      <c r="D817" s="32"/>
      <c r="Q817" s="1"/>
    </row>
    <row r="818" spans="2:17" x14ac:dyDescent="0.2">
      <c r="B818" s="21"/>
      <c r="C818" s="32"/>
      <c r="D818" s="32"/>
      <c r="Q818" s="1"/>
    </row>
    <row r="819" spans="2:17" x14ac:dyDescent="0.2">
      <c r="B819" s="21"/>
      <c r="C819" s="32"/>
      <c r="D819" s="32"/>
      <c r="Q819" s="1"/>
    </row>
    <row r="820" spans="2:17" x14ac:dyDescent="0.2">
      <c r="B820" s="21"/>
      <c r="C820" s="32"/>
      <c r="D820" s="32"/>
      <c r="Q820" s="1"/>
    </row>
    <row r="821" spans="2:17" x14ac:dyDescent="0.2">
      <c r="B821" s="21"/>
      <c r="C821" s="32"/>
      <c r="D821" s="32"/>
      <c r="Q821" s="1"/>
    </row>
    <row r="822" spans="2:17" x14ac:dyDescent="0.2">
      <c r="B822" s="21"/>
      <c r="C822" s="32"/>
      <c r="D822" s="32"/>
      <c r="Q822" s="1"/>
    </row>
    <row r="823" spans="2:17" x14ac:dyDescent="0.2">
      <c r="B823" s="21"/>
      <c r="C823" s="32"/>
      <c r="D823" s="32"/>
      <c r="Q823" s="1"/>
    </row>
    <row r="824" spans="2:17" x14ac:dyDescent="0.2">
      <c r="B824" s="21"/>
      <c r="C824" s="32"/>
      <c r="D824" s="32"/>
      <c r="Q824" s="1"/>
    </row>
    <row r="825" spans="2:17" x14ac:dyDescent="0.2">
      <c r="B825" s="21"/>
      <c r="C825" s="32"/>
      <c r="D825" s="32"/>
      <c r="Q825" s="1"/>
    </row>
    <row r="826" spans="2:17" x14ac:dyDescent="0.2">
      <c r="B826" s="21"/>
      <c r="C826" s="32"/>
      <c r="D826" s="32"/>
      <c r="Q826" s="1"/>
    </row>
    <row r="827" spans="2:17" x14ac:dyDescent="0.2">
      <c r="B827" s="21"/>
      <c r="C827" s="32"/>
      <c r="D827" s="32"/>
      <c r="Q827" s="1"/>
    </row>
    <row r="828" spans="2:17" x14ac:dyDescent="0.2">
      <c r="B828" s="21"/>
      <c r="C828" s="32"/>
      <c r="D828" s="32"/>
      <c r="Q828" s="1"/>
    </row>
    <row r="829" spans="2:17" x14ac:dyDescent="0.2">
      <c r="B829" s="21"/>
      <c r="C829" s="32"/>
      <c r="D829" s="32"/>
      <c r="Q829" s="1"/>
    </row>
    <row r="830" spans="2:17" x14ac:dyDescent="0.2">
      <c r="B830" s="21"/>
      <c r="C830" s="32"/>
      <c r="D830" s="32"/>
      <c r="Q830" s="1"/>
    </row>
    <row r="831" spans="2:17" x14ac:dyDescent="0.2">
      <c r="B831" s="21"/>
      <c r="C831" s="32"/>
      <c r="D831" s="32"/>
      <c r="Q831" s="1"/>
    </row>
    <row r="832" spans="2:17" x14ac:dyDescent="0.2">
      <c r="B832" s="21"/>
      <c r="C832" s="32"/>
      <c r="D832" s="32"/>
      <c r="Q832" s="1"/>
    </row>
    <row r="833" spans="2:17" x14ac:dyDescent="0.2">
      <c r="B833" s="21"/>
      <c r="C833" s="32"/>
      <c r="D833" s="32"/>
      <c r="Q833" s="1"/>
    </row>
    <row r="834" spans="2:17" x14ac:dyDescent="0.2">
      <c r="B834" s="21"/>
      <c r="C834" s="32"/>
      <c r="D834" s="32"/>
      <c r="Q834" s="1"/>
    </row>
    <row r="835" spans="2:17" x14ac:dyDescent="0.2">
      <c r="B835" s="21"/>
      <c r="C835" s="32"/>
      <c r="D835" s="32"/>
      <c r="Q835" s="1"/>
    </row>
    <row r="836" spans="2:17" x14ac:dyDescent="0.2">
      <c r="B836" s="21"/>
      <c r="C836" s="32"/>
      <c r="D836" s="32"/>
      <c r="Q836" s="1"/>
    </row>
    <row r="837" spans="2:17" x14ac:dyDescent="0.2">
      <c r="B837" s="21"/>
      <c r="C837" s="32"/>
      <c r="D837" s="32"/>
      <c r="Q837" s="1"/>
    </row>
    <row r="838" spans="2:17" x14ac:dyDescent="0.2">
      <c r="B838" s="21"/>
      <c r="C838" s="32"/>
      <c r="D838" s="32"/>
      <c r="Q838" s="1"/>
    </row>
    <row r="839" spans="2:17" x14ac:dyDescent="0.2">
      <c r="B839" s="21"/>
      <c r="C839" s="32"/>
      <c r="D839" s="32"/>
      <c r="Q839" s="1"/>
    </row>
    <row r="840" spans="2:17" x14ac:dyDescent="0.2">
      <c r="B840" s="21"/>
      <c r="C840" s="32"/>
      <c r="D840" s="32"/>
      <c r="Q840" s="1"/>
    </row>
    <row r="841" spans="2:17" x14ac:dyDescent="0.2">
      <c r="B841" s="21"/>
      <c r="C841" s="32"/>
      <c r="D841" s="32"/>
      <c r="Q841" s="1"/>
    </row>
    <row r="842" spans="2:17" x14ac:dyDescent="0.2">
      <c r="B842" s="21"/>
      <c r="C842" s="32"/>
      <c r="D842" s="32"/>
      <c r="Q842" s="1"/>
    </row>
    <row r="843" spans="2:17" x14ac:dyDescent="0.2">
      <c r="B843" s="21"/>
      <c r="C843" s="32"/>
      <c r="D843" s="32"/>
      <c r="Q843" s="1"/>
    </row>
    <row r="844" spans="2:17" x14ac:dyDescent="0.2">
      <c r="B844" s="21"/>
      <c r="C844" s="32"/>
      <c r="D844" s="32"/>
      <c r="Q844" s="1"/>
    </row>
    <row r="845" spans="2:17" x14ac:dyDescent="0.2">
      <c r="B845" s="21"/>
      <c r="C845" s="32"/>
      <c r="D845" s="32"/>
      <c r="Q845" s="1"/>
    </row>
    <row r="846" spans="2:17" x14ac:dyDescent="0.2">
      <c r="B846" s="21"/>
      <c r="C846" s="32"/>
      <c r="D846" s="32"/>
      <c r="Q846" s="1"/>
    </row>
    <row r="847" spans="2:17" x14ac:dyDescent="0.2">
      <c r="B847" s="21"/>
      <c r="C847" s="32"/>
      <c r="D847" s="32"/>
      <c r="Q847" s="1"/>
    </row>
    <row r="848" spans="2:17" x14ac:dyDescent="0.2">
      <c r="B848" s="21"/>
      <c r="C848" s="32"/>
      <c r="D848" s="32"/>
      <c r="Q848" s="1"/>
    </row>
    <row r="849" spans="2:17" x14ac:dyDescent="0.2">
      <c r="B849" s="21"/>
      <c r="C849" s="32"/>
      <c r="D849" s="32"/>
      <c r="Q849" s="1"/>
    </row>
    <row r="850" spans="2:17" x14ac:dyDescent="0.2">
      <c r="B850" s="21"/>
      <c r="C850" s="32"/>
      <c r="D850" s="32"/>
      <c r="Q850" s="1"/>
    </row>
    <row r="851" spans="2:17" x14ac:dyDescent="0.2">
      <c r="B851" s="21"/>
      <c r="C851" s="32"/>
      <c r="D851" s="32"/>
      <c r="Q851" s="1"/>
    </row>
    <row r="852" spans="2:17" x14ac:dyDescent="0.2">
      <c r="B852" s="21"/>
      <c r="C852" s="32"/>
      <c r="D852" s="32"/>
      <c r="Q852" s="1"/>
    </row>
    <row r="853" spans="2:17" x14ac:dyDescent="0.2">
      <c r="B853" s="21"/>
      <c r="C853" s="32"/>
      <c r="D853" s="32"/>
      <c r="Q853" s="1"/>
    </row>
    <row r="854" spans="2:17" x14ac:dyDescent="0.2">
      <c r="B854" s="21"/>
      <c r="C854" s="32"/>
      <c r="D854" s="32"/>
      <c r="Q854" s="1"/>
    </row>
    <row r="855" spans="2:17" x14ac:dyDescent="0.2">
      <c r="B855" s="21"/>
      <c r="C855" s="32"/>
      <c r="D855" s="32"/>
      <c r="Q855" s="1"/>
    </row>
    <row r="856" spans="2:17" x14ac:dyDescent="0.2">
      <c r="B856" s="21"/>
      <c r="C856" s="32"/>
      <c r="D856" s="32"/>
      <c r="Q856" s="1"/>
    </row>
    <row r="857" spans="2:17" x14ac:dyDescent="0.2">
      <c r="B857" s="21"/>
      <c r="C857" s="32"/>
      <c r="D857" s="32"/>
      <c r="Q857" s="1"/>
    </row>
    <row r="858" spans="2:17" x14ac:dyDescent="0.2">
      <c r="B858" s="21"/>
      <c r="C858" s="32"/>
      <c r="D858" s="32"/>
      <c r="Q858" s="1"/>
    </row>
    <row r="859" spans="2:17" x14ac:dyDescent="0.2">
      <c r="B859" s="21"/>
      <c r="C859" s="32"/>
      <c r="D859" s="32"/>
      <c r="Q859" s="1"/>
    </row>
    <row r="860" spans="2:17" x14ac:dyDescent="0.2">
      <c r="B860" s="21"/>
      <c r="C860" s="32"/>
      <c r="D860" s="32"/>
      <c r="Q860" s="1"/>
    </row>
    <row r="861" spans="2:17" x14ac:dyDescent="0.2">
      <c r="B861" s="21"/>
      <c r="C861" s="32"/>
      <c r="D861" s="32"/>
      <c r="Q861" s="1"/>
    </row>
    <row r="862" spans="2:17" x14ac:dyDescent="0.2">
      <c r="B862" s="21"/>
      <c r="C862" s="32"/>
      <c r="D862" s="32"/>
      <c r="Q862" s="1"/>
    </row>
    <row r="863" spans="2:17" x14ac:dyDescent="0.2">
      <c r="B863" s="21"/>
      <c r="C863" s="32"/>
      <c r="D863" s="32"/>
      <c r="Q863" s="1"/>
    </row>
    <row r="864" spans="2:17" x14ac:dyDescent="0.2">
      <c r="B864" s="21"/>
      <c r="C864" s="32"/>
      <c r="D864" s="32"/>
      <c r="Q864" s="1"/>
    </row>
    <row r="865" spans="2:17" x14ac:dyDescent="0.2">
      <c r="B865" s="21"/>
      <c r="C865" s="32"/>
      <c r="D865" s="32"/>
      <c r="Q865" s="1"/>
    </row>
    <row r="866" spans="2:17" x14ac:dyDescent="0.2">
      <c r="B866" s="21"/>
      <c r="C866" s="32"/>
      <c r="D866" s="32"/>
      <c r="Q866" s="1"/>
    </row>
    <row r="867" spans="2:17" x14ac:dyDescent="0.2">
      <c r="B867" s="21"/>
      <c r="C867" s="32"/>
      <c r="D867" s="32"/>
      <c r="Q867" s="1"/>
    </row>
    <row r="868" spans="2:17" x14ac:dyDescent="0.2">
      <c r="B868" s="21"/>
      <c r="C868" s="32"/>
      <c r="D868" s="32"/>
      <c r="Q868" s="1"/>
    </row>
    <row r="869" spans="2:17" x14ac:dyDescent="0.2">
      <c r="B869" s="21"/>
      <c r="C869" s="32"/>
      <c r="D869" s="32"/>
      <c r="Q869" s="1"/>
    </row>
    <row r="870" spans="2:17" x14ac:dyDescent="0.2">
      <c r="B870" s="21"/>
      <c r="C870" s="32"/>
      <c r="D870" s="32"/>
      <c r="Q870" s="1"/>
    </row>
    <row r="871" spans="2:17" x14ac:dyDescent="0.2">
      <c r="B871" s="21"/>
      <c r="C871" s="32"/>
      <c r="D871" s="32"/>
      <c r="Q871" s="1"/>
    </row>
    <row r="872" spans="2:17" x14ac:dyDescent="0.2">
      <c r="B872" s="21"/>
      <c r="C872" s="32"/>
      <c r="D872" s="32"/>
      <c r="Q872" s="1"/>
    </row>
    <row r="873" spans="2:17" x14ac:dyDescent="0.2">
      <c r="B873" s="21"/>
      <c r="C873" s="32"/>
      <c r="D873" s="32"/>
      <c r="Q873" s="1"/>
    </row>
    <row r="874" spans="2:17" x14ac:dyDescent="0.2">
      <c r="B874" s="21"/>
      <c r="C874" s="32"/>
      <c r="D874" s="32"/>
      <c r="Q874" s="1"/>
    </row>
    <row r="875" spans="2:17" x14ac:dyDescent="0.2">
      <c r="B875" s="21"/>
      <c r="C875" s="32"/>
      <c r="D875" s="32"/>
      <c r="Q875" s="1"/>
    </row>
    <row r="876" spans="2:17" x14ac:dyDescent="0.2">
      <c r="B876" s="21"/>
      <c r="C876" s="32"/>
      <c r="D876" s="32"/>
      <c r="Q876" s="1"/>
    </row>
    <row r="877" spans="2:17" x14ac:dyDescent="0.2">
      <c r="B877" s="21"/>
      <c r="C877" s="32"/>
      <c r="D877" s="32"/>
      <c r="Q877" s="1"/>
    </row>
    <row r="878" spans="2:17" x14ac:dyDescent="0.2">
      <c r="B878" s="21"/>
      <c r="C878" s="32"/>
      <c r="D878" s="32"/>
      <c r="Q878" s="1"/>
    </row>
    <row r="879" spans="2:17" x14ac:dyDescent="0.2">
      <c r="B879" s="21"/>
      <c r="C879" s="32"/>
      <c r="D879" s="32"/>
      <c r="Q879" s="1"/>
    </row>
    <row r="880" spans="2:17" x14ac:dyDescent="0.2">
      <c r="B880" s="21"/>
      <c r="C880" s="32"/>
      <c r="D880" s="32"/>
      <c r="Q880" s="1"/>
    </row>
    <row r="881" spans="2:17" x14ac:dyDescent="0.2">
      <c r="B881" s="21"/>
      <c r="C881" s="32"/>
      <c r="D881" s="32"/>
      <c r="Q881" s="1"/>
    </row>
    <row r="882" spans="2:17" x14ac:dyDescent="0.2">
      <c r="B882" s="21"/>
      <c r="C882" s="32"/>
      <c r="D882" s="32"/>
      <c r="Q882" s="1"/>
    </row>
    <row r="883" spans="2:17" x14ac:dyDescent="0.2">
      <c r="B883" s="21"/>
      <c r="C883" s="32"/>
      <c r="D883" s="32"/>
      <c r="Q883" s="1"/>
    </row>
    <row r="884" spans="2:17" x14ac:dyDescent="0.2">
      <c r="B884" s="21"/>
      <c r="C884" s="32"/>
      <c r="D884" s="32"/>
      <c r="Q884" s="1"/>
    </row>
    <row r="885" spans="2:17" x14ac:dyDescent="0.2">
      <c r="B885" s="21"/>
      <c r="C885" s="32"/>
      <c r="D885" s="32"/>
      <c r="Q885" s="1"/>
    </row>
    <row r="886" spans="2:17" x14ac:dyDescent="0.2">
      <c r="B886" s="21"/>
      <c r="C886" s="32"/>
      <c r="D886" s="32"/>
      <c r="Q886" s="1"/>
    </row>
    <row r="887" spans="2:17" x14ac:dyDescent="0.2">
      <c r="B887" s="21"/>
      <c r="C887" s="32"/>
      <c r="D887" s="32"/>
      <c r="Q887" s="1"/>
    </row>
    <row r="888" spans="2:17" x14ac:dyDescent="0.2">
      <c r="B888" s="21"/>
      <c r="C888" s="32"/>
      <c r="D888" s="32"/>
      <c r="Q888" s="1"/>
    </row>
    <row r="889" spans="2:17" x14ac:dyDescent="0.2">
      <c r="B889" s="21"/>
      <c r="C889" s="32"/>
      <c r="D889" s="32"/>
      <c r="Q889" s="1"/>
    </row>
    <row r="890" spans="2:17" x14ac:dyDescent="0.2">
      <c r="B890" s="21"/>
      <c r="C890" s="32"/>
      <c r="D890" s="32"/>
      <c r="Q890" s="1"/>
    </row>
    <row r="891" spans="2:17" x14ac:dyDescent="0.2">
      <c r="B891" s="21"/>
      <c r="C891" s="32"/>
      <c r="D891" s="32"/>
      <c r="Q891" s="1"/>
    </row>
    <row r="892" spans="2:17" x14ac:dyDescent="0.2">
      <c r="B892" s="21"/>
      <c r="C892" s="32"/>
      <c r="D892" s="32"/>
      <c r="Q892" s="1"/>
    </row>
    <row r="893" spans="2:17" x14ac:dyDescent="0.2">
      <c r="B893" s="21"/>
      <c r="C893" s="32"/>
      <c r="D893" s="32"/>
      <c r="Q893" s="1"/>
    </row>
    <row r="894" spans="2:17" x14ac:dyDescent="0.2">
      <c r="B894" s="21"/>
      <c r="C894" s="32"/>
      <c r="D894" s="32"/>
      <c r="Q894" s="1"/>
    </row>
    <row r="895" spans="2:17" x14ac:dyDescent="0.2">
      <c r="B895" s="21"/>
      <c r="C895" s="32"/>
      <c r="D895" s="32"/>
      <c r="Q895" s="1"/>
    </row>
    <row r="896" spans="2:17" x14ac:dyDescent="0.2">
      <c r="B896" s="21"/>
      <c r="C896" s="32"/>
      <c r="D896" s="32"/>
      <c r="Q896" s="1"/>
    </row>
    <row r="897" spans="2:17" x14ac:dyDescent="0.2">
      <c r="B897" s="21"/>
      <c r="C897" s="32"/>
      <c r="D897" s="32"/>
      <c r="Q897" s="1"/>
    </row>
    <row r="898" spans="2:17" x14ac:dyDescent="0.2">
      <c r="B898" s="21"/>
      <c r="C898" s="32"/>
      <c r="D898" s="32"/>
      <c r="Q898" s="1"/>
    </row>
    <row r="899" spans="2:17" x14ac:dyDescent="0.2">
      <c r="B899" s="21"/>
      <c r="C899" s="32"/>
      <c r="D899" s="32"/>
      <c r="Q899" s="1"/>
    </row>
    <row r="900" spans="2:17" x14ac:dyDescent="0.2">
      <c r="B900" s="21"/>
      <c r="C900" s="32"/>
      <c r="D900" s="32"/>
      <c r="Q900" s="1"/>
    </row>
    <row r="901" spans="2:17" x14ac:dyDescent="0.2">
      <c r="B901" s="21"/>
      <c r="C901" s="32"/>
      <c r="D901" s="32"/>
      <c r="Q901" s="1"/>
    </row>
    <row r="902" spans="2:17" x14ac:dyDescent="0.2">
      <c r="B902" s="21"/>
      <c r="C902" s="32"/>
      <c r="D902" s="32"/>
      <c r="Q902" s="1"/>
    </row>
    <row r="903" spans="2:17" x14ac:dyDescent="0.2">
      <c r="B903" s="21"/>
      <c r="C903" s="32"/>
      <c r="D903" s="32"/>
      <c r="Q903" s="1"/>
    </row>
    <row r="904" spans="2:17" x14ac:dyDescent="0.2">
      <c r="B904" s="21"/>
      <c r="C904" s="32"/>
      <c r="D904" s="32"/>
      <c r="Q904" s="1"/>
    </row>
    <row r="905" spans="2:17" x14ac:dyDescent="0.2">
      <c r="B905" s="21"/>
      <c r="C905" s="32"/>
      <c r="D905" s="32"/>
      <c r="Q905" s="1"/>
    </row>
    <row r="906" spans="2:17" x14ac:dyDescent="0.2">
      <c r="B906" s="21"/>
      <c r="C906" s="32"/>
      <c r="D906" s="32"/>
      <c r="Q906" s="1"/>
    </row>
    <row r="907" spans="2:17" x14ac:dyDescent="0.2">
      <c r="B907" s="21"/>
      <c r="C907" s="32"/>
      <c r="D907" s="32"/>
      <c r="Q907" s="1"/>
    </row>
    <row r="908" spans="2:17" x14ac:dyDescent="0.2">
      <c r="B908" s="21"/>
      <c r="C908" s="32"/>
      <c r="D908" s="32"/>
      <c r="Q908" s="1"/>
    </row>
    <row r="909" spans="2:17" x14ac:dyDescent="0.2">
      <c r="B909" s="21"/>
      <c r="C909" s="32"/>
      <c r="D909" s="32"/>
      <c r="Q909" s="1"/>
    </row>
    <row r="910" spans="2:17" x14ac:dyDescent="0.2">
      <c r="B910" s="21"/>
      <c r="C910" s="32"/>
      <c r="D910" s="32"/>
      <c r="Q910" s="1"/>
    </row>
    <row r="911" spans="2:17" x14ac:dyDescent="0.2">
      <c r="B911" s="21"/>
      <c r="C911" s="32"/>
      <c r="D911" s="32"/>
      <c r="Q911" s="1"/>
    </row>
    <row r="912" spans="2:17" x14ac:dyDescent="0.2">
      <c r="B912" s="21"/>
      <c r="C912" s="32"/>
      <c r="D912" s="32"/>
      <c r="Q912" s="1"/>
    </row>
    <row r="913" spans="2:17" x14ac:dyDescent="0.2">
      <c r="B913" s="21"/>
      <c r="C913" s="32"/>
      <c r="D913" s="32"/>
      <c r="Q913" s="1"/>
    </row>
    <row r="914" spans="2:17" x14ac:dyDescent="0.2">
      <c r="B914" s="21"/>
      <c r="C914" s="32"/>
      <c r="D914" s="32"/>
      <c r="Q914" s="1"/>
    </row>
    <row r="915" spans="2:17" x14ac:dyDescent="0.2">
      <c r="B915" s="21"/>
      <c r="C915" s="32"/>
      <c r="D915" s="32"/>
      <c r="Q915" s="1"/>
    </row>
    <row r="916" spans="2:17" x14ac:dyDescent="0.2">
      <c r="B916" s="21"/>
      <c r="C916" s="32"/>
      <c r="D916" s="32"/>
      <c r="Q916" s="1"/>
    </row>
    <row r="917" spans="2:17" x14ac:dyDescent="0.2">
      <c r="B917" s="21"/>
      <c r="C917" s="32"/>
      <c r="D917" s="32"/>
      <c r="Q917" s="1"/>
    </row>
    <row r="918" spans="2:17" x14ac:dyDescent="0.2">
      <c r="B918" s="21"/>
      <c r="C918" s="32"/>
      <c r="D918" s="32"/>
      <c r="Q918" s="1"/>
    </row>
    <row r="919" spans="2:17" x14ac:dyDescent="0.2">
      <c r="B919" s="21"/>
      <c r="C919" s="32"/>
      <c r="D919" s="32"/>
      <c r="Q919" s="1"/>
    </row>
    <row r="920" spans="2:17" x14ac:dyDescent="0.2">
      <c r="B920" s="21"/>
      <c r="C920" s="32"/>
      <c r="D920" s="32"/>
      <c r="Q920" s="1"/>
    </row>
    <row r="921" spans="2:17" x14ac:dyDescent="0.2">
      <c r="B921" s="21"/>
      <c r="C921" s="32"/>
      <c r="D921" s="32"/>
      <c r="Q921" s="1"/>
    </row>
    <row r="922" spans="2:17" x14ac:dyDescent="0.2">
      <c r="B922" s="21"/>
      <c r="C922" s="32"/>
      <c r="D922" s="32"/>
      <c r="Q922" s="1"/>
    </row>
    <row r="923" spans="2:17" x14ac:dyDescent="0.2">
      <c r="B923" s="21"/>
      <c r="C923" s="32"/>
      <c r="D923" s="32"/>
      <c r="Q923" s="1"/>
    </row>
    <row r="924" spans="2:17" x14ac:dyDescent="0.2">
      <c r="B924" s="21"/>
      <c r="C924" s="32"/>
      <c r="D924" s="32"/>
      <c r="Q924" s="1"/>
    </row>
    <row r="925" spans="2:17" x14ac:dyDescent="0.2">
      <c r="B925" s="21"/>
      <c r="C925" s="32"/>
      <c r="D925" s="32"/>
      <c r="Q925" s="1"/>
    </row>
    <row r="926" spans="2:17" x14ac:dyDescent="0.2">
      <c r="B926" s="21"/>
      <c r="C926" s="32"/>
      <c r="D926" s="32"/>
      <c r="Q926" s="1"/>
    </row>
    <row r="927" spans="2:17" x14ac:dyDescent="0.2">
      <c r="B927" s="21"/>
      <c r="C927" s="32"/>
      <c r="D927" s="32"/>
      <c r="Q927" s="1"/>
    </row>
    <row r="928" spans="2:17" x14ac:dyDescent="0.2">
      <c r="B928" s="21"/>
      <c r="C928" s="32"/>
      <c r="D928" s="32"/>
      <c r="Q928" s="1"/>
    </row>
    <row r="929" spans="2:17" x14ac:dyDescent="0.2">
      <c r="B929" s="21"/>
      <c r="C929" s="32"/>
      <c r="D929" s="32"/>
      <c r="Q929" s="1"/>
    </row>
    <row r="930" spans="2:17" x14ac:dyDescent="0.2">
      <c r="B930" s="21"/>
      <c r="C930" s="32"/>
      <c r="D930" s="32"/>
      <c r="Q930" s="1"/>
    </row>
    <row r="931" spans="2:17" x14ac:dyDescent="0.2">
      <c r="B931" s="21"/>
      <c r="C931" s="32"/>
      <c r="D931" s="32"/>
      <c r="Q931" s="1"/>
    </row>
    <row r="932" spans="2:17" x14ac:dyDescent="0.2">
      <c r="B932" s="21"/>
      <c r="C932" s="32"/>
      <c r="D932" s="32"/>
      <c r="Q932" s="1"/>
    </row>
    <row r="933" spans="2:17" x14ac:dyDescent="0.2">
      <c r="B933" s="21"/>
      <c r="C933" s="32"/>
      <c r="D933" s="32"/>
      <c r="Q933" s="1"/>
    </row>
    <row r="934" spans="2:17" x14ac:dyDescent="0.2">
      <c r="B934" s="21"/>
      <c r="C934" s="32"/>
      <c r="D934" s="32"/>
      <c r="Q934" s="1"/>
    </row>
    <row r="935" spans="2:17" x14ac:dyDescent="0.2">
      <c r="B935" s="21"/>
      <c r="C935" s="32"/>
      <c r="D935" s="32"/>
      <c r="Q935" s="1"/>
    </row>
    <row r="936" spans="2:17" x14ac:dyDescent="0.2">
      <c r="B936" s="21"/>
      <c r="C936" s="32"/>
      <c r="D936" s="32"/>
      <c r="Q936" s="1"/>
    </row>
    <row r="937" spans="2:17" x14ac:dyDescent="0.2">
      <c r="B937" s="21"/>
      <c r="C937" s="32"/>
      <c r="D937" s="32"/>
      <c r="Q937" s="1"/>
    </row>
    <row r="938" spans="2:17" x14ac:dyDescent="0.2">
      <c r="B938" s="21"/>
      <c r="C938" s="32"/>
      <c r="D938" s="32"/>
      <c r="Q938" s="1"/>
    </row>
    <row r="939" spans="2:17" x14ac:dyDescent="0.2">
      <c r="B939" s="21"/>
      <c r="C939" s="32"/>
      <c r="D939" s="32"/>
      <c r="Q939" s="1"/>
    </row>
    <row r="940" spans="2:17" x14ac:dyDescent="0.2">
      <c r="B940" s="21"/>
      <c r="C940" s="32"/>
      <c r="D940" s="32"/>
      <c r="Q940" s="1"/>
    </row>
    <row r="941" spans="2:17" x14ac:dyDescent="0.2">
      <c r="B941" s="21"/>
      <c r="C941" s="32"/>
      <c r="D941" s="32"/>
      <c r="Q941" s="1"/>
    </row>
    <row r="942" spans="2:17" x14ac:dyDescent="0.2">
      <c r="B942" s="21"/>
      <c r="C942" s="32"/>
      <c r="D942" s="32"/>
      <c r="Q942" s="1"/>
    </row>
    <row r="943" spans="2:17" x14ac:dyDescent="0.2">
      <c r="B943" s="21"/>
      <c r="C943" s="32"/>
      <c r="D943" s="32"/>
      <c r="Q943" s="1"/>
    </row>
    <row r="944" spans="2:17" x14ac:dyDescent="0.2">
      <c r="B944" s="21"/>
      <c r="C944" s="32"/>
      <c r="D944" s="32"/>
      <c r="Q944" s="1"/>
    </row>
    <row r="945" spans="2:17" x14ac:dyDescent="0.2">
      <c r="B945" s="21"/>
      <c r="C945" s="32"/>
      <c r="D945" s="32"/>
      <c r="Q945" s="1"/>
    </row>
    <row r="946" spans="2:17" x14ac:dyDescent="0.2">
      <c r="B946" s="21"/>
      <c r="C946" s="32"/>
      <c r="D946" s="32"/>
      <c r="Q946" s="1"/>
    </row>
    <row r="947" spans="2:17" x14ac:dyDescent="0.2">
      <c r="B947" s="21"/>
      <c r="C947" s="32"/>
      <c r="D947" s="32"/>
      <c r="Q947" s="1"/>
    </row>
    <row r="948" spans="2:17" x14ac:dyDescent="0.2">
      <c r="B948" s="21"/>
      <c r="C948" s="32"/>
      <c r="D948" s="32"/>
      <c r="Q948" s="1"/>
    </row>
    <row r="949" spans="2:17" x14ac:dyDescent="0.2">
      <c r="B949" s="21"/>
      <c r="C949" s="32"/>
      <c r="D949" s="32"/>
      <c r="Q949" s="1"/>
    </row>
    <row r="950" spans="2:17" x14ac:dyDescent="0.2">
      <c r="B950" s="21"/>
      <c r="C950" s="32"/>
      <c r="D950" s="32"/>
      <c r="Q950" s="1"/>
    </row>
    <row r="951" spans="2:17" x14ac:dyDescent="0.2">
      <c r="B951" s="21"/>
      <c r="C951" s="32"/>
      <c r="D951" s="32"/>
      <c r="Q951" s="1"/>
    </row>
    <row r="952" spans="2:17" x14ac:dyDescent="0.2">
      <c r="B952" s="21"/>
      <c r="C952" s="32"/>
      <c r="D952" s="32"/>
      <c r="Q952" s="1"/>
    </row>
    <row r="953" spans="2:17" x14ac:dyDescent="0.2">
      <c r="B953" s="21"/>
      <c r="C953" s="32"/>
      <c r="D953" s="32"/>
      <c r="Q953" s="1"/>
    </row>
    <row r="954" spans="2:17" x14ac:dyDescent="0.2">
      <c r="B954" s="21"/>
      <c r="C954" s="32"/>
      <c r="D954" s="32"/>
      <c r="Q954" s="1"/>
    </row>
    <row r="955" spans="2:17" x14ac:dyDescent="0.2">
      <c r="B955" s="21"/>
      <c r="C955" s="32"/>
      <c r="D955" s="32"/>
      <c r="Q955" s="1"/>
    </row>
    <row r="956" spans="2:17" x14ac:dyDescent="0.2">
      <c r="B956" s="21"/>
      <c r="C956" s="32"/>
      <c r="D956" s="32"/>
      <c r="Q956" s="1"/>
    </row>
    <row r="957" spans="2:17" x14ac:dyDescent="0.2">
      <c r="B957" s="21"/>
      <c r="C957" s="32"/>
      <c r="D957" s="32"/>
      <c r="Q957" s="1"/>
    </row>
    <row r="958" spans="2:17" x14ac:dyDescent="0.2">
      <c r="B958" s="21"/>
      <c r="C958" s="32"/>
      <c r="D958" s="32"/>
      <c r="Q958" s="1"/>
    </row>
    <row r="959" spans="2:17" x14ac:dyDescent="0.2">
      <c r="B959" s="21"/>
      <c r="C959" s="32"/>
      <c r="D959" s="32"/>
      <c r="Q959" s="1"/>
    </row>
    <row r="960" spans="2:17" x14ac:dyDescent="0.2">
      <c r="B960" s="21"/>
      <c r="C960" s="32"/>
      <c r="D960" s="32"/>
      <c r="Q960" s="1"/>
    </row>
    <row r="961" spans="2:17" x14ac:dyDescent="0.2">
      <c r="B961" s="21"/>
      <c r="C961" s="32"/>
      <c r="D961" s="32"/>
      <c r="Q961" s="1"/>
    </row>
    <row r="962" spans="2:17" x14ac:dyDescent="0.2">
      <c r="B962" s="21"/>
      <c r="C962" s="32"/>
      <c r="D962" s="32"/>
      <c r="Q962" s="1"/>
    </row>
    <row r="963" spans="2:17" x14ac:dyDescent="0.2">
      <c r="B963" s="21"/>
      <c r="C963" s="32"/>
      <c r="D963" s="32"/>
      <c r="Q963" s="1"/>
    </row>
    <row r="964" spans="2:17" x14ac:dyDescent="0.2">
      <c r="B964" s="21"/>
      <c r="C964" s="32"/>
      <c r="D964" s="32"/>
      <c r="Q964" s="1"/>
    </row>
    <row r="965" spans="2:17" x14ac:dyDescent="0.2">
      <c r="B965" s="21"/>
      <c r="C965" s="32"/>
      <c r="D965" s="32"/>
      <c r="Q965" s="1"/>
    </row>
    <row r="966" spans="2:17" x14ac:dyDescent="0.2">
      <c r="B966" s="21"/>
      <c r="C966" s="32"/>
      <c r="D966" s="32"/>
      <c r="Q966" s="1"/>
    </row>
    <row r="967" spans="2:17" x14ac:dyDescent="0.2">
      <c r="B967" s="21"/>
      <c r="C967" s="32"/>
      <c r="D967" s="32"/>
      <c r="Q967" s="1"/>
    </row>
    <row r="968" spans="2:17" x14ac:dyDescent="0.2">
      <c r="B968" s="21"/>
      <c r="C968" s="32"/>
      <c r="D968" s="32"/>
      <c r="Q968" s="1"/>
    </row>
    <row r="969" spans="2:17" x14ac:dyDescent="0.2">
      <c r="B969" s="21"/>
      <c r="C969" s="32"/>
      <c r="D969" s="32"/>
      <c r="Q969" s="1"/>
    </row>
    <row r="970" spans="2:17" x14ac:dyDescent="0.2">
      <c r="B970" s="21"/>
      <c r="C970" s="32"/>
      <c r="D970" s="32"/>
      <c r="Q970" s="1"/>
    </row>
    <row r="971" spans="2:17" x14ac:dyDescent="0.2">
      <c r="B971" s="21"/>
      <c r="C971" s="32"/>
      <c r="D971" s="32"/>
      <c r="Q971" s="1"/>
    </row>
    <row r="972" spans="2:17" x14ac:dyDescent="0.2">
      <c r="B972" s="21"/>
      <c r="C972" s="32"/>
      <c r="D972" s="32"/>
      <c r="Q972" s="1"/>
    </row>
    <row r="973" spans="2:17" x14ac:dyDescent="0.2">
      <c r="B973" s="21"/>
      <c r="C973" s="32"/>
      <c r="D973" s="32"/>
      <c r="Q973" s="1"/>
    </row>
    <row r="974" spans="2:17" x14ac:dyDescent="0.2">
      <c r="B974" s="21"/>
      <c r="C974" s="32"/>
      <c r="D974" s="32"/>
      <c r="Q974" s="1"/>
    </row>
    <row r="975" spans="2:17" x14ac:dyDescent="0.2">
      <c r="B975" s="21"/>
      <c r="C975" s="32"/>
      <c r="D975" s="32"/>
      <c r="Q975" s="1"/>
    </row>
    <row r="976" spans="2:17" x14ac:dyDescent="0.2">
      <c r="B976" s="21"/>
      <c r="C976" s="32"/>
      <c r="D976" s="32"/>
      <c r="Q976" s="1"/>
    </row>
    <row r="977" spans="2:17" x14ac:dyDescent="0.2">
      <c r="B977" s="21"/>
      <c r="C977" s="32"/>
      <c r="D977" s="32"/>
      <c r="Q977" s="1"/>
    </row>
    <row r="978" spans="2:17" x14ac:dyDescent="0.2">
      <c r="B978" s="21"/>
      <c r="C978" s="32"/>
      <c r="D978" s="32"/>
      <c r="Q978" s="1"/>
    </row>
    <row r="979" spans="2:17" x14ac:dyDescent="0.2">
      <c r="B979" s="21"/>
      <c r="C979" s="32"/>
      <c r="D979" s="32"/>
      <c r="Q979" s="1"/>
    </row>
    <row r="980" spans="2:17" x14ac:dyDescent="0.2">
      <c r="B980" s="21"/>
      <c r="C980" s="32"/>
      <c r="D980" s="32"/>
      <c r="Q980" s="1"/>
    </row>
    <row r="981" spans="2:17" x14ac:dyDescent="0.2">
      <c r="B981" s="21"/>
      <c r="C981" s="32"/>
      <c r="D981" s="32"/>
      <c r="Q981" s="1"/>
    </row>
    <row r="982" spans="2:17" x14ac:dyDescent="0.2">
      <c r="B982" s="21"/>
      <c r="C982" s="32"/>
      <c r="D982" s="32"/>
      <c r="Q982" s="1"/>
    </row>
    <row r="983" spans="2:17" x14ac:dyDescent="0.2">
      <c r="B983" s="21"/>
      <c r="C983" s="32"/>
      <c r="D983" s="32"/>
      <c r="Q983" s="1"/>
    </row>
    <row r="984" spans="2:17" x14ac:dyDescent="0.2">
      <c r="B984" s="21"/>
      <c r="C984" s="32"/>
      <c r="D984" s="32"/>
      <c r="Q984" s="1"/>
    </row>
    <row r="985" spans="2:17" x14ac:dyDescent="0.2">
      <c r="B985" s="21"/>
      <c r="C985" s="32"/>
      <c r="D985" s="32"/>
      <c r="Q985" s="1"/>
    </row>
    <row r="986" spans="2:17" x14ac:dyDescent="0.2">
      <c r="B986" s="21"/>
      <c r="C986" s="32"/>
      <c r="D986" s="32"/>
      <c r="Q986" s="1"/>
    </row>
    <row r="987" spans="2:17" x14ac:dyDescent="0.2">
      <c r="B987" s="21"/>
      <c r="C987" s="32"/>
      <c r="D987" s="32"/>
      <c r="Q987" s="1"/>
    </row>
    <row r="988" spans="2:17" x14ac:dyDescent="0.2">
      <c r="B988" s="21"/>
      <c r="C988" s="32"/>
      <c r="D988" s="32"/>
      <c r="Q988" s="1"/>
    </row>
    <row r="989" spans="2:17" x14ac:dyDescent="0.2">
      <c r="B989" s="21"/>
      <c r="C989" s="32"/>
      <c r="D989" s="32"/>
      <c r="Q989" s="1"/>
    </row>
    <row r="990" spans="2:17" x14ac:dyDescent="0.2">
      <c r="B990" s="21"/>
      <c r="C990" s="32"/>
      <c r="D990" s="32"/>
      <c r="Q990" s="1"/>
    </row>
    <row r="991" spans="2:17" x14ac:dyDescent="0.2">
      <c r="B991" s="21"/>
      <c r="C991" s="32"/>
      <c r="D991" s="32"/>
      <c r="Q991" s="1"/>
    </row>
    <row r="992" spans="2:17" x14ac:dyDescent="0.2">
      <c r="B992" s="21"/>
      <c r="C992" s="32"/>
      <c r="D992" s="32"/>
      <c r="Q992" s="1"/>
    </row>
    <row r="993" spans="2:17" x14ac:dyDescent="0.2">
      <c r="B993" s="21"/>
      <c r="C993" s="32"/>
      <c r="D993" s="32"/>
      <c r="Q993" s="1"/>
    </row>
    <row r="994" spans="2:17" x14ac:dyDescent="0.2">
      <c r="B994" s="21"/>
      <c r="C994" s="32"/>
      <c r="D994" s="32"/>
      <c r="Q994" s="1"/>
    </row>
    <row r="995" spans="2:17" x14ac:dyDescent="0.2">
      <c r="B995" s="21"/>
      <c r="C995" s="32"/>
      <c r="D995" s="32"/>
      <c r="Q995" s="1"/>
    </row>
    <row r="996" spans="2:17" x14ac:dyDescent="0.2">
      <c r="B996" s="21"/>
      <c r="C996" s="32"/>
      <c r="D996" s="32"/>
      <c r="Q996" s="1"/>
    </row>
    <row r="997" spans="2:17" x14ac:dyDescent="0.2">
      <c r="B997" s="21"/>
      <c r="C997" s="32"/>
      <c r="D997" s="32"/>
      <c r="Q997" s="1"/>
    </row>
    <row r="998" spans="2:17" x14ac:dyDescent="0.2">
      <c r="B998" s="21"/>
      <c r="C998" s="32"/>
      <c r="D998" s="32"/>
      <c r="Q998" s="1"/>
    </row>
    <row r="999" spans="2:17" x14ac:dyDescent="0.2">
      <c r="B999" s="21"/>
      <c r="C999" s="32"/>
      <c r="D999" s="32"/>
      <c r="Q999" s="1"/>
    </row>
    <row r="1000" spans="2:17" x14ac:dyDescent="0.2">
      <c r="B1000" s="21"/>
      <c r="C1000" s="32"/>
      <c r="D1000" s="32"/>
      <c r="Q1000" s="1"/>
    </row>
    <row r="1001" spans="2:17" x14ac:dyDescent="0.2">
      <c r="B1001" s="21"/>
      <c r="C1001" s="32"/>
      <c r="D1001" s="32"/>
      <c r="Q1001" s="1"/>
    </row>
    <row r="1002" spans="2:17" x14ac:dyDescent="0.2">
      <c r="B1002" s="21"/>
      <c r="C1002" s="32"/>
      <c r="D1002" s="32"/>
      <c r="Q1002" s="1"/>
    </row>
    <row r="1003" spans="2:17" x14ac:dyDescent="0.2">
      <c r="B1003" s="21"/>
      <c r="C1003" s="32"/>
      <c r="D1003" s="32"/>
      <c r="Q1003" s="1"/>
    </row>
    <row r="1004" spans="2:17" x14ac:dyDescent="0.2">
      <c r="B1004" s="21"/>
      <c r="C1004" s="32"/>
      <c r="D1004" s="32"/>
      <c r="Q1004" s="1"/>
    </row>
    <row r="1005" spans="2:17" x14ac:dyDescent="0.2">
      <c r="B1005" s="21"/>
      <c r="C1005" s="32"/>
      <c r="D1005" s="32"/>
      <c r="Q1005" s="1"/>
    </row>
    <row r="1006" spans="2:17" x14ac:dyDescent="0.2">
      <c r="B1006" s="21"/>
      <c r="C1006" s="32"/>
      <c r="D1006" s="32"/>
      <c r="Q1006" s="1"/>
    </row>
    <row r="1007" spans="2:17" x14ac:dyDescent="0.2">
      <c r="B1007" s="21"/>
      <c r="C1007" s="32"/>
      <c r="D1007" s="32"/>
      <c r="Q1007" s="1"/>
    </row>
    <row r="1008" spans="2:17" x14ac:dyDescent="0.2">
      <c r="B1008" s="21"/>
      <c r="C1008" s="32"/>
      <c r="D1008" s="32"/>
      <c r="Q1008" s="1"/>
    </row>
    <row r="1009" spans="2:17" x14ac:dyDescent="0.2">
      <c r="B1009" s="21"/>
      <c r="C1009" s="32"/>
      <c r="D1009" s="32"/>
      <c r="Q1009" s="1"/>
    </row>
    <row r="1010" spans="2:17" x14ac:dyDescent="0.2">
      <c r="B1010" s="21"/>
      <c r="C1010" s="32"/>
      <c r="D1010" s="32"/>
      <c r="Q1010" s="1"/>
    </row>
    <row r="1011" spans="2:17" x14ac:dyDescent="0.2">
      <c r="B1011" s="21"/>
      <c r="C1011" s="32"/>
      <c r="D1011" s="32"/>
      <c r="Q1011" s="1"/>
    </row>
    <row r="1012" spans="2:17" x14ac:dyDescent="0.2">
      <c r="B1012" s="21"/>
      <c r="C1012" s="32"/>
      <c r="D1012" s="32"/>
      <c r="Q1012" s="1"/>
    </row>
    <row r="1013" spans="2:17" x14ac:dyDescent="0.2">
      <c r="B1013" s="21"/>
      <c r="C1013" s="32"/>
      <c r="D1013" s="32"/>
      <c r="Q1013" s="1"/>
    </row>
    <row r="1014" spans="2:17" x14ac:dyDescent="0.2">
      <c r="B1014" s="21"/>
      <c r="C1014" s="32"/>
      <c r="D1014" s="32"/>
      <c r="Q1014" s="1"/>
    </row>
    <row r="1015" spans="2:17" x14ac:dyDescent="0.2">
      <c r="B1015" s="21"/>
      <c r="C1015" s="32"/>
      <c r="D1015" s="32"/>
      <c r="Q1015" s="1"/>
    </row>
    <row r="1016" spans="2:17" x14ac:dyDescent="0.2">
      <c r="B1016" s="21"/>
      <c r="C1016" s="32"/>
      <c r="D1016" s="32"/>
      <c r="Q1016" s="1"/>
    </row>
    <row r="1017" spans="2:17" x14ac:dyDescent="0.2">
      <c r="B1017" s="21"/>
      <c r="C1017" s="32"/>
      <c r="D1017" s="32"/>
      <c r="Q1017" s="1"/>
    </row>
    <row r="1018" spans="2:17" x14ac:dyDescent="0.2">
      <c r="B1018" s="21"/>
      <c r="C1018" s="32"/>
      <c r="D1018" s="32"/>
      <c r="Q1018" s="1"/>
    </row>
    <row r="1019" spans="2:17" x14ac:dyDescent="0.2">
      <c r="B1019" s="21"/>
      <c r="C1019" s="32"/>
      <c r="D1019" s="32"/>
      <c r="Q1019" s="1"/>
    </row>
    <row r="1020" spans="2:17" x14ac:dyDescent="0.2">
      <c r="B1020" s="21"/>
      <c r="C1020" s="32"/>
      <c r="D1020" s="32"/>
      <c r="Q1020" s="1"/>
    </row>
    <row r="1021" spans="2:17" x14ac:dyDescent="0.2">
      <c r="B1021" s="21"/>
      <c r="C1021" s="32"/>
      <c r="D1021" s="32"/>
      <c r="Q1021" s="1"/>
    </row>
    <row r="1022" spans="2:17" x14ac:dyDescent="0.2">
      <c r="B1022" s="21"/>
      <c r="C1022" s="32"/>
      <c r="D1022" s="32"/>
      <c r="Q1022" s="1"/>
    </row>
    <row r="1023" spans="2:17" x14ac:dyDescent="0.2">
      <c r="B1023" s="21"/>
      <c r="C1023" s="32"/>
      <c r="D1023" s="32"/>
      <c r="Q1023" s="1"/>
    </row>
    <row r="1024" spans="2:17" x14ac:dyDescent="0.2">
      <c r="B1024" s="21"/>
      <c r="C1024" s="32"/>
      <c r="D1024" s="32"/>
      <c r="Q1024" s="1"/>
    </row>
    <row r="1025" spans="2:17" x14ac:dyDescent="0.2">
      <c r="B1025" s="21"/>
      <c r="C1025" s="32"/>
      <c r="D1025" s="32"/>
      <c r="Q1025" s="1"/>
    </row>
    <row r="1026" spans="2:17" x14ac:dyDescent="0.2">
      <c r="B1026" s="21"/>
      <c r="C1026" s="32"/>
      <c r="D1026" s="32"/>
      <c r="Q1026" s="1"/>
    </row>
    <row r="1027" spans="2:17" x14ac:dyDescent="0.2">
      <c r="B1027" s="21"/>
      <c r="C1027" s="32"/>
      <c r="D1027" s="32"/>
      <c r="Q1027" s="1"/>
    </row>
    <row r="1028" spans="2:17" x14ac:dyDescent="0.2">
      <c r="B1028" s="21"/>
      <c r="C1028" s="32"/>
      <c r="D1028" s="32"/>
      <c r="Q1028" s="1"/>
    </row>
    <row r="1029" spans="2:17" x14ac:dyDescent="0.2">
      <c r="B1029" s="21"/>
      <c r="C1029" s="32"/>
      <c r="D1029" s="32"/>
      <c r="Q1029" s="1"/>
    </row>
    <row r="1030" spans="2:17" x14ac:dyDescent="0.2">
      <c r="B1030" s="21"/>
      <c r="C1030" s="32"/>
      <c r="D1030" s="32"/>
      <c r="Q1030" s="1"/>
    </row>
    <row r="1031" spans="2:17" x14ac:dyDescent="0.2">
      <c r="B1031" s="21"/>
      <c r="C1031" s="32"/>
      <c r="D1031" s="32"/>
      <c r="Q1031" s="1"/>
    </row>
    <row r="1032" spans="2:17" x14ac:dyDescent="0.2">
      <c r="B1032" s="21"/>
      <c r="C1032" s="32"/>
      <c r="D1032" s="32"/>
      <c r="Q1032" s="1"/>
    </row>
    <row r="1033" spans="2:17" x14ac:dyDescent="0.2">
      <c r="B1033" s="21"/>
      <c r="C1033" s="32"/>
      <c r="D1033" s="32"/>
      <c r="Q1033" s="1"/>
    </row>
    <row r="1034" spans="2:17" x14ac:dyDescent="0.2">
      <c r="B1034" s="21"/>
      <c r="C1034" s="32"/>
      <c r="D1034" s="32"/>
      <c r="Q1034" s="1"/>
    </row>
    <row r="1035" spans="2:17" x14ac:dyDescent="0.2">
      <c r="B1035" s="21"/>
      <c r="C1035" s="32"/>
      <c r="D1035" s="32"/>
      <c r="Q1035" s="1"/>
    </row>
    <row r="1036" spans="2:17" x14ac:dyDescent="0.2">
      <c r="B1036" s="21"/>
      <c r="C1036" s="32"/>
      <c r="D1036" s="32"/>
      <c r="Q1036" s="1"/>
    </row>
    <row r="1037" spans="2:17" x14ac:dyDescent="0.2">
      <c r="B1037" s="21"/>
      <c r="C1037" s="32"/>
      <c r="D1037" s="32"/>
      <c r="Q1037" s="1"/>
    </row>
    <row r="1038" spans="2:17" x14ac:dyDescent="0.2">
      <c r="B1038" s="21"/>
      <c r="C1038" s="32"/>
      <c r="D1038" s="32"/>
      <c r="Q1038" s="1"/>
    </row>
    <row r="1039" spans="2:17" x14ac:dyDescent="0.2">
      <c r="B1039" s="21"/>
      <c r="C1039" s="32"/>
      <c r="D1039" s="32"/>
      <c r="Q1039" s="1"/>
    </row>
    <row r="1040" spans="2:17" x14ac:dyDescent="0.2">
      <c r="B1040" s="21"/>
      <c r="C1040" s="32"/>
      <c r="D1040" s="32"/>
      <c r="Q1040" s="1"/>
    </row>
    <row r="1041" spans="2:17" x14ac:dyDescent="0.2">
      <c r="B1041" s="21"/>
      <c r="C1041" s="32"/>
      <c r="D1041" s="32"/>
      <c r="Q1041" s="1"/>
    </row>
    <row r="1042" spans="2:17" x14ac:dyDescent="0.2">
      <c r="B1042" s="21"/>
      <c r="C1042" s="32"/>
      <c r="D1042" s="32"/>
      <c r="Q1042" s="1"/>
    </row>
    <row r="1043" spans="2:17" x14ac:dyDescent="0.2">
      <c r="B1043" s="21"/>
      <c r="C1043" s="32"/>
      <c r="D1043" s="32"/>
      <c r="Q1043" s="1"/>
    </row>
    <row r="1044" spans="2:17" x14ac:dyDescent="0.2">
      <c r="B1044" s="21"/>
      <c r="C1044" s="32"/>
      <c r="D1044" s="32"/>
      <c r="Q1044" s="1"/>
    </row>
    <row r="1045" spans="2:17" x14ac:dyDescent="0.2">
      <c r="B1045" s="21"/>
      <c r="C1045" s="32"/>
      <c r="D1045" s="32"/>
      <c r="Q1045" s="1"/>
    </row>
    <row r="1046" spans="2:17" x14ac:dyDescent="0.2">
      <c r="B1046" s="21"/>
      <c r="C1046" s="32"/>
      <c r="D1046" s="32"/>
      <c r="Q1046" s="1"/>
    </row>
    <row r="1047" spans="2:17" x14ac:dyDescent="0.2">
      <c r="B1047" s="21"/>
      <c r="C1047" s="32"/>
      <c r="D1047" s="32"/>
      <c r="Q1047" s="1"/>
    </row>
    <row r="1048" spans="2:17" x14ac:dyDescent="0.2">
      <c r="B1048" s="21"/>
      <c r="C1048" s="32"/>
      <c r="D1048" s="32"/>
      <c r="Q1048" s="1"/>
    </row>
    <row r="1049" spans="2:17" x14ac:dyDescent="0.2">
      <c r="B1049" s="21"/>
      <c r="C1049" s="32"/>
      <c r="D1049" s="32"/>
      <c r="Q1049" s="1"/>
    </row>
    <row r="1050" spans="2:17" x14ac:dyDescent="0.2">
      <c r="B1050" s="21"/>
      <c r="C1050" s="32"/>
      <c r="D1050" s="32"/>
      <c r="Q1050" s="1"/>
    </row>
    <row r="1051" spans="2:17" x14ac:dyDescent="0.2">
      <c r="B1051" s="21"/>
      <c r="C1051" s="32"/>
      <c r="D1051" s="32"/>
      <c r="Q1051" s="1"/>
    </row>
    <row r="1052" spans="2:17" x14ac:dyDescent="0.2">
      <c r="B1052" s="21"/>
      <c r="C1052" s="32"/>
      <c r="D1052" s="32"/>
      <c r="Q1052" s="1"/>
    </row>
    <row r="1053" spans="2:17" x14ac:dyDescent="0.2">
      <c r="B1053" s="21"/>
      <c r="C1053" s="32"/>
      <c r="D1053" s="32"/>
      <c r="Q1053" s="1"/>
    </row>
    <row r="1054" spans="2:17" x14ac:dyDescent="0.2">
      <c r="B1054" s="21"/>
      <c r="C1054" s="32"/>
      <c r="D1054" s="32"/>
      <c r="Q1054" s="1"/>
    </row>
    <row r="1055" spans="2:17" x14ac:dyDescent="0.2">
      <c r="B1055" s="21"/>
      <c r="C1055" s="32"/>
      <c r="D1055" s="32"/>
      <c r="Q1055" s="1"/>
    </row>
    <row r="1056" spans="2:17" x14ac:dyDescent="0.2">
      <c r="B1056" s="21"/>
      <c r="C1056" s="32"/>
      <c r="D1056" s="32"/>
      <c r="Q1056" s="1"/>
    </row>
    <row r="1057" spans="2:17" x14ac:dyDescent="0.2">
      <c r="B1057" s="21"/>
      <c r="C1057" s="32"/>
      <c r="D1057" s="32"/>
      <c r="Q1057" s="1"/>
    </row>
    <row r="1058" spans="2:17" x14ac:dyDescent="0.2">
      <c r="B1058" s="21"/>
      <c r="C1058" s="32"/>
      <c r="D1058" s="32"/>
      <c r="Q1058" s="1"/>
    </row>
    <row r="1059" spans="2:17" x14ac:dyDescent="0.2">
      <c r="B1059" s="21"/>
      <c r="C1059" s="32"/>
      <c r="D1059" s="32"/>
      <c r="Q1059" s="1"/>
    </row>
    <row r="1060" spans="2:17" x14ac:dyDescent="0.2">
      <c r="B1060" s="21"/>
      <c r="C1060" s="32"/>
      <c r="D1060" s="32"/>
      <c r="Q1060" s="1"/>
    </row>
    <row r="1061" spans="2:17" x14ac:dyDescent="0.2">
      <c r="B1061" s="21"/>
      <c r="C1061" s="32"/>
      <c r="D1061" s="32"/>
      <c r="Q1061" s="1"/>
    </row>
    <row r="1062" spans="2:17" x14ac:dyDescent="0.2">
      <c r="B1062" s="21"/>
      <c r="C1062" s="32"/>
      <c r="D1062" s="32"/>
      <c r="Q1062" s="1"/>
    </row>
    <row r="1063" spans="2:17" x14ac:dyDescent="0.2">
      <c r="B1063" s="21"/>
      <c r="C1063" s="32"/>
      <c r="D1063" s="32"/>
      <c r="Q1063" s="1"/>
    </row>
    <row r="1064" spans="2:17" x14ac:dyDescent="0.2">
      <c r="B1064" s="21"/>
      <c r="C1064" s="32"/>
      <c r="D1064" s="32"/>
      <c r="Q1064" s="1"/>
    </row>
    <row r="1065" spans="2:17" x14ac:dyDescent="0.2">
      <c r="B1065" s="21"/>
      <c r="C1065" s="32"/>
      <c r="D1065" s="32"/>
      <c r="Q1065" s="1"/>
    </row>
    <row r="1066" spans="2:17" x14ac:dyDescent="0.2">
      <c r="B1066" s="21"/>
      <c r="C1066" s="32"/>
      <c r="D1066" s="32"/>
      <c r="Q1066" s="1"/>
    </row>
    <row r="1067" spans="2:17" x14ac:dyDescent="0.2">
      <c r="B1067" s="21"/>
      <c r="C1067" s="32"/>
      <c r="D1067" s="32"/>
      <c r="Q1067" s="1"/>
    </row>
    <row r="1068" spans="2:17" x14ac:dyDescent="0.2">
      <c r="B1068" s="21"/>
      <c r="C1068" s="32"/>
      <c r="D1068" s="32"/>
      <c r="Q1068" s="1"/>
    </row>
    <row r="1069" spans="2:17" x14ac:dyDescent="0.2">
      <c r="B1069" s="21"/>
      <c r="C1069" s="32"/>
      <c r="D1069" s="32"/>
      <c r="Q1069" s="1"/>
    </row>
    <row r="1070" spans="2:17" x14ac:dyDescent="0.2">
      <c r="B1070" s="21"/>
      <c r="C1070" s="32"/>
      <c r="D1070" s="32"/>
      <c r="Q1070" s="1"/>
    </row>
    <row r="1071" spans="2:17" x14ac:dyDescent="0.2">
      <c r="B1071" s="21"/>
      <c r="C1071" s="32"/>
      <c r="D1071" s="32"/>
      <c r="Q1071" s="1"/>
    </row>
    <row r="1072" spans="2:17" x14ac:dyDescent="0.2">
      <c r="B1072" s="21"/>
      <c r="C1072" s="32"/>
      <c r="D1072" s="32"/>
      <c r="Q1072" s="1"/>
    </row>
    <row r="1073" spans="2:17" x14ac:dyDescent="0.2">
      <c r="B1073" s="21"/>
      <c r="C1073" s="32"/>
      <c r="D1073" s="32"/>
      <c r="Q1073" s="1"/>
    </row>
    <row r="1074" spans="2:17" x14ac:dyDescent="0.2">
      <c r="B1074" s="21"/>
      <c r="C1074" s="32"/>
      <c r="D1074" s="32"/>
      <c r="Q1074" s="1"/>
    </row>
    <row r="1075" spans="2:17" x14ac:dyDescent="0.2">
      <c r="B1075" s="21"/>
      <c r="C1075" s="32"/>
      <c r="D1075" s="32"/>
      <c r="Q1075" s="1"/>
    </row>
    <row r="1076" spans="2:17" x14ac:dyDescent="0.2">
      <c r="B1076" s="21"/>
      <c r="C1076" s="32"/>
      <c r="D1076" s="32"/>
      <c r="Q1076" s="1"/>
    </row>
    <row r="1077" spans="2:17" x14ac:dyDescent="0.2">
      <c r="B1077" s="21"/>
      <c r="C1077" s="32"/>
      <c r="D1077" s="32"/>
      <c r="Q1077" s="1"/>
    </row>
    <row r="1078" spans="2:17" x14ac:dyDescent="0.2">
      <c r="B1078" s="21"/>
      <c r="C1078" s="32"/>
      <c r="D1078" s="32"/>
      <c r="Q1078" s="1"/>
    </row>
    <row r="1079" spans="2:17" x14ac:dyDescent="0.2">
      <c r="B1079" s="21"/>
      <c r="C1079" s="32"/>
      <c r="D1079" s="32"/>
      <c r="Q1079" s="1"/>
    </row>
    <row r="1080" spans="2:17" x14ac:dyDescent="0.2">
      <c r="B1080" s="21"/>
      <c r="C1080" s="32"/>
      <c r="D1080" s="32"/>
      <c r="Q1080" s="1"/>
    </row>
    <row r="1081" spans="2:17" x14ac:dyDescent="0.2">
      <c r="B1081" s="21"/>
      <c r="C1081" s="32"/>
      <c r="D1081" s="32"/>
      <c r="Q1081" s="1"/>
    </row>
    <row r="1082" spans="2:17" x14ac:dyDescent="0.2">
      <c r="B1082" s="21"/>
      <c r="C1082" s="32"/>
      <c r="D1082" s="32"/>
      <c r="Q1082" s="1"/>
    </row>
    <row r="1083" spans="2:17" x14ac:dyDescent="0.2">
      <c r="B1083" s="21"/>
      <c r="C1083" s="32"/>
      <c r="D1083" s="32"/>
      <c r="Q1083" s="1"/>
    </row>
    <row r="1084" spans="2:17" x14ac:dyDescent="0.2">
      <c r="B1084" s="21"/>
      <c r="C1084" s="32"/>
      <c r="D1084" s="32"/>
      <c r="Q1084" s="1"/>
    </row>
    <row r="1085" spans="2:17" x14ac:dyDescent="0.2">
      <c r="B1085" s="21"/>
      <c r="C1085" s="32"/>
      <c r="D1085" s="32"/>
      <c r="Q1085" s="1"/>
    </row>
    <row r="1086" spans="2:17" x14ac:dyDescent="0.2">
      <c r="B1086" s="21"/>
      <c r="C1086" s="32"/>
      <c r="D1086" s="32"/>
      <c r="Q1086" s="1"/>
    </row>
    <row r="1087" spans="2:17" x14ac:dyDescent="0.2">
      <c r="B1087" s="21"/>
      <c r="C1087" s="32"/>
      <c r="D1087" s="32"/>
      <c r="Q1087" s="1"/>
    </row>
    <row r="1088" spans="2:17" x14ac:dyDescent="0.2">
      <c r="B1088" s="21"/>
      <c r="C1088" s="32"/>
      <c r="D1088" s="32"/>
      <c r="Q1088" s="1"/>
    </row>
    <row r="1089" spans="2:17" x14ac:dyDescent="0.2">
      <c r="B1089" s="21"/>
      <c r="C1089" s="32"/>
      <c r="D1089" s="32"/>
      <c r="Q1089" s="1"/>
    </row>
    <row r="1090" spans="2:17" x14ac:dyDescent="0.2">
      <c r="B1090" s="21"/>
      <c r="C1090" s="32"/>
      <c r="D1090" s="32"/>
      <c r="Q1090" s="1"/>
    </row>
    <row r="1091" spans="2:17" x14ac:dyDescent="0.2">
      <c r="B1091" s="21"/>
      <c r="C1091" s="32"/>
      <c r="D1091" s="32"/>
      <c r="Q1091" s="1"/>
    </row>
    <row r="1092" spans="2:17" x14ac:dyDescent="0.2">
      <c r="B1092" s="21"/>
      <c r="C1092" s="32"/>
      <c r="D1092" s="32"/>
      <c r="Q1092" s="1"/>
    </row>
    <row r="1093" spans="2:17" x14ac:dyDescent="0.2">
      <c r="B1093" s="21"/>
      <c r="C1093" s="32"/>
      <c r="D1093" s="32"/>
      <c r="Q1093" s="1"/>
    </row>
    <row r="1094" spans="2:17" x14ac:dyDescent="0.2">
      <c r="B1094" s="21"/>
      <c r="C1094" s="32"/>
      <c r="D1094" s="32"/>
      <c r="Q1094" s="1"/>
    </row>
    <row r="1095" spans="2:17" x14ac:dyDescent="0.2">
      <c r="B1095" s="21"/>
      <c r="C1095" s="32"/>
      <c r="D1095" s="32"/>
      <c r="Q1095" s="1"/>
    </row>
    <row r="1096" spans="2:17" x14ac:dyDescent="0.2">
      <c r="B1096" s="21"/>
      <c r="C1096" s="32"/>
      <c r="D1096" s="32"/>
      <c r="Q1096" s="1"/>
    </row>
    <row r="1097" spans="2:17" x14ac:dyDescent="0.2">
      <c r="B1097" s="21"/>
      <c r="C1097" s="32"/>
      <c r="D1097" s="32"/>
      <c r="Q1097" s="1"/>
    </row>
    <row r="1098" spans="2:17" x14ac:dyDescent="0.2">
      <c r="B1098" s="21"/>
      <c r="C1098" s="32"/>
      <c r="D1098" s="32"/>
      <c r="Q1098" s="1"/>
    </row>
    <row r="1099" spans="2:17" x14ac:dyDescent="0.2">
      <c r="B1099" s="21"/>
      <c r="C1099" s="32"/>
      <c r="D1099" s="32"/>
      <c r="Q1099" s="1"/>
    </row>
    <row r="1100" spans="2:17" x14ac:dyDescent="0.2">
      <c r="B1100" s="21"/>
      <c r="C1100" s="32"/>
      <c r="D1100" s="32"/>
      <c r="Q1100" s="1"/>
    </row>
    <row r="1101" spans="2:17" x14ac:dyDescent="0.2">
      <c r="B1101" s="21"/>
      <c r="C1101" s="32"/>
      <c r="D1101" s="32"/>
      <c r="Q1101" s="1"/>
    </row>
    <row r="1102" spans="2:17" x14ac:dyDescent="0.2">
      <c r="B1102" s="21"/>
      <c r="C1102" s="32"/>
      <c r="D1102" s="32"/>
      <c r="Q1102" s="1"/>
    </row>
    <row r="1103" spans="2:17" x14ac:dyDescent="0.2">
      <c r="B1103" s="21"/>
      <c r="C1103" s="32"/>
      <c r="D1103" s="32"/>
      <c r="Q1103" s="1"/>
    </row>
    <row r="1104" spans="2:17" x14ac:dyDescent="0.2">
      <c r="B1104" s="21"/>
      <c r="C1104" s="32"/>
      <c r="D1104" s="32"/>
      <c r="Q1104" s="1"/>
    </row>
    <row r="1105" spans="2:17" x14ac:dyDescent="0.2">
      <c r="B1105" s="21"/>
      <c r="C1105" s="32"/>
      <c r="D1105" s="32"/>
      <c r="Q1105" s="1"/>
    </row>
    <row r="1106" spans="2:17" x14ac:dyDescent="0.2">
      <c r="B1106" s="21"/>
      <c r="C1106" s="32"/>
      <c r="D1106" s="32"/>
      <c r="Q1106" s="1"/>
    </row>
    <row r="1107" spans="2:17" x14ac:dyDescent="0.2">
      <c r="B1107" s="21"/>
      <c r="C1107" s="32"/>
      <c r="D1107" s="32"/>
      <c r="Q1107" s="1"/>
    </row>
    <row r="1108" spans="2:17" x14ac:dyDescent="0.2">
      <c r="B1108" s="21"/>
      <c r="C1108" s="32"/>
      <c r="D1108" s="32"/>
      <c r="Q1108" s="1"/>
    </row>
    <row r="1109" spans="2:17" x14ac:dyDescent="0.2">
      <c r="B1109" s="21"/>
      <c r="C1109" s="32"/>
      <c r="D1109" s="32"/>
      <c r="Q1109" s="1"/>
    </row>
    <row r="1110" spans="2:17" x14ac:dyDescent="0.2">
      <c r="B1110" s="21"/>
      <c r="C1110" s="32"/>
      <c r="D1110" s="32"/>
      <c r="Q1110" s="1"/>
    </row>
    <row r="1111" spans="2:17" x14ac:dyDescent="0.2">
      <c r="B1111" s="21"/>
      <c r="C1111" s="32"/>
      <c r="D1111" s="32"/>
      <c r="Q1111" s="1"/>
    </row>
    <row r="1112" spans="2:17" x14ac:dyDescent="0.2">
      <c r="B1112" s="21"/>
      <c r="C1112" s="32"/>
      <c r="D1112" s="32"/>
      <c r="Q1112" s="1"/>
    </row>
    <row r="1113" spans="2:17" x14ac:dyDescent="0.2">
      <c r="B1113" s="21"/>
      <c r="C1113" s="32"/>
      <c r="D1113" s="32"/>
      <c r="Q1113" s="1"/>
    </row>
    <row r="1114" spans="2:17" x14ac:dyDescent="0.2">
      <c r="B1114" s="21"/>
      <c r="C1114" s="32"/>
      <c r="D1114" s="32"/>
      <c r="Q1114" s="1"/>
    </row>
    <row r="1115" spans="2:17" x14ac:dyDescent="0.2">
      <c r="B1115" s="21"/>
      <c r="C1115" s="32"/>
      <c r="D1115" s="32"/>
      <c r="Q1115" s="1"/>
    </row>
    <row r="1116" spans="2:17" x14ac:dyDescent="0.2">
      <c r="B1116" s="21"/>
      <c r="C1116" s="32"/>
      <c r="D1116" s="32"/>
      <c r="Q1116" s="1"/>
    </row>
    <row r="1117" spans="2:17" x14ac:dyDescent="0.2">
      <c r="B1117" s="21"/>
      <c r="C1117" s="32"/>
      <c r="D1117" s="32"/>
      <c r="Q1117" s="1"/>
    </row>
    <row r="1118" spans="2:17" x14ac:dyDescent="0.2">
      <c r="B1118" s="21"/>
      <c r="C1118" s="32"/>
      <c r="D1118" s="32"/>
      <c r="Q1118" s="1"/>
    </row>
    <row r="1119" spans="2:17" x14ac:dyDescent="0.2">
      <c r="B1119" s="21"/>
      <c r="C1119" s="32"/>
      <c r="D1119" s="32"/>
      <c r="Q1119" s="1"/>
    </row>
    <row r="1120" spans="2:17" x14ac:dyDescent="0.2">
      <c r="B1120" s="21"/>
      <c r="C1120" s="32"/>
      <c r="D1120" s="32"/>
      <c r="Q1120" s="1"/>
    </row>
    <row r="1121" spans="2:17" x14ac:dyDescent="0.2">
      <c r="B1121" s="21"/>
      <c r="C1121" s="32"/>
      <c r="D1121" s="32"/>
      <c r="Q1121" s="1"/>
    </row>
    <row r="1122" spans="2:17" x14ac:dyDescent="0.2">
      <c r="B1122" s="21"/>
      <c r="C1122" s="32"/>
      <c r="D1122" s="32"/>
      <c r="Q1122" s="1"/>
    </row>
    <row r="1123" spans="2:17" x14ac:dyDescent="0.2">
      <c r="B1123" s="21"/>
      <c r="C1123" s="32"/>
      <c r="D1123" s="32"/>
      <c r="Q1123" s="1"/>
    </row>
    <row r="1124" spans="2:17" x14ac:dyDescent="0.2">
      <c r="B1124" s="21"/>
      <c r="C1124" s="32"/>
      <c r="D1124" s="32"/>
      <c r="Q1124" s="1"/>
    </row>
    <row r="1125" spans="2:17" x14ac:dyDescent="0.2">
      <c r="B1125" s="21"/>
      <c r="C1125" s="32"/>
      <c r="D1125" s="32"/>
      <c r="Q1125" s="1"/>
    </row>
    <row r="1126" spans="2:17" x14ac:dyDescent="0.2">
      <c r="B1126" s="21"/>
      <c r="C1126" s="32"/>
      <c r="D1126" s="32"/>
      <c r="Q1126" s="1"/>
    </row>
    <row r="1127" spans="2:17" x14ac:dyDescent="0.2">
      <c r="B1127" s="21"/>
      <c r="C1127" s="32"/>
      <c r="D1127" s="32"/>
      <c r="Q1127" s="1"/>
    </row>
    <row r="1128" spans="2:17" x14ac:dyDescent="0.2">
      <c r="B1128" s="21"/>
      <c r="C1128" s="32"/>
      <c r="D1128" s="32"/>
      <c r="Q1128" s="1"/>
    </row>
    <row r="1129" spans="2:17" x14ac:dyDescent="0.2">
      <c r="B1129" s="21"/>
      <c r="C1129" s="32"/>
      <c r="D1129" s="32"/>
      <c r="Q1129" s="1"/>
    </row>
    <row r="1130" spans="2:17" x14ac:dyDescent="0.2">
      <c r="B1130" s="21"/>
      <c r="C1130" s="32"/>
      <c r="D1130" s="32"/>
      <c r="Q1130" s="1"/>
    </row>
    <row r="1131" spans="2:17" x14ac:dyDescent="0.2">
      <c r="B1131" s="21"/>
      <c r="C1131" s="32"/>
      <c r="D1131" s="32"/>
      <c r="Q1131" s="1"/>
    </row>
    <row r="1132" spans="2:17" x14ac:dyDescent="0.2">
      <c r="B1132" s="21"/>
      <c r="C1132" s="32"/>
      <c r="D1132" s="32"/>
      <c r="Q1132" s="1"/>
    </row>
    <row r="1133" spans="2:17" x14ac:dyDescent="0.2">
      <c r="B1133" s="21"/>
      <c r="C1133" s="32"/>
      <c r="D1133" s="32"/>
      <c r="Q1133" s="1"/>
    </row>
    <row r="1134" spans="2:17" x14ac:dyDescent="0.2">
      <c r="B1134" s="21"/>
      <c r="C1134" s="32"/>
      <c r="D1134" s="32"/>
      <c r="Q1134" s="1"/>
    </row>
    <row r="1135" spans="2:17" x14ac:dyDescent="0.2">
      <c r="B1135" s="21"/>
      <c r="C1135" s="32"/>
      <c r="D1135" s="32"/>
      <c r="Q1135" s="1"/>
    </row>
    <row r="1136" spans="2:17" x14ac:dyDescent="0.2">
      <c r="B1136" s="21"/>
      <c r="C1136" s="32"/>
      <c r="D1136" s="32"/>
      <c r="Q1136" s="1"/>
    </row>
    <row r="1137" spans="2:17" x14ac:dyDescent="0.2">
      <c r="B1137" s="21"/>
      <c r="C1137" s="32"/>
      <c r="D1137" s="32"/>
      <c r="Q1137" s="1"/>
    </row>
    <row r="1138" spans="2:17" x14ac:dyDescent="0.2">
      <c r="B1138" s="21"/>
      <c r="C1138" s="32"/>
      <c r="D1138" s="32"/>
      <c r="Q1138" s="1"/>
    </row>
    <row r="1139" spans="2:17" x14ac:dyDescent="0.2">
      <c r="B1139" s="21"/>
      <c r="C1139" s="32"/>
      <c r="D1139" s="32"/>
      <c r="Q1139" s="1"/>
    </row>
    <row r="1140" spans="2:17" x14ac:dyDescent="0.2">
      <c r="B1140" s="21"/>
      <c r="C1140" s="32"/>
      <c r="D1140" s="32"/>
      <c r="Q1140" s="1"/>
    </row>
    <row r="1141" spans="2:17" x14ac:dyDescent="0.2">
      <c r="B1141" s="21"/>
      <c r="C1141" s="32"/>
      <c r="D1141" s="32"/>
      <c r="Q1141" s="1"/>
    </row>
    <row r="1142" spans="2:17" x14ac:dyDescent="0.2">
      <c r="B1142" s="21"/>
      <c r="C1142" s="32"/>
      <c r="D1142" s="32"/>
      <c r="Q1142" s="1"/>
    </row>
    <row r="1143" spans="2:17" x14ac:dyDescent="0.2">
      <c r="B1143" s="21"/>
      <c r="C1143" s="32"/>
      <c r="D1143" s="32"/>
      <c r="Q1143" s="1"/>
    </row>
    <row r="1144" spans="2:17" x14ac:dyDescent="0.2">
      <c r="B1144" s="21"/>
      <c r="C1144" s="32"/>
      <c r="D1144" s="32"/>
      <c r="Q1144" s="1"/>
    </row>
    <row r="1145" spans="2:17" x14ac:dyDescent="0.2">
      <c r="B1145" s="21"/>
      <c r="C1145" s="32"/>
      <c r="D1145" s="32"/>
      <c r="Q1145" s="1"/>
    </row>
    <row r="1146" spans="2:17" x14ac:dyDescent="0.2">
      <c r="B1146" s="21"/>
      <c r="C1146" s="32"/>
      <c r="D1146" s="32"/>
      <c r="Q1146" s="1"/>
    </row>
    <row r="1147" spans="2:17" x14ac:dyDescent="0.2">
      <c r="B1147" s="21"/>
      <c r="C1147" s="32"/>
      <c r="D1147" s="32"/>
      <c r="Q1147" s="1"/>
    </row>
    <row r="1148" spans="2:17" x14ac:dyDescent="0.2">
      <c r="B1148" s="21"/>
      <c r="C1148" s="32"/>
      <c r="D1148" s="32"/>
      <c r="Q1148" s="1"/>
    </row>
    <row r="1149" spans="2:17" x14ac:dyDescent="0.2">
      <c r="B1149" s="21"/>
      <c r="C1149" s="32"/>
      <c r="D1149" s="32"/>
      <c r="Q1149" s="1"/>
    </row>
    <row r="1150" spans="2:17" x14ac:dyDescent="0.2">
      <c r="B1150" s="21"/>
      <c r="C1150" s="32"/>
      <c r="D1150" s="32"/>
      <c r="Q1150" s="1"/>
    </row>
    <row r="1151" spans="2:17" x14ac:dyDescent="0.2">
      <c r="B1151" s="21"/>
      <c r="C1151" s="32"/>
      <c r="D1151" s="32"/>
      <c r="Q1151" s="1"/>
    </row>
    <row r="1152" spans="2:17" x14ac:dyDescent="0.2">
      <c r="B1152" s="21"/>
      <c r="C1152" s="32"/>
      <c r="D1152" s="32"/>
      <c r="Q1152" s="1"/>
    </row>
    <row r="1153" spans="2:17" x14ac:dyDescent="0.2">
      <c r="B1153" s="21"/>
      <c r="C1153" s="32"/>
      <c r="D1153" s="32"/>
      <c r="Q1153" s="1"/>
    </row>
    <row r="1154" spans="2:17" x14ac:dyDescent="0.2">
      <c r="B1154" s="21"/>
      <c r="C1154" s="32"/>
      <c r="D1154" s="32"/>
      <c r="Q1154" s="1"/>
    </row>
    <row r="1155" spans="2:17" x14ac:dyDescent="0.2">
      <c r="B1155" s="21"/>
      <c r="C1155" s="32"/>
      <c r="D1155" s="32"/>
      <c r="Q1155" s="1"/>
    </row>
    <row r="1156" spans="2:17" x14ac:dyDescent="0.2">
      <c r="B1156" s="21"/>
      <c r="C1156" s="32"/>
      <c r="D1156" s="32"/>
      <c r="Q1156" s="1"/>
    </row>
    <row r="1157" spans="2:17" x14ac:dyDescent="0.2">
      <c r="B1157" s="21"/>
      <c r="C1157" s="32"/>
      <c r="D1157" s="32"/>
      <c r="Q1157" s="1"/>
    </row>
    <row r="1158" spans="2:17" x14ac:dyDescent="0.2">
      <c r="B1158" s="21"/>
      <c r="C1158" s="32"/>
      <c r="D1158" s="32"/>
      <c r="Q1158" s="1"/>
    </row>
    <row r="1159" spans="2:17" x14ac:dyDescent="0.2">
      <c r="B1159" s="21"/>
      <c r="C1159" s="32"/>
      <c r="D1159" s="32"/>
      <c r="Q1159" s="1"/>
    </row>
    <row r="1160" spans="2:17" x14ac:dyDescent="0.2">
      <c r="B1160" s="21"/>
      <c r="C1160" s="32"/>
      <c r="D1160" s="32"/>
      <c r="Q1160" s="1"/>
    </row>
    <row r="1161" spans="2:17" x14ac:dyDescent="0.2">
      <c r="B1161" s="21"/>
      <c r="C1161" s="32"/>
      <c r="D1161" s="32"/>
      <c r="Q1161" s="1"/>
    </row>
    <row r="1162" spans="2:17" x14ac:dyDescent="0.2">
      <c r="B1162" s="21"/>
      <c r="C1162" s="32"/>
      <c r="D1162" s="32"/>
      <c r="Q1162" s="1"/>
    </row>
    <row r="1163" spans="2:17" x14ac:dyDescent="0.2">
      <c r="B1163" s="21"/>
      <c r="C1163" s="32"/>
      <c r="D1163" s="32"/>
      <c r="Q1163" s="1"/>
    </row>
    <row r="1164" spans="2:17" x14ac:dyDescent="0.2">
      <c r="B1164" s="21"/>
      <c r="C1164" s="32"/>
      <c r="D1164" s="32"/>
      <c r="Q1164" s="1"/>
    </row>
    <row r="1165" spans="2:17" x14ac:dyDescent="0.2">
      <c r="B1165" s="21"/>
      <c r="C1165" s="32"/>
      <c r="D1165" s="32"/>
      <c r="Q1165" s="1"/>
    </row>
    <row r="1166" spans="2:17" x14ac:dyDescent="0.2">
      <c r="B1166" s="21"/>
      <c r="C1166" s="32"/>
      <c r="D1166" s="32"/>
      <c r="Q1166" s="1"/>
    </row>
    <row r="1167" spans="2:17" x14ac:dyDescent="0.2">
      <c r="B1167" s="21"/>
      <c r="C1167" s="32"/>
      <c r="D1167" s="32"/>
      <c r="Q1167" s="1"/>
    </row>
    <row r="1168" spans="2:17" x14ac:dyDescent="0.2">
      <c r="B1168" s="21"/>
      <c r="C1168" s="32"/>
      <c r="D1168" s="32"/>
      <c r="Q1168" s="1"/>
    </row>
    <row r="1169" spans="2:17" x14ac:dyDescent="0.2">
      <c r="B1169" s="21"/>
      <c r="C1169" s="32"/>
      <c r="D1169" s="32"/>
      <c r="Q1169" s="1"/>
    </row>
    <row r="1170" spans="2:17" x14ac:dyDescent="0.2">
      <c r="B1170" s="21"/>
      <c r="C1170" s="32"/>
      <c r="D1170" s="32"/>
      <c r="Q1170" s="1"/>
    </row>
    <row r="1171" spans="2:17" x14ac:dyDescent="0.2">
      <c r="B1171" s="21"/>
      <c r="C1171" s="32"/>
      <c r="D1171" s="32"/>
      <c r="Q1171" s="1"/>
    </row>
    <row r="1172" spans="2:17" x14ac:dyDescent="0.2">
      <c r="B1172" s="21"/>
      <c r="C1172" s="32"/>
      <c r="D1172" s="32"/>
      <c r="Q1172" s="1"/>
    </row>
    <row r="1173" spans="2:17" x14ac:dyDescent="0.2">
      <c r="B1173" s="21"/>
      <c r="C1173" s="32"/>
      <c r="D1173" s="32"/>
      <c r="Q1173" s="1"/>
    </row>
    <row r="1174" spans="2:17" x14ac:dyDescent="0.2">
      <c r="B1174" s="21"/>
      <c r="C1174" s="32"/>
      <c r="D1174" s="32"/>
      <c r="Q1174" s="1"/>
    </row>
    <row r="1175" spans="2:17" x14ac:dyDescent="0.2">
      <c r="B1175" s="21"/>
      <c r="C1175" s="32"/>
      <c r="D1175" s="32"/>
      <c r="Q1175" s="1"/>
    </row>
    <row r="1176" spans="2:17" x14ac:dyDescent="0.2">
      <c r="B1176" s="21"/>
      <c r="C1176" s="32"/>
      <c r="D1176" s="32"/>
      <c r="Q1176" s="1"/>
    </row>
    <row r="1177" spans="2:17" x14ac:dyDescent="0.2">
      <c r="B1177" s="21"/>
      <c r="C1177" s="32"/>
      <c r="D1177" s="32"/>
      <c r="Q1177" s="1"/>
    </row>
    <row r="1178" spans="2:17" x14ac:dyDescent="0.2">
      <c r="B1178" s="21"/>
      <c r="C1178" s="32"/>
      <c r="D1178" s="32"/>
      <c r="Q1178" s="1"/>
    </row>
    <row r="1179" spans="2:17" x14ac:dyDescent="0.2">
      <c r="B1179" s="21"/>
      <c r="C1179" s="32"/>
      <c r="D1179" s="32"/>
      <c r="Q1179" s="1"/>
    </row>
    <row r="1180" spans="2:17" x14ac:dyDescent="0.2">
      <c r="B1180" s="21"/>
      <c r="C1180" s="32"/>
      <c r="D1180" s="32"/>
      <c r="Q1180" s="1"/>
    </row>
    <row r="1181" spans="2:17" x14ac:dyDescent="0.2">
      <c r="B1181" s="21"/>
      <c r="C1181" s="32"/>
      <c r="D1181" s="32"/>
      <c r="Q1181" s="1"/>
    </row>
    <row r="1182" spans="2:17" x14ac:dyDescent="0.2">
      <c r="B1182" s="21"/>
      <c r="C1182" s="32"/>
      <c r="D1182" s="32"/>
      <c r="Q1182" s="1"/>
    </row>
    <row r="1183" spans="2:17" x14ac:dyDescent="0.2">
      <c r="B1183" s="21"/>
      <c r="C1183" s="32"/>
      <c r="D1183" s="32"/>
      <c r="Q1183" s="1"/>
    </row>
    <row r="1184" spans="2:17" x14ac:dyDescent="0.2">
      <c r="B1184" s="21"/>
      <c r="C1184" s="32"/>
      <c r="D1184" s="32"/>
      <c r="Q1184" s="1"/>
    </row>
    <row r="1185" spans="2:17" x14ac:dyDescent="0.2">
      <c r="B1185" s="21"/>
      <c r="C1185" s="32"/>
      <c r="D1185" s="32"/>
      <c r="Q1185" s="1"/>
    </row>
    <row r="1186" spans="2:17" x14ac:dyDescent="0.2">
      <c r="B1186" s="21"/>
      <c r="C1186" s="32"/>
      <c r="D1186" s="32"/>
      <c r="Q1186" s="1"/>
    </row>
    <row r="1187" spans="2:17" x14ac:dyDescent="0.2">
      <c r="B1187" s="21"/>
      <c r="C1187" s="32"/>
      <c r="D1187" s="32"/>
      <c r="Q1187" s="1"/>
    </row>
    <row r="1188" spans="2:17" x14ac:dyDescent="0.2">
      <c r="B1188" s="21"/>
      <c r="C1188" s="32"/>
      <c r="D1188" s="32"/>
      <c r="Q1188" s="1"/>
    </row>
    <row r="1189" spans="2:17" x14ac:dyDescent="0.2">
      <c r="B1189" s="21"/>
      <c r="C1189" s="32"/>
      <c r="D1189" s="32"/>
      <c r="Q1189" s="1"/>
    </row>
    <row r="1190" spans="2:17" x14ac:dyDescent="0.2">
      <c r="B1190" s="21"/>
      <c r="C1190" s="32"/>
      <c r="D1190" s="32"/>
      <c r="Q1190" s="1"/>
    </row>
    <row r="1191" spans="2:17" x14ac:dyDescent="0.2">
      <c r="B1191" s="21"/>
      <c r="C1191" s="32"/>
      <c r="D1191" s="32"/>
      <c r="Q1191" s="1"/>
    </row>
    <row r="1192" spans="2:17" x14ac:dyDescent="0.2">
      <c r="B1192" s="21"/>
      <c r="C1192" s="32"/>
      <c r="D1192" s="32"/>
      <c r="Q1192" s="1"/>
    </row>
    <row r="1193" spans="2:17" x14ac:dyDescent="0.2">
      <c r="B1193" s="21"/>
      <c r="C1193" s="32"/>
      <c r="D1193" s="32"/>
      <c r="Q1193" s="1"/>
    </row>
    <row r="1194" spans="2:17" x14ac:dyDescent="0.2">
      <c r="B1194" s="21"/>
      <c r="C1194" s="32"/>
      <c r="D1194" s="32"/>
      <c r="Q1194" s="1"/>
    </row>
    <row r="1195" spans="2:17" x14ac:dyDescent="0.2">
      <c r="B1195" s="21"/>
      <c r="C1195" s="32"/>
      <c r="D1195" s="32"/>
      <c r="Q1195" s="1"/>
    </row>
    <row r="1196" spans="2:17" x14ac:dyDescent="0.2">
      <c r="B1196" s="21"/>
      <c r="C1196" s="32"/>
      <c r="D1196" s="32"/>
      <c r="Q1196" s="1"/>
    </row>
    <row r="1197" spans="2:17" x14ac:dyDescent="0.2">
      <c r="B1197" s="21"/>
      <c r="C1197" s="32"/>
      <c r="D1197" s="32"/>
      <c r="Q1197" s="1"/>
    </row>
    <row r="1198" spans="2:17" x14ac:dyDescent="0.2">
      <c r="B1198" s="21"/>
      <c r="C1198" s="32"/>
      <c r="D1198" s="32"/>
      <c r="Q1198" s="1"/>
    </row>
    <row r="1199" spans="2:17" x14ac:dyDescent="0.2">
      <c r="B1199" s="21"/>
      <c r="C1199" s="32"/>
      <c r="D1199" s="32"/>
      <c r="Q1199" s="1"/>
    </row>
    <row r="1200" spans="2:17" x14ac:dyDescent="0.2">
      <c r="B1200" s="21"/>
      <c r="C1200" s="32"/>
      <c r="D1200" s="32"/>
      <c r="Q1200" s="1"/>
    </row>
    <row r="1201" spans="2:17" x14ac:dyDescent="0.2">
      <c r="B1201" s="21"/>
      <c r="C1201" s="32"/>
      <c r="D1201" s="32"/>
      <c r="Q1201" s="1"/>
    </row>
    <row r="1202" spans="2:17" x14ac:dyDescent="0.2">
      <c r="B1202" s="21"/>
      <c r="C1202" s="32"/>
      <c r="D1202" s="32"/>
      <c r="Q1202" s="1"/>
    </row>
    <row r="1203" spans="2:17" x14ac:dyDescent="0.2">
      <c r="B1203" s="21"/>
      <c r="C1203" s="32"/>
      <c r="D1203" s="32"/>
      <c r="Q1203" s="1"/>
    </row>
    <row r="1204" spans="2:17" x14ac:dyDescent="0.2">
      <c r="B1204" s="21"/>
      <c r="C1204" s="32"/>
      <c r="D1204" s="32"/>
      <c r="Q1204" s="1"/>
    </row>
    <row r="1205" spans="2:17" x14ac:dyDescent="0.2">
      <c r="B1205" s="21"/>
      <c r="C1205" s="32"/>
      <c r="D1205" s="32"/>
      <c r="Q1205" s="1"/>
    </row>
    <row r="1206" spans="2:17" x14ac:dyDescent="0.2">
      <c r="B1206" s="21"/>
      <c r="C1206" s="32"/>
      <c r="D1206" s="32"/>
      <c r="Q1206" s="1"/>
    </row>
    <row r="1207" spans="2:17" x14ac:dyDescent="0.2">
      <c r="B1207" s="21"/>
      <c r="C1207" s="32"/>
      <c r="D1207" s="32"/>
      <c r="Q1207" s="1"/>
    </row>
    <row r="1208" spans="2:17" x14ac:dyDescent="0.2">
      <c r="B1208" s="21"/>
      <c r="C1208" s="32"/>
      <c r="D1208" s="32"/>
      <c r="Q1208" s="1"/>
    </row>
    <row r="1209" spans="2:17" x14ac:dyDescent="0.2">
      <c r="B1209" s="21"/>
      <c r="C1209" s="32"/>
      <c r="D1209" s="32"/>
      <c r="Q1209" s="1"/>
    </row>
    <row r="1210" spans="2:17" x14ac:dyDescent="0.2">
      <c r="B1210" s="21"/>
      <c r="C1210" s="32"/>
      <c r="D1210" s="32"/>
      <c r="Q1210" s="1"/>
    </row>
    <row r="1211" spans="2:17" x14ac:dyDescent="0.2">
      <c r="B1211" s="21"/>
      <c r="C1211" s="32"/>
      <c r="D1211" s="32"/>
      <c r="Q1211" s="1"/>
    </row>
    <row r="1212" spans="2:17" x14ac:dyDescent="0.2">
      <c r="B1212" s="21"/>
      <c r="C1212" s="32"/>
      <c r="D1212" s="32"/>
      <c r="Q1212" s="1"/>
    </row>
    <row r="1213" spans="2:17" x14ac:dyDescent="0.2">
      <c r="B1213" s="21"/>
      <c r="C1213" s="32"/>
      <c r="D1213" s="32"/>
      <c r="Q1213" s="1"/>
    </row>
    <row r="1214" spans="2:17" x14ac:dyDescent="0.2">
      <c r="B1214" s="21"/>
      <c r="C1214" s="32"/>
      <c r="D1214" s="32"/>
      <c r="Q1214" s="1"/>
    </row>
    <row r="1215" spans="2:17" x14ac:dyDescent="0.2">
      <c r="B1215" s="21"/>
      <c r="C1215" s="32"/>
      <c r="D1215" s="32"/>
      <c r="Q1215" s="1"/>
    </row>
    <row r="1216" spans="2:17" x14ac:dyDescent="0.2">
      <c r="B1216" s="21"/>
      <c r="C1216" s="32"/>
      <c r="D1216" s="32"/>
      <c r="Q1216" s="1"/>
    </row>
    <row r="1217" spans="2:17" x14ac:dyDescent="0.2">
      <c r="B1217" s="21"/>
      <c r="C1217" s="32"/>
      <c r="D1217" s="32"/>
      <c r="Q1217" s="1"/>
    </row>
    <row r="1218" spans="2:17" x14ac:dyDescent="0.2">
      <c r="B1218" s="21"/>
      <c r="C1218" s="32"/>
      <c r="D1218" s="32"/>
      <c r="Q1218" s="1"/>
    </row>
    <row r="1219" spans="2:17" x14ac:dyDescent="0.2">
      <c r="B1219" s="21"/>
      <c r="C1219" s="32"/>
      <c r="D1219" s="32"/>
      <c r="Q1219" s="1"/>
    </row>
    <row r="1220" spans="2:17" x14ac:dyDescent="0.2">
      <c r="B1220" s="21"/>
      <c r="C1220" s="32"/>
      <c r="D1220" s="32"/>
      <c r="Q1220" s="1"/>
    </row>
    <row r="1221" spans="2:17" x14ac:dyDescent="0.2">
      <c r="B1221" s="21"/>
      <c r="C1221" s="32"/>
      <c r="D1221" s="32"/>
      <c r="Q1221" s="1"/>
    </row>
    <row r="1222" spans="2:17" x14ac:dyDescent="0.2">
      <c r="B1222" s="21"/>
      <c r="C1222" s="32"/>
      <c r="D1222" s="32"/>
      <c r="Q1222" s="1"/>
    </row>
    <row r="1223" spans="2:17" x14ac:dyDescent="0.2">
      <c r="B1223" s="21"/>
      <c r="C1223" s="32"/>
      <c r="D1223" s="32"/>
      <c r="Q1223" s="1"/>
    </row>
    <row r="1224" spans="2:17" x14ac:dyDescent="0.2">
      <c r="B1224" s="21"/>
      <c r="C1224" s="32"/>
      <c r="D1224" s="32"/>
      <c r="Q1224" s="1"/>
    </row>
    <row r="1225" spans="2:17" x14ac:dyDescent="0.2">
      <c r="B1225" s="21"/>
      <c r="C1225" s="32"/>
      <c r="D1225" s="32"/>
      <c r="Q1225" s="1"/>
    </row>
    <row r="1226" spans="2:17" x14ac:dyDescent="0.2">
      <c r="B1226" s="21"/>
      <c r="C1226" s="32"/>
      <c r="D1226" s="32"/>
      <c r="Q1226" s="1"/>
    </row>
    <row r="1227" spans="2:17" x14ac:dyDescent="0.2">
      <c r="B1227" s="21"/>
      <c r="C1227" s="32"/>
      <c r="D1227" s="32"/>
      <c r="Q1227" s="1"/>
    </row>
    <row r="1228" spans="2:17" x14ac:dyDescent="0.2">
      <c r="B1228" s="21"/>
      <c r="C1228" s="32"/>
      <c r="D1228" s="32"/>
      <c r="Q1228" s="1"/>
    </row>
    <row r="1229" spans="2:17" x14ac:dyDescent="0.2">
      <c r="B1229" s="21"/>
      <c r="C1229" s="32"/>
      <c r="D1229" s="32"/>
      <c r="Q1229" s="1"/>
    </row>
    <row r="1230" spans="2:17" x14ac:dyDescent="0.2">
      <c r="B1230" s="21"/>
      <c r="C1230" s="32"/>
      <c r="D1230" s="32"/>
      <c r="Q1230" s="1"/>
    </row>
    <row r="1231" spans="2:17" x14ac:dyDescent="0.2">
      <c r="B1231" s="21"/>
      <c r="C1231" s="32"/>
      <c r="D1231" s="32"/>
      <c r="Q1231" s="1"/>
    </row>
    <row r="1232" spans="2:17" x14ac:dyDescent="0.2">
      <c r="B1232" s="21"/>
      <c r="C1232" s="32"/>
      <c r="D1232" s="32"/>
      <c r="Q1232" s="1"/>
    </row>
    <row r="1233" spans="2:17" x14ac:dyDescent="0.2">
      <c r="B1233" s="21"/>
      <c r="C1233" s="32"/>
      <c r="D1233" s="32"/>
      <c r="Q1233" s="1"/>
    </row>
    <row r="1234" spans="2:17" x14ac:dyDescent="0.2">
      <c r="B1234" s="21"/>
      <c r="C1234" s="32"/>
      <c r="D1234" s="32"/>
      <c r="Q1234" s="1"/>
    </row>
    <row r="1235" spans="2:17" x14ac:dyDescent="0.2">
      <c r="B1235" s="21"/>
      <c r="C1235" s="32"/>
      <c r="D1235" s="32"/>
      <c r="Q1235" s="1"/>
    </row>
    <row r="1236" spans="2:17" x14ac:dyDescent="0.2">
      <c r="B1236" s="21"/>
      <c r="C1236" s="32"/>
      <c r="D1236" s="32"/>
      <c r="Q1236" s="1"/>
    </row>
    <row r="1237" spans="2:17" x14ac:dyDescent="0.2">
      <c r="B1237" s="21"/>
      <c r="C1237" s="32"/>
      <c r="D1237" s="32"/>
      <c r="Q1237" s="1"/>
    </row>
    <row r="1238" spans="2:17" x14ac:dyDescent="0.2">
      <c r="B1238" s="21"/>
      <c r="C1238" s="32"/>
      <c r="D1238" s="32"/>
      <c r="Q1238" s="1"/>
    </row>
    <row r="1239" spans="2:17" x14ac:dyDescent="0.2">
      <c r="B1239" s="21"/>
      <c r="C1239" s="32"/>
      <c r="D1239" s="32"/>
      <c r="Q1239" s="1"/>
    </row>
    <row r="1240" spans="2:17" x14ac:dyDescent="0.2">
      <c r="B1240" s="21"/>
      <c r="C1240" s="32"/>
      <c r="D1240" s="32"/>
      <c r="Q1240" s="1"/>
    </row>
    <row r="1241" spans="2:17" x14ac:dyDescent="0.2">
      <c r="B1241" s="21"/>
      <c r="C1241" s="32"/>
      <c r="D1241" s="32"/>
      <c r="Q1241" s="1"/>
    </row>
    <row r="1242" spans="2:17" x14ac:dyDescent="0.2">
      <c r="B1242" s="21"/>
      <c r="C1242" s="32"/>
      <c r="D1242" s="32"/>
      <c r="Q1242" s="1"/>
    </row>
    <row r="1243" spans="2:17" x14ac:dyDescent="0.2">
      <c r="B1243" s="21"/>
      <c r="C1243" s="32"/>
      <c r="D1243" s="32"/>
      <c r="Q1243" s="1"/>
    </row>
    <row r="1244" spans="2:17" x14ac:dyDescent="0.2">
      <c r="B1244" s="21"/>
      <c r="C1244" s="32"/>
      <c r="D1244" s="32"/>
      <c r="Q1244" s="1"/>
    </row>
    <row r="1245" spans="2:17" x14ac:dyDescent="0.2">
      <c r="B1245" s="21"/>
      <c r="C1245" s="32"/>
      <c r="D1245" s="32"/>
      <c r="Q1245" s="1"/>
    </row>
    <row r="1246" spans="2:17" x14ac:dyDescent="0.2">
      <c r="B1246" s="21"/>
      <c r="C1246" s="32"/>
      <c r="D1246" s="32"/>
      <c r="Q1246" s="1"/>
    </row>
    <row r="1247" spans="2:17" x14ac:dyDescent="0.2">
      <c r="B1247" s="21"/>
      <c r="C1247" s="32"/>
      <c r="D1247" s="32"/>
      <c r="Q1247" s="1"/>
    </row>
    <row r="1248" spans="2:17" x14ac:dyDescent="0.2">
      <c r="B1248" s="21"/>
      <c r="C1248" s="32"/>
      <c r="D1248" s="32"/>
      <c r="Q1248" s="1"/>
    </row>
    <row r="1249" spans="2:17" x14ac:dyDescent="0.2">
      <c r="B1249" s="21"/>
      <c r="C1249" s="32"/>
      <c r="D1249" s="32"/>
      <c r="Q1249" s="1"/>
    </row>
    <row r="1250" spans="2:17" x14ac:dyDescent="0.2">
      <c r="B1250" s="21"/>
      <c r="C1250" s="32"/>
      <c r="D1250" s="32"/>
      <c r="Q1250" s="1"/>
    </row>
    <row r="1251" spans="2:17" x14ac:dyDescent="0.2">
      <c r="B1251" s="21"/>
      <c r="C1251" s="32"/>
      <c r="D1251" s="32"/>
      <c r="Q1251" s="1"/>
    </row>
    <row r="1252" spans="2:17" x14ac:dyDescent="0.2">
      <c r="B1252" s="21"/>
      <c r="C1252" s="32"/>
      <c r="D1252" s="32"/>
      <c r="Q1252" s="1"/>
    </row>
    <row r="1253" spans="2:17" x14ac:dyDescent="0.2">
      <c r="B1253" s="21"/>
      <c r="C1253" s="32"/>
      <c r="D1253" s="32"/>
      <c r="Q1253" s="1"/>
    </row>
    <row r="1254" spans="2:17" x14ac:dyDescent="0.2">
      <c r="B1254" s="21"/>
      <c r="C1254" s="32"/>
      <c r="D1254" s="32"/>
      <c r="Q1254" s="1"/>
    </row>
    <row r="1255" spans="2:17" x14ac:dyDescent="0.2">
      <c r="B1255" s="21"/>
      <c r="C1255" s="32"/>
      <c r="D1255" s="32"/>
      <c r="Q1255" s="1"/>
    </row>
    <row r="1256" spans="2:17" x14ac:dyDescent="0.2">
      <c r="B1256" s="21"/>
      <c r="C1256" s="32"/>
      <c r="D1256" s="32"/>
      <c r="Q1256" s="1"/>
    </row>
    <row r="1257" spans="2:17" x14ac:dyDescent="0.2">
      <c r="B1257" s="21"/>
      <c r="C1257" s="32"/>
      <c r="D1257" s="32"/>
      <c r="Q1257" s="1"/>
    </row>
    <row r="1258" spans="2:17" x14ac:dyDescent="0.2">
      <c r="B1258" s="21"/>
      <c r="C1258" s="32"/>
      <c r="D1258" s="32"/>
      <c r="Q1258" s="1"/>
    </row>
    <row r="1259" spans="2:17" x14ac:dyDescent="0.2">
      <c r="B1259" s="21"/>
      <c r="C1259" s="32"/>
      <c r="D1259" s="32"/>
      <c r="Q1259" s="1"/>
    </row>
    <row r="1260" spans="2:17" x14ac:dyDescent="0.2">
      <c r="B1260" s="21"/>
      <c r="C1260" s="32"/>
      <c r="D1260" s="32"/>
      <c r="Q1260" s="1"/>
    </row>
    <row r="1261" spans="2:17" x14ac:dyDescent="0.2">
      <c r="B1261" s="21"/>
      <c r="C1261" s="32"/>
      <c r="D1261" s="32"/>
      <c r="Q1261" s="1"/>
    </row>
    <row r="1262" spans="2:17" x14ac:dyDescent="0.2">
      <c r="B1262" s="21"/>
      <c r="C1262" s="32"/>
      <c r="D1262" s="32"/>
      <c r="Q1262" s="1"/>
    </row>
    <row r="1263" spans="2:17" x14ac:dyDescent="0.2">
      <c r="B1263" s="21"/>
      <c r="C1263" s="32"/>
      <c r="D1263" s="32"/>
      <c r="Q1263" s="1"/>
    </row>
    <row r="1264" spans="2:17" x14ac:dyDescent="0.2">
      <c r="B1264" s="21"/>
      <c r="C1264" s="32"/>
      <c r="D1264" s="32"/>
      <c r="Q1264" s="1"/>
    </row>
    <row r="1265" spans="2:17" x14ac:dyDescent="0.2">
      <c r="B1265" s="21"/>
      <c r="C1265" s="32"/>
      <c r="D1265" s="32"/>
      <c r="Q1265" s="1"/>
    </row>
    <row r="1266" spans="2:17" x14ac:dyDescent="0.2">
      <c r="B1266" s="21"/>
      <c r="C1266" s="32"/>
      <c r="D1266" s="32"/>
      <c r="Q1266" s="1"/>
    </row>
    <row r="1267" spans="2:17" x14ac:dyDescent="0.2">
      <c r="B1267" s="21"/>
      <c r="C1267" s="32"/>
      <c r="D1267" s="32"/>
      <c r="Q1267" s="1"/>
    </row>
    <row r="1268" spans="2:17" x14ac:dyDescent="0.2">
      <c r="B1268" s="21"/>
      <c r="C1268" s="32"/>
      <c r="D1268" s="32"/>
      <c r="Q1268" s="1"/>
    </row>
    <row r="1269" spans="2:17" x14ac:dyDescent="0.2">
      <c r="B1269" s="21"/>
      <c r="C1269" s="32"/>
      <c r="D1269" s="32"/>
      <c r="Q1269" s="1"/>
    </row>
    <row r="1270" spans="2:17" x14ac:dyDescent="0.2">
      <c r="B1270" s="21"/>
      <c r="C1270" s="32"/>
      <c r="D1270" s="32"/>
      <c r="Q1270" s="1"/>
    </row>
    <row r="1271" spans="2:17" x14ac:dyDescent="0.2">
      <c r="B1271" s="21"/>
      <c r="C1271" s="32"/>
      <c r="D1271" s="32"/>
      <c r="Q1271" s="1"/>
    </row>
    <row r="1272" spans="2:17" x14ac:dyDescent="0.2">
      <c r="B1272" s="21"/>
      <c r="C1272" s="32"/>
      <c r="D1272" s="32"/>
      <c r="Q1272" s="1"/>
    </row>
    <row r="1273" spans="2:17" x14ac:dyDescent="0.2">
      <c r="B1273" s="21"/>
      <c r="C1273" s="32"/>
      <c r="D1273" s="32"/>
      <c r="Q1273" s="1"/>
    </row>
    <row r="1274" spans="2:17" x14ac:dyDescent="0.2">
      <c r="B1274" s="21"/>
      <c r="C1274" s="32"/>
      <c r="D1274" s="32"/>
      <c r="Q1274" s="1"/>
    </row>
    <row r="1275" spans="2:17" x14ac:dyDescent="0.2">
      <c r="B1275" s="21"/>
      <c r="C1275" s="32"/>
      <c r="D1275" s="32"/>
      <c r="Q1275" s="1"/>
    </row>
    <row r="1276" spans="2:17" x14ac:dyDescent="0.2">
      <c r="B1276" s="21"/>
      <c r="C1276" s="32"/>
      <c r="D1276" s="32"/>
      <c r="Q1276" s="1"/>
    </row>
    <row r="1277" spans="2:17" x14ac:dyDescent="0.2">
      <c r="B1277" s="21"/>
      <c r="C1277" s="32"/>
      <c r="D1277" s="32"/>
      <c r="Q1277" s="1"/>
    </row>
    <row r="1278" spans="2:17" x14ac:dyDescent="0.2">
      <c r="B1278" s="21"/>
      <c r="C1278" s="32"/>
      <c r="D1278" s="32"/>
      <c r="Q1278" s="1"/>
    </row>
    <row r="1279" spans="2:17" x14ac:dyDescent="0.2">
      <c r="B1279" s="21"/>
      <c r="C1279" s="32"/>
      <c r="D1279" s="32"/>
      <c r="Q1279" s="1"/>
    </row>
    <row r="1280" spans="2:17" x14ac:dyDescent="0.2">
      <c r="B1280" s="21"/>
      <c r="C1280" s="32"/>
      <c r="D1280" s="32"/>
      <c r="Q1280" s="1"/>
    </row>
    <row r="1281" spans="2:17" x14ac:dyDescent="0.2">
      <c r="B1281" s="21"/>
      <c r="C1281" s="32"/>
      <c r="D1281" s="32"/>
      <c r="Q1281" s="1"/>
    </row>
    <row r="1282" spans="2:17" x14ac:dyDescent="0.2">
      <c r="B1282" s="21"/>
      <c r="C1282" s="32"/>
      <c r="D1282" s="32"/>
      <c r="Q1282" s="1"/>
    </row>
    <row r="1283" spans="2:17" x14ac:dyDescent="0.2">
      <c r="B1283" s="21"/>
      <c r="C1283" s="32"/>
      <c r="D1283" s="32"/>
      <c r="Q1283" s="1"/>
    </row>
    <row r="1284" spans="2:17" x14ac:dyDescent="0.2">
      <c r="B1284" s="21"/>
      <c r="C1284" s="32"/>
      <c r="D1284" s="32"/>
      <c r="Q1284" s="1"/>
    </row>
    <row r="1285" spans="2:17" x14ac:dyDescent="0.2">
      <c r="B1285" s="21"/>
      <c r="C1285" s="32"/>
      <c r="D1285" s="32"/>
      <c r="Q1285" s="1"/>
    </row>
    <row r="1286" spans="2:17" x14ac:dyDescent="0.2">
      <c r="B1286" s="21"/>
      <c r="C1286" s="32"/>
      <c r="D1286" s="32"/>
      <c r="Q1286" s="1"/>
    </row>
    <row r="1287" spans="2:17" x14ac:dyDescent="0.2">
      <c r="B1287" s="21"/>
      <c r="C1287" s="32"/>
      <c r="D1287" s="32"/>
      <c r="Q1287" s="1"/>
    </row>
    <row r="1288" spans="2:17" x14ac:dyDescent="0.2">
      <c r="B1288" s="21"/>
      <c r="C1288" s="32"/>
      <c r="D1288" s="32"/>
      <c r="Q1288" s="1"/>
    </row>
    <row r="1289" spans="2:17" x14ac:dyDescent="0.2">
      <c r="B1289" s="21"/>
      <c r="C1289" s="32"/>
      <c r="D1289" s="32"/>
      <c r="Q1289" s="1"/>
    </row>
    <row r="1290" spans="2:17" x14ac:dyDescent="0.2">
      <c r="B1290" s="21"/>
      <c r="C1290" s="32"/>
      <c r="D1290" s="32"/>
      <c r="Q1290" s="1"/>
    </row>
    <row r="1291" spans="2:17" x14ac:dyDescent="0.2">
      <c r="B1291" s="21"/>
      <c r="C1291" s="32"/>
      <c r="D1291" s="32"/>
      <c r="Q1291" s="1"/>
    </row>
    <row r="1292" spans="2:17" x14ac:dyDescent="0.2">
      <c r="B1292" s="21"/>
      <c r="C1292" s="32"/>
      <c r="D1292" s="32"/>
      <c r="Q1292" s="1"/>
    </row>
    <row r="1293" spans="2:17" x14ac:dyDescent="0.2">
      <c r="B1293" s="21"/>
      <c r="C1293" s="32"/>
      <c r="D1293" s="32"/>
      <c r="Q1293" s="1"/>
    </row>
    <row r="1294" spans="2:17" x14ac:dyDescent="0.2">
      <c r="B1294" s="21"/>
      <c r="C1294" s="32"/>
      <c r="D1294" s="32"/>
      <c r="Q1294" s="1"/>
    </row>
    <row r="1295" spans="2:17" x14ac:dyDescent="0.2">
      <c r="B1295" s="21"/>
      <c r="C1295" s="32"/>
      <c r="D1295" s="32"/>
      <c r="Q1295" s="1"/>
    </row>
    <row r="1296" spans="2:17" x14ac:dyDescent="0.2">
      <c r="B1296" s="21"/>
      <c r="C1296" s="32"/>
      <c r="D1296" s="32"/>
      <c r="Q1296" s="1"/>
    </row>
    <row r="1297" spans="2:17" x14ac:dyDescent="0.2">
      <c r="B1297" s="21"/>
      <c r="C1297" s="32"/>
      <c r="D1297" s="32"/>
      <c r="Q1297" s="1"/>
    </row>
    <row r="1298" spans="2:17" x14ac:dyDescent="0.2">
      <c r="B1298" s="21"/>
      <c r="C1298" s="32"/>
      <c r="D1298" s="32"/>
      <c r="Q1298" s="1"/>
    </row>
    <row r="1299" spans="2:17" x14ac:dyDescent="0.2">
      <c r="B1299" s="21"/>
      <c r="C1299" s="32"/>
      <c r="D1299" s="32"/>
      <c r="Q1299" s="1"/>
    </row>
    <row r="1300" spans="2:17" x14ac:dyDescent="0.2">
      <c r="B1300" s="21"/>
      <c r="C1300" s="32"/>
      <c r="D1300" s="32"/>
      <c r="Q1300" s="1"/>
    </row>
    <row r="1301" spans="2:17" x14ac:dyDescent="0.2">
      <c r="B1301" s="21"/>
      <c r="C1301" s="32"/>
      <c r="D1301" s="32"/>
      <c r="Q1301" s="1"/>
    </row>
    <row r="1302" spans="2:17" x14ac:dyDescent="0.2">
      <c r="B1302" s="21"/>
      <c r="C1302" s="32"/>
      <c r="D1302" s="32"/>
      <c r="Q1302" s="1"/>
    </row>
    <row r="1303" spans="2:17" x14ac:dyDescent="0.2">
      <c r="B1303" s="21"/>
      <c r="C1303" s="32"/>
      <c r="D1303" s="32"/>
      <c r="Q1303" s="1"/>
    </row>
    <row r="1304" spans="2:17" x14ac:dyDescent="0.2">
      <c r="B1304" s="21"/>
      <c r="C1304" s="32"/>
      <c r="D1304" s="32"/>
      <c r="Q1304" s="1"/>
    </row>
    <row r="1305" spans="2:17" x14ac:dyDescent="0.2">
      <c r="B1305" s="21"/>
      <c r="C1305" s="32"/>
      <c r="D1305" s="32"/>
      <c r="Q1305" s="1"/>
    </row>
    <row r="1306" spans="2:17" x14ac:dyDescent="0.2">
      <c r="B1306" s="21"/>
      <c r="C1306" s="32"/>
      <c r="D1306" s="32"/>
      <c r="Q1306" s="1"/>
    </row>
    <row r="1307" spans="2:17" x14ac:dyDescent="0.2">
      <c r="B1307" s="21"/>
      <c r="C1307" s="32"/>
      <c r="D1307" s="32"/>
      <c r="Q1307" s="1"/>
    </row>
    <row r="1308" spans="2:17" x14ac:dyDescent="0.2">
      <c r="B1308" s="21"/>
      <c r="C1308" s="32"/>
      <c r="D1308" s="32"/>
      <c r="Q1308" s="1"/>
    </row>
    <row r="1309" spans="2:17" x14ac:dyDescent="0.2">
      <c r="B1309" s="21"/>
      <c r="C1309" s="32"/>
      <c r="D1309" s="32"/>
      <c r="Q1309" s="1"/>
    </row>
    <row r="1310" spans="2:17" x14ac:dyDescent="0.2">
      <c r="B1310" s="21"/>
      <c r="C1310" s="32"/>
      <c r="D1310" s="32"/>
      <c r="Q1310" s="1"/>
    </row>
    <row r="1311" spans="2:17" x14ac:dyDescent="0.2">
      <c r="B1311" s="21"/>
      <c r="C1311" s="32"/>
      <c r="D1311" s="32"/>
      <c r="Q1311" s="1"/>
    </row>
    <row r="1312" spans="2:17" x14ac:dyDescent="0.2">
      <c r="B1312" s="21"/>
      <c r="C1312" s="32"/>
      <c r="D1312" s="32"/>
      <c r="Q1312" s="1"/>
    </row>
    <row r="1313" spans="2:17" x14ac:dyDescent="0.2">
      <c r="B1313" s="21"/>
      <c r="C1313" s="32"/>
      <c r="D1313" s="32"/>
      <c r="Q1313" s="1"/>
    </row>
    <row r="1314" spans="2:17" x14ac:dyDescent="0.2">
      <c r="B1314" s="21"/>
      <c r="C1314" s="32"/>
      <c r="D1314" s="32"/>
      <c r="Q1314" s="1"/>
    </row>
    <row r="1315" spans="2:17" x14ac:dyDescent="0.2">
      <c r="B1315" s="21"/>
      <c r="C1315" s="32"/>
      <c r="D1315" s="32"/>
      <c r="Q1315" s="1"/>
    </row>
    <row r="1316" spans="2:17" x14ac:dyDescent="0.2">
      <c r="B1316" s="21"/>
      <c r="C1316" s="32"/>
      <c r="D1316" s="32"/>
      <c r="Q1316" s="1"/>
    </row>
    <row r="1317" spans="2:17" x14ac:dyDescent="0.2">
      <c r="B1317" s="21"/>
      <c r="C1317" s="32"/>
      <c r="D1317" s="32"/>
      <c r="Q1317" s="1"/>
    </row>
    <row r="1318" spans="2:17" x14ac:dyDescent="0.2">
      <c r="B1318" s="21"/>
      <c r="C1318" s="32"/>
      <c r="D1318" s="32"/>
      <c r="Q1318" s="1"/>
    </row>
    <row r="1319" spans="2:17" x14ac:dyDescent="0.2">
      <c r="B1319" s="21"/>
      <c r="C1319" s="32"/>
      <c r="D1319" s="32"/>
      <c r="Q1319" s="1"/>
    </row>
    <row r="1320" spans="2:17" x14ac:dyDescent="0.2">
      <c r="B1320" s="21"/>
      <c r="C1320" s="32"/>
      <c r="D1320" s="32"/>
      <c r="Q1320" s="1"/>
    </row>
    <row r="1321" spans="2:17" x14ac:dyDescent="0.2">
      <c r="B1321" s="21"/>
      <c r="C1321" s="32"/>
      <c r="D1321" s="32"/>
      <c r="Q1321" s="1"/>
    </row>
    <row r="1322" spans="2:17" x14ac:dyDescent="0.2">
      <c r="B1322" s="21"/>
      <c r="C1322" s="32"/>
      <c r="D1322" s="32"/>
      <c r="Q1322" s="1"/>
    </row>
    <row r="1323" spans="2:17" x14ac:dyDescent="0.2">
      <c r="B1323" s="21"/>
      <c r="C1323" s="32"/>
      <c r="D1323" s="32"/>
      <c r="Q1323" s="1"/>
    </row>
    <row r="1324" spans="2:17" x14ac:dyDescent="0.2">
      <c r="B1324" s="21"/>
      <c r="C1324" s="32"/>
      <c r="D1324" s="32"/>
      <c r="Q1324" s="1"/>
    </row>
    <row r="1325" spans="2:17" x14ac:dyDescent="0.2">
      <c r="B1325" s="21"/>
      <c r="C1325" s="32"/>
      <c r="D1325" s="32"/>
      <c r="Q1325" s="1"/>
    </row>
    <row r="1326" spans="2:17" x14ac:dyDescent="0.2">
      <c r="B1326" s="21"/>
      <c r="C1326" s="32"/>
      <c r="D1326" s="32"/>
      <c r="Q1326" s="1"/>
    </row>
    <row r="1327" spans="2:17" x14ac:dyDescent="0.2">
      <c r="B1327" s="21"/>
      <c r="C1327" s="32"/>
      <c r="D1327" s="32"/>
      <c r="Q1327" s="1"/>
    </row>
    <row r="1328" spans="2:17" x14ac:dyDescent="0.2">
      <c r="B1328" s="21"/>
      <c r="C1328" s="32"/>
      <c r="D1328" s="32"/>
      <c r="Q1328" s="1"/>
    </row>
    <row r="1329" spans="2:17" x14ac:dyDescent="0.2">
      <c r="B1329" s="21"/>
      <c r="C1329" s="32"/>
      <c r="D1329" s="32"/>
      <c r="Q1329" s="1"/>
    </row>
    <row r="1330" spans="2:17" x14ac:dyDescent="0.2">
      <c r="B1330" s="21"/>
      <c r="C1330" s="32"/>
      <c r="D1330" s="32"/>
      <c r="Q1330" s="1"/>
    </row>
    <row r="1331" spans="2:17" x14ac:dyDescent="0.2">
      <c r="B1331" s="21"/>
      <c r="C1331" s="32"/>
      <c r="D1331" s="32"/>
      <c r="Q1331" s="1"/>
    </row>
    <row r="1332" spans="2:17" x14ac:dyDescent="0.2">
      <c r="B1332" s="21"/>
      <c r="C1332" s="32"/>
      <c r="D1332" s="32"/>
      <c r="Q1332" s="1"/>
    </row>
    <row r="1333" spans="2:17" x14ac:dyDescent="0.2">
      <c r="B1333" s="21"/>
      <c r="C1333" s="32"/>
      <c r="D1333" s="32"/>
      <c r="Q1333" s="1"/>
    </row>
    <row r="1334" spans="2:17" x14ac:dyDescent="0.2">
      <c r="B1334" s="21"/>
      <c r="C1334" s="32"/>
      <c r="D1334" s="32"/>
      <c r="Q1334" s="1"/>
    </row>
    <row r="1335" spans="2:17" x14ac:dyDescent="0.2">
      <c r="B1335" s="21"/>
      <c r="C1335" s="32"/>
      <c r="D1335" s="32"/>
      <c r="Q1335" s="1"/>
    </row>
    <row r="1336" spans="2:17" x14ac:dyDescent="0.2">
      <c r="B1336" s="21"/>
      <c r="C1336" s="32"/>
      <c r="D1336" s="32"/>
      <c r="Q1336" s="1"/>
    </row>
    <row r="1337" spans="2:17" x14ac:dyDescent="0.2">
      <c r="B1337" s="21"/>
      <c r="C1337" s="32"/>
      <c r="D1337" s="32"/>
      <c r="Q1337" s="1"/>
    </row>
    <row r="1338" spans="2:17" x14ac:dyDescent="0.2">
      <c r="B1338" s="21"/>
      <c r="C1338" s="32"/>
      <c r="D1338" s="32"/>
      <c r="Q1338" s="1"/>
    </row>
    <row r="1339" spans="2:17" x14ac:dyDescent="0.2">
      <c r="B1339" s="21"/>
      <c r="C1339" s="32"/>
      <c r="D1339" s="32"/>
      <c r="Q1339" s="1"/>
    </row>
    <row r="1340" spans="2:17" x14ac:dyDescent="0.2">
      <c r="B1340" s="21"/>
      <c r="C1340" s="32"/>
      <c r="D1340" s="32"/>
      <c r="Q1340" s="1"/>
    </row>
    <row r="1341" spans="2:17" x14ac:dyDescent="0.2">
      <c r="B1341" s="21"/>
      <c r="C1341" s="32"/>
      <c r="D1341" s="32"/>
      <c r="Q1341" s="1"/>
    </row>
    <row r="1342" spans="2:17" x14ac:dyDescent="0.2">
      <c r="B1342" s="21"/>
      <c r="C1342" s="32"/>
      <c r="D1342" s="32"/>
      <c r="Q1342" s="1"/>
    </row>
    <row r="1343" spans="2:17" x14ac:dyDescent="0.2">
      <c r="B1343" s="21"/>
      <c r="C1343" s="32"/>
      <c r="D1343" s="32"/>
      <c r="Q1343" s="1"/>
    </row>
    <row r="1344" spans="2:17" x14ac:dyDescent="0.2">
      <c r="B1344" s="21"/>
      <c r="C1344" s="32"/>
      <c r="D1344" s="32"/>
      <c r="Q1344" s="1"/>
    </row>
    <row r="1345" spans="2:17" x14ac:dyDescent="0.2">
      <c r="B1345" s="21"/>
      <c r="C1345" s="32"/>
      <c r="D1345" s="32"/>
      <c r="Q1345" s="1"/>
    </row>
    <row r="1346" spans="2:17" x14ac:dyDescent="0.2">
      <c r="B1346" s="21"/>
      <c r="C1346" s="32"/>
      <c r="D1346" s="32"/>
      <c r="Q1346" s="1"/>
    </row>
    <row r="1347" spans="2:17" x14ac:dyDescent="0.2">
      <c r="B1347" s="21"/>
      <c r="C1347" s="32"/>
      <c r="D1347" s="32"/>
      <c r="Q1347" s="1"/>
    </row>
    <row r="1348" spans="2:17" x14ac:dyDescent="0.2">
      <c r="B1348" s="21"/>
      <c r="C1348" s="32"/>
      <c r="D1348" s="32"/>
      <c r="Q1348" s="1"/>
    </row>
    <row r="1349" spans="2:17" x14ac:dyDescent="0.2">
      <c r="B1349" s="21"/>
      <c r="C1349" s="32"/>
      <c r="D1349" s="32"/>
      <c r="Q1349" s="1"/>
    </row>
    <row r="1350" spans="2:17" x14ac:dyDescent="0.2">
      <c r="B1350" s="21"/>
      <c r="C1350" s="32"/>
      <c r="D1350" s="32"/>
      <c r="Q1350" s="1"/>
    </row>
    <row r="1351" spans="2:17" x14ac:dyDescent="0.2">
      <c r="B1351" s="21"/>
      <c r="C1351" s="32"/>
      <c r="D1351" s="32"/>
      <c r="Q1351" s="1"/>
    </row>
    <row r="1352" spans="2:17" x14ac:dyDescent="0.2">
      <c r="B1352" s="21"/>
      <c r="C1352" s="32"/>
      <c r="D1352" s="32"/>
      <c r="Q1352" s="1"/>
    </row>
    <row r="1353" spans="2:17" x14ac:dyDescent="0.2">
      <c r="B1353" s="21"/>
      <c r="C1353" s="32"/>
      <c r="D1353" s="32"/>
      <c r="Q1353" s="1"/>
    </row>
    <row r="1354" spans="2:17" x14ac:dyDescent="0.2">
      <c r="B1354" s="21"/>
      <c r="C1354" s="32"/>
      <c r="D1354" s="32"/>
      <c r="Q1354" s="1"/>
    </row>
    <row r="1355" spans="2:17" x14ac:dyDescent="0.2">
      <c r="B1355" s="21"/>
      <c r="C1355" s="32"/>
      <c r="D1355" s="32"/>
      <c r="Q1355" s="1"/>
    </row>
    <row r="1356" spans="2:17" x14ac:dyDescent="0.2">
      <c r="B1356" s="21"/>
      <c r="C1356" s="32"/>
      <c r="D1356" s="32"/>
      <c r="Q1356" s="1"/>
    </row>
    <row r="1357" spans="2:17" x14ac:dyDescent="0.2">
      <c r="B1357" s="21"/>
      <c r="C1357" s="32"/>
      <c r="D1357" s="32"/>
      <c r="Q1357" s="1"/>
    </row>
    <row r="1358" spans="2:17" x14ac:dyDescent="0.2">
      <c r="B1358" s="21"/>
      <c r="C1358" s="32"/>
      <c r="D1358" s="32"/>
      <c r="Q1358" s="1"/>
    </row>
    <row r="1359" spans="2:17" x14ac:dyDescent="0.2">
      <c r="B1359" s="21"/>
      <c r="C1359" s="32"/>
      <c r="D1359" s="32"/>
      <c r="Q1359" s="1"/>
    </row>
    <row r="1360" spans="2:17" x14ac:dyDescent="0.2">
      <c r="B1360" s="21"/>
      <c r="C1360" s="32"/>
      <c r="D1360" s="32"/>
      <c r="Q1360" s="1"/>
    </row>
    <row r="1361" spans="2:17" x14ac:dyDescent="0.2">
      <c r="B1361" s="21"/>
      <c r="C1361" s="32"/>
      <c r="D1361" s="32"/>
      <c r="Q1361" s="1"/>
    </row>
    <row r="1362" spans="2:17" x14ac:dyDescent="0.2">
      <c r="B1362" s="21"/>
      <c r="C1362" s="32"/>
      <c r="D1362" s="32"/>
      <c r="Q1362" s="1"/>
    </row>
    <row r="1363" spans="2:17" x14ac:dyDescent="0.2">
      <c r="B1363" s="21"/>
      <c r="C1363" s="32"/>
      <c r="D1363" s="32"/>
      <c r="Q1363" s="1"/>
    </row>
    <row r="1364" spans="2:17" x14ac:dyDescent="0.2">
      <c r="B1364" s="21"/>
      <c r="C1364" s="32"/>
      <c r="D1364" s="32"/>
      <c r="Q1364" s="1"/>
    </row>
    <row r="1365" spans="2:17" x14ac:dyDescent="0.2">
      <c r="B1365" s="21"/>
      <c r="C1365" s="32"/>
      <c r="D1365" s="32"/>
      <c r="Q1365" s="1"/>
    </row>
    <row r="1366" spans="2:17" x14ac:dyDescent="0.2">
      <c r="B1366" s="21"/>
      <c r="C1366" s="32"/>
      <c r="D1366" s="32"/>
      <c r="Q1366" s="1"/>
    </row>
    <row r="1367" spans="2:17" x14ac:dyDescent="0.2">
      <c r="B1367" s="21"/>
      <c r="C1367" s="32"/>
      <c r="D1367" s="32"/>
      <c r="Q1367" s="1"/>
    </row>
    <row r="1368" spans="2:17" x14ac:dyDescent="0.2">
      <c r="B1368" s="21"/>
      <c r="C1368" s="32"/>
      <c r="D1368" s="32"/>
      <c r="Q1368" s="1"/>
    </row>
    <row r="1369" spans="2:17" x14ac:dyDescent="0.2">
      <c r="B1369" s="21"/>
      <c r="C1369" s="32"/>
      <c r="D1369" s="32"/>
      <c r="Q1369" s="1"/>
    </row>
    <row r="1370" spans="2:17" x14ac:dyDescent="0.2">
      <c r="B1370" s="21"/>
      <c r="C1370" s="32"/>
      <c r="D1370" s="32"/>
      <c r="Q1370" s="1"/>
    </row>
    <row r="1371" spans="2:17" x14ac:dyDescent="0.2">
      <c r="B1371" s="21"/>
      <c r="C1371" s="32"/>
      <c r="D1371" s="32"/>
      <c r="Q1371" s="1"/>
    </row>
    <row r="1372" spans="2:17" x14ac:dyDescent="0.2">
      <c r="B1372" s="21"/>
      <c r="C1372" s="32"/>
      <c r="D1372" s="32"/>
      <c r="Q1372" s="1"/>
    </row>
    <row r="1373" spans="2:17" x14ac:dyDescent="0.2">
      <c r="B1373" s="21"/>
      <c r="C1373" s="32"/>
      <c r="D1373" s="32"/>
      <c r="Q1373" s="1"/>
    </row>
    <row r="1374" spans="2:17" x14ac:dyDescent="0.2">
      <c r="B1374" s="21"/>
      <c r="C1374" s="32"/>
      <c r="D1374" s="32"/>
      <c r="Q1374" s="1"/>
    </row>
    <row r="1375" spans="2:17" x14ac:dyDescent="0.2">
      <c r="B1375" s="21"/>
      <c r="C1375" s="32"/>
      <c r="D1375" s="32"/>
      <c r="Q1375" s="1"/>
    </row>
    <row r="1376" spans="2:17" x14ac:dyDescent="0.2">
      <c r="B1376" s="21"/>
      <c r="C1376" s="32"/>
      <c r="D1376" s="32"/>
      <c r="Q1376" s="1"/>
    </row>
    <row r="1377" spans="2:17" x14ac:dyDescent="0.2">
      <c r="B1377" s="21"/>
      <c r="C1377" s="32"/>
      <c r="D1377" s="32"/>
      <c r="Q1377" s="1"/>
    </row>
    <row r="1378" spans="2:17" x14ac:dyDescent="0.2">
      <c r="B1378" s="21"/>
      <c r="C1378" s="32"/>
      <c r="D1378" s="32"/>
      <c r="Q1378" s="1"/>
    </row>
    <row r="1379" spans="2:17" x14ac:dyDescent="0.2">
      <c r="B1379" s="21"/>
      <c r="C1379" s="32"/>
      <c r="D1379" s="32"/>
      <c r="Q1379" s="1"/>
    </row>
    <row r="1380" spans="2:17" x14ac:dyDescent="0.2">
      <c r="B1380" s="21"/>
      <c r="C1380" s="32"/>
      <c r="D1380" s="32"/>
      <c r="Q1380" s="1"/>
    </row>
    <row r="1381" spans="2:17" x14ac:dyDescent="0.2">
      <c r="B1381" s="21"/>
      <c r="C1381" s="32"/>
      <c r="D1381" s="32"/>
      <c r="Q1381" s="1"/>
    </row>
    <row r="1382" spans="2:17" x14ac:dyDescent="0.2">
      <c r="B1382" s="21"/>
      <c r="C1382" s="32"/>
      <c r="D1382" s="32"/>
      <c r="Q1382" s="1"/>
    </row>
    <row r="1383" spans="2:17" x14ac:dyDescent="0.2">
      <c r="B1383" s="21"/>
      <c r="C1383" s="32"/>
      <c r="D1383" s="32"/>
      <c r="Q1383" s="1"/>
    </row>
    <row r="1384" spans="2:17" x14ac:dyDescent="0.2">
      <c r="B1384" s="21"/>
      <c r="C1384" s="32"/>
      <c r="D1384" s="32"/>
      <c r="Q1384" s="1"/>
    </row>
    <row r="1385" spans="2:17" x14ac:dyDescent="0.2">
      <c r="B1385" s="21"/>
      <c r="C1385" s="32"/>
      <c r="D1385" s="32"/>
      <c r="Q1385" s="1"/>
    </row>
    <row r="1386" spans="2:17" x14ac:dyDescent="0.2">
      <c r="B1386" s="21"/>
      <c r="C1386" s="32"/>
      <c r="D1386" s="32"/>
      <c r="Q1386" s="1"/>
    </row>
    <row r="1387" spans="2:17" x14ac:dyDescent="0.2">
      <c r="B1387" s="21"/>
      <c r="C1387" s="32"/>
      <c r="D1387" s="32"/>
      <c r="Q1387" s="1"/>
    </row>
    <row r="1388" spans="2:17" x14ac:dyDescent="0.2">
      <c r="B1388" s="21"/>
      <c r="C1388" s="32"/>
      <c r="D1388" s="32"/>
      <c r="Q1388" s="1"/>
    </row>
    <row r="1389" spans="2:17" x14ac:dyDescent="0.2">
      <c r="B1389" s="21"/>
      <c r="C1389" s="32"/>
      <c r="D1389" s="32"/>
      <c r="Q1389" s="1"/>
    </row>
    <row r="1390" spans="2:17" x14ac:dyDescent="0.2">
      <c r="B1390" s="21"/>
      <c r="C1390" s="32"/>
      <c r="D1390" s="32"/>
      <c r="Q1390" s="1"/>
    </row>
    <row r="1391" spans="2:17" x14ac:dyDescent="0.2">
      <c r="B1391" s="21"/>
      <c r="C1391" s="32"/>
      <c r="D1391" s="32"/>
      <c r="Q1391" s="1"/>
    </row>
    <row r="1392" spans="2:17" x14ac:dyDescent="0.2">
      <c r="B1392" s="21"/>
      <c r="C1392" s="32"/>
      <c r="D1392" s="32"/>
      <c r="Q1392" s="1"/>
    </row>
    <row r="1393" spans="2:17" x14ac:dyDescent="0.2">
      <c r="B1393" s="21"/>
      <c r="C1393" s="32"/>
      <c r="D1393" s="32"/>
      <c r="Q1393" s="1"/>
    </row>
    <row r="1394" spans="2:17" x14ac:dyDescent="0.2">
      <c r="B1394" s="21"/>
      <c r="C1394" s="32"/>
      <c r="D1394" s="32"/>
      <c r="Q1394" s="1"/>
    </row>
    <row r="1395" spans="2:17" x14ac:dyDescent="0.2">
      <c r="B1395" s="21"/>
      <c r="C1395" s="32"/>
      <c r="D1395" s="32"/>
      <c r="Q1395" s="1"/>
    </row>
    <row r="1396" spans="2:17" x14ac:dyDescent="0.2">
      <c r="B1396" s="21"/>
      <c r="C1396" s="32"/>
      <c r="D1396" s="32"/>
      <c r="Q1396" s="1"/>
    </row>
    <row r="1397" spans="2:17" x14ac:dyDescent="0.2">
      <c r="B1397" s="21"/>
      <c r="C1397" s="32"/>
      <c r="D1397" s="32"/>
      <c r="Q1397" s="1"/>
    </row>
    <row r="1398" spans="2:17" x14ac:dyDescent="0.2">
      <c r="B1398" s="21"/>
      <c r="C1398" s="32"/>
      <c r="D1398" s="32"/>
      <c r="Q1398" s="1"/>
    </row>
    <row r="1399" spans="2:17" x14ac:dyDescent="0.2">
      <c r="B1399" s="21"/>
      <c r="C1399" s="32"/>
      <c r="D1399" s="32"/>
      <c r="Q1399" s="1"/>
    </row>
    <row r="1400" spans="2:17" x14ac:dyDescent="0.2">
      <c r="B1400" s="21"/>
      <c r="C1400" s="32"/>
      <c r="D1400" s="32"/>
      <c r="Q1400" s="1"/>
    </row>
    <row r="1401" spans="2:17" x14ac:dyDescent="0.2">
      <c r="B1401" s="21"/>
      <c r="C1401" s="32"/>
      <c r="D1401" s="32"/>
      <c r="Q1401" s="1"/>
    </row>
    <row r="1402" spans="2:17" x14ac:dyDescent="0.2">
      <c r="B1402" s="21"/>
      <c r="C1402" s="32"/>
      <c r="D1402" s="32"/>
      <c r="Q1402" s="1"/>
    </row>
    <row r="1403" spans="2:17" x14ac:dyDescent="0.2">
      <c r="B1403" s="21"/>
      <c r="C1403" s="32"/>
      <c r="D1403" s="32"/>
      <c r="Q1403" s="1"/>
    </row>
    <row r="1404" spans="2:17" x14ac:dyDescent="0.2">
      <c r="B1404" s="21"/>
      <c r="C1404" s="32"/>
      <c r="D1404" s="32"/>
      <c r="Q1404" s="1"/>
    </row>
    <row r="1405" spans="2:17" x14ac:dyDescent="0.2">
      <c r="B1405" s="21"/>
      <c r="C1405" s="32"/>
      <c r="D1405" s="32"/>
      <c r="Q1405" s="1"/>
    </row>
    <row r="1406" spans="2:17" x14ac:dyDescent="0.2">
      <c r="B1406" s="21"/>
      <c r="C1406" s="32"/>
      <c r="D1406" s="32"/>
      <c r="Q1406" s="1"/>
    </row>
    <row r="1407" spans="2:17" x14ac:dyDescent="0.2">
      <c r="B1407" s="21"/>
      <c r="C1407" s="32"/>
      <c r="D1407" s="32"/>
      <c r="Q1407" s="1"/>
    </row>
    <row r="1408" spans="2:17" x14ac:dyDescent="0.2">
      <c r="B1408" s="21"/>
      <c r="C1408" s="32"/>
      <c r="D1408" s="32"/>
      <c r="Q1408" s="1"/>
    </row>
    <row r="1409" spans="2:17" x14ac:dyDescent="0.2">
      <c r="B1409" s="21"/>
      <c r="C1409" s="32"/>
      <c r="D1409" s="32"/>
      <c r="Q1409" s="1"/>
    </row>
    <row r="1410" spans="2:17" x14ac:dyDescent="0.2">
      <c r="B1410" s="21"/>
      <c r="C1410" s="32"/>
      <c r="D1410" s="32"/>
      <c r="Q1410" s="1"/>
    </row>
    <row r="1411" spans="2:17" x14ac:dyDescent="0.2">
      <c r="B1411" s="21"/>
      <c r="C1411" s="32"/>
      <c r="D1411" s="32"/>
      <c r="Q1411" s="1"/>
    </row>
    <row r="1412" spans="2:17" x14ac:dyDescent="0.2">
      <c r="B1412" s="21"/>
      <c r="C1412" s="32"/>
      <c r="D1412" s="32"/>
      <c r="Q1412" s="1"/>
    </row>
    <row r="1413" spans="2:17" x14ac:dyDescent="0.2">
      <c r="B1413" s="21"/>
      <c r="C1413" s="32"/>
      <c r="D1413" s="32"/>
      <c r="Q1413" s="1"/>
    </row>
    <row r="1414" spans="2:17" x14ac:dyDescent="0.2">
      <c r="B1414" s="21"/>
      <c r="C1414" s="32"/>
      <c r="D1414" s="32"/>
      <c r="Q1414" s="1"/>
    </row>
    <row r="1415" spans="2:17" x14ac:dyDescent="0.2">
      <c r="B1415" s="21"/>
      <c r="C1415" s="32"/>
      <c r="D1415" s="32"/>
      <c r="Q1415" s="1"/>
    </row>
    <row r="1416" spans="2:17" x14ac:dyDescent="0.2">
      <c r="B1416" s="21"/>
      <c r="C1416" s="32"/>
      <c r="D1416" s="32"/>
      <c r="Q1416" s="1"/>
    </row>
    <row r="1417" spans="2:17" x14ac:dyDescent="0.2">
      <c r="B1417" s="21"/>
      <c r="C1417" s="32"/>
      <c r="D1417" s="32"/>
      <c r="Q1417" s="1"/>
    </row>
    <row r="1418" spans="2:17" x14ac:dyDescent="0.2">
      <c r="B1418" s="21"/>
      <c r="C1418" s="32"/>
      <c r="D1418" s="32"/>
      <c r="Q1418" s="1"/>
    </row>
    <row r="1419" spans="2:17" x14ac:dyDescent="0.2">
      <c r="B1419" s="21"/>
      <c r="C1419" s="32"/>
      <c r="D1419" s="32"/>
      <c r="Q1419" s="1"/>
    </row>
    <row r="1420" spans="2:17" x14ac:dyDescent="0.2">
      <c r="B1420" s="21"/>
      <c r="C1420" s="32"/>
      <c r="D1420" s="32"/>
      <c r="Q1420" s="1"/>
    </row>
    <row r="1421" spans="2:17" x14ac:dyDescent="0.2">
      <c r="B1421" s="21"/>
      <c r="C1421" s="32"/>
      <c r="D1421" s="32"/>
      <c r="Q1421" s="1"/>
    </row>
    <row r="1422" spans="2:17" x14ac:dyDescent="0.2">
      <c r="B1422" s="21"/>
      <c r="C1422" s="32"/>
      <c r="D1422" s="32"/>
      <c r="Q1422" s="1"/>
    </row>
    <row r="1423" spans="2:17" x14ac:dyDescent="0.2">
      <c r="B1423" s="21"/>
      <c r="C1423" s="32"/>
      <c r="D1423" s="32"/>
      <c r="Q1423" s="1"/>
    </row>
    <row r="1424" spans="2:17" x14ac:dyDescent="0.2">
      <c r="B1424" s="21"/>
      <c r="C1424" s="32"/>
      <c r="D1424" s="32"/>
      <c r="Q1424" s="1"/>
    </row>
    <row r="1425" spans="2:17" x14ac:dyDescent="0.2">
      <c r="B1425" s="21"/>
      <c r="C1425" s="32"/>
      <c r="D1425" s="32"/>
      <c r="Q1425" s="1"/>
    </row>
    <row r="1426" spans="2:17" x14ac:dyDescent="0.2">
      <c r="B1426" s="21"/>
      <c r="C1426" s="32"/>
      <c r="D1426" s="32"/>
      <c r="Q1426" s="1"/>
    </row>
    <row r="1427" spans="2:17" x14ac:dyDescent="0.2">
      <c r="B1427" s="21"/>
      <c r="C1427" s="32"/>
      <c r="D1427" s="32"/>
      <c r="Q1427" s="1"/>
    </row>
    <row r="1428" spans="2:17" x14ac:dyDescent="0.2">
      <c r="B1428" s="21"/>
      <c r="C1428" s="32"/>
      <c r="D1428" s="32"/>
      <c r="Q1428" s="1"/>
    </row>
    <row r="1429" spans="2:17" x14ac:dyDescent="0.2">
      <c r="B1429" s="21"/>
      <c r="C1429" s="32"/>
      <c r="D1429" s="32"/>
      <c r="Q1429" s="1"/>
    </row>
    <row r="1430" spans="2:17" x14ac:dyDescent="0.2">
      <c r="B1430" s="21"/>
      <c r="C1430" s="32"/>
      <c r="D1430" s="32"/>
      <c r="Q1430" s="1"/>
    </row>
    <row r="1431" spans="2:17" x14ac:dyDescent="0.2">
      <c r="B1431" s="21"/>
      <c r="C1431" s="32"/>
      <c r="D1431" s="32"/>
      <c r="Q1431" s="1"/>
    </row>
    <row r="1432" spans="2:17" x14ac:dyDescent="0.2">
      <c r="B1432" s="21"/>
      <c r="C1432" s="32"/>
      <c r="D1432" s="32"/>
      <c r="Q1432" s="1"/>
    </row>
    <row r="1433" spans="2:17" x14ac:dyDescent="0.2">
      <c r="B1433" s="21"/>
      <c r="C1433" s="32"/>
      <c r="D1433" s="32"/>
      <c r="Q1433" s="1"/>
    </row>
    <row r="1434" spans="2:17" x14ac:dyDescent="0.2">
      <c r="B1434" s="21"/>
      <c r="C1434" s="32"/>
      <c r="D1434" s="32"/>
      <c r="Q1434" s="1"/>
    </row>
    <row r="1435" spans="2:17" x14ac:dyDescent="0.2">
      <c r="B1435" s="21"/>
      <c r="C1435" s="32"/>
      <c r="D1435" s="32"/>
      <c r="Q1435" s="1"/>
    </row>
    <row r="1436" spans="2:17" x14ac:dyDescent="0.2">
      <c r="B1436" s="21"/>
      <c r="C1436" s="32"/>
      <c r="D1436" s="32"/>
      <c r="Q1436" s="1"/>
    </row>
    <row r="1437" spans="2:17" x14ac:dyDescent="0.2">
      <c r="B1437" s="21"/>
      <c r="C1437" s="32"/>
      <c r="D1437" s="32"/>
      <c r="Q1437" s="1"/>
    </row>
    <row r="1438" spans="2:17" x14ac:dyDescent="0.2">
      <c r="B1438" s="21"/>
      <c r="C1438" s="32"/>
      <c r="D1438" s="32"/>
      <c r="Q1438" s="1"/>
    </row>
    <row r="1439" spans="2:17" x14ac:dyDescent="0.2">
      <c r="B1439" s="21"/>
      <c r="C1439" s="32"/>
      <c r="D1439" s="32"/>
      <c r="Q1439" s="1"/>
    </row>
    <row r="1440" spans="2:17" x14ac:dyDescent="0.2">
      <c r="B1440" s="21"/>
      <c r="C1440" s="32"/>
      <c r="D1440" s="32"/>
      <c r="Q1440" s="1"/>
    </row>
    <row r="1441" spans="2:17" x14ac:dyDescent="0.2">
      <c r="B1441" s="21"/>
      <c r="C1441" s="32"/>
      <c r="D1441" s="32"/>
      <c r="Q1441" s="1"/>
    </row>
    <row r="1442" spans="2:17" x14ac:dyDescent="0.2">
      <c r="B1442" s="21"/>
      <c r="C1442" s="32"/>
      <c r="D1442" s="32"/>
      <c r="Q1442" s="1"/>
    </row>
    <row r="1443" spans="2:17" x14ac:dyDescent="0.2">
      <c r="B1443" s="21"/>
      <c r="C1443" s="32"/>
      <c r="D1443" s="32"/>
      <c r="Q1443" s="1"/>
    </row>
    <row r="1444" spans="2:17" x14ac:dyDescent="0.2">
      <c r="B1444" s="21"/>
      <c r="C1444" s="32"/>
      <c r="D1444" s="32"/>
      <c r="Q1444" s="1"/>
    </row>
    <row r="1445" spans="2:17" x14ac:dyDescent="0.2">
      <c r="B1445" s="21"/>
      <c r="C1445" s="32"/>
      <c r="D1445" s="32"/>
      <c r="Q1445" s="1"/>
    </row>
    <row r="1446" spans="2:17" x14ac:dyDescent="0.2">
      <c r="B1446" s="21"/>
      <c r="C1446" s="32"/>
      <c r="D1446" s="32"/>
      <c r="Q1446" s="1"/>
    </row>
    <row r="1447" spans="2:17" x14ac:dyDescent="0.2">
      <c r="B1447" s="21"/>
      <c r="C1447" s="32"/>
      <c r="D1447" s="32"/>
      <c r="Q1447" s="1"/>
    </row>
    <row r="1448" spans="2:17" x14ac:dyDescent="0.2">
      <c r="B1448" s="21"/>
      <c r="C1448" s="32"/>
      <c r="D1448" s="32"/>
      <c r="Q1448" s="1"/>
    </row>
    <row r="1449" spans="2:17" x14ac:dyDescent="0.2">
      <c r="B1449" s="21"/>
      <c r="C1449" s="32"/>
      <c r="D1449" s="32"/>
      <c r="Q1449" s="1"/>
    </row>
    <row r="1450" spans="2:17" x14ac:dyDescent="0.2">
      <c r="B1450" s="21"/>
      <c r="C1450" s="32"/>
      <c r="D1450" s="32"/>
      <c r="Q1450" s="1"/>
    </row>
    <row r="1451" spans="2:17" x14ac:dyDescent="0.2">
      <c r="B1451" s="21"/>
      <c r="C1451" s="32"/>
      <c r="D1451" s="32"/>
      <c r="Q1451" s="1"/>
    </row>
    <row r="1452" spans="2:17" x14ac:dyDescent="0.2">
      <c r="B1452" s="21"/>
      <c r="C1452" s="32"/>
      <c r="D1452" s="32"/>
      <c r="Q1452" s="1"/>
    </row>
    <row r="1453" spans="2:17" x14ac:dyDescent="0.2">
      <c r="B1453" s="21"/>
      <c r="C1453" s="32"/>
      <c r="D1453" s="32"/>
      <c r="Q1453" s="1"/>
    </row>
    <row r="1454" spans="2:17" x14ac:dyDescent="0.2">
      <c r="B1454" s="21"/>
      <c r="C1454" s="32"/>
      <c r="D1454" s="32"/>
      <c r="Q1454" s="1"/>
    </row>
    <row r="1455" spans="2:17" x14ac:dyDescent="0.2">
      <c r="B1455" s="21"/>
      <c r="C1455" s="32"/>
      <c r="D1455" s="32"/>
      <c r="Q1455" s="1"/>
    </row>
    <row r="1456" spans="2:17" x14ac:dyDescent="0.2">
      <c r="B1456" s="21"/>
      <c r="C1456" s="32"/>
      <c r="D1456" s="32"/>
      <c r="Q1456" s="1"/>
    </row>
    <row r="1457" spans="2:17" x14ac:dyDescent="0.2">
      <c r="B1457" s="21"/>
      <c r="C1457" s="32"/>
      <c r="D1457" s="32"/>
      <c r="Q1457" s="1"/>
    </row>
    <row r="1458" spans="2:17" x14ac:dyDescent="0.2">
      <c r="B1458" s="21"/>
      <c r="C1458" s="32"/>
      <c r="D1458" s="32"/>
      <c r="Q1458" s="1"/>
    </row>
    <row r="1459" spans="2:17" x14ac:dyDescent="0.2">
      <c r="B1459" s="21"/>
      <c r="C1459" s="32"/>
      <c r="D1459" s="32"/>
      <c r="Q1459" s="1"/>
    </row>
    <row r="1460" spans="2:17" x14ac:dyDescent="0.2">
      <c r="B1460" s="21"/>
      <c r="C1460" s="32"/>
      <c r="D1460" s="32"/>
      <c r="Q1460" s="1"/>
    </row>
    <row r="1461" spans="2:17" x14ac:dyDescent="0.2">
      <c r="B1461" s="21"/>
      <c r="C1461" s="32"/>
      <c r="D1461" s="32"/>
      <c r="Q1461" s="1"/>
    </row>
    <row r="1462" spans="2:17" x14ac:dyDescent="0.2">
      <c r="B1462" s="21"/>
      <c r="C1462" s="32"/>
      <c r="D1462" s="32"/>
      <c r="Q1462" s="1"/>
    </row>
    <row r="1463" spans="2:17" x14ac:dyDescent="0.2">
      <c r="B1463" s="21"/>
      <c r="C1463" s="32"/>
      <c r="D1463" s="32"/>
      <c r="Q1463" s="1"/>
    </row>
    <row r="1464" spans="2:17" x14ac:dyDescent="0.2">
      <c r="B1464" s="21"/>
      <c r="C1464" s="32"/>
      <c r="D1464" s="32"/>
      <c r="Q1464" s="1"/>
    </row>
    <row r="1465" spans="2:17" x14ac:dyDescent="0.2">
      <c r="B1465" s="21"/>
      <c r="C1465" s="32"/>
      <c r="D1465" s="32"/>
      <c r="Q1465" s="1"/>
    </row>
    <row r="1466" spans="2:17" x14ac:dyDescent="0.2">
      <c r="B1466" s="21"/>
      <c r="C1466" s="32"/>
      <c r="D1466" s="32"/>
      <c r="Q1466" s="1"/>
    </row>
    <row r="1467" spans="2:17" x14ac:dyDescent="0.2">
      <c r="B1467" s="21"/>
      <c r="C1467" s="32"/>
      <c r="D1467" s="32"/>
      <c r="Q1467" s="1"/>
    </row>
    <row r="1468" spans="2:17" x14ac:dyDescent="0.2">
      <c r="B1468" s="21"/>
      <c r="C1468" s="32"/>
      <c r="D1468" s="32"/>
      <c r="Q1468" s="1"/>
    </row>
    <row r="1469" spans="2:17" x14ac:dyDescent="0.2">
      <c r="B1469" s="21"/>
      <c r="C1469" s="32"/>
      <c r="D1469" s="32"/>
      <c r="Q1469" s="1"/>
    </row>
    <row r="1470" spans="2:17" x14ac:dyDescent="0.2">
      <c r="B1470" s="21"/>
      <c r="C1470" s="32"/>
      <c r="D1470" s="32"/>
      <c r="Q1470" s="1"/>
    </row>
    <row r="1471" spans="2:17" x14ac:dyDescent="0.2">
      <c r="B1471" s="21"/>
      <c r="C1471" s="32"/>
      <c r="D1471" s="32"/>
      <c r="Q1471" s="1"/>
    </row>
    <row r="1472" spans="2:17" x14ac:dyDescent="0.2">
      <c r="B1472" s="21"/>
      <c r="C1472" s="32"/>
      <c r="D1472" s="32"/>
      <c r="Q1472" s="1"/>
    </row>
    <row r="1473" spans="2:17" x14ac:dyDescent="0.2">
      <c r="B1473" s="21"/>
      <c r="C1473" s="32"/>
      <c r="D1473" s="32"/>
      <c r="Q1473" s="1"/>
    </row>
    <row r="1474" spans="2:17" x14ac:dyDescent="0.2">
      <c r="B1474" s="21"/>
      <c r="C1474" s="32"/>
      <c r="D1474" s="32"/>
      <c r="Q1474" s="1"/>
    </row>
    <row r="1475" spans="2:17" x14ac:dyDescent="0.2">
      <c r="B1475" s="21"/>
      <c r="C1475" s="32"/>
      <c r="D1475" s="32"/>
      <c r="Q1475" s="1"/>
    </row>
    <row r="1476" spans="2:17" x14ac:dyDescent="0.2">
      <c r="B1476" s="21"/>
      <c r="C1476" s="32"/>
      <c r="D1476" s="32"/>
      <c r="Q1476" s="1"/>
    </row>
    <row r="1477" spans="2:17" x14ac:dyDescent="0.2">
      <c r="B1477" s="21"/>
      <c r="C1477" s="32"/>
      <c r="D1477" s="32"/>
      <c r="Q1477" s="1"/>
    </row>
    <row r="1478" spans="2:17" x14ac:dyDescent="0.2">
      <c r="B1478" s="21"/>
      <c r="C1478" s="32"/>
      <c r="D1478" s="32"/>
      <c r="Q1478" s="1"/>
    </row>
    <row r="1479" spans="2:17" x14ac:dyDescent="0.2">
      <c r="B1479" s="21"/>
      <c r="C1479" s="32"/>
      <c r="D1479" s="32"/>
      <c r="Q1479" s="1"/>
    </row>
    <row r="1480" spans="2:17" x14ac:dyDescent="0.2">
      <c r="B1480" s="21"/>
      <c r="C1480" s="32"/>
      <c r="D1480" s="32"/>
      <c r="Q1480" s="1"/>
    </row>
    <row r="1481" spans="2:17" x14ac:dyDescent="0.2">
      <c r="B1481" s="21"/>
      <c r="C1481" s="32"/>
      <c r="D1481" s="32"/>
      <c r="Q1481" s="1"/>
    </row>
    <row r="1482" spans="2:17" x14ac:dyDescent="0.2">
      <c r="B1482" s="21"/>
      <c r="C1482" s="32"/>
      <c r="D1482" s="32"/>
      <c r="Q1482" s="1"/>
    </row>
    <row r="1483" spans="2:17" x14ac:dyDescent="0.2">
      <c r="B1483" s="21"/>
      <c r="C1483" s="32"/>
      <c r="D1483" s="32"/>
      <c r="Q1483" s="1"/>
    </row>
    <row r="1484" spans="2:17" x14ac:dyDescent="0.2">
      <c r="B1484" s="21"/>
      <c r="C1484" s="32"/>
      <c r="D1484" s="32"/>
      <c r="Q1484" s="1"/>
    </row>
    <row r="1485" spans="2:17" x14ac:dyDescent="0.2">
      <c r="B1485" s="21"/>
      <c r="C1485" s="32"/>
      <c r="D1485" s="32"/>
      <c r="Q1485" s="1"/>
    </row>
    <row r="1486" spans="2:17" x14ac:dyDescent="0.2">
      <c r="B1486" s="21"/>
      <c r="C1486" s="32"/>
      <c r="D1486" s="32"/>
      <c r="Q1486" s="1"/>
    </row>
    <row r="1487" spans="2:17" x14ac:dyDescent="0.2">
      <c r="B1487" s="21"/>
      <c r="C1487" s="32"/>
      <c r="D1487" s="32"/>
      <c r="Q1487" s="1"/>
    </row>
    <row r="1488" spans="2:17" x14ac:dyDescent="0.2">
      <c r="B1488" s="21"/>
      <c r="C1488" s="32"/>
      <c r="D1488" s="32"/>
      <c r="Q1488" s="1"/>
    </row>
    <row r="1489" spans="2:17" x14ac:dyDescent="0.2">
      <c r="B1489" s="21"/>
      <c r="C1489" s="32"/>
      <c r="D1489" s="32"/>
      <c r="Q1489" s="1"/>
    </row>
    <row r="1490" spans="2:17" x14ac:dyDescent="0.2">
      <c r="B1490" s="21"/>
      <c r="C1490" s="32"/>
      <c r="D1490" s="32"/>
      <c r="Q1490" s="1"/>
    </row>
    <row r="1491" spans="2:17" x14ac:dyDescent="0.2">
      <c r="B1491" s="21"/>
      <c r="C1491" s="32"/>
      <c r="D1491" s="32"/>
      <c r="Q1491" s="1"/>
    </row>
    <row r="1492" spans="2:17" x14ac:dyDescent="0.2">
      <c r="B1492" s="21"/>
      <c r="C1492" s="32"/>
      <c r="D1492" s="32"/>
      <c r="Q1492" s="1"/>
    </row>
    <row r="1493" spans="2:17" x14ac:dyDescent="0.2">
      <c r="B1493" s="21"/>
      <c r="C1493" s="32"/>
      <c r="D1493" s="32"/>
      <c r="Q1493" s="1"/>
    </row>
    <row r="1494" spans="2:17" x14ac:dyDescent="0.2">
      <c r="B1494" s="21"/>
      <c r="C1494" s="32"/>
      <c r="D1494" s="32"/>
      <c r="Q1494" s="1"/>
    </row>
    <row r="1495" spans="2:17" x14ac:dyDescent="0.2">
      <c r="B1495" s="21"/>
      <c r="C1495" s="32"/>
      <c r="D1495" s="32"/>
      <c r="Q1495" s="1"/>
    </row>
    <row r="1496" spans="2:17" x14ac:dyDescent="0.2">
      <c r="B1496" s="21"/>
      <c r="C1496" s="32"/>
      <c r="D1496" s="32"/>
      <c r="Q1496" s="1"/>
    </row>
    <row r="1497" spans="2:17" x14ac:dyDescent="0.2">
      <c r="B1497" s="21"/>
      <c r="C1497" s="32"/>
      <c r="D1497" s="32"/>
      <c r="Q1497" s="1"/>
    </row>
    <row r="1498" spans="2:17" x14ac:dyDescent="0.2">
      <c r="B1498" s="21"/>
      <c r="C1498" s="32"/>
      <c r="D1498" s="32"/>
      <c r="Q1498" s="1"/>
    </row>
    <row r="1499" spans="2:17" x14ac:dyDescent="0.2">
      <c r="B1499" s="21"/>
      <c r="C1499" s="32"/>
      <c r="D1499" s="32"/>
      <c r="Q1499" s="1"/>
    </row>
    <row r="1500" spans="2:17" x14ac:dyDescent="0.2">
      <c r="B1500" s="21"/>
      <c r="C1500" s="32"/>
      <c r="D1500" s="32"/>
      <c r="Q1500" s="1"/>
    </row>
    <row r="1501" spans="2:17" x14ac:dyDescent="0.2">
      <c r="B1501" s="21"/>
      <c r="C1501" s="32"/>
      <c r="D1501" s="32"/>
      <c r="Q1501" s="1"/>
    </row>
    <row r="1502" spans="2:17" x14ac:dyDescent="0.2">
      <c r="B1502" s="21"/>
      <c r="C1502" s="32"/>
      <c r="D1502" s="32"/>
      <c r="Q1502" s="1"/>
    </row>
    <row r="1503" spans="2:17" x14ac:dyDescent="0.2">
      <c r="B1503" s="21"/>
      <c r="C1503" s="32"/>
      <c r="D1503" s="32"/>
      <c r="Q1503" s="1"/>
    </row>
    <row r="1504" spans="2:17" x14ac:dyDescent="0.2">
      <c r="B1504" s="21"/>
      <c r="C1504" s="32"/>
      <c r="D1504" s="32"/>
      <c r="Q1504" s="1"/>
    </row>
    <row r="1505" spans="2:17" x14ac:dyDescent="0.2">
      <c r="B1505" s="21"/>
      <c r="C1505" s="32"/>
      <c r="D1505" s="32"/>
      <c r="Q1505" s="1"/>
    </row>
    <row r="1506" spans="2:17" x14ac:dyDescent="0.2">
      <c r="B1506" s="21"/>
      <c r="C1506" s="32"/>
      <c r="D1506" s="32"/>
      <c r="Q1506" s="1"/>
    </row>
    <row r="1507" spans="2:17" x14ac:dyDescent="0.2">
      <c r="B1507" s="21"/>
      <c r="C1507" s="32"/>
      <c r="D1507" s="32"/>
      <c r="Q1507" s="1"/>
    </row>
    <row r="1508" spans="2:17" x14ac:dyDescent="0.2">
      <c r="B1508" s="21"/>
      <c r="C1508" s="32"/>
      <c r="D1508" s="32"/>
      <c r="Q1508" s="1"/>
    </row>
    <row r="1509" spans="2:17" x14ac:dyDescent="0.2">
      <c r="B1509" s="21"/>
      <c r="C1509" s="32"/>
      <c r="D1509" s="32"/>
      <c r="Q1509" s="1"/>
    </row>
    <row r="1510" spans="2:17" x14ac:dyDescent="0.2">
      <c r="B1510" s="21"/>
      <c r="C1510" s="32"/>
      <c r="D1510" s="32"/>
      <c r="Q1510" s="1"/>
    </row>
    <row r="1511" spans="2:17" x14ac:dyDescent="0.2">
      <c r="B1511" s="21"/>
      <c r="C1511" s="32"/>
      <c r="D1511" s="32"/>
      <c r="Q1511" s="1"/>
    </row>
    <row r="1512" spans="2:17" x14ac:dyDescent="0.2">
      <c r="B1512" s="21"/>
      <c r="C1512" s="32"/>
      <c r="D1512" s="32"/>
      <c r="Q1512" s="1"/>
    </row>
    <row r="1513" spans="2:17" x14ac:dyDescent="0.2">
      <c r="B1513" s="21"/>
      <c r="C1513" s="32"/>
      <c r="D1513" s="32"/>
      <c r="Q1513" s="1"/>
    </row>
    <row r="1514" spans="2:17" x14ac:dyDescent="0.2">
      <c r="B1514" s="21"/>
      <c r="C1514" s="32"/>
      <c r="D1514" s="32"/>
      <c r="Q1514" s="1"/>
    </row>
    <row r="1515" spans="2:17" x14ac:dyDescent="0.2">
      <c r="B1515" s="21"/>
      <c r="C1515" s="32"/>
      <c r="D1515" s="32"/>
      <c r="Q1515" s="1"/>
    </row>
    <row r="1516" spans="2:17" x14ac:dyDescent="0.2">
      <c r="B1516" s="21"/>
      <c r="C1516" s="32"/>
      <c r="D1516" s="32"/>
      <c r="Q1516" s="1"/>
    </row>
    <row r="1517" spans="2:17" x14ac:dyDescent="0.2">
      <c r="B1517" s="21"/>
      <c r="C1517" s="32"/>
      <c r="D1517" s="32"/>
      <c r="Q1517" s="1"/>
    </row>
    <row r="1518" spans="2:17" x14ac:dyDescent="0.2">
      <c r="B1518" s="21"/>
      <c r="C1518" s="32"/>
      <c r="D1518" s="32"/>
      <c r="Q1518" s="1"/>
    </row>
    <row r="1519" spans="2:17" x14ac:dyDescent="0.2">
      <c r="B1519" s="21"/>
      <c r="C1519" s="32"/>
      <c r="D1519" s="32"/>
      <c r="Q1519" s="1"/>
    </row>
    <row r="1520" spans="2:17" x14ac:dyDescent="0.2">
      <c r="B1520" s="21"/>
      <c r="C1520" s="32"/>
      <c r="D1520" s="32"/>
      <c r="Q1520" s="1"/>
    </row>
    <row r="1521" spans="2:17" x14ac:dyDescent="0.2">
      <c r="B1521" s="21"/>
      <c r="C1521" s="32"/>
      <c r="D1521" s="32"/>
      <c r="Q1521" s="1"/>
    </row>
    <row r="1522" spans="2:17" x14ac:dyDescent="0.2">
      <c r="B1522" s="21"/>
      <c r="C1522" s="32"/>
      <c r="D1522" s="32"/>
      <c r="Q1522" s="1"/>
    </row>
    <row r="1523" spans="2:17" x14ac:dyDescent="0.2">
      <c r="B1523" s="21"/>
      <c r="C1523" s="32"/>
      <c r="D1523" s="32"/>
      <c r="Q1523" s="1"/>
    </row>
    <row r="1524" spans="2:17" x14ac:dyDescent="0.2">
      <c r="B1524" s="21"/>
      <c r="C1524" s="32"/>
      <c r="D1524" s="32"/>
      <c r="Q1524" s="1"/>
    </row>
    <row r="1525" spans="2:17" x14ac:dyDescent="0.2">
      <c r="B1525" s="21"/>
      <c r="C1525" s="32"/>
      <c r="D1525" s="32"/>
      <c r="Q1525" s="1"/>
    </row>
    <row r="1526" spans="2:17" x14ac:dyDescent="0.2">
      <c r="B1526" s="21"/>
      <c r="C1526" s="32"/>
      <c r="D1526" s="32"/>
      <c r="Q1526" s="1"/>
    </row>
    <row r="1527" spans="2:17" x14ac:dyDescent="0.2">
      <c r="B1527" s="21"/>
      <c r="C1527" s="32"/>
      <c r="D1527" s="32"/>
      <c r="Q1527" s="1"/>
    </row>
    <row r="1528" spans="2:17" x14ac:dyDescent="0.2">
      <c r="B1528" s="21"/>
      <c r="C1528" s="32"/>
      <c r="D1528" s="32"/>
      <c r="Q1528" s="1"/>
    </row>
    <row r="1529" spans="2:17" x14ac:dyDescent="0.2">
      <c r="B1529" s="21"/>
      <c r="C1529" s="32"/>
      <c r="D1529" s="32"/>
      <c r="Q1529" s="1"/>
    </row>
    <row r="1530" spans="2:17" x14ac:dyDescent="0.2">
      <c r="B1530" s="21"/>
      <c r="C1530" s="32"/>
      <c r="D1530" s="32"/>
      <c r="Q1530" s="1"/>
    </row>
    <row r="1531" spans="2:17" x14ac:dyDescent="0.2">
      <c r="B1531" s="21"/>
      <c r="C1531" s="32"/>
      <c r="D1531" s="32"/>
      <c r="Q1531" s="1"/>
    </row>
    <row r="1532" spans="2:17" x14ac:dyDescent="0.2">
      <c r="B1532" s="21"/>
      <c r="C1532" s="32"/>
      <c r="D1532" s="32"/>
      <c r="Q1532" s="1"/>
    </row>
    <row r="1533" spans="2:17" x14ac:dyDescent="0.2">
      <c r="B1533" s="21"/>
      <c r="C1533" s="32"/>
      <c r="D1533" s="32"/>
      <c r="Q1533" s="1"/>
    </row>
    <row r="1534" spans="2:17" x14ac:dyDescent="0.2">
      <c r="B1534" s="21"/>
      <c r="C1534" s="32"/>
      <c r="D1534" s="32"/>
      <c r="Q1534" s="1"/>
    </row>
    <row r="1535" spans="2:17" x14ac:dyDescent="0.2">
      <c r="B1535" s="21"/>
      <c r="C1535" s="32"/>
      <c r="D1535" s="32"/>
      <c r="Q1535" s="1"/>
    </row>
    <row r="1536" spans="2:17" x14ac:dyDescent="0.2">
      <c r="B1536" s="21"/>
      <c r="C1536" s="32"/>
      <c r="D1536" s="32"/>
      <c r="Q1536" s="1"/>
    </row>
    <row r="1537" spans="2:17" x14ac:dyDescent="0.2">
      <c r="B1537" s="21"/>
      <c r="C1537" s="32"/>
      <c r="D1537" s="32"/>
      <c r="Q1537" s="1"/>
    </row>
    <row r="1538" spans="2:17" x14ac:dyDescent="0.2">
      <c r="B1538" s="21"/>
      <c r="C1538" s="32"/>
      <c r="D1538" s="32"/>
      <c r="Q1538" s="1"/>
    </row>
    <row r="1539" spans="2:17" x14ac:dyDescent="0.2">
      <c r="B1539" s="21"/>
      <c r="C1539" s="32"/>
      <c r="D1539" s="32"/>
      <c r="Q1539" s="1"/>
    </row>
    <row r="1540" spans="2:17" x14ac:dyDescent="0.2">
      <c r="B1540" s="21"/>
      <c r="C1540" s="32"/>
      <c r="D1540" s="32"/>
      <c r="Q1540" s="1"/>
    </row>
    <row r="1541" spans="2:17" x14ac:dyDescent="0.2">
      <c r="B1541" s="21"/>
      <c r="C1541" s="32"/>
      <c r="D1541" s="32"/>
      <c r="Q1541" s="1"/>
    </row>
    <row r="1542" spans="2:17" x14ac:dyDescent="0.2">
      <c r="B1542" s="21"/>
      <c r="C1542" s="32"/>
      <c r="D1542" s="32"/>
      <c r="Q1542" s="1"/>
    </row>
    <row r="1543" spans="2:17" x14ac:dyDescent="0.2">
      <c r="B1543" s="21"/>
      <c r="C1543" s="32"/>
      <c r="D1543" s="32"/>
      <c r="Q1543" s="1"/>
    </row>
    <row r="1544" spans="2:17" x14ac:dyDescent="0.2">
      <c r="B1544" s="21"/>
      <c r="C1544" s="32"/>
      <c r="D1544" s="32"/>
      <c r="Q1544" s="1"/>
    </row>
    <row r="1545" spans="2:17" x14ac:dyDescent="0.2">
      <c r="B1545" s="21"/>
      <c r="C1545" s="32"/>
      <c r="D1545" s="32"/>
      <c r="Q1545" s="1"/>
    </row>
    <row r="1546" spans="2:17" x14ac:dyDescent="0.2">
      <c r="B1546" s="21"/>
      <c r="C1546" s="32"/>
      <c r="D1546" s="32"/>
      <c r="Q1546" s="1"/>
    </row>
    <row r="1547" spans="2:17" x14ac:dyDescent="0.2">
      <c r="B1547" s="21"/>
      <c r="C1547" s="32"/>
      <c r="D1547" s="32"/>
      <c r="Q1547" s="1"/>
    </row>
    <row r="1548" spans="2:17" x14ac:dyDescent="0.2">
      <c r="B1548" s="21"/>
      <c r="C1548" s="32"/>
      <c r="D1548" s="32"/>
      <c r="Q1548" s="1"/>
    </row>
    <row r="1549" spans="2:17" x14ac:dyDescent="0.2">
      <c r="B1549" s="21"/>
      <c r="C1549" s="32"/>
      <c r="D1549" s="32"/>
      <c r="Q1549" s="1"/>
    </row>
    <row r="1550" spans="2:17" x14ac:dyDescent="0.2">
      <c r="B1550" s="21"/>
      <c r="C1550" s="32"/>
      <c r="D1550" s="32"/>
      <c r="Q1550" s="1"/>
    </row>
    <row r="1551" spans="2:17" x14ac:dyDescent="0.2">
      <c r="B1551" s="21"/>
      <c r="C1551" s="32"/>
      <c r="D1551" s="32"/>
      <c r="Q1551" s="1"/>
    </row>
    <row r="1552" spans="2:17" x14ac:dyDescent="0.2">
      <c r="B1552" s="21"/>
      <c r="C1552" s="32"/>
      <c r="D1552" s="32"/>
      <c r="Q1552" s="1"/>
    </row>
    <row r="1553" spans="2:17" x14ac:dyDescent="0.2">
      <c r="B1553" s="21"/>
      <c r="C1553" s="32"/>
      <c r="D1553" s="32"/>
      <c r="Q1553" s="1"/>
    </row>
    <row r="1554" spans="2:17" x14ac:dyDescent="0.2">
      <c r="B1554" s="21"/>
      <c r="C1554" s="32"/>
      <c r="D1554" s="32"/>
      <c r="Q1554" s="1"/>
    </row>
    <row r="1555" spans="2:17" x14ac:dyDescent="0.2">
      <c r="B1555" s="21"/>
      <c r="C1555" s="32"/>
      <c r="D1555" s="32"/>
      <c r="Q1555" s="1"/>
    </row>
    <row r="1556" spans="2:17" x14ac:dyDescent="0.2">
      <c r="B1556" s="21"/>
      <c r="C1556" s="32"/>
      <c r="D1556" s="32"/>
      <c r="Q1556" s="1"/>
    </row>
    <row r="1557" spans="2:17" x14ac:dyDescent="0.2">
      <c r="B1557" s="21"/>
      <c r="C1557" s="32"/>
      <c r="D1557" s="32"/>
      <c r="Q1557" s="1"/>
    </row>
    <row r="1558" spans="2:17" x14ac:dyDescent="0.2">
      <c r="B1558" s="21"/>
      <c r="C1558" s="32"/>
      <c r="D1558" s="32"/>
      <c r="Q1558" s="1"/>
    </row>
    <row r="1559" spans="2:17" x14ac:dyDescent="0.2">
      <c r="B1559" s="21"/>
      <c r="C1559" s="32"/>
      <c r="D1559" s="32"/>
      <c r="Q1559" s="1"/>
    </row>
    <row r="1560" spans="2:17" x14ac:dyDescent="0.2">
      <c r="B1560" s="21"/>
      <c r="C1560" s="32"/>
      <c r="D1560" s="32"/>
      <c r="Q1560" s="1"/>
    </row>
    <row r="1561" spans="2:17" x14ac:dyDescent="0.2">
      <c r="B1561" s="21"/>
      <c r="C1561" s="32"/>
      <c r="D1561" s="32"/>
      <c r="Q1561" s="1"/>
    </row>
    <row r="1562" spans="2:17" x14ac:dyDescent="0.2">
      <c r="B1562" s="21"/>
      <c r="C1562" s="32"/>
      <c r="D1562" s="32"/>
      <c r="Q1562" s="1"/>
    </row>
    <row r="1563" spans="2:17" x14ac:dyDescent="0.2">
      <c r="B1563" s="21"/>
      <c r="C1563" s="32"/>
      <c r="D1563" s="32"/>
      <c r="Q1563" s="1"/>
    </row>
    <row r="1564" spans="2:17" x14ac:dyDescent="0.2">
      <c r="B1564" s="21"/>
      <c r="C1564" s="32"/>
      <c r="D1564" s="32"/>
      <c r="Q1564" s="1"/>
    </row>
    <row r="1565" spans="2:17" x14ac:dyDescent="0.2">
      <c r="B1565" s="21"/>
      <c r="C1565" s="32"/>
      <c r="D1565" s="32"/>
      <c r="Q1565" s="1"/>
    </row>
    <row r="1566" spans="2:17" x14ac:dyDescent="0.2">
      <c r="B1566" s="21"/>
      <c r="C1566" s="32"/>
      <c r="D1566" s="32"/>
      <c r="Q1566" s="1"/>
    </row>
    <row r="1567" spans="2:17" x14ac:dyDescent="0.2">
      <c r="B1567" s="21"/>
      <c r="C1567" s="32"/>
      <c r="D1567" s="32"/>
      <c r="Q1567" s="1"/>
    </row>
    <row r="1568" spans="2:17" x14ac:dyDescent="0.2">
      <c r="B1568" s="21"/>
      <c r="C1568" s="32"/>
      <c r="D1568" s="32"/>
      <c r="Q1568" s="1"/>
    </row>
    <row r="1569" spans="2:17" x14ac:dyDescent="0.2">
      <c r="B1569" s="21"/>
      <c r="C1569" s="32"/>
      <c r="D1569" s="32"/>
      <c r="Q1569" s="1"/>
    </row>
    <row r="1570" spans="2:17" x14ac:dyDescent="0.2">
      <c r="B1570" s="21"/>
      <c r="C1570" s="32"/>
      <c r="D1570" s="32"/>
      <c r="Q1570" s="1"/>
    </row>
    <row r="1571" spans="2:17" x14ac:dyDescent="0.2">
      <c r="B1571" s="21"/>
      <c r="C1571" s="32"/>
      <c r="D1571" s="32"/>
      <c r="Q1571" s="1"/>
    </row>
    <row r="1572" spans="2:17" x14ac:dyDescent="0.2">
      <c r="B1572" s="21"/>
      <c r="C1572" s="32"/>
      <c r="D1572" s="32"/>
      <c r="Q1572" s="1"/>
    </row>
    <row r="1573" spans="2:17" x14ac:dyDescent="0.2">
      <c r="B1573" s="21"/>
      <c r="C1573" s="32"/>
      <c r="D1573" s="32"/>
      <c r="Q1573" s="1"/>
    </row>
    <row r="1574" spans="2:17" x14ac:dyDescent="0.2">
      <c r="B1574" s="21"/>
      <c r="C1574" s="32"/>
      <c r="D1574" s="32"/>
      <c r="Q1574" s="1"/>
    </row>
    <row r="1575" spans="2:17" x14ac:dyDescent="0.2">
      <c r="B1575" s="21"/>
      <c r="C1575" s="32"/>
      <c r="D1575" s="32"/>
      <c r="Q1575" s="1"/>
    </row>
    <row r="1576" spans="2:17" x14ac:dyDescent="0.2">
      <c r="B1576" s="21"/>
      <c r="C1576" s="32"/>
      <c r="D1576" s="32"/>
      <c r="Q1576" s="1"/>
    </row>
    <row r="1577" spans="2:17" x14ac:dyDescent="0.2">
      <c r="B1577" s="21"/>
      <c r="C1577" s="32"/>
      <c r="D1577" s="32"/>
      <c r="Q1577" s="1"/>
    </row>
    <row r="1578" spans="2:17" x14ac:dyDescent="0.2">
      <c r="B1578" s="21"/>
      <c r="C1578" s="32"/>
      <c r="D1578" s="32"/>
      <c r="Q1578" s="1"/>
    </row>
    <row r="1579" spans="2:17" x14ac:dyDescent="0.2">
      <c r="B1579" s="21"/>
      <c r="C1579" s="32"/>
      <c r="D1579" s="32"/>
      <c r="Q1579" s="1"/>
    </row>
    <row r="1580" spans="2:17" x14ac:dyDescent="0.2">
      <c r="B1580" s="21"/>
      <c r="C1580" s="32"/>
      <c r="D1580" s="32"/>
      <c r="Q1580" s="1"/>
    </row>
    <row r="1581" spans="2:17" x14ac:dyDescent="0.2">
      <c r="B1581" s="21"/>
      <c r="C1581" s="32"/>
      <c r="D1581" s="32"/>
      <c r="Q1581" s="1"/>
    </row>
    <row r="1582" spans="2:17" x14ac:dyDescent="0.2">
      <c r="B1582" s="21"/>
      <c r="C1582" s="32"/>
      <c r="D1582" s="32"/>
      <c r="Q1582" s="1"/>
    </row>
    <row r="1583" spans="2:17" x14ac:dyDescent="0.2">
      <c r="B1583" s="21"/>
      <c r="C1583" s="32"/>
      <c r="D1583" s="32"/>
      <c r="Q1583" s="1"/>
    </row>
    <row r="1584" spans="2:17" x14ac:dyDescent="0.2">
      <c r="B1584" s="21"/>
      <c r="C1584" s="32"/>
      <c r="D1584" s="32"/>
      <c r="Q1584" s="1"/>
    </row>
    <row r="1585" spans="2:17" x14ac:dyDescent="0.2">
      <c r="B1585" s="21"/>
      <c r="C1585" s="32"/>
      <c r="D1585" s="32"/>
      <c r="Q1585" s="1"/>
    </row>
    <row r="1586" spans="2:17" x14ac:dyDescent="0.2">
      <c r="B1586" s="21"/>
      <c r="C1586" s="32"/>
      <c r="D1586" s="32"/>
      <c r="Q1586" s="1"/>
    </row>
    <row r="1587" spans="2:17" x14ac:dyDescent="0.2">
      <c r="B1587" s="21"/>
      <c r="C1587" s="32"/>
      <c r="D1587" s="32"/>
      <c r="Q1587" s="1"/>
    </row>
    <row r="1588" spans="2:17" x14ac:dyDescent="0.2">
      <c r="B1588" s="21"/>
      <c r="C1588" s="32"/>
      <c r="D1588" s="32"/>
      <c r="Q1588" s="1"/>
    </row>
    <row r="1589" spans="2:17" x14ac:dyDescent="0.2">
      <c r="B1589" s="21"/>
      <c r="C1589" s="32"/>
      <c r="D1589" s="32"/>
      <c r="Q1589" s="1"/>
    </row>
    <row r="1590" spans="2:17" x14ac:dyDescent="0.2">
      <c r="B1590" s="21"/>
      <c r="C1590" s="32"/>
      <c r="D1590" s="32"/>
      <c r="Q1590" s="1"/>
    </row>
    <row r="1591" spans="2:17" x14ac:dyDescent="0.2">
      <c r="B1591" s="21"/>
      <c r="C1591" s="32"/>
      <c r="D1591" s="32"/>
      <c r="Q1591" s="1"/>
    </row>
    <row r="1592" spans="2:17" x14ac:dyDescent="0.2">
      <c r="B1592" s="21"/>
      <c r="C1592" s="32"/>
      <c r="D1592" s="32"/>
      <c r="Q1592" s="1"/>
    </row>
    <row r="1593" spans="2:17" x14ac:dyDescent="0.2">
      <c r="B1593" s="21"/>
      <c r="C1593" s="32"/>
      <c r="D1593" s="32"/>
      <c r="Q1593" s="1"/>
    </row>
    <row r="1594" spans="2:17" x14ac:dyDescent="0.2">
      <c r="B1594" s="21"/>
      <c r="C1594" s="32"/>
      <c r="D1594" s="32"/>
      <c r="Q1594" s="1"/>
    </row>
    <row r="1595" spans="2:17" x14ac:dyDescent="0.2">
      <c r="B1595" s="21"/>
      <c r="C1595" s="32"/>
      <c r="D1595" s="32"/>
      <c r="Q1595" s="1"/>
    </row>
    <row r="1596" spans="2:17" x14ac:dyDescent="0.2">
      <c r="B1596" s="21"/>
      <c r="C1596" s="32"/>
      <c r="D1596" s="32"/>
      <c r="Q1596" s="1"/>
    </row>
    <row r="1597" spans="2:17" x14ac:dyDescent="0.2">
      <c r="B1597" s="21"/>
      <c r="C1597" s="32"/>
      <c r="D1597" s="32"/>
      <c r="Q1597" s="1"/>
    </row>
    <row r="1598" spans="2:17" x14ac:dyDescent="0.2">
      <c r="B1598" s="21"/>
      <c r="C1598" s="32"/>
      <c r="D1598" s="32"/>
      <c r="Q1598" s="1"/>
    </row>
    <row r="1599" spans="2:17" x14ac:dyDescent="0.2">
      <c r="B1599" s="21"/>
      <c r="C1599" s="32"/>
      <c r="D1599" s="32"/>
      <c r="Q1599" s="1"/>
    </row>
    <row r="1600" spans="2:17" x14ac:dyDescent="0.2">
      <c r="B1600" s="21"/>
      <c r="C1600" s="32"/>
      <c r="D1600" s="32"/>
      <c r="Q1600" s="1"/>
    </row>
    <row r="1601" spans="2:17" x14ac:dyDescent="0.2">
      <c r="B1601" s="21"/>
      <c r="C1601" s="32"/>
      <c r="D1601" s="32"/>
      <c r="Q1601" s="1"/>
    </row>
    <row r="1602" spans="2:17" x14ac:dyDescent="0.2">
      <c r="B1602" s="21"/>
      <c r="C1602" s="32"/>
      <c r="D1602" s="32"/>
      <c r="Q1602" s="1"/>
    </row>
    <row r="1603" spans="2:17" x14ac:dyDescent="0.2">
      <c r="B1603" s="21"/>
      <c r="C1603" s="32"/>
      <c r="D1603" s="32"/>
      <c r="Q1603" s="1"/>
    </row>
    <row r="1604" spans="2:17" x14ac:dyDescent="0.2">
      <c r="B1604" s="21"/>
      <c r="C1604" s="32"/>
      <c r="D1604" s="32"/>
      <c r="Q1604" s="1"/>
    </row>
    <row r="1605" spans="2:17" x14ac:dyDescent="0.2">
      <c r="B1605" s="21"/>
      <c r="C1605" s="32"/>
      <c r="D1605" s="32"/>
      <c r="Q1605" s="1"/>
    </row>
    <row r="1606" spans="2:17" x14ac:dyDescent="0.2">
      <c r="B1606" s="21"/>
      <c r="C1606" s="32"/>
      <c r="D1606" s="32"/>
      <c r="Q1606" s="1"/>
    </row>
    <row r="1607" spans="2:17" x14ac:dyDescent="0.2">
      <c r="B1607" s="21"/>
      <c r="C1607" s="32"/>
      <c r="D1607" s="32"/>
      <c r="Q1607" s="1"/>
    </row>
    <row r="1608" spans="2:17" x14ac:dyDescent="0.2">
      <c r="B1608" s="21"/>
      <c r="C1608" s="32"/>
      <c r="D1608" s="32"/>
      <c r="Q1608" s="1"/>
    </row>
    <row r="1609" spans="2:17" x14ac:dyDescent="0.2">
      <c r="B1609" s="21"/>
      <c r="C1609" s="32"/>
      <c r="D1609" s="32"/>
      <c r="Q1609" s="1"/>
    </row>
    <row r="1610" spans="2:17" x14ac:dyDescent="0.2">
      <c r="B1610" s="21"/>
      <c r="C1610" s="32"/>
      <c r="D1610" s="32"/>
      <c r="Q1610" s="1"/>
    </row>
    <row r="1611" spans="2:17" x14ac:dyDescent="0.2">
      <c r="B1611" s="21"/>
      <c r="C1611" s="32"/>
      <c r="D1611" s="32"/>
      <c r="Q1611" s="1"/>
    </row>
    <row r="1612" spans="2:17" x14ac:dyDescent="0.2">
      <c r="B1612" s="21"/>
      <c r="C1612" s="32"/>
      <c r="D1612" s="32"/>
      <c r="Q1612" s="1"/>
    </row>
    <row r="1613" spans="2:17" x14ac:dyDescent="0.2">
      <c r="B1613" s="21"/>
      <c r="C1613" s="32"/>
      <c r="D1613" s="32"/>
      <c r="Q1613" s="1"/>
    </row>
    <row r="1614" spans="2:17" x14ac:dyDescent="0.2">
      <c r="B1614" s="21"/>
      <c r="C1614" s="32"/>
      <c r="D1614" s="32"/>
      <c r="Q1614" s="1"/>
    </row>
    <row r="1615" spans="2:17" x14ac:dyDescent="0.2">
      <c r="B1615" s="21"/>
      <c r="C1615" s="32"/>
      <c r="D1615" s="32"/>
      <c r="Q1615" s="1"/>
    </row>
    <row r="1616" spans="2:17" x14ac:dyDescent="0.2">
      <c r="B1616" s="21"/>
      <c r="C1616" s="32"/>
      <c r="D1616" s="32"/>
      <c r="Q1616" s="1"/>
    </row>
    <row r="1617" spans="2:17" x14ac:dyDescent="0.2">
      <c r="B1617" s="21"/>
      <c r="C1617" s="32"/>
      <c r="D1617" s="32"/>
      <c r="Q1617" s="1"/>
    </row>
    <row r="1618" spans="2:17" x14ac:dyDescent="0.2">
      <c r="B1618" s="21"/>
      <c r="C1618" s="32"/>
      <c r="D1618" s="32"/>
      <c r="Q1618" s="1"/>
    </row>
    <row r="1619" spans="2:17" x14ac:dyDescent="0.2">
      <c r="B1619" s="21"/>
      <c r="C1619" s="32"/>
      <c r="D1619" s="32"/>
      <c r="Q1619" s="1"/>
    </row>
    <row r="1620" spans="2:17" x14ac:dyDescent="0.2">
      <c r="B1620" s="21"/>
      <c r="C1620" s="32"/>
      <c r="D1620" s="32"/>
      <c r="Q1620" s="1"/>
    </row>
    <row r="1621" spans="2:17" x14ac:dyDescent="0.2">
      <c r="B1621" s="21"/>
      <c r="C1621" s="32"/>
      <c r="D1621" s="32"/>
      <c r="Q1621" s="1"/>
    </row>
    <row r="1622" spans="2:17" x14ac:dyDescent="0.2">
      <c r="B1622" s="21"/>
      <c r="C1622" s="32"/>
      <c r="D1622" s="32"/>
      <c r="Q1622" s="1"/>
    </row>
    <row r="1623" spans="2:17" x14ac:dyDescent="0.2">
      <c r="B1623" s="21"/>
      <c r="C1623" s="32"/>
      <c r="D1623" s="32"/>
      <c r="Q1623" s="1"/>
    </row>
    <row r="1624" spans="2:17" x14ac:dyDescent="0.2">
      <c r="B1624" s="21"/>
      <c r="C1624" s="32"/>
      <c r="D1624" s="32"/>
      <c r="Q1624" s="1"/>
    </row>
    <row r="1625" spans="2:17" x14ac:dyDescent="0.2">
      <c r="B1625" s="21"/>
      <c r="C1625" s="32"/>
      <c r="D1625" s="32"/>
      <c r="Q1625" s="1"/>
    </row>
    <row r="1626" spans="2:17" x14ac:dyDescent="0.2">
      <c r="B1626" s="21"/>
      <c r="C1626" s="32"/>
      <c r="D1626" s="32"/>
      <c r="Q1626" s="1"/>
    </row>
    <row r="1627" spans="2:17" x14ac:dyDescent="0.2">
      <c r="B1627" s="21"/>
      <c r="C1627" s="32"/>
      <c r="D1627" s="32"/>
      <c r="Q1627" s="1"/>
    </row>
    <row r="1628" spans="2:17" x14ac:dyDescent="0.2">
      <c r="B1628" s="21"/>
      <c r="C1628" s="32"/>
      <c r="D1628" s="32"/>
      <c r="Q1628" s="1"/>
    </row>
    <row r="1629" spans="2:17" x14ac:dyDescent="0.2">
      <c r="B1629" s="21"/>
      <c r="C1629" s="32"/>
      <c r="D1629" s="32"/>
      <c r="Q1629" s="1"/>
    </row>
    <row r="1630" spans="2:17" x14ac:dyDescent="0.2">
      <c r="B1630" s="21"/>
      <c r="C1630" s="32"/>
      <c r="D1630" s="32"/>
      <c r="Q1630" s="1"/>
    </row>
    <row r="1631" spans="2:17" x14ac:dyDescent="0.2">
      <c r="B1631" s="21"/>
      <c r="C1631" s="32"/>
      <c r="D1631" s="32"/>
      <c r="Q1631" s="1"/>
    </row>
    <row r="1632" spans="2:17" x14ac:dyDescent="0.2">
      <c r="B1632" s="21"/>
      <c r="C1632" s="32"/>
      <c r="D1632" s="32"/>
      <c r="Q1632" s="1"/>
    </row>
    <row r="1633" spans="2:17" x14ac:dyDescent="0.2">
      <c r="B1633" s="21"/>
      <c r="C1633" s="32"/>
      <c r="D1633" s="32"/>
      <c r="Q1633" s="1"/>
    </row>
    <row r="1634" spans="2:17" x14ac:dyDescent="0.2">
      <c r="B1634" s="21"/>
      <c r="C1634" s="32"/>
      <c r="D1634" s="32"/>
      <c r="Q1634" s="1"/>
    </row>
    <row r="1635" spans="2:17" x14ac:dyDescent="0.2">
      <c r="B1635" s="21"/>
      <c r="C1635" s="32"/>
      <c r="D1635" s="32"/>
      <c r="Q1635" s="1"/>
    </row>
    <row r="1636" spans="2:17" x14ac:dyDescent="0.2">
      <c r="B1636" s="21"/>
      <c r="C1636" s="32"/>
      <c r="D1636" s="32"/>
      <c r="Q1636" s="1"/>
    </row>
    <row r="1637" spans="2:17" x14ac:dyDescent="0.2">
      <c r="B1637" s="21"/>
      <c r="C1637" s="32"/>
      <c r="D1637" s="32"/>
      <c r="Q1637" s="1"/>
    </row>
    <row r="1638" spans="2:17" x14ac:dyDescent="0.2">
      <c r="B1638" s="21"/>
      <c r="C1638" s="32"/>
      <c r="D1638" s="32"/>
      <c r="Q1638" s="1"/>
    </row>
    <row r="1639" spans="2:17" x14ac:dyDescent="0.2">
      <c r="B1639" s="21"/>
      <c r="C1639" s="32"/>
      <c r="D1639" s="32"/>
      <c r="Q1639" s="1"/>
    </row>
    <row r="1640" spans="2:17" x14ac:dyDescent="0.2">
      <c r="B1640" s="21"/>
      <c r="C1640" s="32"/>
      <c r="D1640" s="32"/>
      <c r="Q1640" s="1"/>
    </row>
    <row r="1641" spans="2:17" x14ac:dyDescent="0.2">
      <c r="B1641" s="21"/>
      <c r="C1641" s="32"/>
      <c r="D1641" s="32"/>
      <c r="Q1641" s="1"/>
    </row>
    <row r="1642" spans="2:17" x14ac:dyDescent="0.2">
      <c r="B1642" s="21"/>
      <c r="C1642" s="32"/>
      <c r="D1642" s="32"/>
      <c r="Q1642" s="1"/>
    </row>
    <row r="1643" spans="2:17" x14ac:dyDescent="0.2">
      <c r="B1643" s="21"/>
      <c r="C1643" s="32"/>
      <c r="D1643" s="32"/>
      <c r="Q1643" s="1"/>
    </row>
    <row r="1644" spans="2:17" x14ac:dyDescent="0.2">
      <c r="B1644" s="21"/>
      <c r="C1644" s="32"/>
      <c r="D1644" s="32"/>
      <c r="Q1644" s="1"/>
    </row>
    <row r="1645" spans="2:17" x14ac:dyDescent="0.2">
      <c r="B1645" s="21"/>
      <c r="C1645" s="32"/>
      <c r="D1645" s="32"/>
      <c r="Q1645" s="1"/>
    </row>
    <row r="1646" spans="2:17" x14ac:dyDescent="0.2">
      <c r="B1646" s="21"/>
      <c r="C1646" s="32"/>
      <c r="D1646" s="32"/>
      <c r="Q1646" s="1"/>
    </row>
    <row r="1647" spans="2:17" x14ac:dyDescent="0.2">
      <c r="B1647" s="21"/>
      <c r="C1647" s="32"/>
      <c r="D1647" s="32"/>
      <c r="Q1647" s="1"/>
    </row>
    <row r="1648" spans="2:17" x14ac:dyDescent="0.2">
      <c r="B1648" s="21"/>
      <c r="C1648" s="32"/>
      <c r="D1648" s="32"/>
      <c r="Q1648" s="1"/>
    </row>
    <row r="1649" spans="2:17" x14ac:dyDescent="0.2">
      <c r="B1649" s="21"/>
      <c r="C1649" s="32"/>
      <c r="D1649" s="32"/>
      <c r="Q1649" s="1"/>
    </row>
    <row r="1650" spans="2:17" x14ac:dyDescent="0.2">
      <c r="B1650" s="21"/>
      <c r="C1650" s="32"/>
      <c r="D1650" s="32"/>
      <c r="Q1650" s="1"/>
    </row>
    <row r="1651" spans="2:17" x14ac:dyDescent="0.2">
      <c r="B1651" s="21"/>
      <c r="C1651" s="32"/>
      <c r="D1651" s="32"/>
      <c r="Q1651" s="1"/>
    </row>
    <row r="1652" spans="2:17" x14ac:dyDescent="0.2">
      <c r="B1652" s="21"/>
      <c r="C1652" s="32"/>
      <c r="D1652" s="32"/>
      <c r="Q1652" s="1"/>
    </row>
    <row r="1653" spans="2:17" x14ac:dyDescent="0.2">
      <c r="B1653" s="21"/>
      <c r="C1653" s="32"/>
      <c r="D1653" s="32"/>
      <c r="Q1653" s="1"/>
    </row>
    <row r="1654" spans="2:17" x14ac:dyDescent="0.2">
      <c r="B1654" s="21"/>
      <c r="C1654" s="32"/>
      <c r="D1654" s="32"/>
      <c r="Q1654" s="1"/>
    </row>
    <row r="1655" spans="2:17" x14ac:dyDescent="0.2">
      <c r="B1655" s="21"/>
      <c r="C1655" s="32"/>
      <c r="D1655" s="32"/>
      <c r="Q1655" s="1"/>
    </row>
    <row r="1656" spans="2:17" x14ac:dyDescent="0.2">
      <c r="B1656" s="21"/>
      <c r="C1656" s="32"/>
      <c r="D1656" s="32"/>
      <c r="Q1656" s="1"/>
    </row>
    <row r="1657" spans="2:17" x14ac:dyDescent="0.2">
      <c r="B1657" s="21"/>
      <c r="C1657" s="32"/>
      <c r="D1657" s="32"/>
      <c r="Q1657" s="1"/>
    </row>
    <row r="1658" spans="2:17" x14ac:dyDescent="0.2">
      <c r="B1658" s="21"/>
      <c r="C1658" s="32"/>
      <c r="D1658" s="32"/>
      <c r="Q1658" s="1"/>
    </row>
    <row r="1659" spans="2:17" x14ac:dyDescent="0.2">
      <c r="B1659" s="21"/>
      <c r="C1659" s="32"/>
      <c r="D1659" s="32"/>
      <c r="Q1659" s="1"/>
    </row>
    <row r="1660" spans="2:17" x14ac:dyDescent="0.2">
      <c r="B1660" s="21"/>
      <c r="C1660" s="32"/>
      <c r="D1660" s="32"/>
      <c r="Q1660" s="1"/>
    </row>
    <row r="1661" spans="2:17" x14ac:dyDescent="0.2">
      <c r="B1661" s="21"/>
      <c r="C1661" s="32"/>
      <c r="D1661" s="32"/>
      <c r="Q1661" s="1"/>
    </row>
    <row r="1662" spans="2:17" x14ac:dyDescent="0.2">
      <c r="B1662" s="21"/>
      <c r="C1662" s="32"/>
      <c r="D1662" s="32"/>
      <c r="Q1662" s="1"/>
    </row>
    <row r="1663" spans="2:17" x14ac:dyDescent="0.2">
      <c r="B1663" s="21"/>
      <c r="C1663" s="32"/>
      <c r="D1663" s="32"/>
      <c r="Q1663" s="1"/>
    </row>
    <row r="1664" spans="2:17" x14ac:dyDescent="0.2">
      <c r="B1664" s="21"/>
      <c r="C1664" s="32"/>
      <c r="D1664" s="32"/>
      <c r="Q1664" s="1"/>
    </row>
    <row r="1665" spans="2:17" x14ac:dyDescent="0.2">
      <c r="B1665" s="21"/>
      <c r="C1665" s="32"/>
      <c r="D1665" s="32"/>
      <c r="Q1665" s="1"/>
    </row>
    <row r="1666" spans="2:17" x14ac:dyDescent="0.2">
      <c r="B1666" s="21"/>
      <c r="C1666" s="32"/>
      <c r="D1666" s="32"/>
      <c r="Q1666" s="1"/>
    </row>
    <row r="1667" spans="2:17" x14ac:dyDescent="0.2">
      <c r="B1667" s="21"/>
      <c r="C1667" s="32"/>
      <c r="D1667" s="32"/>
      <c r="Q1667" s="1"/>
    </row>
    <row r="1668" spans="2:17" x14ac:dyDescent="0.2">
      <c r="B1668" s="21"/>
      <c r="C1668" s="32"/>
      <c r="D1668" s="32"/>
      <c r="Q1668" s="1"/>
    </row>
    <row r="1669" spans="2:17" x14ac:dyDescent="0.2">
      <c r="B1669" s="21"/>
      <c r="C1669" s="32"/>
      <c r="D1669" s="32"/>
      <c r="Q1669" s="1"/>
    </row>
    <row r="1670" spans="2:17" x14ac:dyDescent="0.2">
      <c r="B1670" s="21"/>
      <c r="C1670" s="32"/>
      <c r="D1670" s="32"/>
      <c r="Q1670" s="1"/>
    </row>
    <row r="1671" spans="2:17" x14ac:dyDescent="0.2">
      <c r="B1671" s="21"/>
      <c r="C1671" s="32"/>
      <c r="D1671" s="32"/>
      <c r="Q1671" s="1"/>
    </row>
    <row r="1672" spans="2:17" x14ac:dyDescent="0.2">
      <c r="B1672" s="21"/>
      <c r="C1672" s="32"/>
      <c r="D1672" s="32"/>
      <c r="Q1672" s="1"/>
    </row>
    <row r="1673" spans="2:17" x14ac:dyDescent="0.2">
      <c r="B1673" s="21"/>
      <c r="C1673" s="32"/>
      <c r="D1673" s="32"/>
      <c r="Q1673" s="1"/>
    </row>
    <row r="1674" spans="2:17" x14ac:dyDescent="0.2">
      <c r="B1674" s="21"/>
      <c r="C1674" s="32"/>
      <c r="D1674" s="32"/>
      <c r="Q1674" s="1"/>
    </row>
    <row r="1675" spans="2:17" x14ac:dyDescent="0.2">
      <c r="B1675" s="21"/>
      <c r="C1675" s="32"/>
      <c r="D1675" s="32"/>
      <c r="Q1675" s="1"/>
    </row>
    <row r="1676" spans="2:17" x14ac:dyDescent="0.2">
      <c r="B1676" s="21"/>
      <c r="C1676" s="32"/>
      <c r="D1676" s="32"/>
      <c r="Q1676" s="1"/>
    </row>
    <row r="1677" spans="2:17" x14ac:dyDescent="0.2">
      <c r="B1677" s="21"/>
      <c r="C1677" s="32"/>
      <c r="D1677" s="32"/>
      <c r="Q1677" s="1"/>
    </row>
    <row r="1678" spans="2:17" x14ac:dyDescent="0.2">
      <c r="B1678" s="21"/>
      <c r="C1678" s="32"/>
      <c r="D1678" s="32"/>
      <c r="Q1678" s="1"/>
    </row>
    <row r="1679" spans="2:17" x14ac:dyDescent="0.2">
      <c r="B1679" s="21"/>
      <c r="C1679" s="32"/>
      <c r="D1679" s="32"/>
      <c r="Q1679" s="1"/>
    </row>
    <row r="1680" spans="2:17" x14ac:dyDescent="0.2">
      <c r="B1680" s="21"/>
      <c r="C1680" s="32"/>
      <c r="D1680" s="32"/>
      <c r="Q1680" s="1"/>
    </row>
    <row r="1681" spans="2:17" x14ac:dyDescent="0.2">
      <c r="B1681" s="21"/>
      <c r="C1681" s="32"/>
      <c r="D1681" s="32"/>
      <c r="Q1681" s="1"/>
    </row>
    <row r="1682" spans="2:17" x14ac:dyDescent="0.2">
      <c r="B1682" s="21"/>
      <c r="C1682" s="32"/>
      <c r="D1682" s="32"/>
      <c r="Q1682" s="1"/>
    </row>
    <row r="1683" spans="2:17" x14ac:dyDescent="0.2">
      <c r="B1683" s="21"/>
      <c r="C1683" s="32"/>
      <c r="D1683" s="32"/>
      <c r="Q1683" s="1"/>
    </row>
    <row r="1684" spans="2:17" x14ac:dyDescent="0.2">
      <c r="B1684" s="21"/>
      <c r="C1684" s="32"/>
      <c r="D1684" s="32"/>
      <c r="Q1684" s="1"/>
    </row>
    <row r="1685" spans="2:17" x14ac:dyDescent="0.2">
      <c r="B1685" s="21"/>
      <c r="C1685" s="32"/>
      <c r="D1685" s="32"/>
      <c r="Q1685" s="1"/>
    </row>
    <row r="1686" spans="2:17" x14ac:dyDescent="0.2">
      <c r="B1686" s="21"/>
      <c r="C1686" s="32"/>
      <c r="D1686" s="32"/>
      <c r="Q1686" s="1"/>
    </row>
    <row r="1687" spans="2:17" x14ac:dyDescent="0.2">
      <c r="B1687" s="21"/>
      <c r="C1687" s="32"/>
      <c r="D1687" s="32"/>
      <c r="Q1687" s="1"/>
    </row>
    <row r="1688" spans="2:17" x14ac:dyDescent="0.2">
      <c r="B1688" s="21"/>
      <c r="C1688" s="32"/>
      <c r="D1688" s="32"/>
      <c r="Q1688" s="1"/>
    </row>
    <row r="1689" spans="2:17" x14ac:dyDescent="0.2">
      <c r="B1689" s="21"/>
      <c r="C1689" s="32"/>
      <c r="D1689" s="32"/>
      <c r="Q1689" s="1"/>
    </row>
    <row r="1690" spans="2:17" x14ac:dyDescent="0.2">
      <c r="B1690" s="21"/>
      <c r="C1690" s="32"/>
      <c r="D1690" s="32"/>
      <c r="Q1690" s="1"/>
    </row>
    <row r="1691" spans="2:17" x14ac:dyDescent="0.2">
      <c r="B1691" s="21"/>
      <c r="C1691" s="32"/>
      <c r="D1691" s="32"/>
      <c r="Q1691" s="1"/>
    </row>
    <row r="1692" spans="2:17" x14ac:dyDescent="0.2">
      <c r="B1692" s="21"/>
      <c r="C1692" s="32"/>
      <c r="D1692" s="32"/>
      <c r="Q1692" s="1"/>
    </row>
    <row r="1693" spans="2:17" x14ac:dyDescent="0.2">
      <c r="B1693" s="21"/>
      <c r="C1693" s="32"/>
      <c r="D1693" s="32"/>
      <c r="Q1693" s="1"/>
    </row>
    <row r="1694" spans="2:17" x14ac:dyDescent="0.2">
      <c r="B1694" s="21"/>
      <c r="C1694" s="32"/>
      <c r="D1694" s="32"/>
      <c r="Q1694" s="1"/>
    </row>
    <row r="1695" spans="2:17" x14ac:dyDescent="0.2">
      <c r="B1695" s="21"/>
      <c r="C1695" s="32"/>
      <c r="D1695" s="32"/>
      <c r="Q1695" s="1"/>
    </row>
    <row r="1696" spans="2:17" x14ac:dyDescent="0.2">
      <c r="B1696" s="21"/>
      <c r="C1696" s="32"/>
      <c r="D1696" s="32"/>
      <c r="Q1696" s="1"/>
    </row>
    <row r="1697" spans="2:17" x14ac:dyDescent="0.2">
      <c r="B1697" s="21"/>
      <c r="C1697" s="32"/>
      <c r="D1697" s="32"/>
      <c r="Q1697" s="1"/>
    </row>
    <row r="1698" spans="2:17" x14ac:dyDescent="0.2">
      <c r="B1698" s="21"/>
      <c r="C1698" s="32"/>
      <c r="D1698" s="32"/>
      <c r="Q1698" s="1"/>
    </row>
    <row r="1699" spans="2:17" x14ac:dyDescent="0.2">
      <c r="B1699" s="21"/>
      <c r="C1699" s="32"/>
      <c r="D1699" s="32"/>
      <c r="Q1699" s="1"/>
    </row>
    <row r="1700" spans="2:17" x14ac:dyDescent="0.2">
      <c r="B1700" s="21"/>
      <c r="C1700" s="32"/>
      <c r="D1700" s="32"/>
      <c r="Q1700" s="1"/>
    </row>
    <row r="1701" spans="2:17" x14ac:dyDescent="0.2">
      <c r="B1701" s="21"/>
      <c r="C1701" s="32"/>
      <c r="D1701" s="32"/>
      <c r="Q1701" s="1"/>
    </row>
    <row r="1702" spans="2:17" x14ac:dyDescent="0.2">
      <c r="B1702" s="21"/>
      <c r="C1702" s="32"/>
      <c r="D1702" s="32"/>
      <c r="Q1702" s="1"/>
    </row>
    <row r="1703" spans="2:17" x14ac:dyDescent="0.2">
      <c r="B1703" s="21"/>
      <c r="C1703" s="32"/>
      <c r="D1703" s="32"/>
      <c r="Q1703" s="1"/>
    </row>
    <row r="1704" spans="2:17" x14ac:dyDescent="0.2">
      <c r="B1704" s="21"/>
      <c r="C1704" s="32"/>
      <c r="D1704" s="32"/>
      <c r="Q1704" s="1"/>
    </row>
    <row r="1705" spans="2:17" x14ac:dyDescent="0.2">
      <c r="B1705" s="21"/>
      <c r="C1705" s="32"/>
      <c r="D1705" s="32"/>
      <c r="Q1705" s="1"/>
    </row>
    <row r="1706" spans="2:17" x14ac:dyDescent="0.2">
      <c r="B1706" s="21"/>
      <c r="C1706" s="32"/>
      <c r="D1706" s="32"/>
      <c r="Q1706" s="1"/>
    </row>
    <row r="1707" spans="2:17" x14ac:dyDescent="0.2">
      <c r="B1707" s="21"/>
      <c r="C1707" s="32"/>
      <c r="D1707" s="32"/>
      <c r="Q1707" s="1"/>
    </row>
    <row r="1708" spans="2:17" x14ac:dyDescent="0.2">
      <c r="B1708" s="21"/>
      <c r="C1708" s="32"/>
      <c r="D1708" s="32"/>
      <c r="Q1708" s="1"/>
    </row>
    <row r="1709" spans="2:17" x14ac:dyDescent="0.2">
      <c r="B1709" s="21"/>
      <c r="C1709" s="32"/>
      <c r="D1709" s="32"/>
      <c r="Q1709" s="1"/>
    </row>
    <row r="1710" spans="2:17" x14ac:dyDescent="0.2">
      <c r="B1710" s="21"/>
      <c r="C1710" s="32"/>
      <c r="D1710" s="32"/>
      <c r="Q1710" s="1"/>
    </row>
    <row r="1711" spans="2:17" x14ac:dyDescent="0.2">
      <c r="B1711" s="21"/>
      <c r="C1711" s="32"/>
      <c r="D1711" s="32"/>
      <c r="Q1711" s="1"/>
    </row>
    <row r="1712" spans="2:17" x14ac:dyDescent="0.2">
      <c r="B1712" s="21"/>
      <c r="C1712" s="32"/>
      <c r="D1712" s="32"/>
      <c r="Q1712" s="1"/>
    </row>
    <row r="1713" spans="2:17" x14ac:dyDescent="0.2">
      <c r="B1713" s="21"/>
      <c r="C1713" s="32"/>
      <c r="D1713" s="32"/>
      <c r="Q1713" s="1"/>
    </row>
    <row r="1714" spans="2:17" x14ac:dyDescent="0.2">
      <c r="B1714" s="21"/>
      <c r="C1714" s="32"/>
      <c r="D1714" s="32"/>
      <c r="Q1714" s="1"/>
    </row>
    <row r="1715" spans="2:17" x14ac:dyDescent="0.2">
      <c r="B1715" s="21"/>
      <c r="C1715" s="32"/>
      <c r="D1715" s="32"/>
      <c r="Q1715" s="1"/>
    </row>
    <row r="1716" spans="2:17" x14ac:dyDescent="0.2">
      <c r="B1716" s="21"/>
      <c r="C1716" s="32"/>
      <c r="D1716" s="32"/>
      <c r="Q1716" s="1"/>
    </row>
    <row r="1717" spans="2:17" x14ac:dyDescent="0.2">
      <c r="B1717" s="21"/>
      <c r="C1717" s="32"/>
      <c r="D1717" s="32"/>
      <c r="Q1717" s="1"/>
    </row>
    <row r="1718" spans="2:17" x14ac:dyDescent="0.2">
      <c r="B1718" s="21"/>
      <c r="C1718" s="32"/>
      <c r="D1718" s="32"/>
      <c r="Q1718" s="1"/>
    </row>
    <row r="1719" spans="2:17" x14ac:dyDescent="0.2">
      <c r="B1719" s="21"/>
      <c r="C1719" s="32"/>
      <c r="D1719" s="32"/>
      <c r="Q1719" s="1"/>
    </row>
    <row r="1720" spans="2:17" x14ac:dyDescent="0.2">
      <c r="B1720" s="21"/>
      <c r="C1720" s="32"/>
      <c r="D1720" s="32"/>
      <c r="Q1720" s="1"/>
    </row>
    <row r="1721" spans="2:17" x14ac:dyDescent="0.2">
      <c r="B1721" s="21"/>
      <c r="C1721" s="32"/>
      <c r="D1721" s="32"/>
      <c r="Q1721" s="1"/>
    </row>
    <row r="1722" spans="2:17" x14ac:dyDescent="0.2">
      <c r="B1722" s="21"/>
      <c r="C1722" s="32"/>
      <c r="D1722" s="32"/>
      <c r="Q1722" s="1"/>
    </row>
    <row r="1723" spans="2:17" x14ac:dyDescent="0.2">
      <c r="B1723" s="21"/>
      <c r="C1723" s="32"/>
      <c r="D1723" s="32"/>
      <c r="Q1723" s="1"/>
    </row>
    <row r="1724" spans="2:17" x14ac:dyDescent="0.2">
      <c r="B1724" s="21"/>
      <c r="C1724" s="32"/>
      <c r="D1724" s="32"/>
      <c r="Q1724" s="1"/>
    </row>
    <row r="1725" spans="2:17" x14ac:dyDescent="0.2">
      <c r="B1725" s="21"/>
      <c r="C1725" s="32"/>
      <c r="D1725" s="32"/>
      <c r="Q1725" s="1"/>
    </row>
    <row r="1726" spans="2:17" x14ac:dyDescent="0.2">
      <c r="B1726" s="21"/>
      <c r="C1726" s="32"/>
      <c r="D1726" s="32"/>
      <c r="Q1726" s="1"/>
    </row>
    <row r="1727" spans="2:17" x14ac:dyDescent="0.2">
      <c r="B1727" s="21"/>
      <c r="C1727" s="32"/>
      <c r="D1727" s="32"/>
      <c r="Q1727" s="1"/>
    </row>
    <row r="1728" spans="2:17" x14ac:dyDescent="0.2">
      <c r="B1728" s="21"/>
      <c r="C1728" s="32"/>
      <c r="D1728" s="32"/>
      <c r="Q1728" s="1"/>
    </row>
    <row r="1729" spans="2:17" x14ac:dyDescent="0.2">
      <c r="B1729" s="21"/>
      <c r="C1729" s="32"/>
      <c r="D1729" s="32"/>
      <c r="Q1729" s="1"/>
    </row>
    <row r="1730" spans="2:17" x14ac:dyDescent="0.2">
      <c r="B1730" s="21"/>
      <c r="C1730" s="32"/>
      <c r="D1730" s="32"/>
      <c r="Q1730" s="1"/>
    </row>
    <row r="1731" spans="2:17" x14ac:dyDescent="0.2">
      <c r="B1731" s="21"/>
      <c r="C1731" s="32"/>
      <c r="D1731" s="32"/>
      <c r="Q1731" s="1"/>
    </row>
    <row r="1732" spans="2:17" x14ac:dyDescent="0.2">
      <c r="B1732" s="21"/>
      <c r="C1732" s="32"/>
      <c r="D1732" s="32"/>
      <c r="Q1732" s="1"/>
    </row>
    <row r="1733" spans="2:17" x14ac:dyDescent="0.2">
      <c r="B1733" s="21"/>
      <c r="C1733" s="32"/>
      <c r="D1733" s="32"/>
      <c r="Q1733" s="1"/>
    </row>
    <row r="1734" spans="2:17" x14ac:dyDescent="0.2">
      <c r="B1734" s="21"/>
      <c r="C1734" s="32"/>
      <c r="D1734" s="32"/>
      <c r="Q1734" s="1"/>
    </row>
    <row r="1735" spans="2:17" x14ac:dyDescent="0.2">
      <c r="B1735" s="21"/>
      <c r="C1735" s="32"/>
      <c r="D1735" s="32"/>
      <c r="Q1735" s="1"/>
    </row>
    <row r="1736" spans="2:17" x14ac:dyDescent="0.2">
      <c r="B1736" s="21"/>
      <c r="C1736" s="32"/>
      <c r="D1736" s="32"/>
      <c r="Q1736" s="1"/>
    </row>
    <row r="1737" spans="2:17" x14ac:dyDescent="0.2">
      <c r="B1737" s="21"/>
      <c r="C1737" s="32"/>
      <c r="D1737" s="32"/>
      <c r="Q1737" s="1"/>
    </row>
    <row r="1738" spans="2:17" x14ac:dyDescent="0.2">
      <c r="B1738" s="21"/>
      <c r="C1738" s="32"/>
      <c r="D1738" s="32"/>
      <c r="Q1738" s="1"/>
    </row>
    <row r="1739" spans="2:17" x14ac:dyDescent="0.2">
      <c r="B1739" s="21"/>
      <c r="C1739" s="32"/>
      <c r="D1739" s="32"/>
      <c r="Q1739" s="1"/>
    </row>
    <row r="1740" spans="2:17" x14ac:dyDescent="0.2">
      <c r="B1740" s="21"/>
      <c r="C1740" s="32"/>
      <c r="D1740" s="32"/>
      <c r="Q1740" s="1"/>
    </row>
    <row r="1741" spans="2:17" x14ac:dyDescent="0.2">
      <c r="B1741" s="21"/>
      <c r="C1741" s="32"/>
      <c r="D1741" s="32"/>
      <c r="Q1741" s="1"/>
    </row>
    <row r="1742" spans="2:17" x14ac:dyDescent="0.2">
      <c r="B1742" s="21"/>
      <c r="C1742" s="32"/>
      <c r="D1742" s="32"/>
      <c r="Q1742" s="1"/>
    </row>
    <row r="1743" spans="2:17" x14ac:dyDescent="0.2">
      <c r="B1743" s="21"/>
      <c r="C1743" s="32"/>
      <c r="D1743" s="32"/>
      <c r="Q1743" s="1"/>
    </row>
    <row r="1744" spans="2:17" x14ac:dyDescent="0.2">
      <c r="B1744" s="21"/>
      <c r="C1744" s="32"/>
      <c r="D1744" s="32"/>
      <c r="Q1744" s="1"/>
    </row>
    <row r="1745" spans="2:17" x14ac:dyDescent="0.2">
      <c r="B1745" s="21"/>
      <c r="C1745" s="32"/>
      <c r="D1745" s="32"/>
      <c r="Q1745" s="1"/>
    </row>
    <row r="1746" spans="2:17" x14ac:dyDescent="0.2">
      <c r="B1746" s="21"/>
      <c r="C1746" s="32"/>
      <c r="D1746" s="32"/>
      <c r="Q1746" s="1"/>
    </row>
    <row r="1747" spans="2:17" x14ac:dyDescent="0.2">
      <c r="B1747" s="21"/>
      <c r="C1747" s="32"/>
      <c r="D1747" s="32"/>
      <c r="Q1747" s="1"/>
    </row>
    <row r="1748" spans="2:17" x14ac:dyDescent="0.2">
      <c r="B1748" s="21"/>
      <c r="C1748" s="32"/>
      <c r="D1748" s="32"/>
      <c r="Q1748" s="1"/>
    </row>
    <row r="1749" spans="2:17" x14ac:dyDescent="0.2">
      <c r="B1749" s="21"/>
      <c r="C1749" s="32"/>
      <c r="D1749" s="32"/>
      <c r="Q1749" s="1"/>
    </row>
    <row r="1750" spans="2:17" x14ac:dyDescent="0.2">
      <c r="B1750" s="21"/>
      <c r="C1750" s="32"/>
      <c r="D1750" s="32"/>
      <c r="Q1750" s="1"/>
    </row>
    <row r="1751" spans="2:17" x14ac:dyDescent="0.2">
      <c r="B1751" s="21"/>
      <c r="C1751" s="32"/>
      <c r="D1751" s="32"/>
      <c r="Q1751" s="1"/>
    </row>
    <row r="1752" spans="2:17" x14ac:dyDescent="0.2">
      <c r="B1752" s="21"/>
      <c r="C1752" s="32"/>
      <c r="D1752" s="32"/>
      <c r="Q1752" s="1"/>
    </row>
    <row r="1753" spans="2:17" x14ac:dyDescent="0.2">
      <c r="B1753" s="21"/>
      <c r="C1753" s="32"/>
      <c r="D1753" s="32"/>
      <c r="Q1753" s="1"/>
    </row>
    <row r="1754" spans="2:17" x14ac:dyDescent="0.2">
      <c r="B1754" s="21"/>
      <c r="C1754" s="32"/>
      <c r="D1754" s="32"/>
      <c r="Q1754" s="1"/>
    </row>
    <row r="1755" spans="2:17" x14ac:dyDescent="0.2">
      <c r="B1755" s="21"/>
      <c r="C1755" s="32"/>
      <c r="D1755" s="32"/>
      <c r="Q1755" s="1"/>
    </row>
    <row r="1756" spans="2:17" x14ac:dyDescent="0.2">
      <c r="B1756" s="21"/>
      <c r="C1756" s="32"/>
      <c r="D1756" s="32"/>
      <c r="Q1756" s="1"/>
    </row>
    <row r="1757" spans="2:17" x14ac:dyDescent="0.2">
      <c r="B1757" s="21"/>
      <c r="C1757" s="32"/>
      <c r="D1757" s="32"/>
      <c r="Q1757" s="1"/>
    </row>
    <row r="1758" spans="2:17" x14ac:dyDescent="0.2">
      <c r="B1758" s="21"/>
      <c r="C1758" s="32"/>
      <c r="D1758" s="32"/>
      <c r="Q1758" s="1"/>
    </row>
    <row r="1759" spans="2:17" x14ac:dyDescent="0.2">
      <c r="B1759" s="21"/>
      <c r="C1759" s="32"/>
      <c r="D1759" s="32"/>
      <c r="Q1759" s="1"/>
    </row>
    <row r="1760" spans="2:17" x14ac:dyDescent="0.2">
      <c r="B1760" s="21"/>
      <c r="C1760" s="32"/>
      <c r="D1760" s="32"/>
      <c r="Q1760" s="1"/>
    </row>
    <row r="1761" spans="2:17" x14ac:dyDescent="0.2">
      <c r="B1761" s="21"/>
      <c r="C1761" s="32"/>
      <c r="D1761" s="32"/>
      <c r="Q1761" s="1"/>
    </row>
    <row r="1762" spans="2:17" x14ac:dyDescent="0.2">
      <c r="B1762" s="21"/>
      <c r="C1762" s="32"/>
      <c r="D1762" s="32"/>
      <c r="Q1762" s="1"/>
    </row>
    <row r="1763" spans="2:17" x14ac:dyDescent="0.2">
      <c r="B1763" s="21"/>
      <c r="C1763" s="32"/>
      <c r="D1763" s="32"/>
      <c r="Q1763" s="1"/>
    </row>
    <row r="1764" spans="2:17" x14ac:dyDescent="0.2">
      <c r="B1764" s="21"/>
      <c r="C1764" s="32"/>
      <c r="D1764" s="32"/>
      <c r="Q1764" s="1"/>
    </row>
    <row r="1765" spans="2:17" x14ac:dyDescent="0.2">
      <c r="B1765" s="21"/>
      <c r="C1765" s="32"/>
      <c r="D1765" s="32"/>
      <c r="Q1765" s="1"/>
    </row>
    <row r="1766" spans="2:17" x14ac:dyDescent="0.2">
      <c r="B1766" s="21"/>
      <c r="C1766" s="32"/>
      <c r="D1766" s="32"/>
      <c r="Q1766" s="1"/>
    </row>
    <row r="1767" spans="2:17" x14ac:dyDescent="0.2">
      <c r="B1767" s="21"/>
      <c r="C1767" s="32"/>
      <c r="D1767" s="32"/>
      <c r="Q1767" s="1"/>
    </row>
    <row r="1768" spans="2:17" x14ac:dyDescent="0.2">
      <c r="B1768" s="21"/>
      <c r="C1768" s="32"/>
      <c r="D1768" s="32"/>
      <c r="Q1768" s="1"/>
    </row>
    <row r="1769" spans="2:17" x14ac:dyDescent="0.2">
      <c r="B1769" s="21"/>
      <c r="C1769" s="32"/>
      <c r="D1769" s="32"/>
      <c r="Q1769" s="1"/>
    </row>
    <row r="1770" spans="2:17" x14ac:dyDescent="0.2">
      <c r="B1770" s="21"/>
      <c r="C1770" s="32"/>
      <c r="D1770" s="32"/>
      <c r="Q1770" s="1"/>
    </row>
    <row r="1771" spans="2:17" x14ac:dyDescent="0.2">
      <c r="B1771" s="21"/>
      <c r="C1771" s="32"/>
      <c r="D1771" s="32"/>
      <c r="Q1771" s="1"/>
    </row>
    <row r="1772" spans="2:17" x14ac:dyDescent="0.2">
      <c r="B1772" s="21"/>
      <c r="C1772" s="32"/>
      <c r="D1772" s="32"/>
      <c r="Q1772" s="1"/>
    </row>
    <row r="1773" spans="2:17" x14ac:dyDescent="0.2">
      <c r="B1773" s="21"/>
      <c r="C1773" s="32"/>
      <c r="D1773" s="32"/>
      <c r="Q1773" s="1"/>
    </row>
    <row r="1774" spans="2:17" x14ac:dyDescent="0.2">
      <c r="B1774" s="21"/>
      <c r="C1774" s="32"/>
      <c r="D1774" s="32"/>
      <c r="Q1774" s="1"/>
    </row>
    <row r="1775" spans="2:17" x14ac:dyDescent="0.2">
      <c r="B1775" s="21"/>
      <c r="C1775" s="32"/>
      <c r="D1775" s="32"/>
      <c r="Q1775" s="1"/>
    </row>
    <row r="1776" spans="2:17" x14ac:dyDescent="0.2">
      <c r="B1776" s="21"/>
      <c r="C1776" s="32"/>
      <c r="D1776" s="32"/>
      <c r="Q1776" s="1"/>
    </row>
    <row r="1777" spans="2:17" x14ac:dyDescent="0.2">
      <c r="B1777" s="21"/>
      <c r="C1777" s="32"/>
      <c r="D1777" s="32"/>
      <c r="Q1777" s="1"/>
    </row>
    <row r="1778" spans="2:17" x14ac:dyDescent="0.2">
      <c r="B1778" s="21"/>
      <c r="C1778" s="32"/>
      <c r="D1778" s="32"/>
      <c r="Q1778" s="1"/>
    </row>
    <row r="1779" spans="2:17" x14ac:dyDescent="0.2">
      <c r="B1779" s="21"/>
      <c r="C1779" s="32"/>
      <c r="D1779" s="32"/>
      <c r="Q1779" s="1"/>
    </row>
    <row r="1780" spans="2:17" x14ac:dyDescent="0.2">
      <c r="B1780" s="21"/>
      <c r="C1780" s="32"/>
      <c r="D1780" s="32"/>
      <c r="Q1780" s="1"/>
    </row>
    <row r="1781" spans="2:17" x14ac:dyDescent="0.2">
      <c r="B1781" s="21"/>
      <c r="C1781" s="32"/>
      <c r="D1781" s="32"/>
      <c r="Q1781" s="1"/>
    </row>
    <row r="1782" spans="2:17" x14ac:dyDescent="0.2">
      <c r="B1782" s="21"/>
      <c r="C1782" s="32"/>
      <c r="D1782" s="32"/>
      <c r="Q1782" s="1"/>
    </row>
    <row r="1783" spans="2:17" x14ac:dyDescent="0.2">
      <c r="B1783" s="21"/>
      <c r="C1783" s="32"/>
      <c r="D1783" s="32"/>
      <c r="Q1783" s="1"/>
    </row>
    <row r="1784" spans="2:17" x14ac:dyDescent="0.2">
      <c r="B1784" s="21"/>
      <c r="C1784" s="32"/>
      <c r="D1784" s="32"/>
      <c r="Q1784" s="1"/>
    </row>
    <row r="1785" spans="2:17" x14ac:dyDescent="0.2">
      <c r="B1785" s="21"/>
      <c r="C1785" s="32"/>
      <c r="D1785" s="32"/>
      <c r="Q1785" s="1"/>
    </row>
    <row r="1786" spans="2:17" x14ac:dyDescent="0.2">
      <c r="B1786" s="21"/>
      <c r="C1786" s="32"/>
      <c r="D1786" s="32"/>
      <c r="Q1786" s="1"/>
    </row>
    <row r="1787" spans="2:17" x14ac:dyDescent="0.2">
      <c r="B1787" s="21"/>
      <c r="C1787" s="32"/>
      <c r="D1787" s="32"/>
      <c r="Q1787" s="1"/>
    </row>
    <row r="1788" spans="2:17" x14ac:dyDescent="0.2">
      <c r="B1788" s="21"/>
      <c r="C1788" s="32"/>
      <c r="D1788" s="32"/>
      <c r="Q1788" s="1"/>
    </row>
    <row r="1789" spans="2:17" x14ac:dyDescent="0.2">
      <c r="B1789" s="21"/>
      <c r="C1789" s="32"/>
      <c r="D1789" s="32"/>
      <c r="Q1789" s="1"/>
    </row>
    <row r="1790" spans="2:17" x14ac:dyDescent="0.2">
      <c r="B1790" s="21"/>
      <c r="C1790" s="32"/>
      <c r="D1790" s="32"/>
      <c r="Q1790" s="1"/>
    </row>
    <row r="1791" spans="2:17" x14ac:dyDescent="0.2">
      <c r="B1791" s="21"/>
      <c r="C1791" s="32"/>
      <c r="D1791" s="32"/>
      <c r="Q1791" s="1"/>
    </row>
    <row r="1792" spans="2:17" x14ac:dyDescent="0.2">
      <c r="B1792" s="21"/>
      <c r="C1792" s="32"/>
      <c r="D1792" s="32"/>
      <c r="Q1792" s="1"/>
    </row>
    <row r="1793" spans="2:17" x14ac:dyDescent="0.2">
      <c r="B1793" s="21"/>
      <c r="C1793" s="32"/>
      <c r="D1793" s="32"/>
      <c r="Q1793" s="1"/>
    </row>
    <row r="1794" spans="2:17" x14ac:dyDescent="0.2">
      <c r="B1794" s="21"/>
      <c r="C1794" s="32"/>
      <c r="D1794" s="32"/>
      <c r="Q1794" s="1"/>
    </row>
    <row r="1795" spans="2:17" x14ac:dyDescent="0.2">
      <c r="B1795" s="21"/>
      <c r="C1795" s="32"/>
      <c r="D1795" s="32"/>
      <c r="Q1795" s="1"/>
    </row>
    <row r="1796" spans="2:17" x14ac:dyDescent="0.2">
      <c r="B1796" s="21"/>
      <c r="C1796" s="32"/>
      <c r="D1796" s="32"/>
      <c r="Q1796" s="1"/>
    </row>
    <row r="1797" spans="2:17" x14ac:dyDescent="0.2">
      <c r="B1797" s="21"/>
      <c r="C1797" s="32"/>
      <c r="D1797" s="32"/>
      <c r="Q1797" s="1"/>
    </row>
    <row r="1798" spans="2:17" x14ac:dyDescent="0.2">
      <c r="B1798" s="21"/>
      <c r="C1798" s="32"/>
      <c r="D1798" s="32"/>
      <c r="Q1798" s="1"/>
    </row>
    <row r="1799" spans="2:17" x14ac:dyDescent="0.2">
      <c r="B1799" s="21"/>
      <c r="C1799" s="32"/>
      <c r="D1799" s="32"/>
      <c r="Q1799" s="1"/>
    </row>
    <row r="1800" spans="2:17" x14ac:dyDescent="0.2">
      <c r="B1800" s="21"/>
      <c r="C1800" s="32"/>
      <c r="D1800" s="32"/>
      <c r="Q1800" s="1"/>
    </row>
    <row r="1801" spans="2:17" x14ac:dyDescent="0.2">
      <c r="B1801" s="21"/>
      <c r="C1801" s="32"/>
      <c r="D1801" s="32"/>
      <c r="Q1801" s="1"/>
    </row>
    <row r="1802" spans="2:17" x14ac:dyDescent="0.2">
      <c r="B1802" s="21"/>
      <c r="C1802" s="32"/>
      <c r="D1802" s="32"/>
      <c r="Q1802" s="1"/>
    </row>
    <row r="1803" spans="2:17" x14ac:dyDescent="0.2">
      <c r="B1803" s="21"/>
      <c r="C1803" s="32"/>
      <c r="D1803" s="32"/>
      <c r="Q1803" s="1"/>
    </row>
    <row r="1804" spans="2:17" x14ac:dyDescent="0.2">
      <c r="B1804" s="21"/>
      <c r="C1804" s="32"/>
      <c r="D1804" s="32"/>
      <c r="Q1804" s="1"/>
    </row>
    <row r="1805" spans="2:17" x14ac:dyDescent="0.2">
      <c r="B1805" s="21"/>
      <c r="C1805" s="32"/>
      <c r="D1805" s="32"/>
      <c r="Q1805" s="1"/>
    </row>
    <row r="1806" spans="2:17" x14ac:dyDescent="0.2">
      <c r="B1806" s="21"/>
      <c r="C1806" s="32"/>
      <c r="D1806" s="32"/>
      <c r="Q1806" s="1"/>
    </row>
    <row r="1807" spans="2:17" x14ac:dyDescent="0.2">
      <c r="B1807" s="21"/>
      <c r="C1807" s="32"/>
      <c r="D1807" s="32"/>
      <c r="Q1807" s="1"/>
    </row>
    <row r="1808" spans="2:17" x14ac:dyDescent="0.2">
      <c r="B1808" s="21"/>
      <c r="C1808" s="32"/>
      <c r="D1808" s="32"/>
      <c r="Q1808" s="1"/>
    </row>
    <row r="1809" spans="2:17" x14ac:dyDescent="0.2">
      <c r="B1809" s="21"/>
      <c r="C1809" s="32"/>
      <c r="D1809" s="32"/>
      <c r="Q1809" s="1"/>
    </row>
    <row r="1810" spans="2:17" x14ac:dyDescent="0.2">
      <c r="B1810" s="21"/>
      <c r="C1810" s="32"/>
      <c r="D1810" s="32"/>
      <c r="Q1810" s="1"/>
    </row>
    <row r="1811" spans="2:17" x14ac:dyDescent="0.2">
      <c r="B1811" s="21"/>
      <c r="C1811" s="32"/>
      <c r="D1811" s="32"/>
      <c r="Q1811" s="1"/>
    </row>
    <row r="1812" spans="2:17" x14ac:dyDescent="0.2">
      <c r="B1812" s="21"/>
      <c r="C1812" s="32"/>
      <c r="D1812" s="32"/>
      <c r="Q1812" s="1"/>
    </row>
    <row r="1813" spans="2:17" x14ac:dyDescent="0.2">
      <c r="B1813" s="21"/>
      <c r="C1813" s="32"/>
      <c r="D1813" s="32"/>
      <c r="Q1813" s="1"/>
    </row>
    <row r="1814" spans="2:17" x14ac:dyDescent="0.2">
      <c r="B1814" s="21"/>
      <c r="C1814" s="32"/>
      <c r="D1814" s="32"/>
      <c r="Q1814" s="1"/>
    </row>
    <row r="1815" spans="2:17" x14ac:dyDescent="0.2">
      <c r="B1815" s="21"/>
      <c r="C1815" s="32"/>
      <c r="D1815" s="32"/>
      <c r="Q1815" s="1"/>
    </row>
    <row r="1816" spans="2:17" x14ac:dyDescent="0.2">
      <c r="B1816" s="21"/>
      <c r="C1816" s="32"/>
      <c r="D1816" s="32"/>
      <c r="Q1816" s="1"/>
    </row>
    <row r="1817" spans="2:17" x14ac:dyDescent="0.2">
      <c r="B1817" s="21"/>
      <c r="C1817" s="32"/>
      <c r="D1817" s="32"/>
      <c r="Q1817" s="1"/>
    </row>
    <row r="1818" spans="2:17" x14ac:dyDescent="0.2">
      <c r="B1818" s="21"/>
      <c r="C1818" s="32"/>
      <c r="D1818" s="32"/>
      <c r="Q1818" s="1"/>
    </row>
    <row r="1819" spans="2:17" x14ac:dyDescent="0.2">
      <c r="B1819" s="21"/>
      <c r="C1819" s="32"/>
      <c r="D1819" s="32"/>
      <c r="Q1819" s="1"/>
    </row>
    <row r="1820" spans="2:17" x14ac:dyDescent="0.2">
      <c r="B1820" s="21"/>
      <c r="C1820" s="32"/>
      <c r="D1820" s="32"/>
      <c r="Q1820" s="1"/>
    </row>
    <row r="1821" spans="2:17" x14ac:dyDescent="0.2">
      <c r="B1821" s="21"/>
      <c r="C1821" s="32"/>
      <c r="D1821" s="32"/>
      <c r="Q1821" s="1"/>
    </row>
    <row r="1822" spans="2:17" x14ac:dyDescent="0.2">
      <c r="B1822" s="21"/>
      <c r="C1822" s="32"/>
      <c r="D1822" s="32"/>
      <c r="Q1822" s="1"/>
    </row>
    <row r="1823" spans="2:17" x14ac:dyDescent="0.2">
      <c r="B1823" s="21"/>
      <c r="C1823" s="32"/>
      <c r="D1823" s="32"/>
      <c r="Q1823" s="1"/>
    </row>
    <row r="1824" spans="2:17" x14ac:dyDescent="0.2">
      <c r="B1824" s="21"/>
      <c r="C1824" s="32"/>
      <c r="D1824" s="32"/>
      <c r="Q1824" s="1"/>
    </row>
    <row r="1825" spans="2:17" x14ac:dyDescent="0.2">
      <c r="B1825" s="21"/>
      <c r="C1825" s="32"/>
      <c r="D1825" s="32"/>
      <c r="Q1825" s="1"/>
    </row>
    <row r="1826" spans="2:17" x14ac:dyDescent="0.2">
      <c r="B1826" s="21"/>
      <c r="C1826" s="32"/>
      <c r="D1826" s="32"/>
      <c r="Q1826" s="1"/>
    </row>
    <row r="1827" spans="2:17" x14ac:dyDescent="0.2">
      <c r="B1827" s="21"/>
      <c r="C1827" s="32"/>
      <c r="D1827" s="32"/>
      <c r="Q1827" s="1"/>
    </row>
    <row r="1828" spans="2:17" x14ac:dyDescent="0.2">
      <c r="B1828" s="21"/>
      <c r="C1828" s="32"/>
      <c r="D1828" s="32"/>
      <c r="Q1828" s="1"/>
    </row>
    <row r="1829" spans="2:17" x14ac:dyDescent="0.2">
      <c r="B1829" s="21"/>
      <c r="C1829" s="32"/>
      <c r="D1829" s="32"/>
      <c r="Q1829" s="1"/>
    </row>
    <row r="1830" spans="2:17" x14ac:dyDescent="0.2">
      <c r="B1830" s="21"/>
      <c r="C1830" s="32"/>
      <c r="D1830" s="32"/>
      <c r="Q1830" s="1"/>
    </row>
    <row r="1831" spans="2:17" x14ac:dyDescent="0.2">
      <c r="B1831" s="21"/>
      <c r="C1831" s="32"/>
      <c r="D1831" s="32"/>
      <c r="Q1831" s="1"/>
    </row>
    <row r="1832" spans="2:17" x14ac:dyDescent="0.2">
      <c r="B1832" s="21"/>
      <c r="C1832" s="32"/>
      <c r="D1832" s="32"/>
      <c r="Q1832" s="1"/>
    </row>
    <row r="1833" spans="2:17" x14ac:dyDescent="0.2">
      <c r="B1833" s="21"/>
      <c r="C1833" s="32"/>
      <c r="D1833" s="32"/>
      <c r="Q1833" s="1"/>
    </row>
    <row r="1834" spans="2:17" x14ac:dyDescent="0.2">
      <c r="B1834" s="21"/>
      <c r="C1834" s="32"/>
      <c r="D1834" s="32"/>
      <c r="Q1834" s="1"/>
    </row>
    <row r="1835" spans="2:17" x14ac:dyDescent="0.2">
      <c r="B1835" s="21"/>
      <c r="C1835" s="32"/>
      <c r="D1835" s="32"/>
      <c r="Q1835" s="1"/>
    </row>
    <row r="1836" spans="2:17" x14ac:dyDescent="0.2">
      <c r="B1836" s="21"/>
      <c r="C1836" s="32"/>
      <c r="D1836" s="32"/>
      <c r="Q1836" s="1"/>
    </row>
    <row r="1837" spans="2:17" x14ac:dyDescent="0.2">
      <c r="B1837" s="21"/>
      <c r="C1837" s="32"/>
      <c r="D1837" s="32"/>
      <c r="Q1837" s="1"/>
    </row>
    <row r="1838" spans="2:17" x14ac:dyDescent="0.2">
      <c r="B1838" s="21"/>
      <c r="C1838" s="32"/>
      <c r="D1838" s="32"/>
      <c r="Q1838" s="1"/>
    </row>
    <row r="1839" spans="2:17" x14ac:dyDescent="0.2">
      <c r="B1839" s="21"/>
      <c r="C1839" s="32"/>
      <c r="D1839" s="32"/>
      <c r="Q1839" s="1"/>
    </row>
    <row r="1840" spans="2:17" x14ac:dyDescent="0.2">
      <c r="B1840" s="21"/>
      <c r="C1840" s="32"/>
      <c r="D1840" s="32"/>
      <c r="Q1840" s="1"/>
    </row>
    <row r="1841" spans="2:17" x14ac:dyDescent="0.2">
      <c r="B1841" s="21"/>
      <c r="C1841" s="32"/>
      <c r="D1841" s="32"/>
      <c r="Q1841" s="1"/>
    </row>
    <row r="1842" spans="2:17" x14ac:dyDescent="0.2">
      <c r="B1842" s="21"/>
      <c r="C1842" s="32"/>
      <c r="D1842" s="32"/>
      <c r="Q1842" s="1"/>
    </row>
    <row r="1843" spans="2:17" x14ac:dyDescent="0.2">
      <c r="B1843" s="21"/>
      <c r="C1843" s="32"/>
      <c r="D1843" s="32"/>
      <c r="Q1843" s="1"/>
    </row>
    <row r="1844" spans="2:17" x14ac:dyDescent="0.2">
      <c r="B1844" s="21"/>
      <c r="C1844" s="32"/>
      <c r="D1844" s="32"/>
      <c r="Q1844" s="1"/>
    </row>
    <row r="1845" spans="2:17" x14ac:dyDescent="0.2">
      <c r="B1845" s="21"/>
      <c r="C1845" s="32"/>
      <c r="D1845" s="32"/>
      <c r="Q1845" s="1"/>
    </row>
    <row r="1846" spans="2:17" x14ac:dyDescent="0.2">
      <c r="B1846" s="21"/>
      <c r="C1846" s="32"/>
      <c r="D1846" s="32"/>
      <c r="Q1846" s="1"/>
    </row>
    <row r="1847" spans="2:17" x14ac:dyDescent="0.2">
      <c r="B1847" s="21"/>
      <c r="C1847" s="32"/>
      <c r="D1847" s="32"/>
      <c r="Q1847" s="1"/>
    </row>
    <row r="1848" spans="2:17" x14ac:dyDescent="0.2">
      <c r="B1848" s="21"/>
      <c r="C1848" s="32"/>
      <c r="D1848" s="32"/>
      <c r="Q1848" s="1"/>
    </row>
    <row r="1849" spans="2:17" x14ac:dyDescent="0.2">
      <c r="B1849" s="21"/>
      <c r="C1849" s="32"/>
      <c r="D1849" s="32"/>
      <c r="Q1849" s="1"/>
    </row>
    <row r="1850" spans="2:17" x14ac:dyDescent="0.2">
      <c r="B1850" s="21"/>
      <c r="C1850" s="32"/>
      <c r="D1850" s="32"/>
      <c r="Q1850" s="1"/>
    </row>
    <row r="1851" spans="2:17" x14ac:dyDescent="0.2">
      <c r="B1851" s="21"/>
      <c r="C1851" s="32"/>
      <c r="D1851" s="32"/>
      <c r="Q1851" s="1"/>
    </row>
    <row r="1852" spans="2:17" x14ac:dyDescent="0.2">
      <c r="B1852" s="21"/>
      <c r="C1852" s="32"/>
      <c r="D1852" s="32"/>
      <c r="Q1852" s="1"/>
    </row>
    <row r="1853" spans="2:17" x14ac:dyDescent="0.2">
      <c r="B1853" s="21"/>
      <c r="C1853" s="32"/>
      <c r="D1853" s="32"/>
      <c r="Q1853" s="1"/>
    </row>
    <row r="1854" spans="2:17" x14ac:dyDescent="0.2">
      <c r="B1854" s="21"/>
      <c r="C1854" s="32"/>
      <c r="D1854" s="32"/>
      <c r="Q1854" s="1"/>
    </row>
    <row r="1855" spans="2:17" x14ac:dyDescent="0.2">
      <c r="B1855" s="21"/>
      <c r="C1855" s="32"/>
      <c r="D1855" s="32"/>
      <c r="Q1855" s="1"/>
    </row>
    <row r="1856" spans="2:17" x14ac:dyDescent="0.2">
      <c r="B1856" s="21"/>
      <c r="C1856" s="32"/>
      <c r="D1856" s="32"/>
      <c r="Q1856" s="1"/>
    </row>
    <row r="1857" spans="2:17" x14ac:dyDescent="0.2">
      <c r="B1857" s="21"/>
      <c r="C1857" s="32"/>
      <c r="D1857" s="32"/>
      <c r="Q1857" s="1"/>
    </row>
    <row r="1858" spans="2:17" x14ac:dyDescent="0.2">
      <c r="B1858" s="21"/>
      <c r="C1858" s="32"/>
      <c r="D1858" s="32"/>
      <c r="Q1858" s="1"/>
    </row>
    <row r="1859" spans="2:17" x14ac:dyDescent="0.2">
      <c r="B1859" s="21"/>
      <c r="C1859" s="32"/>
      <c r="D1859" s="32"/>
      <c r="Q1859" s="1"/>
    </row>
    <row r="1860" spans="2:17" x14ac:dyDescent="0.2">
      <c r="B1860" s="21"/>
      <c r="C1860" s="32"/>
      <c r="D1860" s="32"/>
      <c r="Q1860" s="1"/>
    </row>
    <row r="1861" spans="2:17" x14ac:dyDescent="0.2">
      <c r="B1861" s="21"/>
      <c r="C1861" s="32"/>
      <c r="D1861" s="32"/>
      <c r="Q1861" s="1"/>
    </row>
    <row r="1862" spans="2:17" x14ac:dyDescent="0.2">
      <c r="B1862" s="21"/>
      <c r="C1862" s="32"/>
      <c r="D1862" s="32"/>
      <c r="Q1862" s="1"/>
    </row>
    <row r="1863" spans="2:17" x14ac:dyDescent="0.2">
      <c r="B1863" s="21"/>
      <c r="C1863" s="32"/>
      <c r="D1863" s="32"/>
      <c r="Q1863" s="1"/>
    </row>
    <row r="1864" spans="2:17" x14ac:dyDescent="0.2">
      <c r="B1864" s="21"/>
      <c r="C1864" s="32"/>
      <c r="D1864" s="32"/>
      <c r="Q1864" s="1"/>
    </row>
    <row r="1865" spans="2:17" x14ac:dyDescent="0.2">
      <c r="B1865" s="21"/>
      <c r="C1865" s="32"/>
      <c r="D1865" s="32"/>
      <c r="Q1865" s="1"/>
    </row>
    <row r="1866" spans="2:17" x14ac:dyDescent="0.2">
      <c r="B1866" s="21"/>
      <c r="C1866" s="32"/>
      <c r="D1866" s="32"/>
      <c r="Q1866" s="1"/>
    </row>
    <row r="1867" spans="2:17" x14ac:dyDescent="0.2">
      <c r="B1867" s="21"/>
      <c r="C1867" s="32"/>
      <c r="D1867" s="32"/>
      <c r="Q1867" s="1"/>
    </row>
    <row r="1868" spans="2:17" x14ac:dyDescent="0.2">
      <c r="B1868" s="21"/>
      <c r="C1868" s="32"/>
      <c r="D1868" s="32"/>
      <c r="Q1868" s="1"/>
    </row>
    <row r="1869" spans="2:17" x14ac:dyDescent="0.2">
      <c r="B1869" s="21"/>
      <c r="C1869" s="32"/>
      <c r="D1869" s="32"/>
      <c r="Q1869" s="1"/>
    </row>
    <row r="1870" spans="2:17" x14ac:dyDescent="0.2">
      <c r="B1870" s="21"/>
      <c r="C1870" s="32"/>
      <c r="D1870" s="32"/>
      <c r="Q1870" s="1"/>
    </row>
    <row r="1871" spans="2:17" x14ac:dyDescent="0.2">
      <c r="B1871" s="21"/>
      <c r="C1871" s="32"/>
      <c r="D1871" s="32"/>
      <c r="Q1871" s="1"/>
    </row>
    <row r="1872" spans="2:17" x14ac:dyDescent="0.2">
      <c r="B1872" s="21"/>
      <c r="C1872" s="32"/>
      <c r="D1872" s="32"/>
      <c r="Q1872" s="1"/>
    </row>
    <row r="1873" spans="2:17" x14ac:dyDescent="0.2">
      <c r="B1873" s="21"/>
      <c r="C1873" s="32"/>
      <c r="D1873" s="32"/>
      <c r="Q1873" s="1"/>
    </row>
    <row r="1874" spans="2:17" x14ac:dyDescent="0.2">
      <c r="B1874" s="21"/>
      <c r="C1874" s="32"/>
      <c r="D1874" s="32"/>
      <c r="Q1874" s="1"/>
    </row>
    <row r="1875" spans="2:17" x14ac:dyDescent="0.2">
      <c r="B1875" s="21"/>
      <c r="C1875" s="32"/>
      <c r="D1875" s="32"/>
      <c r="Q1875" s="1"/>
    </row>
    <row r="1876" spans="2:17" x14ac:dyDescent="0.2">
      <c r="B1876" s="21"/>
      <c r="C1876" s="32"/>
      <c r="D1876" s="32"/>
      <c r="Q1876" s="1"/>
    </row>
    <row r="1877" spans="2:17" x14ac:dyDescent="0.2">
      <c r="B1877" s="21"/>
      <c r="C1877" s="32"/>
      <c r="D1877" s="32"/>
      <c r="Q1877" s="1"/>
    </row>
    <row r="1878" spans="2:17" x14ac:dyDescent="0.2">
      <c r="B1878" s="21"/>
      <c r="C1878" s="32"/>
      <c r="D1878" s="32"/>
      <c r="Q1878" s="1"/>
    </row>
    <row r="1879" spans="2:17" x14ac:dyDescent="0.2">
      <c r="B1879" s="21"/>
      <c r="C1879" s="32"/>
      <c r="D1879" s="32"/>
      <c r="Q1879" s="1"/>
    </row>
    <row r="1880" spans="2:17" x14ac:dyDescent="0.2">
      <c r="B1880" s="21"/>
      <c r="C1880" s="32"/>
      <c r="D1880" s="32"/>
      <c r="Q1880" s="1"/>
    </row>
    <row r="1881" spans="2:17" x14ac:dyDescent="0.2">
      <c r="B1881" s="21"/>
      <c r="C1881" s="32"/>
      <c r="D1881" s="32"/>
      <c r="Q1881" s="1"/>
    </row>
    <row r="1882" spans="2:17" x14ac:dyDescent="0.2">
      <c r="B1882" s="21"/>
      <c r="C1882" s="32"/>
      <c r="D1882" s="32"/>
      <c r="Q1882" s="1"/>
    </row>
    <row r="1883" spans="2:17" x14ac:dyDescent="0.2">
      <c r="B1883" s="21"/>
      <c r="C1883" s="32"/>
      <c r="D1883" s="32"/>
      <c r="Q1883" s="1"/>
    </row>
    <row r="1884" spans="2:17" x14ac:dyDescent="0.2">
      <c r="B1884" s="21"/>
      <c r="C1884" s="32"/>
      <c r="D1884" s="32"/>
      <c r="Q1884" s="1"/>
    </row>
    <row r="1885" spans="2:17" x14ac:dyDescent="0.2">
      <c r="B1885" s="21"/>
      <c r="C1885" s="32"/>
      <c r="D1885" s="32"/>
      <c r="Q1885" s="1"/>
    </row>
    <row r="1886" spans="2:17" x14ac:dyDescent="0.2">
      <c r="B1886" s="21"/>
      <c r="C1886" s="32"/>
      <c r="D1886" s="32"/>
      <c r="Q1886" s="1"/>
    </row>
    <row r="1887" spans="2:17" x14ac:dyDescent="0.2">
      <c r="B1887" s="21"/>
      <c r="C1887" s="32"/>
      <c r="D1887" s="32"/>
      <c r="Q1887" s="1"/>
    </row>
    <row r="1888" spans="2:17" x14ac:dyDescent="0.2">
      <c r="B1888" s="21"/>
      <c r="C1888" s="32"/>
      <c r="D1888" s="32"/>
      <c r="Q1888" s="1"/>
    </row>
    <row r="1889" spans="2:17" x14ac:dyDescent="0.2">
      <c r="B1889" s="21"/>
      <c r="C1889" s="32"/>
      <c r="D1889" s="32"/>
      <c r="Q1889" s="1"/>
    </row>
    <row r="1890" spans="2:17" x14ac:dyDescent="0.2">
      <c r="B1890" s="21"/>
      <c r="C1890" s="32"/>
      <c r="D1890" s="32"/>
      <c r="Q1890" s="1"/>
    </row>
    <row r="1891" spans="2:17" x14ac:dyDescent="0.2">
      <c r="B1891" s="21"/>
      <c r="C1891" s="32"/>
      <c r="D1891" s="32"/>
      <c r="Q1891" s="1"/>
    </row>
    <row r="1892" spans="2:17" x14ac:dyDescent="0.2">
      <c r="B1892" s="21"/>
      <c r="C1892" s="32"/>
      <c r="D1892" s="32"/>
      <c r="Q1892" s="1"/>
    </row>
    <row r="1893" spans="2:17" x14ac:dyDescent="0.2">
      <c r="B1893" s="21"/>
      <c r="C1893" s="32"/>
      <c r="D1893" s="32"/>
      <c r="Q1893" s="1"/>
    </row>
    <row r="1894" spans="2:17" x14ac:dyDescent="0.2">
      <c r="B1894" s="21"/>
      <c r="C1894" s="32"/>
      <c r="D1894" s="32"/>
      <c r="Q1894" s="1"/>
    </row>
    <row r="1895" spans="2:17" x14ac:dyDescent="0.2">
      <c r="B1895" s="21"/>
      <c r="C1895" s="32"/>
      <c r="D1895" s="32"/>
      <c r="Q1895" s="1"/>
    </row>
    <row r="1896" spans="2:17" x14ac:dyDescent="0.2">
      <c r="B1896" s="21"/>
      <c r="C1896" s="32"/>
      <c r="D1896" s="32"/>
      <c r="Q1896" s="1"/>
    </row>
    <row r="1897" spans="2:17" x14ac:dyDescent="0.2">
      <c r="B1897" s="21"/>
      <c r="C1897" s="32"/>
      <c r="D1897" s="32"/>
      <c r="Q1897" s="1"/>
    </row>
    <row r="1898" spans="2:17" x14ac:dyDescent="0.2">
      <c r="B1898" s="21"/>
      <c r="C1898" s="32"/>
      <c r="D1898" s="32"/>
      <c r="Q1898" s="1"/>
    </row>
    <row r="1899" spans="2:17" x14ac:dyDescent="0.2">
      <c r="B1899" s="21"/>
      <c r="C1899" s="32"/>
      <c r="D1899" s="32"/>
      <c r="Q1899" s="1"/>
    </row>
    <row r="1900" spans="2:17" x14ac:dyDescent="0.2">
      <c r="B1900" s="21"/>
      <c r="C1900" s="32"/>
      <c r="D1900" s="32"/>
      <c r="Q1900" s="1"/>
    </row>
    <row r="1901" spans="2:17" x14ac:dyDescent="0.2">
      <c r="B1901" s="21"/>
      <c r="C1901" s="32"/>
      <c r="D1901" s="32"/>
      <c r="Q1901" s="1"/>
    </row>
    <row r="1902" spans="2:17" x14ac:dyDescent="0.2">
      <c r="B1902" s="21"/>
      <c r="C1902" s="32"/>
      <c r="D1902" s="32"/>
      <c r="Q1902" s="1"/>
    </row>
    <row r="1903" spans="2:17" x14ac:dyDescent="0.2">
      <c r="B1903" s="21"/>
      <c r="C1903" s="32"/>
      <c r="D1903" s="32"/>
      <c r="Q1903" s="1"/>
    </row>
    <row r="1904" spans="2:17" x14ac:dyDescent="0.2">
      <c r="B1904" s="21"/>
      <c r="C1904" s="32"/>
      <c r="D1904" s="32"/>
      <c r="Q1904" s="1"/>
    </row>
    <row r="1905" spans="2:17" x14ac:dyDescent="0.2">
      <c r="B1905" s="21"/>
      <c r="C1905" s="32"/>
      <c r="D1905" s="32"/>
      <c r="Q1905" s="1"/>
    </row>
    <row r="1906" spans="2:17" x14ac:dyDescent="0.2">
      <c r="B1906" s="21"/>
      <c r="C1906" s="32"/>
      <c r="D1906" s="32"/>
      <c r="Q1906" s="1"/>
    </row>
    <row r="1907" spans="2:17" x14ac:dyDescent="0.2">
      <c r="B1907" s="21"/>
      <c r="C1907" s="32"/>
      <c r="D1907" s="32"/>
      <c r="Q1907" s="1"/>
    </row>
    <row r="1908" spans="2:17" x14ac:dyDescent="0.2">
      <c r="B1908" s="21"/>
      <c r="C1908" s="32"/>
      <c r="D1908" s="32"/>
      <c r="Q1908" s="1"/>
    </row>
    <row r="1909" spans="2:17" x14ac:dyDescent="0.2">
      <c r="B1909" s="21"/>
      <c r="C1909" s="32"/>
      <c r="D1909" s="32"/>
      <c r="Q1909" s="1"/>
    </row>
    <row r="1910" spans="2:17" x14ac:dyDescent="0.2">
      <c r="B1910" s="21"/>
      <c r="C1910" s="32"/>
      <c r="D1910" s="32"/>
      <c r="Q1910" s="1"/>
    </row>
    <row r="1911" spans="2:17" x14ac:dyDescent="0.2">
      <c r="B1911" s="21"/>
      <c r="C1911" s="32"/>
      <c r="D1911" s="32"/>
      <c r="Q1911" s="1"/>
    </row>
    <row r="1912" spans="2:17" x14ac:dyDescent="0.2">
      <c r="B1912" s="21"/>
      <c r="C1912" s="32"/>
      <c r="D1912" s="32"/>
      <c r="Q1912" s="1"/>
    </row>
    <row r="1913" spans="2:17" x14ac:dyDescent="0.2">
      <c r="B1913" s="21"/>
      <c r="C1913" s="32"/>
      <c r="D1913" s="32"/>
      <c r="Q1913" s="1"/>
    </row>
    <row r="1914" spans="2:17" x14ac:dyDescent="0.2">
      <c r="B1914" s="21"/>
      <c r="C1914" s="32"/>
      <c r="D1914" s="32"/>
      <c r="Q1914" s="1"/>
    </row>
    <row r="1915" spans="2:17" x14ac:dyDescent="0.2">
      <c r="B1915" s="21"/>
      <c r="C1915" s="32"/>
      <c r="D1915" s="32"/>
      <c r="Q1915" s="1"/>
    </row>
    <row r="1916" spans="2:17" x14ac:dyDescent="0.2">
      <c r="B1916" s="21"/>
      <c r="C1916" s="32"/>
      <c r="D1916" s="32"/>
      <c r="Q1916" s="1"/>
    </row>
    <row r="1917" spans="2:17" x14ac:dyDescent="0.2">
      <c r="B1917" s="21"/>
      <c r="C1917" s="32"/>
      <c r="D1917" s="32"/>
      <c r="Q1917" s="1"/>
    </row>
    <row r="1918" spans="2:17" x14ac:dyDescent="0.2">
      <c r="B1918" s="21"/>
      <c r="C1918" s="32"/>
      <c r="D1918" s="32"/>
      <c r="Q1918" s="1"/>
    </row>
    <row r="1919" spans="2:17" x14ac:dyDescent="0.2">
      <c r="B1919" s="21"/>
      <c r="C1919" s="32"/>
      <c r="D1919" s="32"/>
      <c r="Q1919" s="1"/>
    </row>
    <row r="1920" spans="2:17" x14ac:dyDescent="0.2">
      <c r="B1920" s="21"/>
      <c r="C1920" s="32"/>
      <c r="D1920" s="32"/>
      <c r="Q1920" s="1"/>
    </row>
    <row r="1921" spans="2:17" x14ac:dyDescent="0.2">
      <c r="B1921" s="21"/>
      <c r="C1921" s="32"/>
      <c r="D1921" s="32"/>
      <c r="Q1921" s="1"/>
    </row>
    <row r="1922" spans="2:17" x14ac:dyDescent="0.2">
      <c r="B1922" s="21"/>
      <c r="C1922" s="32"/>
      <c r="D1922" s="32"/>
      <c r="Q1922" s="1"/>
    </row>
    <row r="1923" spans="2:17" x14ac:dyDescent="0.2">
      <c r="B1923" s="21"/>
      <c r="C1923" s="32"/>
      <c r="D1923" s="32"/>
      <c r="Q1923" s="1"/>
    </row>
    <row r="1924" spans="2:17" x14ac:dyDescent="0.2">
      <c r="B1924" s="21"/>
      <c r="C1924" s="32"/>
      <c r="D1924" s="32"/>
      <c r="Q1924" s="1"/>
    </row>
    <row r="1925" spans="2:17" x14ac:dyDescent="0.2">
      <c r="B1925" s="21"/>
      <c r="C1925" s="32"/>
      <c r="D1925" s="32"/>
      <c r="Q1925" s="1"/>
    </row>
    <row r="1926" spans="2:17" x14ac:dyDescent="0.2">
      <c r="B1926" s="21"/>
      <c r="C1926" s="32"/>
      <c r="D1926" s="32"/>
      <c r="Q1926" s="1"/>
    </row>
    <row r="1927" spans="2:17" x14ac:dyDescent="0.2">
      <c r="B1927" s="21"/>
      <c r="C1927" s="32"/>
      <c r="D1927" s="32"/>
      <c r="Q1927" s="1"/>
    </row>
    <row r="1928" spans="2:17" x14ac:dyDescent="0.2">
      <c r="B1928" s="21"/>
      <c r="C1928" s="32"/>
      <c r="D1928" s="32"/>
      <c r="Q1928" s="1"/>
    </row>
    <row r="1929" spans="2:17" x14ac:dyDescent="0.2">
      <c r="B1929" s="21"/>
      <c r="C1929" s="32"/>
      <c r="D1929" s="32"/>
      <c r="Q1929" s="1"/>
    </row>
    <row r="1930" spans="2:17" x14ac:dyDescent="0.2">
      <c r="B1930" s="21"/>
      <c r="C1930" s="32"/>
      <c r="D1930" s="32"/>
      <c r="Q1930" s="1"/>
    </row>
    <row r="1931" spans="2:17" x14ac:dyDescent="0.2">
      <c r="B1931" s="21"/>
      <c r="C1931" s="32"/>
      <c r="D1931" s="32"/>
      <c r="Q1931" s="1"/>
    </row>
    <row r="1932" spans="2:17" x14ac:dyDescent="0.2">
      <c r="B1932" s="21"/>
      <c r="C1932" s="32"/>
      <c r="D1932" s="32"/>
      <c r="Q1932" s="1"/>
    </row>
    <row r="1933" spans="2:17" x14ac:dyDescent="0.2">
      <c r="B1933" s="21"/>
      <c r="C1933" s="32"/>
      <c r="D1933" s="32"/>
      <c r="Q1933" s="1"/>
    </row>
    <row r="1934" spans="2:17" x14ac:dyDescent="0.2">
      <c r="B1934" s="21"/>
      <c r="C1934" s="32"/>
      <c r="D1934" s="32"/>
      <c r="Q1934" s="1"/>
    </row>
    <row r="1935" spans="2:17" x14ac:dyDescent="0.2">
      <c r="B1935" s="21"/>
      <c r="C1935" s="32"/>
      <c r="D1935" s="32"/>
      <c r="Q1935" s="1"/>
    </row>
    <row r="1936" spans="2:17" x14ac:dyDescent="0.2">
      <c r="B1936" s="21"/>
      <c r="C1936" s="32"/>
      <c r="D1936" s="32"/>
      <c r="Q1936" s="1"/>
    </row>
    <row r="1937" spans="2:17" x14ac:dyDescent="0.2">
      <c r="B1937" s="21"/>
      <c r="C1937" s="32"/>
      <c r="D1937" s="32"/>
      <c r="Q1937" s="1"/>
    </row>
    <row r="1938" spans="2:17" x14ac:dyDescent="0.2">
      <c r="B1938" s="21"/>
      <c r="C1938" s="32"/>
      <c r="D1938" s="32"/>
      <c r="Q1938" s="1"/>
    </row>
    <row r="1939" spans="2:17" x14ac:dyDescent="0.2">
      <c r="B1939" s="21"/>
      <c r="C1939" s="32"/>
      <c r="D1939" s="32"/>
      <c r="Q1939" s="1"/>
    </row>
    <row r="1940" spans="2:17" x14ac:dyDescent="0.2">
      <c r="B1940" s="21"/>
      <c r="C1940" s="32"/>
      <c r="D1940" s="32"/>
      <c r="Q1940" s="1"/>
    </row>
    <row r="1941" spans="2:17" x14ac:dyDescent="0.2">
      <c r="B1941" s="21"/>
      <c r="C1941" s="32"/>
      <c r="D1941" s="32"/>
      <c r="Q1941" s="1"/>
    </row>
    <row r="1942" spans="2:17" x14ac:dyDescent="0.2">
      <c r="B1942" s="21"/>
      <c r="C1942" s="32"/>
      <c r="D1942" s="32"/>
      <c r="Q1942" s="1"/>
    </row>
    <row r="1943" spans="2:17" x14ac:dyDescent="0.2">
      <c r="B1943" s="21"/>
      <c r="C1943" s="32"/>
      <c r="D1943" s="32"/>
      <c r="Q1943" s="1"/>
    </row>
    <row r="1944" spans="2:17" x14ac:dyDescent="0.2">
      <c r="B1944" s="21"/>
      <c r="C1944" s="32"/>
      <c r="D1944" s="32"/>
      <c r="Q1944" s="1"/>
    </row>
    <row r="1945" spans="2:17" x14ac:dyDescent="0.2">
      <c r="B1945" s="21"/>
      <c r="C1945" s="32"/>
      <c r="D1945" s="32"/>
      <c r="Q1945" s="1"/>
    </row>
    <row r="1946" spans="2:17" x14ac:dyDescent="0.2">
      <c r="B1946" s="21"/>
      <c r="C1946" s="32"/>
      <c r="D1946" s="32"/>
      <c r="Q1946" s="1"/>
    </row>
    <row r="1947" spans="2:17" x14ac:dyDescent="0.2">
      <c r="B1947" s="21"/>
      <c r="C1947" s="32"/>
      <c r="D1947" s="32"/>
      <c r="Q1947" s="1"/>
    </row>
    <row r="1948" spans="2:17" x14ac:dyDescent="0.2">
      <c r="B1948" s="21"/>
      <c r="C1948" s="32"/>
      <c r="D1948" s="32"/>
      <c r="Q1948" s="1"/>
    </row>
    <row r="1949" spans="2:17" x14ac:dyDescent="0.2">
      <c r="B1949" s="21"/>
      <c r="C1949" s="32"/>
      <c r="D1949" s="32"/>
      <c r="Q1949" s="1"/>
    </row>
    <row r="1950" spans="2:17" x14ac:dyDescent="0.2">
      <c r="B1950" s="21"/>
      <c r="C1950" s="32"/>
      <c r="D1950" s="32"/>
      <c r="Q1950" s="1"/>
    </row>
    <row r="1951" spans="2:17" x14ac:dyDescent="0.2">
      <c r="B1951" s="21"/>
      <c r="C1951" s="32"/>
      <c r="D1951" s="32"/>
      <c r="Q1951" s="1"/>
    </row>
    <row r="1952" spans="2:17" x14ac:dyDescent="0.2">
      <c r="B1952" s="21"/>
      <c r="C1952" s="32"/>
      <c r="D1952" s="32"/>
      <c r="Q1952" s="1"/>
    </row>
    <row r="1953" spans="2:17" x14ac:dyDescent="0.2">
      <c r="B1953" s="21"/>
      <c r="C1953" s="32"/>
      <c r="D1953" s="32"/>
      <c r="Q1953" s="1"/>
    </row>
    <row r="1954" spans="2:17" x14ac:dyDescent="0.2">
      <c r="B1954" s="21"/>
      <c r="C1954" s="32"/>
      <c r="D1954" s="32"/>
      <c r="Q1954" s="1"/>
    </row>
    <row r="1955" spans="2:17" x14ac:dyDescent="0.2">
      <c r="B1955" s="21"/>
      <c r="C1955" s="32"/>
      <c r="D1955" s="32"/>
      <c r="Q1955" s="1"/>
    </row>
    <row r="1956" spans="2:17" x14ac:dyDescent="0.2">
      <c r="B1956" s="21"/>
      <c r="C1956" s="32"/>
      <c r="D1956" s="32"/>
      <c r="Q1956" s="1"/>
    </row>
    <row r="1957" spans="2:17" x14ac:dyDescent="0.2">
      <c r="B1957" s="21"/>
      <c r="C1957" s="32"/>
      <c r="D1957" s="32"/>
      <c r="Q1957" s="1"/>
    </row>
    <row r="1958" spans="2:17" x14ac:dyDescent="0.2">
      <c r="B1958" s="21"/>
      <c r="C1958" s="32"/>
      <c r="D1958" s="32"/>
      <c r="Q1958" s="1"/>
    </row>
    <row r="1959" spans="2:17" x14ac:dyDescent="0.2">
      <c r="B1959" s="21"/>
      <c r="C1959" s="32"/>
      <c r="D1959" s="32"/>
      <c r="Q1959" s="1"/>
    </row>
    <row r="1960" spans="2:17" x14ac:dyDescent="0.2">
      <c r="B1960" s="21"/>
      <c r="C1960" s="32"/>
      <c r="D1960" s="32"/>
      <c r="Q1960" s="1"/>
    </row>
    <row r="1961" spans="2:17" x14ac:dyDescent="0.2">
      <c r="B1961" s="21"/>
      <c r="C1961" s="32"/>
      <c r="D1961" s="32"/>
      <c r="Q1961" s="1"/>
    </row>
    <row r="1962" spans="2:17" x14ac:dyDescent="0.2">
      <c r="B1962" s="21"/>
      <c r="C1962" s="32"/>
      <c r="D1962" s="32"/>
      <c r="Q1962" s="1"/>
    </row>
    <row r="1963" spans="2:17" x14ac:dyDescent="0.2">
      <c r="B1963" s="21"/>
      <c r="C1963" s="32"/>
      <c r="D1963" s="32"/>
      <c r="Q1963" s="1"/>
    </row>
    <row r="1964" spans="2:17" x14ac:dyDescent="0.2">
      <c r="C1964" s="32"/>
      <c r="D1964" s="32"/>
      <c r="Q1964" s="1"/>
    </row>
    <row r="1965" spans="2:17" x14ac:dyDescent="0.2">
      <c r="C1965" s="32"/>
      <c r="D1965" s="32"/>
      <c r="Q1965" s="1"/>
    </row>
    <row r="1966" spans="2:17" x14ac:dyDescent="0.2">
      <c r="C1966" s="32"/>
      <c r="D1966" s="32"/>
      <c r="Q1966" s="1"/>
    </row>
    <row r="1967" spans="2:17" x14ac:dyDescent="0.2">
      <c r="C1967" s="32"/>
      <c r="D1967" s="32"/>
      <c r="Q1967" s="1"/>
    </row>
    <row r="1968" spans="2:17" x14ac:dyDescent="0.2">
      <c r="C1968" s="32"/>
      <c r="D1968" s="32"/>
      <c r="Q1968" s="1"/>
    </row>
    <row r="1969" spans="3:17" x14ac:dyDescent="0.2">
      <c r="C1969" s="32"/>
      <c r="D1969" s="32"/>
      <c r="Q1969" s="1"/>
    </row>
    <row r="1970" spans="3:17" x14ac:dyDescent="0.2">
      <c r="C1970" s="32"/>
      <c r="D1970" s="32"/>
      <c r="Q1970" s="1"/>
    </row>
    <row r="1971" spans="3:17" x14ac:dyDescent="0.2">
      <c r="C1971" s="32"/>
      <c r="D1971" s="32"/>
      <c r="Q1971" s="1"/>
    </row>
    <row r="1972" spans="3:17" x14ac:dyDescent="0.2">
      <c r="C1972" s="32"/>
      <c r="D1972" s="32"/>
      <c r="Q1972" s="1"/>
    </row>
    <row r="1973" spans="3:17" x14ac:dyDescent="0.2">
      <c r="C1973" s="32"/>
      <c r="D1973" s="32"/>
      <c r="Q1973" s="1"/>
    </row>
    <row r="1974" spans="3:17" x14ac:dyDescent="0.2">
      <c r="C1974" s="32"/>
      <c r="D1974" s="32"/>
      <c r="Q1974" s="1"/>
    </row>
    <row r="1975" spans="3:17" x14ac:dyDescent="0.2">
      <c r="C1975" s="32"/>
      <c r="D1975" s="32"/>
      <c r="Q1975" s="1"/>
    </row>
    <row r="1976" spans="3:17" x14ac:dyDescent="0.2">
      <c r="C1976" s="32"/>
      <c r="D1976" s="32"/>
      <c r="Q1976" s="1"/>
    </row>
    <row r="1977" spans="3:17" x14ac:dyDescent="0.2">
      <c r="C1977" s="32"/>
      <c r="D1977" s="32"/>
      <c r="Q1977" s="1"/>
    </row>
    <row r="1978" spans="3:17" x14ac:dyDescent="0.2">
      <c r="C1978" s="32"/>
      <c r="D1978" s="32"/>
      <c r="Q1978" s="1"/>
    </row>
    <row r="1979" spans="3:17" x14ac:dyDescent="0.2">
      <c r="C1979" s="32"/>
      <c r="D1979" s="32"/>
      <c r="Q1979" s="1"/>
    </row>
    <row r="1980" spans="3:17" x14ac:dyDescent="0.2">
      <c r="C1980" s="32"/>
      <c r="D1980" s="32"/>
      <c r="Q1980" s="1"/>
    </row>
    <row r="1981" spans="3:17" x14ac:dyDescent="0.2">
      <c r="C1981" s="32"/>
      <c r="D1981" s="32"/>
      <c r="Q1981" s="1"/>
    </row>
    <row r="1982" spans="3:17" x14ac:dyDescent="0.2">
      <c r="C1982" s="32"/>
      <c r="D1982" s="32"/>
      <c r="Q1982" s="1"/>
    </row>
    <row r="1983" spans="3:17" x14ac:dyDescent="0.2">
      <c r="C1983" s="32"/>
      <c r="D1983" s="32"/>
      <c r="Q1983" s="1"/>
    </row>
    <row r="1984" spans="3:17" x14ac:dyDescent="0.2">
      <c r="C1984" s="32"/>
      <c r="D1984" s="32"/>
      <c r="Q1984" s="1"/>
    </row>
    <row r="1985" spans="3:17" x14ac:dyDescent="0.2">
      <c r="C1985" s="32"/>
      <c r="D1985" s="32"/>
      <c r="Q1985" s="1"/>
    </row>
    <row r="1986" spans="3:17" x14ac:dyDescent="0.2">
      <c r="C1986" s="32"/>
      <c r="D1986" s="32"/>
      <c r="Q1986" s="1"/>
    </row>
    <row r="1987" spans="3:17" x14ac:dyDescent="0.2">
      <c r="C1987" s="32"/>
      <c r="D1987" s="32"/>
      <c r="Q1987" s="1"/>
    </row>
    <row r="1988" spans="3:17" x14ac:dyDescent="0.2">
      <c r="C1988" s="32"/>
      <c r="D1988" s="32"/>
      <c r="Q1988" s="1"/>
    </row>
    <row r="1989" spans="3:17" x14ac:dyDescent="0.2">
      <c r="C1989" s="32"/>
      <c r="D1989" s="32"/>
      <c r="Q1989" s="1"/>
    </row>
    <row r="1990" spans="3:17" x14ac:dyDescent="0.2">
      <c r="C1990" s="32"/>
      <c r="D1990" s="32"/>
      <c r="Q1990" s="1"/>
    </row>
    <row r="1991" spans="3:17" x14ac:dyDescent="0.2">
      <c r="C1991" s="32"/>
      <c r="D1991" s="32"/>
      <c r="Q1991" s="1"/>
    </row>
    <row r="1992" spans="3:17" x14ac:dyDescent="0.2">
      <c r="C1992" s="32"/>
      <c r="D1992" s="32"/>
      <c r="Q1992" s="1"/>
    </row>
    <row r="1993" spans="3:17" x14ac:dyDescent="0.2">
      <c r="C1993" s="32"/>
      <c r="D1993" s="32"/>
      <c r="Q1993" s="1"/>
    </row>
    <row r="1994" spans="3:17" x14ac:dyDescent="0.2">
      <c r="C1994" s="32"/>
      <c r="D1994" s="32"/>
      <c r="Q1994" s="1"/>
    </row>
    <row r="1995" spans="3:17" x14ac:dyDescent="0.2">
      <c r="C1995" s="32"/>
      <c r="D1995" s="32"/>
      <c r="Q1995" s="1"/>
    </row>
    <row r="1996" spans="3:17" x14ac:dyDescent="0.2">
      <c r="C1996" s="32"/>
      <c r="D1996" s="32"/>
      <c r="Q1996" s="1"/>
    </row>
    <row r="1997" spans="3:17" x14ac:dyDescent="0.2">
      <c r="C1997" s="32"/>
      <c r="D1997" s="32"/>
      <c r="Q1997" s="1"/>
    </row>
    <row r="1998" spans="3:17" x14ac:dyDescent="0.2">
      <c r="C1998" s="32"/>
      <c r="D1998" s="32"/>
      <c r="Q1998" s="1"/>
    </row>
    <row r="1999" spans="3:17" x14ac:dyDescent="0.2">
      <c r="C1999" s="32"/>
      <c r="D1999" s="32"/>
      <c r="Q1999" s="1"/>
    </row>
    <row r="2000" spans="3:17" x14ac:dyDescent="0.2">
      <c r="C2000" s="32"/>
      <c r="D2000" s="32"/>
      <c r="Q2000" s="1"/>
    </row>
    <row r="2001" spans="3:17" x14ac:dyDescent="0.2">
      <c r="C2001" s="32"/>
      <c r="D2001" s="32"/>
      <c r="Q2001" s="1"/>
    </row>
    <row r="2002" spans="3:17" x14ac:dyDescent="0.2">
      <c r="C2002" s="32"/>
      <c r="D2002" s="32"/>
      <c r="Q2002" s="1"/>
    </row>
    <row r="2003" spans="3:17" x14ac:dyDescent="0.2">
      <c r="C2003" s="32"/>
      <c r="D2003" s="32"/>
      <c r="Q2003" s="1"/>
    </row>
    <row r="2004" spans="3:17" x14ac:dyDescent="0.2">
      <c r="C2004" s="32"/>
      <c r="D2004" s="32"/>
      <c r="Q2004" s="1"/>
    </row>
    <row r="2005" spans="3:17" x14ac:dyDescent="0.2">
      <c r="C2005" s="32"/>
      <c r="D2005" s="32"/>
      <c r="Q2005" s="1"/>
    </row>
    <row r="2006" spans="3:17" x14ac:dyDescent="0.2">
      <c r="C2006" s="32"/>
      <c r="D2006" s="32"/>
      <c r="Q2006" s="1"/>
    </row>
    <row r="2007" spans="3:17" x14ac:dyDescent="0.2">
      <c r="C2007" s="32"/>
      <c r="D2007" s="32"/>
      <c r="Q2007" s="1"/>
    </row>
    <row r="2008" spans="3:17" x14ac:dyDescent="0.2">
      <c r="C2008" s="32"/>
      <c r="D2008" s="32"/>
      <c r="Q2008" s="1"/>
    </row>
    <row r="2009" spans="3:17" x14ac:dyDescent="0.2">
      <c r="C2009" s="32"/>
      <c r="D2009" s="32"/>
      <c r="Q2009" s="1"/>
    </row>
    <row r="2010" spans="3:17" x14ac:dyDescent="0.2">
      <c r="C2010" s="32"/>
      <c r="D2010" s="32"/>
      <c r="Q2010" s="1"/>
    </row>
    <row r="2011" spans="3:17" x14ac:dyDescent="0.2">
      <c r="C2011" s="32"/>
      <c r="D2011" s="32"/>
      <c r="Q2011" s="1"/>
    </row>
    <row r="2012" spans="3:17" x14ac:dyDescent="0.2">
      <c r="C2012" s="32"/>
      <c r="D2012" s="32"/>
      <c r="Q2012" s="1"/>
    </row>
    <row r="2013" spans="3:17" x14ac:dyDescent="0.2">
      <c r="C2013" s="32"/>
      <c r="D2013" s="32"/>
      <c r="Q2013" s="1"/>
    </row>
    <row r="2014" spans="3:17" x14ac:dyDescent="0.2">
      <c r="C2014" s="32"/>
      <c r="D2014" s="32"/>
      <c r="Q2014" s="1"/>
    </row>
    <row r="2015" spans="3:17" x14ac:dyDescent="0.2">
      <c r="C2015" s="32"/>
      <c r="D2015" s="32"/>
      <c r="Q2015" s="1"/>
    </row>
    <row r="2016" spans="3:17" x14ac:dyDescent="0.2">
      <c r="C2016" s="32"/>
      <c r="D2016" s="32"/>
      <c r="Q2016" s="1"/>
    </row>
    <row r="2017" spans="3:17" x14ac:dyDescent="0.2">
      <c r="C2017" s="32"/>
      <c r="D2017" s="32"/>
      <c r="Q2017" s="1"/>
    </row>
    <row r="2018" spans="3:17" x14ac:dyDescent="0.2">
      <c r="C2018" s="32"/>
      <c r="D2018" s="32"/>
      <c r="Q2018" s="1"/>
    </row>
    <row r="2019" spans="3:17" x14ac:dyDescent="0.2">
      <c r="C2019" s="32"/>
      <c r="D2019" s="32"/>
      <c r="Q2019" s="1"/>
    </row>
    <row r="2020" spans="3:17" x14ac:dyDescent="0.2">
      <c r="C2020" s="32"/>
      <c r="D2020" s="32"/>
      <c r="Q2020" s="1"/>
    </row>
    <row r="2021" spans="3:17" x14ac:dyDescent="0.2">
      <c r="C2021" s="32"/>
      <c r="D2021" s="32"/>
      <c r="Q2021" s="1"/>
    </row>
    <row r="2022" spans="3:17" x14ac:dyDescent="0.2">
      <c r="C2022" s="32"/>
      <c r="D2022" s="32"/>
      <c r="Q2022" s="1"/>
    </row>
    <row r="2023" spans="3:17" x14ac:dyDescent="0.2">
      <c r="C2023" s="32"/>
      <c r="D2023" s="32"/>
      <c r="Q2023" s="1"/>
    </row>
    <row r="2024" spans="3:17" x14ac:dyDescent="0.2">
      <c r="C2024" s="32"/>
      <c r="D2024" s="32"/>
      <c r="Q2024" s="1"/>
    </row>
    <row r="2025" spans="3:17" x14ac:dyDescent="0.2">
      <c r="C2025" s="32"/>
      <c r="D2025" s="32"/>
      <c r="Q2025" s="1"/>
    </row>
    <row r="2026" spans="3:17" x14ac:dyDescent="0.2">
      <c r="C2026" s="32"/>
      <c r="D2026" s="32"/>
      <c r="Q2026" s="1"/>
    </row>
    <row r="2027" spans="3:17" x14ac:dyDescent="0.2">
      <c r="C2027" s="32"/>
      <c r="D2027" s="32"/>
      <c r="Q2027" s="1"/>
    </row>
    <row r="2028" spans="3:17" x14ac:dyDescent="0.2">
      <c r="C2028" s="32"/>
      <c r="D2028" s="32"/>
      <c r="Q2028" s="1"/>
    </row>
    <row r="2029" spans="3:17" x14ac:dyDescent="0.2">
      <c r="C2029" s="32"/>
      <c r="D2029" s="32"/>
      <c r="Q2029" s="1"/>
    </row>
    <row r="2030" spans="3:17" x14ac:dyDescent="0.2">
      <c r="C2030" s="32"/>
      <c r="D2030" s="32"/>
      <c r="Q2030" s="1"/>
    </row>
    <row r="2031" spans="3:17" x14ac:dyDescent="0.2">
      <c r="C2031" s="32"/>
      <c r="D2031" s="32"/>
      <c r="Q2031" s="1"/>
    </row>
    <row r="2032" spans="3:17" x14ac:dyDescent="0.2">
      <c r="C2032" s="32"/>
      <c r="D2032" s="32"/>
      <c r="Q2032" s="1"/>
    </row>
    <row r="2033" spans="3:17" x14ac:dyDescent="0.2">
      <c r="C2033" s="32"/>
      <c r="D2033" s="32"/>
      <c r="Q2033" s="1"/>
    </row>
    <row r="2034" spans="3:17" x14ac:dyDescent="0.2">
      <c r="C2034" s="32"/>
      <c r="D2034" s="32"/>
      <c r="Q2034" s="1"/>
    </row>
    <row r="2035" spans="3:17" x14ac:dyDescent="0.2">
      <c r="C2035" s="32"/>
      <c r="D2035" s="32"/>
      <c r="Q2035" s="1"/>
    </row>
    <row r="2036" spans="3:17" x14ac:dyDescent="0.2">
      <c r="C2036" s="32"/>
      <c r="D2036" s="32"/>
      <c r="Q2036" s="1"/>
    </row>
    <row r="2037" spans="3:17" x14ac:dyDescent="0.2">
      <c r="C2037" s="32"/>
      <c r="D2037" s="32"/>
      <c r="Q2037" s="1"/>
    </row>
    <row r="2038" spans="3:17" x14ac:dyDescent="0.2">
      <c r="C2038" s="32"/>
      <c r="D2038" s="32"/>
      <c r="Q2038" s="1"/>
    </row>
    <row r="2039" spans="3:17" x14ac:dyDescent="0.2">
      <c r="C2039" s="32"/>
      <c r="D2039" s="32"/>
      <c r="Q2039" s="1"/>
    </row>
    <row r="2040" spans="3:17" x14ac:dyDescent="0.2">
      <c r="C2040" s="32"/>
      <c r="D2040" s="32"/>
      <c r="Q2040" s="1"/>
    </row>
    <row r="2041" spans="3:17" x14ac:dyDescent="0.2">
      <c r="C2041" s="32"/>
      <c r="D2041" s="32"/>
      <c r="Q2041" s="1"/>
    </row>
    <row r="2042" spans="3:17" x14ac:dyDescent="0.2">
      <c r="C2042" s="32"/>
      <c r="D2042" s="32"/>
      <c r="Q2042" s="1"/>
    </row>
    <row r="2043" spans="3:17" x14ac:dyDescent="0.2">
      <c r="C2043" s="32"/>
      <c r="D2043" s="32"/>
      <c r="Q2043" s="1"/>
    </row>
    <row r="2044" spans="3:17" x14ac:dyDescent="0.2">
      <c r="C2044" s="32"/>
      <c r="D2044" s="32"/>
      <c r="Q2044" s="1"/>
    </row>
    <row r="2045" spans="3:17" x14ac:dyDescent="0.2">
      <c r="C2045" s="32"/>
      <c r="D2045" s="32"/>
      <c r="Q2045" s="1"/>
    </row>
    <row r="2046" spans="3:17" x14ac:dyDescent="0.2">
      <c r="C2046" s="32"/>
      <c r="D2046" s="32"/>
      <c r="Q2046" s="1"/>
    </row>
    <row r="2047" spans="3:17" x14ac:dyDescent="0.2">
      <c r="C2047" s="32"/>
      <c r="D2047" s="32"/>
      <c r="Q2047" s="1"/>
    </row>
    <row r="2048" spans="3:17" x14ac:dyDescent="0.2">
      <c r="C2048" s="32"/>
      <c r="D2048" s="32"/>
      <c r="Q2048" s="1"/>
    </row>
    <row r="2049" spans="3:17" x14ac:dyDescent="0.2">
      <c r="C2049" s="32"/>
      <c r="D2049" s="32"/>
      <c r="Q2049" s="1"/>
    </row>
    <row r="2050" spans="3:17" x14ac:dyDescent="0.2">
      <c r="C2050" s="32"/>
      <c r="D2050" s="32"/>
      <c r="Q2050" s="1"/>
    </row>
    <row r="2051" spans="3:17" x14ac:dyDescent="0.2">
      <c r="C2051" s="32"/>
      <c r="D2051" s="32"/>
      <c r="Q2051" s="1"/>
    </row>
    <row r="2052" spans="3:17" x14ac:dyDescent="0.2">
      <c r="C2052" s="32"/>
      <c r="D2052" s="32"/>
      <c r="Q2052" s="1"/>
    </row>
    <row r="2053" spans="3:17" x14ac:dyDescent="0.2">
      <c r="C2053" s="32"/>
      <c r="D2053" s="32"/>
      <c r="Q2053" s="1"/>
    </row>
    <row r="2054" spans="3:17" x14ac:dyDescent="0.2">
      <c r="C2054" s="32"/>
      <c r="D2054" s="32"/>
      <c r="Q2054" s="1"/>
    </row>
    <row r="2055" spans="3:17" x14ac:dyDescent="0.2">
      <c r="C2055" s="32"/>
      <c r="D2055" s="32"/>
      <c r="Q2055" s="1"/>
    </row>
    <row r="2056" spans="3:17" x14ac:dyDescent="0.2">
      <c r="C2056" s="32"/>
      <c r="D2056" s="32"/>
      <c r="Q2056" s="1"/>
    </row>
    <row r="2057" spans="3:17" x14ac:dyDescent="0.2">
      <c r="C2057" s="32"/>
      <c r="D2057" s="32"/>
      <c r="Q2057" s="1"/>
    </row>
    <row r="2058" spans="3:17" x14ac:dyDescent="0.2">
      <c r="C2058" s="32"/>
      <c r="D2058" s="32"/>
      <c r="Q2058" s="1"/>
    </row>
    <row r="2059" spans="3:17" x14ac:dyDescent="0.2">
      <c r="C2059" s="32"/>
      <c r="D2059" s="32"/>
      <c r="Q2059" s="1"/>
    </row>
    <row r="2060" spans="3:17" x14ac:dyDescent="0.2">
      <c r="C2060" s="32"/>
      <c r="D2060" s="32"/>
      <c r="Q2060" s="1"/>
    </row>
    <row r="2061" spans="3:17" x14ac:dyDescent="0.2">
      <c r="C2061" s="32"/>
      <c r="D2061" s="32"/>
      <c r="Q2061" s="1"/>
    </row>
    <row r="2062" spans="3:17" x14ac:dyDescent="0.2">
      <c r="C2062" s="32"/>
      <c r="D2062" s="32"/>
      <c r="Q2062" s="1"/>
    </row>
    <row r="2063" spans="3:17" x14ac:dyDescent="0.2">
      <c r="C2063" s="32"/>
      <c r="D2063" s="32"/>
      <c r="Q2063" s="1"/>
    </row>
    <row r="2064" spans="3:17" x14ac:dyDescent="0.2">
      <c r="C2064" s="32"/>
      <c r="D2064" s="32"/>
      <c r="Q2064" s="1"/>
    </row>
    <row r="2065" spans="3:17" x14ac:dyDescent="0.2">
      <c r="C2065" s="32"/>
      <c r="D2065" s="32"/>
      <c r="Q2065" s="1"/>
    </row>
    <row r="2066" spans="3:17" x14ac:dyDescent="0.2">
      <c r="C2066" s="32"/>
      <c r="D2066" s="32"/>
      <c r="Q2066" s="1"/>
    </row>
    <row r="2067" spans="3:17" x14ac:dyDescent="0.2">
      <c r="C2067" s="32"/>
      <c r="D2067" s="32"/>
      <c r="Q2067" s="1"/>
    </row>
    <row r="2068" spans="3:17" x14ac:dyDescent="0.2">
      <c r="C2068" s="32"/>
      <c r="D2068" s="32"/>
      <c r="Q2068" s="1"/>
    </row>
    <row r="2069" spans="3:17" x14ac:dyDescent="0.2">
      <c r="C2069" s="32"/>
      <c r="D2069" s="32"/>
      <c r="Q2069" s="1"/>
    </row>
    <row r="2070" spans="3:17" x14ac:dyDescent="0.2">
      <c r="C2070" s="32"/>
      <c r="D2070" s="32"/>
      <c r="Q2070" s="1"/>
    </row>
    <row r="2071" spans="3:17" x14ac:dyDescent="0.2">
      <c r="C2071" s="32"/>
      <c r="D2071" s="32"/>
      <c r="Q2071" s="1"/>
    </row>
    <row r="2072" spans="3:17" x14ac:dyDescent="0.2">
      <c r="C2072" s="32"/>
      <c r="D2072" s="32"/>
      <c r="Q2072" s="1"/>
    </row>
    <row r="2073" spans="3:17" x14ac:dyDescent="0.2">
      <c r="C2073" s="32"/>
      <c r="D2073" s="32"/>
      <c r="Q2073" s="1"/>
    </row>
    <row r="2074" spans="3:17" x14ac:dyDescent="0.2">
      <c r="C2074" s="32"/>
      <c r="D2074" s="32"/>
      <c r="Q2074" s="1"/>
    </row>
    <row r="2075" spans="3:17" x14ac:dyDescent="0.2">
      <c r="C2075" s="32"/>
      <c r="D2075" s="32"/>
      <c r="Q2075" s="1"/>
    </row>
    <row r="2076" spans="3:17" x14ac:dyDescent="0.2">
      <c r="C2076" s="32"/>
      <c r="D2076" s="32"/>
      <c r="Q2076" s="1"/>
    </row>
    <row r="2077" spans="3:17" x14ac:dyDescent="0.2">
      <c r="C2077" s="32"/>
      <c r="D2077" s="32"/>
      <c r="Q2077" s="1"/>
    </row>
    <row r="2078" spans="3:17" x14ac:dyDescent="0.2">
      <c r="C2078" s="32"/>
      <c r="D2078" s="32"/>
      <c r="Q2078" s="1"/>
    </row>
    <row r="2079" spans="3:17" x14ac:dyDescent="0.2">
      <c r="C2079" s="32"/>
      <c r="D2079" s="32"/>
      <c r="Q2079" s="1"/>
    </row>
    <row r="2080" spans="3:17" x14ac:dyDescent="0.2">
      <c r="C2080" s="32"/>
      <c r="D2080" s="32"/>
      <c r="Q2080" s="1"/>
    </row>
    <row r="2081" spans="3:17" x14ac:dyDescent="0.2">
      <c r="C2081" s="32"/>
      <c r="D2081" s="32"/>
      <c r="Q2081" s="1"/>
    </row>
    <row r="2082" spans="3:17" x14ac:dyDescent="0.2">
      <c r="C2082" s="32"/>
      <c r="D2082" s="32"/>
      <c r="Q2082" s="1"/>
    </row>
    <row r="2083" spans="3:17" x14ac:dyDescent="0.2">
      <c r="C2083" s="32"/>
      <c r="D2083" s="32"/>
      <c r="Q2083" s="1"/>
    </row>
    <row r="2084" spans="3:17" x14ac:dyDescent="0.2">
      <c r="C2084" s="32"/>
      <c r="D2084" s="32"/>
      <c r="Q2084" s="1"/>
    </row>
    <row r="2085" spans="3:17" x14ac:dyDescent="0.2">
      <c r="C2085" s="32"/>
      <c r="D2085" s="32"/>
      <c r="Q2085" s="1"/>
    </row>
    <row r="2086" spans="3:17" x14ac:dyDescent="0.2">
      <c r="C2086" s="32"/>
      <c r="D2086" s="32"/>
      <c r="Q2086" s="1"/>
    </row>
    <row r="2087" spans="3:17" x14ac:dyDescent="0.2">
      <c r="C2087" s="32"/>
      <c r="D2087" s="32"/>
      <c r="Q2087" s="1"/>
    </row>
    <row r="2088" spans="3:17" x14ac:dyDescent="0.2">
      <c r="C2088" s="32"/>
      <c r="D2088" s="32"/>
      <c r="Q2088" s="1"/>
    </row>
    <row r="2089" spans="3:17" x14ac:dyDescent="0.2">
      <c r="C2089" s="32"/>
      <c r="D2089" s="32"/>
      <c r="Q2089" s="1"/>
    </row>
    <row r="2090" spans="3:17" x14ac:dyDescent="0.2">
      <c r="C2090" s="32"/>
      <c r="D2090" s="32"/>
      <c r="Q2090" s="1"/>
    </row>
    <row r="2091" spans="3:17" x14ac:dyDescent="0.2">
      <c r="C2091" s="32"/>
      <c r="D2091" s="32"/>
      <c r="Q2091" s="1"/>
    </row>
    <row r="2092" spans="3:17" x14ac:dyDescent="0.2">
      <c r="C2092" s="32"/>
      <c r="D2092" s="32"/>
      <c r="Q2092" s="1"/>
    </row>
    <row r="2093" spans="3:17" x14ac:dyDescent="0.2">
      <c r="C2093" s="32"/>
      <c r="D2093" s="32"/>
      <c r="Q2093" s="1"/>
    </row>
    <row r="2094" spans="3:17" x14ac:dyDescent="0.2">
      <c r="C2094" s="32"/>
      <c r="D2094" s="32"/>
      <c r="Q2094" s="1"/>
    </row>
    <row r="2095" spans="3:17" x14ac:dyDescent="0.2">
      <c r="C2095" s="32"/>
      <c r="D2095" s="32"/>
      <c r="Q2095" s="1"/>
    </row>
    <row r="2096" spans="3:17" x14ac:dyDescent="0.2">
      <c r="C2096" s="32"/>
      <c r="D2096" s="32"/>
      <c r="Q2096" s="1"/>
    </row>
    <row r="2097" spans="3:17" x14ac:dyDescent="0.2">
      <c r="C2097" s="32"/>
      <c r="D2097" s="32"/>
      <c r="Q2097" s="1"/>
    </row>
    <row r="2098" spans="3:17" x14ac:dyDescent="0.2">
      <c r="C2098" s="32"/>
      <c r="D2098" s="32"/>
      <c r="Q2098" s="1"/>
    </row>
    <row r="2099" spans="3:17" x14ac:dyDescent="0.2">
      <c r="C2099" s="32"/>
      <c r="D2099" s="32"/>
      <c r="Q2099" s="1"/>
    </row>
    <row r="2100" spans="3:17" x14ac:dyDescent="0.2">
      <c r="C2100" s="32"/>
      <c r="D2100" s="32"/>
      <c r="Q2100" s="1"/>
    </row>
    <row r="2101" spans="3:17" x14ac:dyDescent="0.2">
      <c r="C2101" s="32"/>
      <c r="D2101" s="32"/>
      <c r="Q2101" s="1"/>
    </row>
    <row r="2102" spans="3:17" x14ac:dyDescent="0.2">
      <c r="C2102" s="32"/>
      <c r="D2102" s="32"/>
      <c r="Q2102" s="1"/>
    </row>
    <row r="2103" spans="3:17" x14ac:dyDescent="0.2">
      <c r="C2103" s="32"/>
      <c r="D2103" s="32"/>
      <c r="Q2103" s="1"/>
    </row>
    <row r="2104" spans="3:17" x14ac:dyDescent="0.2">
      <c r="C2104" s="32"/>
      <c r="D2104" s="32"/>
      <c r="Q2104" s="1"/>
    </row>
    <row r="2105" spans="3:17" x14ac:dyDescent="0.2">
      <c r="C2105" s="32"/>
      <c r="D2105" s="32"/>
      <c r="Q2105" s="1"/>
    </row>
    <row r="2106" spans="3:17" x14ac:dyDescent="0.2">
      <c r="C2106" s="32"/>
      <c r="D2106" s="32"/>
      <c r="Q2106" s="1"/>
    </row>
    <row r="2107" spans="3:17" x14ac:dyDescent="0.2">
      <c r="C2107" s="32"/>
      <c r="D2107" s="32"/>
      <c r="Q2107" s="1"/>
    </row>
    <row r="2108" spans="3:17" x14ac:dyDescent="0.2">
      <c r="C2108" s="32"/>
      <c r="D2108" s="32"/>
      <c r="Q2108" s="1"/>
    </row>
    <row r="2109" spans="3:17" x14ac:dyDescent="0.2">
      <c r="C2109" s="32"/>
      <c r="D2109" s="32"/>
      <c r="Q2109" s="1"/>
    </row>
    <row r="2110" spans="3:17" x14ac:dyDescent="0.2">
      <c r="C2110" s="32"/>
      <c r="D2110" s="32"/>
      <c r="Q2110" s="1"/>
    </row>
    <row r="2111" spans="3:17" x14ac:dyDescent="0.2">
      <c r="C2111" s="32"/>
      <c r="D2111" s="32"/>
      <c r="Q2111" s="1"/>
    </row>
    <row r="2112" spans="3:17" x14ac:dyDescent="0.2">
      <c r="C2112" s="32"/>
      <c r="D2112" s="32"/>
      <c r="Q2112" s="1"/>
    </row>
    <row r="2113" spans="3:17" x14ac:dyDescent="0.2">
      <c r="C2113" s="32"/>
      <c r="D2113" s="32"/>
      <c r="Q2113" s="1"/>
    </row>
    <row r="2114" spans="3:17" x14ac:dyDescent="0.2">
      <c r="C2114" s="32"/>
      <c r="D2114" s="32"/>
      <c r="Q2114" s="1"/>
    </row>
    <row r="2115" spans="3:17" x14ac:dyDescent="0.2">
      <c r="C2115" s="32"/>
      <c r="D2115" s="32"/>
      <c r="Q2115" s="1"/>
    </row>
    <row r="2116" spans="3:17" x14ac:dyDescent="0.2">
      <c r="C2116" s="32"/>
      <c r="D2116" s="32"/>
      <c r="Q2116" s="1"/>
    </row>
    <row r="2117" spans="3:17" x14ac:dyDescent="0.2">
      <c r="C2117" s="32"/>
      <c r="D2117" s="32"/>
      <c r="Q2117" s="1"/>
    </row>
    <row r="2118" spans="3:17" x14ac:dyDescent="0.2">
      <c r="C2118" s="32"/>
      <c r="D2118" s="32"/>
      <c r="Q2118" s="1"/>
    </row>
    <row r="2119" spans="3:17" x14ac:dyDescent="0.2">
      <c r="C2119" s="32"/>
      <c r="D2119" s="32"/>
      <c r="Q2119" s="1"/>
    </row>
    <row r="2120" spans="3:17" x14ac:dyDescent="0.2">
      <c r="C2120" s="32"/>
      <c r="D2120" s="32"/>
      <c r="Q2120" s="1"/>
    </row>
    <row r="2121" spans="3:17" x14ac:dyDescent="0.2">
      <c r="C2121" s="32"/>
      <c r="D2121" s="32"/>
      <c r="Q2121" s="1"/>
    </row>
    <row r="2122" spans="3:17" x14ac:dyDescent="0.2">
      <c r="C2122" s="32"/>
      <c r="D2122" s="32"/>
      <c r="Q2122" s="1"/>
    </row>
    <row r="2123" spans="3:17" x14ac:dyDescent="0.2">
      <c r="C2123" s="32"/>
      <c r="D2123" s="32"/>
      <c r="Q2123" s="1"/>
    </row>
    <row r="2124" spans="3:17" x14ac:dyDescent="0.2">
      <c r="C2124" s="32"/>
      <c r="D2124" s="32"/>
      <c r="Q2124" s="1"/>
    </row>
    <row r="2125" spans="3:17" x14ac:dyDescent="0.2">
      <c r="C2125" s="32"/>
      <c r="D2125" s="32"/>
      <c r="Q2125" s="1"/>
    </row>
    <row r="2126" spans="3:17" x14ac:dyDescent="0.2">
      <c r="C2126" s="32"/>
      <c r="D2126" s="32"/>
      <c r="Q2126" s="1"/>
    </row>
    <row r="2127" spans="3:17" x14ac:dyDescent="0.2">
      <c r="C2127" s="32"/>
      <c r="D2127" s="32"/>
      <c r="Q2127" s="1"/>
    </row>
    <row r="2128" spans="3:17" x14ac:dyDescent="0.2">
      <c r="C2128" s="32"/>
      <c r="D2128" s="32"/>
      <c r="Q2128" s="1"/>
    </row>
    <row r="2129" spans="3:17" x14ac:dyDescent="0.2">
      <c r="C2129" s="32"/>
      <c r="D2129" s="32"/>
      <c r="Q2129" s="1"/>
    </row>
    <row r="2130" spans="3:17" x14ac:dyDescent="0.2">
      <c r="C2130" s="32"/>
      <c r="D2130" s="32"/>
      <c r="Q2130" s="1"/>
    </row>
    <row r="2131" spans="3:17" x14ac:dyDescent="0.2">
      <c r="C2131" s="32"/>
      <c r="D2131" s="32"/>
      <c r="Q2131" s="1"/>
    </row>
    <row r="2132" spans="3:17" x14ac:dyDescent="0.2">
      <c r="C2132" s="32"/>
      <c r="D2132" s="32"/>
      <c r="Q2132" s="1"/>
    </row>
    <row r="2133" spans="3:17" x14ac:dyDescent="0.2">
      <c r="C2133" s="32"/>
      <c r="D2133" s="32"/>
      <c r="Q2133" s="1"/>
    </row>
    <row r="2134" spans="3:17" x14ac:dyDescent="0.2">
      <c r="C2134" s="32"/>
      <c r="D2134" s="32"/>
      <c r="Q2134" s="1"/>
    </row>
    <row r="2135" spans="3:17" x14ac:dyDescent="0.2">
      <c r="C2135" s="32"/>
      <c r="D2135" s="32"/>
      <c r="Q2135" s="1"/>
    </row>
    <row r="2136" spans="3:17" x14ac:dyDescent="0.2">
      <c r="C2136" s="32"/>
      <c r="D2136" s="32"/>
      <c r="Q2136" s="1"/>
    </row>
    <row r="2137" spans="3:17" x14ac:dyDescent="0.2">
      <c r="C2137" s="32"/>
      <c r="D2137" s="32"/>
      <c r="Q2137" s="1"/>
    </row>
    <row r="2138" spans="3:17" x14ac:dyDescent="0.2">
      <c r="C2138" s="32"/>
      <c r="D2138" s="32"/>
      <c r="Q2138" s="1"/>
    </row>
    <row r="2139" spans="3:17" x14ac:dyDescent="0.2">
      <c r="C2139" s="32"/>
      <c r="D2139" s="32"/>
      <c r="Q2139" s="1"/>
    </row>
    <row r="2140" spans="3:17" x14ac:dyDescent="0.2">
      <c r="C2140" s="32"/>
      <c r="D2140" s="32"/>
      <c r="Q2140" s="1"/>
    </row>
    <row r="2141" spans="3:17" x14ac:dyDescent="0.2">
      <c r="C2141" s="32"/>
      <c r="D2141" s="32"/>
      <c r="Q2141" s="1"/>
    </row>
    <row r="2142" spans="3:17" x14ac:dyDescent="0.2">
      <c r="C2142" s="32"/>
      <c r="D2142" s="32"/>
      <c r="Q2142" s="1"/>
    </row>
    <row r="2143" spans="3:17" x14ac:dyDescent="0.2">
      <c r="C2143" s="32"/>
      <c r="D2143" s="32"/>
      <c r="Q2143" s="1"/>
    </row>
    <row r="2144" spans="3:17" x14ac:dyDescent="0.2">
      <c r="C2144" s="32"/>
      <c r="D2144" s="32"/>
      <c r="Q2144" s="1"/>
    </row>
    <row r="2145" spans="3:17" x14ac:dyDescent="0.2">
      <c r="C2145" s="32"/>
      <c r="D2145" s="32"/>
      <c r="Q2145" s="1"/>
    </row>
    <row r="2146" spans="3:17" x14ac:dyDescent="0.2">
      <c r="C2146" s="32"/>
      <c r="D2146" s="32"/>
      <c r="Q2146" s="1"/>
    </row>
    <row r="2147" spans="3:17" x14ac:dyDescent="0.2">
      <c r="C2147" s="32"/>
      <c r="D2147" s="32"/>
      <c r="Q2147" s="1"/>
    </row>
    <row r="2148" spans="3:17" x14ac:dyDescent="0.2">
      <c r="C2148" s="32"/>
      <c r="D2148" s="32"/>
      <c r="Q2148" s="1"/>
    </row>
    <row r="2149" spans="3:17" x14ac:dyDescent="0.2">
      <c r="C2149" s="32"/>
      <c r="D2149" s="32"/>
      <c r="Q2149" s="1"/>
    </row>
    <row r="2150" spans="3:17" x14ac:dyDescent="0.2">
      <c r="C2150" s="32"/>
      <c r="D2150" s="32"/>
      <c r="Q2150" s="1"/>
    </row>
    <row r="2151" spans="3:17" x14ac:dyDescent="0.2">
      <c r="C2151" s="32"/>
      <c r="D2151" s="32"/>
      <c r="Q2151" s="1"/>
    </row>
    <row r="2152" spans="3:17" x14ac:dyDescent="0.2">
      <c r="C2152" s="32"/>
      <c r="D2152" s="32"/>
      <c r="Q2152" s="1"/>
    </row>
    <row r="2153" spans="3:17" x14ac:dyDescent="0.2">
      <c r="C2153" s="32"/>
      <c r="D2153" s="32"/>
      <c r="Q2153" s="1"/>
    </row>
    <row r="2154" spans="3:17" x14ac:dyDescent="0.2">
      <c r="C2154" s="32"/>
      <c r="D2154" s="32"/>
      <c r="Q2154" s="1"/>
    </row>
    <row r="2155" spans="3:17" x14ac:dyDescent="0.2">
      <c r="C2155" s="32"/>
      <c r="D2155" s="32"/>
      <c r="Q2155" s="1"/>
    </row>
    <row r="2156" spans="3:17" x14ac:dyDescent="0.2">
      <c r="C2156" s="32"/>
      <c r="D2156" s="32"/>
      <c r="Q2156" s="1"/>
    </row>
    <row r="2157" spans="3:17" x14ac:dyDescent="0.2">
      <c r="C2157" s="32"/>
      <c r="D2157" s="32"/>
      <c r="Q2157" s="1"/>
    </row>
    <row r="2158" spans="3:17" x14ac:dyDescent="0.2">
      <c r="C2158" s="32"/>
      <c r="D2158" s="32"/>
      <c r="Q2158" s="1"/>
    </row>
    <row r="2159" spans="3:17" x14ac:dyDescent="0.2">
      <c r="C2159" s="32"/>
      <c r="D2159" s="32"/>
      <c r="Q2159" s="1"/>
    </row>
    <row r="2160" spans="3:17" x14ac:dyDescent="0.2">
      <c r="C2160" s="32"/>
      <c r="D2160" s="32"/>
      <c r="Q2160" s="1"/>
    </row>
    <row r="2161" spans="3:17" x14ac:dyDescent="0.2">
      <c r="C2161" s="32"/>
      <c r="D2161" s="32"/>
      <c r="Q2161" s="1"/>
    </row>
    <row r="2162" spans="3:17" x14ac:dyDescent="0.2">
      <c r="C2162" s="32"/>
      <c r="D2162" s="32"/>
      <c r="Q2162" s="1"/>
    </row>
    <row r="2163" spans="3:17" x14ac:dyDescent="0.2">
      <c r="C2163" s="32"/>
      <c r="D2163" s="32"/>
      <c r="Q2163" s="1"/>
    </row>
    <row r="2164" spans="3:17" x14ac:dyDescent="0.2">
      <c r="C2164" s="32"/>
      <c r="D2164" s="32"/>
      <c r="Q2164" s="1"/>
    </row>
    <row r="2165" spans="3:17" x14ac:dyDescent="0.2">
      <c r="C2165" s="32"/>
      <c r="D2165" s="32"/>
      <c r="Q2165" s="1"/>
    </row>
    <row r="2166" spans="3:17" x14ac:dyDescent="0.2">
      <c r="C2166" s="32"/>
      <c r="D2166" s="32"/>
      <c r="Q2166" s="1"/>
    </row>
    <row r="2167" spans="3:17" x14ac:dyDescent="0.2">
      <c r="C2167" s="32"/>
      <c r="D2167" s="32"/>
      <c r="Q2167" s="1"/>
    </row>
    <row r="2168" spans="3:17" x14ac:dyDescent="0.2">
      <c r="C2168" s="32"/>
      <c r="D2168" s="32"/>
      <c r="Q2168" s="1"/>
    </row>
    <row r="2169" spans="3:17" x14ac:dyDescent="0.2">
      <c r="C2169" s="32"/>
      <c r="D2169" s="32"/>
      <c r="Q2169" s="1"/>
    </row>
    <row r="2170" spans="3:17" x14ac:dyDescent="0.2">
      <c r="C2170" s="32"/>
      <c r="D2170" s="32"/>
      <c r="Q2170" s="1"/>
    </row>
    <row r="2171" spans="3:17" x14ac:dyDescent="0.2">
      <c r="C2171" s="32"/>
      <c r="D2171" s="32"/>
      <c r="Q2171" s="1"/>
    </row>
    <row r="2172" spans="3:17" x14ac:dyDescent="0.2">
      <c r="C2172" s="32"/>
      <c r="D2172" s="32"/>
      <c r="Q2172" s="1"/>
    </row>
    <row r="2173" spans="3:17" x14ac:dyDescent="0.2">
      <c r="C2173" s="32"/>
      <c r="D2173" s="32"/>
      <c r="Q2173" s="1"/>
    </row>
    <row r="2174" spans="3:17" x14ac:dyDescent="0.2">
      <c r="C2174" s="32"/>
      <c r="D2174" s="32"/>
      <c r="Q2174" s="1"/>
    </row>
    <row r="2175" spans="3:17" x14ac:dyDescent="0.2">
      <c r="C2175" s="32"/>
      <c r="D2175" s="32"/>
      <c r="Q2175" s="1"/>
    </row>
    <row r="2176" spans="3:17" x14ac:dyDescent="0.2">
      <c r="C2176" s="32"/>
      <c r="D2176" s="32"/>
      <c r="Q2176" s="1"/>
    </row>
    <row r="2177" spans="3:17" x14ac:dyDescent="0.2">
      <c r="C2177" s="32"/>
      <c r="D2177" s="32"/>
      <c r="Q2177" s="1"/>
    </row>
    <row r="2178" spans="3:17" x14ac:dyDescent="0.2">
      <c r="C2178" s="32"/>
      <c r="D2178" s="32"/>
      <c r="Q2178" s="1"/>
    </row>
    <row r="2179" spans="3:17" x14ac:dyDescent="0.2">
      <c r="C2179" s="32"/>
      <c r="D2179" s="32"/>
      <c r="Q2179" s="1"/>
    </row>
    <row r="2180" spans="3:17" x14ac:dyDescent="0.2">
      <c r="C2180" s="32"/>
      <c r="D2180" s="32"/>
      <c r="Q2180" s="1"/>
    </row>
    <row r="2181" spans="3:17" x14ac:dyDescent="0.2">
      <c r="C2181" s="32"/>
      <c r="D2181" s="32"/>
      <c r="Q2181" s="1"/>
    </row>
    <row r="2182" spans="3:17" x14ac:dyDescent="0.2">
      <c r="C2182" s="32"/>
      <c r="D2182" s="32"/>
      <c r="Q2182" s="1"/>
    </row>
    <row r="2183" spans="3:17" x14ac:dyDescent="0.2">
      <c r="C2183" s="32"/>
      <c r="D2183" s="32"/>
      <c r="Q2183" s="1"/>
    </row>
    <row r="2184" spans="3:17" x14ac:dyDescent="0.2">
      <c r="C2184" s="32"/>
      <c r="D2184" s="32"/>
      <c r="Q2184" s="1"/>
    </row>
    <row r="2185" spans="3:17" x14ac:dyDescent="0.2">
      <c r="C2185" s="32"/>
      <c r="D2185" s="32"/>
      <c r="Q2185" s="1"/>
    </row>
    <row r="2186" spans="3:17" x14ac:dyDescent="0.2">
      <c r="C2186" s="32"/>
      <c r="D2186" s="32"/>
      <c r="Q2186" s="1"/>
    </row>
    <row r="2187" spans="3:17" x14ac:dyDescent="0.2">
      <c r="C2187" s="32"/>
      <c r="D2187" s="32"/>
      <c r="Q2187" s="1"/>
    </row>
    <row r="2188" spans="3:17" x14ac:dyDescent="0.2">
      <c r="C2188" s="32"/>
      <c r="D2188" s="32"/>
      <c r="Q2188" s="1"/>
    </row>
    <row r="2189" spans="3:17" x14ac:dyDescent="0.2">
      <c r="C2189" s="32"/>
      <c r="D2189" s="32"/>
      <c r="Q2189" s="1"/>
    </row>
    <row r="2190" spans="3:17" x14ac:dyDescent="0.2">
      <c r="C2190" s="32"/>
      <c r="D2190" s="32"/>
      <c r="Q2190" s="1"/>
    </row>
    <row r="2191" spans="3:17" x14ac:dyDescent="0.2">
      <c r="C2191" s="32"/>
      <c r="D2191" s="32"/>
      <c r="Q2191" s="1"/>
    </row>
    <row r="2192" spans="3:17" x14ac:dyDescent="0.2">
      <c r="C2192" s="32"/>
      <c r="D2192" s="32"/>
      <c r="Q2192" s="1"/>
    </row>
    <row r="2193" spans="3:17" x14ac:dyDescent="0.2">
      <c r="C2193" s="32"/>
      <c r="D2193" s="32"/>
      <c r="Q2193" s="1"/>
    </row>
    <row r="2194" spans="3:17" x14ac:dyDescent="0.2">
      <c r="C2194" s="32"/>
      <c r="D2194" s="32"/>
      <c r="Q2194" s="1"/>
    </row>
    <row r="2195" spans="3:17" x14ac:dyDescent="0.2">
      <c r="C2195" s="32"/>
      <c r="D2195" s="32"/>
      <c r="Q2195" s="1"/>
    </row>
    <row r="2196" spans="3:17" x14ac:dyDescent="0.2">
      <c r="C2196" s="32"/>
      <c r="D2196" s="32"/>
      <c r="Q2196" s="1"/>
    </row>
    <row r="2197" spans="3:17" x14ac:dyDescent="0.2">
      <c r="C2197" s="32"/>
      <c r="D2197" s="32"/>
      <c r="Q2197" s="1"/>
    </row>
    <row r="2198" spans="3:17" x14ac:dyDescent="0.2">
      <c r="C2198" s="32"/>
      <c r="D2198" s="32"/>
      <c r="Q2198" s="1"/>
    </row>
    <row r="2199" spans="3:17" x14ac:dyDescent="0.2">
      <c r="C2199" s="32"/>
      <c r="D2199" s="32"/>
      <c r="Q2199" s="1"/>
    </row>
    <row r="2200" spans="3:17" x14ac:dyDescent="0.2">
      <c r="C2200" s="32"/>
      <c r="D2200" s="32"/>
      <c r="Q2200" s="1"/>
    </row>
    <row r="2201" spans="3:17" x14ac:dyDescent="0.2">
      <c r="C2201" s="32"/>
      <c r="D2201" s="32"/>
      <c r="Q2201" s="1"/>
    </row>
    <row r="2202" spans="3:17" x14ac:dyDescent="0.2">
      <c r="C2202" s="32"/>
      <c r="D2202" s="32"/>
      <c r="Q2202" s="1"/>
    </row>
    <row r="2203" spans="3:17" x14ac:dyDescent="0.2">
      <c r="C2203" s="32"/>
      <c r="D2203" s="32"/>
      <c r="Q2203" s="1"/>
    </row>
    <row r="2204" spans="3:17" x14ac:dyDescent="0.2">
      <c r="C2204" s="32"/>
      <c r="D2204" s="32"/>
      <c r="Q2204" s="1"/>
    </row>
    <row r="2205" spans="3:17" x14ac:dyDescent="0.2">
      <c r="C2205" s="32"/>
      <c r="D2205" s="32"/>
      <c r="Q2205" s="1"/>
    </row>
    <row r="2206" spans="3:17" x14ac:dyDescent="0.2">
      <c r="C2206" s="32"/>
      <c r="D2206" s="32"/>
      <c r="Q2206" s="1"/>
    </row>
    <row r="2207" spans="3:17" x14ac:dyDescent="0.2">
      <c r="C2207" s="32"/>
      <c r="D2207" s="32"/>
      <c r="Q2207" s="1"/>
    </row>
    <row r="2208" spans="3:17" x14ac:dyDescent="0.2">
      <c r="C2208" s="32"/>
      <c r="D2208" s="32"/>
      <c r="Q2208" s="1"/>
    </row>
    <row r="2209" spans="3:17" x14ac:dyDescent="0.2">
      <c r="C2209" s="32"/>
      <c r="D2209" s="32"/>
      <c r="Q2209" s="1"/>
    </row>
    <row r="2210" spans="3:17" x14ac:dyDescent="0.2">
      <c r="C2210" s="32"/>
      <c r="D2210" s="32"/>
      <c r="Q2210" s="1"/>
    </row>
    <row r="2211" spans="3:17" x14ac:dyDescent="0.2">
      <c r="C2211" s="32"/>
      <c r="D2211" s="32"/>
      <c r="Q2211" s="1"/>
    </row>
    <row r="2212" spans="3:17" x14ac:dyDescent="0.2">
      <c r="C2212" s="32"/>
      <c r="D2212" s="32"/>
      <c r="Q2212" s="1"/>
    </row>
    <row r="2213" spans="3:17" x14ac:dyDescent="0.2">
      <c r="C2213" s="32"/>
      <c r="D2213" s="32"/>
      <c r="Q2213" s="1"/>
    </row>
    <row r="2214" spans="3:17" x14ac:dyDescent="0.2">
      <c r="C2214" s="32"/>
      <c r="D2214" s="32"/>
      <c r="Q2214" s="1"/>
    </row>
    <row r="2215" spans="3:17" x14ac:dyDescent="0.2">
      <c r="C2215" s="32"/>
      <c r="D2215" s="32"/>
      <c r="Q2215" s="1"/>
    </row>
    <row r="2216" spans="3:17" x14ac:dyDescent="0.2">
      <c r="C2216" s="32"/>
      <c r="D2216" s="32"/>
      <c r="Q2216" s="1"/>
    </row>
    <row r="2217" spans="3:17" x14ac:dyDescent="0.2">
      <c r="C2217" s="32"/>
      <c r="D2217" s="32"/>
      <c r="Q2217" s="1"/>
    </row>
    <row r="2218" spans="3:17" x14ac:dyDescent="0.2">
      <c r="C2218" s="32"/>
      <c r="D2218" s="32"/>
      <c r="Q2218" s="1"/>
    </row>
    <row r="2219" spans="3:17" x14ac:dyDescent="0.2">
      <c r="C2219" s="32"/>
      <c r="D2219" s="32"/>
      <c r="Q2219" s="1"/>
    </row>
    <row r="2220" spans="3:17" x14ac:dyDescent="0.2">
      <c r="C2220" s="32"/>
      <c r="D2220" s="32"/>
      <c r="Q2220" s="1"/>
    </row>
    <row r="2221" spans="3:17" x14ac:dyDescent="0.2">
      <c r="C2221" s="32"/>
      <c r="D2221" s="32"/>
      <c r="Q2221" s="1"/>
    </row>
    <row r="2222" spans="3:17" x14ac:dyDescent="0.2">
      <c r="C2222" s="32"/>
      <c r="D2222" s="32"/>
      <c r="Q2222" s="1"/>
    </row>
    <row r="2223" spans="3:17" x14ac:dyDescent="0.2">
      <c r="C2223" s="32"/>
      <c r="D2223" s="32"/>
      <c r="Q2223" s="1"/>
    </row>
    <row r="2224" spans="3:17" x14ac:dyDescent="0.2">
      <c r="C2224" s="32"/>
      <c r="D2224" s="32"/>
      <c r="Q2224" s="1"/>
    </row>
    <row r="2225" spans="3:17" x14ac:dyDescent="0.2">
      <c r="C2225" s="32"/>
      <c r="D2225" s="32"/>
      <c r="Q2225" s="1"/>
    </row>
    <row r="2226" spans="3:17" x14ac:dyDescent="0.2">
      <c r="C2226" s="32"/>
      <c r="D2226" s="32"/>
      <c r="Q2226" s="1"/>
    </row>
    <row r="2227" spans="3:17" x14ac:dyDescent="0.2">
      <c r="C2227" s="32"/>
      <c r="D2227" s="32"/>
      <c r="Q2227" s="1"/>
    </row>
    <row r="2228" spans="3:17" x14ac:dyDescent="0.2">
      <c r="C2228" s="32"/>
      <c r="D2228" s="32"/>
      <c r="Q2228" s="1"/>
    </row>
    <row r="2229" spans="3:17" x14ac:dyDescent="0.2">
      <c r="C2229" s="32"/>
      <c r="D2229" s="32"/>
      <c r="Q2229" s="1"/>
    </row>
    <row r="2230" spans="3:17" x14ac:dyDescent="0.2">
      <c r="C2230" s="32"/>
      <c r="D2230" s="32"/>
      <c r="Q2230" s="1"/>
    </row>
    <row r="2231" spans="3:17" x14ac:dyDescent="0.2">
      <c r="C2231" s="32"/>
      <c r="D2231" s="32"/>
      <c r="Q2231" s="1"/>
    </row>
    <row r="2232" spans="3:17" x14ac:dyDescent="0.2">
      <c r="C2232" s="32"/>
      <c r="D2232" s="32"/>
      <c r="Q2232" s="1"/>
    </row>
    <row r="2233" spans="3:17" x14ac:dyDescent="0.2">
      <c r="C2233" s="32"/>
      <c r="D2233" s="32"/>
      <c r="Q2233" s="1"/>
    </row>
    <row r="2234" spans="3:17" x14ac:dyDescent="0.2">
      <c r="C2234" s="32"/>
      <c r="D2234" s="32"/>
      <c r="Q2234" s="1"/>
    </row>
    <row r="2235" spans="3:17" x14ac:dyDescent="0.2">
      <c r="C2235" s="32"/>
      <c r="D2235" s="32"/>
      <c r="Q2235" s="1"/>
    </row>
    <row r="2236" spans="3:17" x14ac:dyDescent="0.2">
      <c r="C2236" s="32"/>
      <c r="D2236" s="32"/>
      <c r="Q2236" s="1"/>
    </row>
    <row r="2237" spans="3:17" x14ac:dyDescent="0.2">
      <c r="C2237" s="32"/>
      <c r="D2237" s="32"/>
      <c r="Q2237" s="1"/>
    </row>
    <row r="2238" spans="3:17" x14ac:dyDescent="0.2">
      <c r="C2238" s="32"/>
      <c r="D2238" s="32"/>
      <c r="Q2238" s="1"/>
    </row>
    <row r="2239" spans="3:17" x14ac:dyDescent="0.2">
      <c r="C2239" s="32"/>
      <c r="D2239" s="32"/>
      <c r="Q2239" s="1"/>
    </row>
    <row r="2240" spans="3:17" x14ac:dyDescent="0.2">
      <c r="C2240" s="32"/>
      <c r="D2240" s="32"/>
      <c r="Q2240" s="1"/>
    </row>
    <row r="2241" spans="3:17" x14ac:dyDescent="0.2">
      <c r="C2241" s="32"/>
      <c r="D2241" s="32"/>
      <c r="Q2241" s="1"/>
    </row>
    <row r="2242" spans="3:17" x14ac:dyDescent="0.2">
      <c r="C2242" s="32"/>
      <c r="D2242" s="32"/>
      <c r="Q2242" s="1"/>
    </row>
    <row r="2243" spans="3:17" x14ac:dyDescent="0.2">
      <c r="C2243" s="32"/>
      <c r="D2243" s="32"/>
      <c r="Q2243" s="1"/>
    </row>
    <row r="2244" spans="3:17" x14ac:dyDescent="0.2">
      <c r="C2244" s="32"/>
      <c r="D2244" s="32"/>
      <c r="Q2244" s="1"/>
    </row>
    <row r="2245" spans="3:17" x14ac:dyDescent="0.2">
      <c r="C2245" s="32"/>
      <c r="D2245" s="32"/>
      <c r="Q2245" s="1"/>
    </row>
    <row r="2246" spans="3:17" x14ac:dyDescent="0.2">
      <c r="C2246" s="32"/>
      <c r="D2246" s="32"/>
      <c r="Q2246" s="1"/>
    </row>
    <row r="2247" spans="3:17" x14ac:dyDescent="0.2">
      <c r="C2247" s="32"/>
      <c r="D2247" s="32"/>
      <c r="Q2247" s="1"/>
    </row>
    <row r="2248" spans="3:17" x14ac:dyDescent="0.2">
      <c r="C2248" s="32"/>
      <c r="D2248" s="32"/>
      <c r="Q2248" s="1"/>
    </row>
    <row r="2249" spans="3:17" x14ac:dyDescent="0.2">
      <c r="C2249" s="32"/>
      <c r="D2249" s="32"/>
      <c r="Q2249" s="1"/>
    </row>
    <row r="2250" spans="3:17" x14ac:dyDescent="0.2">
      <c r="C2250" s="32"/>
      <c r="D2250" s="32"/>
      <c r="Q2250" s="1"/>
    </row>
    <row r="2251" spans="3:17" x14ac:dyDescent="0.2">
      <c r="C2251" s="32"/>
      <c r="D2251" s="32"/>
      <c r="Q2251" s="1"/>
    </row>
    <row r="2252" spans="3:17" x14ac:dyDescent="0.2">
      <c r="C2252" s="32"/>
      <c r="D2252" s="32"/>
      <c r="Q2252" s="1"/>
    </row>
    <row r="2253" spans="3:17" x14ac:dyDescent="0.2">
      <c r="C2253" s="32"/>
      <c r="D2253" s="32"/>
      <c r="Q2253" s="1"/>
    </row>
    <row r="2254" spans="3:17" x14ac:dyDescent="0.2">
      <c r="C2254" s="32"/>
      <c r="D2254" s="32"/>
      <c r="Q2254" s="1"/>
    </row>
    <row r="2255" spans="3:17" x14ac:dyDescent="0.2">
      <c r="C2255" s="32"/>
      <c r="D2255" s="32"/>
      <c r="Q2255" s="1"/>
    </row>
    <row r="2256" spans="3:17" x14ac:dyDescent="0.2">
      <c r="C2256" s="32"/>
      <c r="D2256" s="32"/>
      <c r="Q2256" s="1"/>
    </row>
    <row r="2257" spans="3:17" x14ac:dyDescent="0.2">
      <c r="C2257" s="32"/>
      <c r="D2257" s="32"/>
      <c r="Q2257" s="1"/>
    </row>
    <row r="2258" spans="3:17" x14ac:dyDescent="0.2">
      <c r="C2258" s="32"/>
      <c r="D2258" s="32"/>
      <c r="Q2258" s="1"/>
    </row>
    <row r="2259" spans="3:17" x14ac:dyDescent="0.2">
      <c r="C2259" s="32"/>
      <c r="D2259" s="32"/>
      <c r="Q2259" s="1"/>
    </row>
    <row r="2260" spans="3:17" x14ac:dyDescent="0.2">
      <c r="C2260" s="32"/>
      <c r="D2260" s="32"/>
      <c r="Q2260" s="1"/>
    </row>
    <row r="2261" spans="3:17" x14ac:dyDescent="0.2">
      <c r="C2261" s="32"/>
      <c r="D2261" s="32"/>
      <c r="Q2261" s="1"/>
    </row>
    <row r="2262" spans="3:17" x14ac:dyDescent="0.2">
      <c r="C2262" s="32"/>
      <c r="D2262" s="32"/>
      <c r="Q2262" s="1"/>
    </row>
    <row r="2263" spans="3:17" x14ac:dyDescent="0.2">
      <c r="C2263" s="32"/>
      <c r="D2263" s="32"/>
      <c r="Q2263" s="1"/>
    </row>
    <row r="2264" spans="3:17" x14ac:dyDescent="0.2">
      <c r="C2264" s="32"/>
      <c r="D2264" s="32"/>
      <c r="Q2264" s="1"/>
    </row>
    <row r="2265" spans="3:17" x14ac:dyDescent="0.2">
      <c r="C2265" s="32"/>
      <c r="D2265" s="32"/>
      <c r="Q2265" s="1"/>
    </row>
    <row r="2266" spans="3:17" x14ac:dyDescent="0.2">
      <c r="C2266" s="32"/>
      <c r="D2266" s="32"/>
      <c r="Q2266" s="1"/>
    </row>
    <row r="2267" spans="3:17" x14ac:dyDescent="0.2">
      <c r="C2267" s="32"/>
      <c r="D2267" s="32"/>
      <c r="Q2267" s="1"/>
    </row>
    <row r="2268" spans="3:17" x14ac:dyDescent="0.2">
      <c r="C2268" s="32"/>
      <c r="D2268" s="32"/>
      <c r="Q2268" s="1"/>
    </row>
    <row r="2269" spans="3:17" x14ac:dyDescent="0.2">
      <c r="C2269" s="32"/>
      <c r="D2269" s="32"/>
      <c r="Q2269" s="1"/>
    </row>
    <row r="2270" spans="3:17" x14ac:dyDescent="0.2">
      <c r="C2270" s="32"/>
      <c r="D2270" s="32"/>
      <c r="Q2270" s="1"/>
    </row>
    <row r="2271" spans="3:17" x14ac:dyDescent="0.2">
      <c r="C2271" s="32"/>
      <c r="D2271" s="32"/>
      <c r="Q2271" s="1"/>
    </row>
    <row r="2272" spans="3:17" x14ac:dyDescent="0.2">
      <c r="C2272" s="32"/>
      <c r="D2272" s="32"/>
      <c r="Q2272" s="1"/>
    </row>
    <row r="2273" spans="3:17" x14ac:dyDescent="0.2">
      <c r="C2273" s="32"/>
      <c r="D2273" s="32"/>
      <c r="Q2273" s="1"/>
    </row>
    <row r="2274" spans="3:17" x14ac:dyDescent="0.2">
      <c r="C2274" s="32"/>
      <c r="D2274" s="32"/>
      <c r="Q2274" s="1"/>
    </row>
    <row r="2275" spans="3:17" x14ac:dyDescent="0.2">
      <c r="C2275" s="32"/>
      <c r="D2275" s="32"/>
      <c r="Q2275" s="1"/>
    </row>
    <row r="2276" spans="3:17" x14ac:dyDescent="0.2">
      <c r="C2276" s="32"/>
      <c r="D2276" s="32"/>
      <c r="Q2276" s="1"/>
    </row>
    <row r="2277" spans="3:17" x14ac:dyDescent="0.2">
      <c r="C2277" s="32"/>
      <c r="D2277" s="32"/>
      <c r="Q2277" s="1"/>
    </row>
    <row r="2278" spans="3:17" x14ac:dyDescent="0.2">
      <c r="C2278" s="32"/>
      <c r="D2278" s="32"/>
      <c r="Q2278" s="1"/>
    </row>
    <row r="2279" spans="3:17" x14ac:dyDescent="0.2">
      <c r="C2279" s="32"/>
      <c r="D2279" s="32"/>
      <c r="Q2279" s="1"/>
    </row>
    <row r="2280" spans="3:17" x14ac:dyDescent="0.2">
      <c r="C2280" s="32"/>
      <c r="D2280" s="32"/>
      <c r="Q2280" s="1"/>
    </row>
    <row r="2281" spans="3:17" x14ac:dyDescent="0.2">
      <c r="C2281" s="32"/>
      <c r="D2281" s="32"/>
      <c r="Q2281" s="1"/>
    </row>
    <row r="2282" spans="3:17" x14ac:dyDescent="0.2">
      <c r="C2282" s="32"/>
      <c r="D2282" s="32"/>
      <c r="Q2282" s="1"/>
    </row>
    <row r="2283" spans="3:17" x14ac:dyDescent="0.2">
      <c r="C2283" s="32"/>
      <c r="D2283" s="32"/>
      <c r="Q2283" s="1"/>
    </row>
    <row r="2284" spans="3:17" x14ac:dyDescent="0.2">
      <c r="C2284" s="32"/>
      <c r="D2284" s="32"/>
      <c r="Q2284" s="1"/>
    </row>
    <row r="2285" spans="3:17" x14ac:dyDescent="0.2">
      <c r="C2285" s="32"/>
      <c r="D2285" s="32"/>
      <c r="Q2285" s="1"/>
    </row>
    <row r="2286" spans="3:17" x14ac:dyDescent="0.2">
      <c r="C2286" s="32"/>
      <c r="D2286" s="32"/>
      <c r="Q2286" s="1"/>
    </row>
    <row r="2287" spans="3:17" x14ac:dyDescent="0.2">
      <c r="C2287" s="32"/>
      <c r="D2287" s="32"/>
      <c r="Q2287" s="1"/>
    </row>
    <row r="2288" spans="3:17" x14ac:dyDescent="0.2">
      <c r="C2288" s="32"/>
      <c r="D2288" s="32"/>
      <c r="Q2288" s="1"/>
    </row>
    <row r="2289" spans="3:17" x14ac:dyDescent="0.2">
      <c r="C2289" s="32"/>
      <c r="D2289" s="32"/>
      <c r="Q2289" s="1"/>
    </row>
    <row r="2290" spans="3:17" x14ac:dyDescent="0.2">
      <c r="C2290" s="32"/>
      <c r="D2290" s="32"/>
      <c r="Q2290" s="1"/>
    </row>
    <row r="2291" spans="3:17" x14ac:dyDescent="0.2">
      <c r="C2291" s="32"/>
      <c r="D2291" s="32"/>
      <c r="Q2291" s="1"/>
    </row>
    <row r="2292" spans="3:17" x14ac:dyDescent="0.2">
      <c r="C2292" s="32"/>
      <c r="D2292" s="32"/>
      <c r="Q2292" s="1"/>
    </row>
    <row r="2293" spans="3:17" x14ac:dyDescent="0.2">
      <c r="C2293" s="32"/>
      <c r="D2293" s="32"/>
      <c r="Q2293" s="1"/>
    </row>
    <row r="2294" spans="3:17" x14ac:dyDescent="0.2">
      <c r="C2294" s="32"/>
      <c r="D2294" s="32"/>
      <c r="Q2294" s="1"/>
    </row>
    <row r="2295" spans="3:17" x14ac:dyDescent="0.2">
      <c r="C2295" s="32"/>
      <c r="D2295" s="32"/>
      <c r="Q2295" s="1"/>
    </row>
    <row r="2296" spans="3:17" x14ac:dyDescent="0.2">
      <c r="C2296" s="32"/>
      <c r="D2296" s="32"/>
      <c r="Q2296" s="1"/>
    </row>
    <row r="2297" spans="3:17" x14ac:dyDescent="0.2">
      <c r="C2297" s="32"/>
      <c r="D2297" s="32"/>
      <c r="Q2297" s="1"/>
    </row>
    <row r="2298" spans="3:17" x14ac:dyDescent="0.2">
      <c r="C2298" s="32"/>
      <c r="D2298" s="32"/>
      <c r="Q2298" s="1"/>
    </row>
    <row r="2299" spans="3:17" x14ac:dyDescent="0.2">
      <c r="C2299" s="32"/>
      <c r="D2299" s="32"/>
      <c r="Q2299" s="1"/>
    </row>
    <row r="2300" spans="3:17" x14ac:dyDescent="0.2">
      <c r="C2300" s="32"/>
      <c r="D2300" s="32"/>
      <c r="Q2300" s="1"/>
    </row>
    <row r="2301" spans="3:17" x14ac:dyDescent="0.2">
      <c r="C2301" s="32"/>
      <c r="D2301" s="32"/>
      <c r="Q2301" s="1"/>
    </row>
    <row r="2302" spans="3:17" x14ac:dyDescent="0.2">
      <c r="C2302" s="32"/>
      <c r="D2302" s="32"/>
      <c r="Q2302" s="1"/>
    </row>
    <row r="2303" spans="3:17" x14ac:dyDescent="0.2">
      <c r="C2303" s="32"/>
      <c r="D2303" s="32"/>
      <c r="Q2303" s="1"/>
    </row>
    <row r="2304" spans="3:17" x14ac:dyDescent="0.2">
      <c r="C2304" s="32"/>
      <c r="D2304" s="32"/>
      <c r="Q2304" s="1"/>
    </row>
    <row r="2305" spans="3:17" x14ac:dyDescent="0.2">
      <c r="C2305" s="32"/>
      <c r="D2305" s="32"/>
      <c r="Q2305" s="1"/>
    </row>
    <row r="2306" spans="3:17" x14ac:dyDescent="0.2">
      <c r="C2306" s="32"/>
      <c r="D2306" s="32"/>
      <c r="Q2306" s="1"/>
    </row>
    <row r="2307" spans="3:17" x14ac:dyDescent="0.2">
      <c r="C2307" s="32"/>
      <c r="D2307" s="32"/>
      <c r="Q2307" s="1"/>
    </row>
    <row r="2308" spans="3:17" x14ac:dyDescent="0.2">
      <c r="C2308" s="32"/>
      <c r="D2308" s="32"/>
      <c r="Q2308" s="1"/>
    </row>
    <row r="2309" spans="3:17" x14ac:dyDescent="0.2">
      <c r="C2309" s="32"/>
      <c r="D2309" s="32"/>
      <c r="Q2309" s="1"/>
    </row>
    <row r="2310" spans="3:17" x14ac:dyDescent="0.2">
      <c r="C2310" s="32"/>
      <c r="D2310" s="32"/>
      <c r="Q2310" s="1"/>
    </row>
    <row r="2311" spans="3:17" x14ac:dyDescent="0.2">
      <c r="C2311" s="32"/>
      <c r="D2311" s="32"/>
      <c r="Q2311" s="1"/>
    </row>
    <row r="2312" spans="3:17" x14ac:dyDescent="0.2">
      <c r="C2312" s="32"/>
      <c r="D2312" s="32"/>
      <c r="Q2312" s="1"/>
    </row>
    <row r="2313" spans="3:17" x14ac:dyDescent="0.2">
      <c r="C2313" s="32"/>
      <c r="D2313" s="32"/>
      <c r="Q2313" s="1"/>
    </row>
    <row r="2314" spans="3:17" x14ac:dyDescent="0.2">
      <c r="C2314" s="32"/>
      <c r="D2314" s="32"/>
      <c r="Q2314" s="1"/>
    </row>
    <row r="2315" spans="3:17" x14ac:dyDescent="0.2">
      <c r="C2315" s="32"/>
      <c r="D2315" s="32"/>
      <c r="Q2315" s="1"/>
    </row>
    <row r="2316" spans="3:17" x14ac:dyDescent="0.2">
      <c r="C2316" s="32"/>
      <c r="D2316" s="32"/>
      <c r="Q2316" s="1"/>
    </row>
    <row r="2317" spans="3:17" x14ac:dyDescent="0.2">
      <c r="C2317" s="32"/>
      <c r="D2317" s="32"/>
      <c r="Q2317" s="1"/>
    </row>
    <row r="2318" spans="3:17" x14ac:dyDescent="0.2">
      <c r="C2318" s="32"/>
      <c r="D2318" s="32"/>
      <c r="Q2318" s="1"/>
    </row>
    <row r="2319" spans="3:17" x14ac:dyDescent="0.2">
      <c r="C2319" s="32"/>
      <c r="D2319" s="32"/>
      <c r="Q2319" s="1"/>
    </row>
    <row r="2320" spans="3:17" x14ac:dyDescent="0.2">
      <c r="C2320" s="32"/>
      <c r="D2320" s="32"/>
      <c r="Q2320" s="1"/>
    </row>
    <row r="2321" spans="3:17" x14ac:dyDescent="0.2">
      <c r="C2321" s="32"/>
      <c r="D2321" s="32"/>
      <c r="Q2321" s="1"/>
    </row>
    <row r="2322" spans="3:17" x14ac:dyDescent="0.2">
      <c r="C2322" s="32"/>
      <c r="D2322" s="32"/>
      <c r="Q2322" s="1"/>
    </row>
    <row r="2323" spans="3:17" x14ac:dyDescent="0.2">
      <c r="C2323" s="32"/>
      <c r="D2323" s="32"/>
      <c r="Q2323" s="1"/>
    </row>
    <row r="2324" spans="3:17" x14ac:dyDescent="0.2">
      <c r="C2324" s="32"/>
      <c r="D2324" s="32"/>
      <c r="Q2324" s="1"/>
    </row>
    <row r="2325" spans="3:17" x14ac:dyDescent="0.2">
      <c r="C2325" s="32"/>
      <c r="D2325" s="32"/>
      <c r="Q2325" s="1"/>
    </row>
    <row r="2326" spans="3:17" x14ac:dyDescent="0.2">
      <c r="C2326" s="32"/>
      <c r="D2326" s="32"/>
      <c r="Q2326" s="1"/>
    </row>
    <row r="2327" spans="3:17" x14ac:dyDescent="0.2">
      <c r="C2327" s="32"/>
      <c r="D2327" s="32"/>
      <c r="Q2327" s="1"/>
    </row>
    <row r="2328" spans="3:17" x14ac:dyDescent="0.2">
      <c r="C2328" s="32"/>
      <c r="D2328" s="32"/>
      <c r="Q2328" s="1"/>
    </row>
    <row r="2329" spans="3:17" x14ac:dyDescent="0.2">
      <c r="C2329" s="32"/>
      <c r="D2329" s="32"/>
      <c r="Q2329" s="1"/>
    </row>
    <row r="2330" spans="3:17" x14ac:dyDescent="0.2">
      <c r="C2330" s="32"/>
      <c r="D2330" s="32"/>
      <c r="Q2330" s="1"/>
    </row>
    <row r="2331" spans="3:17" x14ac:dyDescent="0.2">
      <c r="C2331" s="32"/>
      <c r="D2331" s="32"/>
      <c r="Q2331" s="1"/>
    </row>
    <row r="2332" spans="3:17" x14ac:dyDescent="0.2">
      <c r="C2332" s="32"/>
      <c r="D2332" s="32"/>
      <c r="Q2332" s="1"/>
    </row>
    <row r="2333" spans="3:17" x14ac:dyDescent="0.2">
      <c r="C2333" s="32"/>
      <c r="D2333" s="32"/>
      <c r="Q2333" s="1"/>
    </row>
    <row r="2334" spans="3:17" x14ac:dyDescent="0.2">
      <c r="C2334" s="32"/>
      <c r="D2334" s="32"/>
      <c r="Q2334" s="1"/>
    </row>
    <row r="2335" spans="3:17" x14ac:dyDescent="0.2">
      <c r="C2335" s="32"/>
      <c r="D2335" s="32"/>
      <c r="Q2335" s="1"/>
    </row>
    <row r="2336" spans="3:17" x14ac:dyDescent="0.2">
      <c r="C2336" s="32"/>
      <c r="D2336" s="32"/>
      <c r="Q2336" s="1"/>
    </row>
    <row r="2337" spans="3:17" x14ac:dyDescent="0.2">
      <c r="C2337" s="32"/>
      <c r="D2337" s="32"/>
      <c r="Q2337" s="1"/>
    </row>
    <row r="2338" spans="3:17" x14ac:dyDescent="0.2">
      <c r="C2338" s="32"/>
      <c r="D2338" s="32"/>
      <c r="Q2338" s="1"/>
    </row>
    <row r="2339" spans="3:17" x14ac:dyDescent="0.2">
      <c r="C2339" s="32"/>
      <c r="D2339" s="32"/>
      <c r="Q2339" s="1"/>
    </row>
    <row r="2340" spans="3:17" x14ac:dyDescent="0.2">
      <c r="C2340" s="32"/>
      <c r="D2340" s="32"/>
      <c r="Q2340" s="1"/>
    </row>
    <row r="2341" spans="3:17" x14ac:dyDescent="0.2">
      <c r="C2341" s="32"/>
      <c r="D2341" s="32"/>
      <c r="Q2341" s="1"/>
    </row>
    <row r="2342" spans="3:17" x14ac:dyDescent="0.2">
      <c r="C2342" s="32"/>
      <c r="D2342" s="32"/>
      <c r="Q2342" s="1"/>
    </row>
    <row r="2343" spans="3:17" x14ac:dyDescent="0.2">
      <c r="C2343" s="32"/>
      <c r="D2343" s="32"/>
      <c r="Q2343" s="1"/>
    </row>
    <row r="2344" spans="3:17" x14ac:dyDescent="0.2">
      <c r="C2344" s="32"/>
      <c r="D2344" s="32"/>
      <c r="Q2344" s="1"/>
    </row>
    <row r="2345" spans="3:17" x14ac:dyDescent="0.2">
      <c r="C2345" s="32"/>
      <c r="D2345" s="32"/>
      <c r="Q2345" s="1"/>
    </row>
    <row r="2346" spans="3:17" x14ac:dyDescent="0.2">
      <c r="C2346" s="32"/>
      <c r="D2346" s="32"/>
      <c r="Q2346" s="1"/>
    </row>
    <row r="2347" spans="3:17" x14ac:dyDescent="0.2">
      <c r="C2347" s="32"/>
      <c r="D2347" s="32"/>
      <c r="Q2347" s="1"/>
    </row>
    <row r="2348" spans="3:17" x14ac:dyDescent="0.2">
      <c r="C2348" s="32"/>
      <c r="D2348" s="32"/>
      <c r="Q2348" s="1"/>
    </row>
    <row r="2349" spans="3:17" x14ac:dyDescent="0.2">
      <c r="C2349" s="32"/>
      <c r="D2349" s="32"/>
      <c r="Q2349" s="1"/>
    </row>
    <row r="2350" spans="3:17" x14ac:dyDescent="0.2">
      <c r="C2350" s="32"/>
      <c r="D2350" s="32"/>
      <c r="Q2350" s="1"/>
    </row>
    <row r="2351" spans="3:17" x14ac:dyDescent="0.2">
      <c r="C2351" s="32"/>
      <c r="D2351" s="32"/>
      <c r="Q2351" s="1"/>
    </row>
    <row r="2352" spans="3:17" x14ac:dyDescent="0.2">
      <c r="C2352" s="32"/>
      <c r="D2352" s="32"/>
      <c r="Q2352" s="1"/>
    </row>
    <row r="2353" spans="3:17" x14ac:dyDescent="0.2">
      <c r="C2353" s="32"/>
      <c r="D2353" s="32"/>
      <c r="Q2353" s="1"/>
    </row>
    <row r="2354" spans="3:17" x14ac:dyDescent="0.2">
      <c r="C2354" s="32"/>
      <c r="D2354" s="32"/>
      <c r="Q2354" s="1"/>
    </row>
    <row r="2355" spans="3:17" x14ac:dyDescent="0.2">
      <c r="C2355" s="32"/>
      <c r="D2355" s="32"/>
      <c r="Q2355" s="1"/>
    </row>
    <row r="2356" spans="3:17" x14ac:dyDescent="0.2">
      <c r="C2356" s="32"/>
      <c r="D2356" s="32"/>
      <c r="Q2356" s="1"/>
    </row>
    <row r="2357" spans="3:17" x14ac:dyDescent="0.2">
      <c r="C2357" s="32"/>
      <c r="D2357" s="32"/>
      <c r="Q2357" s="1"/>
    </row>
    <row r="2358" spans="3:17" x14ac:dyDescent="0.2">
      <c r="C2358" s="32"/>
      <c r="D2358" s="32"/>
      <c r="Q2358" s="1"/>
    </row>
    <row r="2359" spans="3:17" x14ac:dyDescent="0.2">
      <c r="C2359" s="32"/>
      <c r="D2359" s="32"/>
      <c r="Q2359" s="1"/>
    </row>
    <row r="2360" spans="3:17" x14ac:dyDescent="0.2">
      <c r="C2360" s="32"/>
      <c r="D2360" s="32"/>
      <c r="Q2360" s="1"/>
    </row>
    <row r="2361" spans="3:17" x14ac:dyDescent="0.2">
      <c r="C2361" s="32"/>
      <c r="D2361" s="32"/>
      <c r="Q2361" s="1"/>
    </row>
    <row r="2362" spans="3:17" x14ac:dyDescent="0.2">
      <c r="C2362" s="32"/>
      <c r="D2362" s="32"/>
      <c r="Q2362" s="1"/>
    </row>
    <row r="2363" spans="3:17" x14ac:dyDescent="0.2">
      <c r="C2363" s="32"/>
      <c r="D2363" s="32"/>
      <c r="Q2363" s="1"/>
    </row>
    <row r="2364" spans="3:17" x14ac:dyDescent="0.2">
      <c r="C2364" s="32"/>
      <c r="D2364" s="32"/>
      <c r="Q2364" s="1"/>
    </row>
    <row r="2365" spans="3:17" x14ac:dyDescent="0.2">
      <c r="C2365" s="32"/>
      <c r="D2365" s="32"/>
      <c r="Q2365" s="1"/>
    </row>
    <row r="2366" spans="3:17" x14ac:dyDescent="0.2">
      <c r="C2366" s="32"/>
      <c r="D2366" s="32"/>
      <c r="Q2366" s="1"/>
    </row>
    <row r="2367" spans="3:17" x14ac:dyDescent="0.2">
      <c r="C2367" s="32"/>
      <c r="D2367" s="32"/>
      <c r="Q2367" s="1"/>
    </row>
    <row r="2368" spans="3:17" x14ac:dyDescent="0.2">
      <c r="C2368" s="32"/>
      <c r="D2368" s="32"/>
      <c r="Q2368" s="1"/>
    </row>
    <row r="2369" spans="3:17" x14ac:dyDescent="0.2">
      <c r="C2369" s="32"/>
      <c r="D2369" s="32"/>
      <c r="Q2369" s="1"/>
    </row>
    <row r="2370" spans="3:17" x14ac:dyDescent="0.2">
      <c r="C2370" s="32"/>
      <c r="D2370" s="32"/>
      <c r="Q2370" s="1"/>
    </row>
    <row r="2371" spans="3:17" x14ac:dyDescent="0.2">
      <c r="C2371" s="32"/>
      <c r="D2371" s="32"/>
      <c r="Q2371" s="1"/>
    </row>
    <row r="2372" spans="3:17" x14ac:dyDescent="0.2">
      <c r="C2372" s="32"/>
      <c r="D2372" s="32"/>
      <c r="Q2372" s="1"/>
    </row>
    <row r="2373" spans="3:17" x14ac:dyDescent="0.2">
      <c r="C2373" s="32"/>
      <c r="D2373" s="32"/>
      <c r="Q2373" s="1"/>
    </row>
    <row r="2374" spans="3:17" x14ac:dyDescent="0.2">
      <c r="C2374" s="32"/>
      <c r="D2374" s="32"/>
      <c r="Q2374" s="1"/>
    </row>
    <row r="2375" spans="3:17" x14ac:dyDescent="0.2">
      <c r="C2375" s="32"/>
      <c r="D2375" s="32"/>
      <c r="Q2375" s="1"/>
    </row>
    <row r="2376" spans="3:17" x14ac:dyDescent="0.2">
      <c r="C2376" s="32"/>
      <c r="D2376" s="32"/>
      <c r="Q2376" s="1"/>
    </row>
    <row r="2377" spans="3:17" x14ac:dyDescent="0.2">
      <c r="C2377" s="32"/>
      <c r="D2377" s="32"/>
      <c r="Q2377" s="1"/>
    </row>
    <row r="2378" spans="3:17" x14ac:dyDescent="0.2">
      <c r="C2378" s="32"/>
      <c r="D2378" s="32"/>
      <c r="Q2378" s="1"/>
    </row>
    <row r="2379" spans="3:17" x14ac:dyDescent="0.2">
      <c r="C2379" s="32"/>
      <c r="D2379" s="32"/>
      <c r="Q2379" s="1"/>
    </row>
    <row r="2380" spans="3:17" x14ac:dyDescent="0.2">
      <c r="C2380" s="32"/>
      <c r="D2380" s="32"/>
      <c r="Q2380" s="1"/>
    </row>
    <row r="2381" spans="3:17" x14ac:dyDescent="0.2">
      <c r="C2381" s="32"/>
      <c r="D2381" s="32"/>
      <c r="Q2381" s="1"/>
    </row>
    <row r="2382" spans="3:17" x14ac:dyDescent="0.2">
      <c r="C2382" s="32"/>
      <c r="D2382" s="32"/>
      <c r="Q2382" s="1"/>
    </row>
    <row r="2383" spans="3:17" x14ac:dyDescent="0.2">
      <c r="C2383" s="32"/>
      <c r="D2383" s="32"/>
      <c r="Q2383" s="1"/>
    </row>
    <row r="2384" spans="3:17" x14ac:dyDescent="0.2">
      <c r="C2384" s="32"/>
      <c r="D2384" s="32"/>
      <c r="Q2384" s="1"/>
    </row>
    <row r="2385" spans="3:17" x14ac:dyDescent="0.2">
      <c r="C2385" s="32"/>
      <c r="D2385" s="32"/>
      <c r="Q2385" s="1"/>
    </row>
    <row r="2386" spans="3:17" x14ac:dyDescent="0.2">
      <c r="C2386" s="32"/>
      <c r="D2386" s="32"/>
      <c r="Q2386" s="1"/>
    </row>
    <row r="2387" spans="3:17" x14ac:dyDescent="0.2">
      <c r="C2387" s="32"/>
      <c r="D2387" s="32"/>
      <c r="Q2387" s="1"/>
    </row>
    <row r="2388" spans="3:17" x14ac:dyDescent="0.2">
      <c r="C2388" s="32"/>
      <c r="D2388" s="32"/>
      <c r="Q2388" s="1"/>
    </row>
    <row r="2389" spans="3:17" x14ac:dyDescent="0.2">
      <c r="C2389" s="32"/>
      <c r="D2389" s="32"/>
      <c r="Q2389" s="1"/>
    </row>
    <row r="2390" spans="3:17" x14ac:dyDescent="0.2">
      <c r="C2390" s="32"/>
      <c r="D2390" s="32"/>
      <c r="Q2390" s="1"/>
    </row>
    <row r="2391" spans="3:17" x14ac:dyDescent="0.2">
      <c r="C2391" s="32"/>
      <c r="D2391" s="32"/>
      <c r="Q2391" s="1"/>
    </row>
    <row r="2392" spans="3:17" x14ac:dyDescent="0.2">
      <c r="C2392" s="32"/>
      <c r="D2392" s="32"/>
      <c r="Q2392" s="1"/>
    </row>
    <row r="2393" spans="3:17" x14ac:dyDescent="0.2">
      <c r="C2393" s="32"/>
      <c r="D2393" s="32"/>
      <c r="Q2393" s="1"/>
    </row>
    <row r="2394" spans="3:17" x14ac:dyDescent="0.2">
      <c r="C2394" s="32"/>
      <c r="D2394" s="32"/>
      <c r="Q2394" s="1"/>
    </row>
    <row r="2395" spans="3:17" x14ac:dyDescent="0.2">
      <c r="C2395" s="32"/>
      <c r="D2395" s="32"/>
      <c r="Q2395" s="1"/>
    </row>
    <row r="2396" spans="3:17" x14ac:dyDescent="0.2">
      <c r="C2396" s="32"/>
      <c r="D2396" s="32"/>
      <c r="Q2396" s="1"/>
    </row>
    <row r="2397" spans="3:17" x14ac:dyDescent="0.2">
      <c r="C2397" s="32"/>
      <c r="D2397" s="32"/>
      <c r="Q2397" s="1"/>
    </row>
    <row r="2398" spans="3:17" x14ac:dyDescent="0.2">
      <c r="C2398" s="32"/>
      <c r="D2398" s="32"/>
      <c r="Q2398" s="1"/>
    </row>
    <row r="2399" spans="3:17" x14ac:dyDescent="0.2">
      <c r="C2399" s="32"/>
      <c r="D2399" s="32"/>
      <c r="Q2399" s="1"/>
    </row>
    <row r="2400" spans="3:17" x14ac:dyDescent="0.2">
      <c r="C2400" s="32"/>
      <c r="D2400" s="32"/>
      <c r="Q2400" s="1"/>
    </row>
    <row r="2401" spans="3:17" x14ac:dyDescent="0.2">
      <c r="C2401" s="32"/>
      <c r="D2401" s="32"/>
      <c r="Q2401" s="1"/>
    </row>
    <row r="2402" spans="3:17" x14ac:dyDescent="0.2">
      <c r="C2402" s="32"/>
      <c r="D2402" s="32"/>
      <c r="Q2402" s="1"/>
    </row>
    <row r="2403" spans="3:17" x14ac:dyDescent="0.2">
      <c r="C2403" s="32"/>
      <c r="D2403" s="32"/>
      <c r="Q2403" s="1"/>
    </row>
    <row r="2404" spans="3:17" x14ac:dyDescent="0.2">
      <c r="C2404" s="32"/>
      <c r="D2404" s="32"/>
      <c r="Q2404" s="1"/>
    </row>
    <row r="2405" spans="3:17" x14ac:dyDescent="0.2">
      <c r="C2405" s="32"/>
      <c r="D2405" s="32"/>
      <c r="Q2405" s="1"/>
    </row>
    <row r="2406" spans="3:17" x14ac:dyDescent="0.2">
      <c r="C2406" s="32"/>
      <c r="D2406" s="32"/>
      <c r="Q2406" s="1"/>
    </row>
    <row r="2407" spans="3:17" x14ac:dyDescent="0.2">
      <c r="C2407" s="32"/>
      <c r="D2407" s="32"/>
      <c r="Q2407" s="1"/>
    </row>
    <row r="2408" spans="3:17" x14ac:dyDescent="0.2">
      <c r="C2408" s="32"/>
      <c r="D2408" s="32"/>
      <c r="Q2408" s="1"/>
    </row>
    <row r="2409" spans="3:17" x14ac:dyDescent="0.2">
      <c r="C2409" s="32"/>
      <c r="D2409" s="32"/>
      <c r="Q2409" s="1"/>
    </row>
    <row r="2410" spans="3:17" x14ac:dyDescent="0.2">
      <c r="C2410" s="32"/>
      <c r="D2410" s="32"/>
      <c r="Q2410" s="1"/>
    </row>
    <row r="2411" spans="3:17" x14ac:dyDescent="0.2">
      <c r="C2411" s="32"/>
      <c r="D2411" s="32"/>
      <c r="Q2411" s="1"/>
    </row>
    <row r="2412" spans="3:17" x14ac:dyDescent="0.2">
      <c r="C2412" s="32"/>
      <c r="D2412" s="32"/>
      <c r="Q2412" s="1"/>
    </row>
    <row r="2413" spans="3:17" x14ac:dyDescent="0.2">
      <c r="C2413" s="32"/>
      <c r="D2413" s="32"/>
      <c r="Q2413" s="1"/>
    </row>
    <row r="2414" spans="3:17" x14ac:dyDescent="0.2">
      <c r="C2414" s="32"/>
      <c r="D2414" s="32"/>
      <c r="Q2414" s="1"/>
    </row>
    <row r="2415" spans="3:17" x14ac:dyDescent="0.2">
      <c r="C2415" s="32"/>
      <c r="D2415" s="32"/>
      <c r="Q2415" s="1"/>
    </row>
    <row r="2416" spans="3:17" x14ac:dyDescent="0.2">
      <c r="C2416" s="32"/>
      <c r="D2416" s="32"/>
      <c r="Q2416" s="1"/>
    </row>
    <row r="2417" spans="3:17" x14ac:dyDescent="0.2">
      <c r="C2417" s="32"/>
      <c r="D2417" s="32"/>
      <c r="Q2417" s="1"/>
    </row>
    <row r="2418" spans="3:17" x14ac:dyDescent="0.2">
      <c r="C2418" s="32"/>
      <c r="D2418" s="32"/>
      <c r="Q2418" s="1"/>
    </row>
    <row r="2419" spans="3:17" x14ac:dyDescent="0.2">
      <c r="C2419" s="32"/>
      <c r="D2419" s="32"/>
      <c r="Q2419" s="1"/>
    </row>
    <row r="2420" spans="3:17" x14ac:dyDescent="0.2">
      <c r="C2420" s="32"/>
      <c r="D2420" s="32"/>
      <c r="Q2420" s="1"/>
    </row>
    <row r="2421" spans="3:17" x14ac:dyDescent="0.2">
      <c r="C2421" s="32"/>
      <c r="D2421" s="32"/>
      <c r="Q2421" s="1"/>
    </row>
    <row r="2422" spans="3:17" x14ac:dyDescent="0.2">
      <c r="C2422" s="32"/>
      <c r="D2422" s="32"/>
      <c r="Q2422" s="1"/>
    </row>
    <row r="2423" spans="3:17" x14ac:dyDescent="0.2">
      <c r="C2423" s="32"/>
      <c r="D2423" s="32"/>
      <c r="Q2423" s="1"/>
    </row>
    <row r="2424" spans="3:17" x14ac:dyDescent="0.2">
      <c r="C2424" s="32"/>
      <c r="D2424" s="32"/>
      <c r="Q2424" s="1"/>
    </row>
    <row r="2425" spans="3:17" x14ac:dyDescent="0.2">
      <c r="C2425" s="32"/>
      <c r="D2425" s="32"/>
      <c r="Q2425" s="1"/>
    </row>
    <row r="2426" spans="3:17" x14ac:dyDescent="0.2">
      <c r="C2426" s="32"/>
      <c r="D2426" s="32"/>
      <c r="Q2426" s="1"/>
    </row>
    <row r="2427" spans="3:17" x14ac:dyDescent="0.2">
      <c r="C2427" s="32"/>
      <c r="D2427" s="32"/>
      <c r="Q2427" s="1"/>
    </row>
    <row r="2428" spans="3:17" x14ac:dyDescent="0.2">
      <c r="C2428" s="32"/>
      <c r="D2428" s="32"/>
      <c r="Q2428" s="1"/>
    </row>
    <row r="2429" spans="3:17" x14ac:dyDescent="0.2">
      <c r="C2429" s="32"/>
      <c r="D2429" s="32"/>
      <c r="Q2429" s="1"/>
    </row>
    <row r="2430" spans="3:17" x14ac:dyDescent="0.2">
      <c r="C2430" s="32"/>
      <c r="D2430" s="32"/>
      <c r="Q2430" s="1"/>
    </row>
    <row r="2431" spans="3:17" x14ac:dyDescent="0.2">
      <c r="C2431" s="32"/>
      <c r="D2431" s="32"/>
      <c r="Q2431" s="1"/>
    </row>
    <row r="2432" spans="3:17" x14ac:dyDescent="0.2">
      <c r="C2432" s="32"/>
      <c r="D2432" s="32"/>
      <c r="Q2432" s="1"/>
    </row>
    <row r="2433" spans="3:17" x14ac:dyDescent="0.2">
      <c r="C2433" s="32"/>
      <c r="D2433" s="32"/>
      <c r="Q2433" s="1"/>
    </row>
    <row r="2434" spans="3:17" x14ac:dyDescent="0.2">
      <c r="C2434" s="32"/>
      <c r="D2434" s="32"/>
      <c r="Q2434" s="1"/>
    </row>
    <row r="2435" spans="3:17" x14ac:dyDescent="0.2">
      <c r="C2435" s="32"/>
      <c r="D2435" s="32"/>
      <c r="Q2435" s="1"/>
    </row>
    <row r="2436" spans="3:17" x14ac:dyDescent="0.2">
      <c r="C2436" s="32"/>
      <c r="D2436" s="32"/>
      <c r="Q2436" s="1"/>
    </row>
    <row r="2437" spans="3:17" x14ac:dyDescent="0.2">
      <c r="C2437" s="32"/>
      <c r="D2437" s="32"/>
      <c r="Q2437" s="1"/>
    </row>
    <row r="2438" spans="3:17" x14ac:dyDescent="0.2">
      <c r="C2438" s="32"/>
      <c r="D2438" s="32"/>
      <c r="Q2438" s="1"/>
    </row>
    <row r="2439" spans="3:17" x14ac:dyDescent="0.2">
      <c r="C2439" s="32"/>
      <c r="D2439" s="32"/>
      <c r="Q2439" s="1"/>
    </row>
    <row r="2440" spans="3:17" x14ac:dyDescent="0.2">
      <c r="C2440" s="32"/>
      <c r="D2440" s="32"/>
      <c r="Q2440" s="1"/>
    </row>
    <row r="2441" spans="3:17" x14ac:dyDescent="0.2">
      <c r="C2441" s="32"/>
      <c r="D2441" s="32"/>
      <c r="Q2441" s="1"/>
    </row>
    <row r="2442" spans="3:17" x14ac:dyDescent="0.2">
      <c r="C2442" s="32"/>
      <c r="D2442" s="32"/>
      <c r="Q2442" s="1"/>
    </row>
    <row r="2443" spans="3:17" x14ac:dyDescent="0.2">
      <c r="C2443" s="32"/>
      <c r="D2443" s="32"/>
      <c r="Q2443" s="1"/>
    </row>
    <row r="2444" spans="3:17" x14ac:dyDescent="0.2">
      <c r="C2444" s="32"/>
      <c r="D2444" s="32"/>
      <c r="Q2444" s="1"/>
    </row>
    <row r="2445" spans="3:17" x14ac:dyDescent="0.2">
      <c r="C2445" s="32"/>
      <c r="D2445" s="32"/>
      <c r="Q2445" s="1"/>
    </row>
    <row r="2446" spans="3:17" x14ac:dyDescent="0.2">
      <c r="C2446" s="32"/>
      <c r="D2446" s="32"/>
      <c r="Q2446" s="1"/>
    </row>
    <row r="2447" spans="3:17" x14ac:dyDescent="0.2">
      <c r="C2447" s="32"/>
      <c r="D2447" s="32"/>
      <c r="Q2447" s="1"/>
    </row>
    <row r="2448" spans="3:17" x14ac:dyDescent="0.2">
      <c r="C2448" s="32"/>
      <c r="D2448" s="32"/>
      <c r="Q2448" s="1"/>
    </row>
    <row r="2449" spans="3:17" x14ac:dyDescent="0.2">
      <c r="C2449" s="32"/>
      <c r="D2449" s="32"/>
      <c r="Q2449" s="1"/>
    </row>
    <row r="2450" spans="3:17" x14ac:dyDescent="0.2">
      <c r="C2450" s="32"/>
      <c r="D2450" s="32"/>
      <c r="Q2450" s="1"/>
    </row>
    <row r="2451" spans="3:17" x14ac:dyDescent="0.2">
      <c r="C2451" s="32"/>
      <c r="D2451" s="32"/>
      <c r="Q2451" s="1"/>
    </row>
    <row r="2452" spans="3:17" x14ac:dyDescent="0.2">
      <c r="C2452" s="32"/>
      <c r="D2452" s="32"/>
      <c r="Q2452" s="1"/>
    </row>
    <row r="2453" spans="3:17" x14ac:dyDescent="0.2">
      <c r="C2453" s="32"/>
      <c r="D2453" s="32"/>
      <c r="Q2453" s="1"/>
    </row>
    <row r="2454" spans="3:17" x14ac:dyDescent="0.2">
      <c r="C2454" s="32"/>
      <c r="D2454" s="32"/>
      <c r="Q2454" s="1"/>
    </row>
    <row r="2455" spans="3:17" x14ac:dyDescent="0.2">
      <c r="C2455" s="32"/>
      <c r="D2455" s="32"/>
      <c r="Q2455" s="1"/>
    </row>
    <row r="2456" spans="3:17" x14ac:dyDescent="0.2">
      <c r="C2456" s="32"/>
      <c r="D2456" s="32"/>
      <c r="Q2456" s="1"/>
    </row>
    <row r="2457" spans="3:17" x14ac:dyDescent="0.2">
      <c r="C2457" s="32"/>
      <c r="D2457" s="32"/>
      <c r="Q2457" s="1"/>
    </row>
    <row r="2458" spans="3:17" x14ac:dyDescent="0.2">
      <c r="C2458" s="32"/>
      <c r="D2458" s="32"/>
      <c r="Q2458" s="1"/>
    </row>
    <row r="2459" spans="3:17" x14ac:dyDescent="0.2">
      <c r="C2459" s="32"/>
      <c r="D2459" s="32"/>
      <c r="Q2459" s="1"/>
    </row>
    <row r="2460" spans="3:17" x14ac:dyDescent="0.2">
      <c r="C2460" s="32"/>
      <c r="D2460" s="32"/>
      <c r="Q2460" s="1"/>
    </row>
    <row r="2461" spans="3:17" x14ac:dyDescent="0.2">
      <c r="C2461" s="32"/>
      <c r="D2461" s="32"/>
      <c r="Q2461" s="1"/>
    </row>
    <row r="2462" spans="3:17" x14ac:dyDescent="0.2">
      <c r="C2462" s="32"/>
      <c r="D2462" s="32"/>
      <c r="Q2462" s="1"/>
    </row>
    <row r="2463" spans="3:17" x14ac:dyDescent="0.2">
      <c r="C2463" s="32"/>
      <c r="D2463" s="32"/>
      <c r="Q2463" s="1"/>
    </row>
    <row r="2464" spans="3:17" x14ac:dyDescent="0.2">
      <c r="C2464" s="32"/>
      <c r="D2464" s="32"/>
      <c r="Q2464" s="1"/>
    </row>
    <row r="2465" spans="3:17" x14ac:dyDescent="0.2">
      <c r="C2465" s="32"/>
      <c r="D2465" s="32"/>
      <c r="Q2465" s="1"/>
    </row>
    <row r="2466" spans="3:17" x14ac:dyDescent="0.2">
      <c r="C2466" s="32"/>
      <c r="D2466" s="32"/>
      <c r="Q2466" s="1"/>
    </row>
    <row r="2467" spans="3:17" x14ac:dyDescent="0.2">
      <c r="C2467" s="32"/>
      <c r="D2467" s="32"/>
      <c r="Q2467" s="1"/>
    </row>
    <row r="2468" spans="3:17" x14ac:dyDescent="0.2">
      <c r="C2468" s="32"/>
      <c r="D2468" s="32"/>
      <c r="Q2468" s="1"/>
    </row>
    <row r="2469" spans="3:17" x14ac:dyDescent="0.2">
      <c r="C2469" s="32"/>
      <c r="D2469" s="32"/>
      <c r="Q2469" s="1"/>
    </row>
    <row r="2470" spans="3:17" x14ac:dyDescent="0.2">
      <c r="C2470" s="32"/>
      <c r="D2470" s="32"/>
      <c r="Q2470" s="1"/>
    </row>
    <row r="2471" spans="3:17" x14ac:dyDescent="0.2">
      <c r="C2471" s="32"/>
      <c r="D2471" s="32"/>
      <c r="Q2471" s="1"/>
    </row>
    <row r="2472" spans="3:17" x14ac:dyDescent="0.2">
      <c r="C2472" s="32"/>
      <c r="D2472" s="32"/>
      <c r="Q2472" s="1"/>
    </row>
    <row r="2473" spans="3:17" x14ac:dyDescent="0.2">
      <c r="C2473" s="32"/>
      <c r="D2473" s="32"/>
      <c r="Q2473" s="1"/>
    </row>
    <row r="2474" spans="3:17" x14ac:dyDescent="0.2">
      <c r="C2474" s="32"/>
      <c r="D2474" s="32"/>
      <c r="Q2474" s="1"/>
    </row>
    <row r="2475" spans="3:17" x14ac:dyDescent="0.2">
      <c r="C2475" s="32"/>
      <c r="D2475" s="32"/>
      <c r="Q2475" s="1"/>
    </row>
    <row r="2476" spans="3:17" x14ac:dyDescent="0.2">
      <c r="C2476" s="32"/>
      <c r="D2476" s="32"/>
      <c r="Q2476" s="1"/>
    </row>
    <row r="2477" spans="3:17" x14ac:dyDescent="0.2">
      <c r="C2477" s="32"/>
      <c r="D2477" s="32"/>
      <c r="Q2477" s="1"/>
    </row>
    <row r="2478" spans="3:17" x14ac:dyDescent="0.2">
      <c r="C2478" s="32"/>
      <c r="D2478" s="32"/>
      <c r="Q2478" s="1"/>
    </row>
    <row r="2479" spans="3:17" x14ac:dyDescent="0.2">
      <c r="C2479" s="32"/>
      <c r="D2479" s="32"/>
      <c r="Q2479" s="1"/>
    </row>
    <row r="2480" spans="3:17" x14ac:dyDescent="0.2">
      <c r="C2480" s="32"/>
      <c r="D2480" s="32"/>
      <c r="Q2480" s="1"/>
    </row>
    <row r="2481" spans="3:17" x14ac:dyDescent="0.2">
      <c r="C2481" s="32"/>
      <c r="D2481" s="32"/>
      <c r="Q2481" s="1"/>
    </row>
    <row r="2482" spans="3:17" x14ac:dyDescent="0.2">
      <c r="C2482" s="32"/>
      <c r="D2482" s="32"/>
      <c r="Q2482" s="1"/>
    </row>
    <row r="2483" spans="3:17" x14ac:dyDescent="0.2">
      <c r="C2483" s="32"/>
      <c r="D2483" s="32"/>
      <c r="Q2483" s="1"/>
    </row>
    <row r="2484" spans="3:17" x14ac:dyDescent="0.2">
      <c r="C2484" s="32"/>
      <c r="D2484" s="32"/>
      <c r="Q2484" s="1"/>
    </row>
    <row r="2485" spans="3:17" x14ac:dyDescent="0.2">
      <c r="C2485" s="32"/>
      <c r="D2485" s="32"/>
      <c r="Q2485" s="1"/>
    </row>
    <row r="2486" spans="3:17" x14ac:dyDescent="0.2">
      <c r="C2486" s="32"/>
      <c r="D2486" s="32"/>
      <c r="Q2486" s="1"/>
    </row>
    <row r="2487" spans="3:17" x14ac:dyDescent="0.2">
      <c r="C2487" s="32"/>
      <c r="D2487" s="32"/>
      <c r="Q2487" s="1"/>
    </row>
    <row r="2488" spans="3:17" x14ac:dyDescent="0.2">
      <c r="C2488" s="32"/>
      <c r="D2488" s="32"/>
      <c r="Q2488" s="1"/>
    </row>
    <row r="2489" spans="3:17" x14ac:dyDescent="0.2">
      <c r="C2489" s="32"/>
      <c r="D2489" s="32"/>
      <c r="Q2489" s="1"/>
    </row>
    <row r="2490" spans="3:17" x14ac:dyDescent="0.2">
      <c r="C2490" s="32"/>
      <c r="D2490" s="32"/>
      <c r="Q2490" s="1"/>
    </row>
    <row r="2491" spans="3:17" x14ac:dyDescent="0.2">
      <c r="C2491" s="32"/>
      <c r="D2491" s="32"/>
      <c r="Q2491" s="1"/>
    </row>
    <row r="2492" spans="3:17" x14ac:dyDescent="0.2">
      <c r="C2492" s="32"/>
      <c r="D2492" s="32"/>
      <c r="Q2492" s="1"/>
    </row>
    <row r="2493" spans="3:17" x14ac:dyDescent="0.2">
      <c r="C2493" s="32"/>
      <c r="D2493" s="32"/>
      <c r="Q2493" s="1"/>
    </row>
    <row r="2494" spans="3:17" x14ac:dyDescent="0.2">
      <c r="C2494" s="32"/>
      <c r="D2494" s="32"/>
      <c r="Q2494" s="1"/>
    </row>
    <row r="2495" spans="3:17" x14ac:dyDescent="0.2">
      <c r="C2495" s="32"/>
      <c r="D2495" s="32"/>
      <c r="Q2495" s="1"/>
    </row>
    <row r="2496" spans="3:17" x14ac:dyDescent="0.2">
      <c r="C2496" s="32"/>
      <c r="D2496" s="32"/>
      <c r="Q2496" s="1"/>
    </row>
    <row r="2497" spans="3:17" x14ac:dyDescent="0.2">
      <c r="C2497" s="32"/>
      <c r="D2497" s="32"/>
      <c r="Q2497" s="1"/>
    </row>
    <row r="2498" spans="3:17" x14ac:dyDescent="0.2">
      <c r="C2498" s="32"/>
      <c r="D2498" s="32"/>
      <c r="Q2498" s="1"/>
    </row>
    <row r="2499" spans="3:17" x14ac:dyDescent="0.2">
      <c r="C2499" s="32"/>
      <c r="D2499" s="32"/>
      <c r="Q2499" s="1"/>
    </row>
    <row r="2500" spans="3:17" x14ac:dyDescent="0.2">
      <c r="C2500" s="32"/>
      <c r="D2500" s="32"/>
      <c r="Q2500" s="1"/>
    </row>
    <row r="2501" spans="3:17" x14ac:dyDescent="0.2">
      <c r="C2501" s="32"/>
      <c r="D2501" s="32"/>
      <c r="Q2501" s="1"/>
    </row>
    <row r="2502" spans="3:17" x14ac:dyDescent="0.2">
      <c r="C2502" s="32"/>
      <c r="D2502" s="32"/>
      <c r="Q2502" s="1"/>
    </row>
    <row r="2503" spans="3:17" x14ac:dyDescent="0.2">
      <c r="C2503" s="32"/>
      <c r="D2503" s="32"/>
      <c r="Q2503" s="1"/>
    </row>
    <row r="2504" spans="3:17" x14ac:dyDescent="0.2">
      <c r="C2504" s="32"/>
      <c r="D2504" s="32"/>
      <c r="Q2504" s="1"/>
    </row>
    <row r="2505" spans="3:17" x14ac:dyDescent="0.2">
      <c r="C2505" s="32"/>
      <c r="D2505" s="32"/>
      <c r="Q2505" s="1"/>
    </row>
    <row r="2506" spans="3:17" x14ac:dyDescent="0.2">
      <c r="C2506" s="32"/>
      <c r="D2506" s="32"/>
      <c r="Q2506" s="1"/>
    </row>
    <row r="2507" spans="3:17" x14ac:dyDescent="0.2">
      <c r="C2507" s="32"/>
      <c r="D2507" s="32"/>
      <c r="Q2507" s="1"/>
    </row>
    <row r="2508" spans="3:17" x14ac:dyDescent="0.2">
      <c r="C2508" s="32"/>
      <c r="D2508" s="32"/>
      <c r="Q2508" s="1"/>
    </row>
    <row r="2509" spans="3:17" x14ac:dyDescent="0.2">
      <c r="C2509" s="32"/>
      <c r="D2509" s="32"/>
      <c r="Q2509" s="1"/>
    </row>
    <row r="2510" spans="3:17" x14ac:dyDescent="0.2">
      <c r="C2510" s="32"/>
      <c r="D2510" s="32"/>
      <c r="Q2510" s="1"/>
    </row>
    <row r="2511" spans="3:17" x14ac:dyDescent="0.2">
      <c r="C2511" s="32"/>
      <c r="D2511" s="32"/>
      <c r="Q2511" s="1"/>
    </row>
    <row r="2512" spans="3:17" x14ac:dyDescent="0.2">
      <c r="C2512" s="32"/>
      <c r="D2512" s="32"/>
      <c r="Q2512" s="1"/>
    </row>
    <row r="2513" spans="3:17" x14ac:dyDescent="0.2">
      <c r="C2513" s="32"/>
      <c r="D2513" s="32"/>
      <c r="Q2513" s="1"/>
    </row>
    <row r="2514" spans="3:17" x14ac:dyDescent="0.2">
      <c r="C2514" s="32"/>
      <c r="D2514" s="32"/>
      <c r="Q2514" s="1"/>
    </row>
    <row r="2515" spans="3:17" x14ac:dyDescent="0.2">
      <c r="C2515" s="32"/>
      <c r="D2515" s="32"/>
      <c r="Q2515" s="1"/>
    </row>
    <row r="2516" spans="3:17" x14ac:dyDescent="0.2">
      <c r="C2516" s="32"/>
      <c r="D2516" s="32"/>
      <c r="Q2516" s="1"/>
    </row>
    <row r="2517" spans="3:17" x14ac:dyDescent="0.2">
      <c r="C2517" s="32"/>
      <c r="D2517" s="32"/>
      <c r="Q2517" s="1"/>
    </row>
    <row r="2518" spans="3:17" x14ac:dyDescent="0.2">
      <c r="C2518" s="32"/>
      <c r="D2518" s="32"/>
      <c r="Q2518" s="1"/>
    </row>
    <row r="2519" spans="3:17" x14ac:dyDescent="0.2">
      <c r="C2519" s="32"/>
      <c r="D2519" s="32"/>
      <c r="Q2519" s="1"/>
    </row>
    <row r="2520" spans="3:17" x14ac:dyDescent="0.2">
      <c r="C2520" s="32"/>
      <c r="D2520" s="32"/>
      <c r="Q2520" s="1"/>
    </row>
    <row r="2521" spans="3:17" x14ac:dyDescent="0.2">
      <c r="C2521" s="32"/>
      <c r="D2521" s="32"/>
      <c r="Q2521" s="1"/>
    </row>
    <row r="2522" spans="3:17" x14ac:dyDescent="0.2">
      <c r="C2522" s="32"/>
      <c r="D2522" s="32"/>
      <c r="Q2522" s="1"/>
    </row>
    <row r="2523" spans="3:17" x14ac:dyDescent="0.2">
      <c r="C2523" s="32"/>
      <c r="D2523" s="32"/>
      <c r="Q2523" s="1"/>
    </row>
    <row r="2524" spans="3:17" x14ac:dyDescent="0.2">
      <c r="C2524" s="32"/>
      <c r="D2524" s="32"/>
      <c r="Q2524" s="1"/>
    </row>
    <row r="2525" spans="3:17" x14ac:dyDescent="0.2">
      <c r="C2525" s="32"/>
      <c r="D2525" s="32"/>
      <c r="Q2525" s="1"/>
    </row>
    <row r="2526" spans="3:17" x14ac:dyDescent="0.2">
      <c r="C2526" s="32"/>
      <c r="D2526" s="32"/>
      <c r="Q2526" s="1"/>
    </row>
    <row r="2527" spans="3:17" x14ac:dyDescent="0.2">
      <c r="C2527" s="32"/>
      <c r="D2527" s="32"/>
      <c r="Q2527" s="1"/>
    </row>
    <row r="2528" spans="3:17" x14ac:dyDescent="0.2">
      <c r="C2528" s="32"/>
      <c r="D2528" s="32"/>
      <c r="Q2528" s="1"/>
    </row>
    <row r="2529" spans="3:17" x14ac:dyDescent="0.2">
      <c r="C2529" s="32"/>
      <c r="D2529" s="32"/>
      <c r="Q2529" s="1"/>
    </row>
    <row r="2530" spans="3:17" x14ac:dyDescent="0.2">
      <c r="C2530" s="32"/>
      <c r="D2530" s="32"/>
      <c r="Q2530" s="1"/>
    </row>
    <row r="2531" spans="3:17" x14ac:dyDescent="0.2">
      <c r="C2531" s="32"/>
      <c r="D2531" s="32"/>
      <c r="Q2531" s="1"/>
    </row>
    <row r="2532" spans="3:17" x14ac:dyDescent="0.2">
      <c r="C2532" s="32"/>
      <c r="D2532" s="32"/>
      <c r="Q2532" s="1"/>
    </row>
    <row r="2533" spans="3:17" x14ac:dyDescent="0.2">
      <c r="C2533" s="32"/>
      <c r="D2533" s="32"/>
      <c r="Q2533" s="1"/>
    </row>
    <row r="2534" spans="3:17" x14ac:dyDescent="0.2">
      <c r="C2534" s="32"/>
      <c r="D2534" s="32"/>
      <c r="Q2534" s="1"/>
    </row>
    <row r="2535" spans="3:17" x14ac:dyDescent="0.2">
      <c r="C2535" s="32"/>
      <c r="D2535" s="32"/>
      <c r="Q2535" s="1"/>
    </row>
    <row r="2536" spans="3:17" x14ac:dyDescent="0.2">
      <c r="C2536" s="32"/>
      <c r="D2536" s="32"/>
      <c r="Q2536" s="1"/>
    </row>
    <row r="2537" spans="3:17" x14ac:dyDescent="0.2">
      <c r="C2537" s="32"/>
      <c r="D2537" s="32"/>
      <c r="Q2537" s="1"/>
    </row>
    <row r="2538" spans="3:17" x14ac:dyDescent="0.2">
      <c r="C2538" s="32"/>
      <c r="D2538" s="32"/>
      <c r="Q2538" s="1"/>
    </row>
    <row r="2539" spans="3:17" x14ac:dyDescent="0.2">
      <c r="C2539" s="32"/>
      <c r="D2539" s="32"/>
      <c r="Q2539" s="1"/>
    </row>
    <row r="2540" spans="3:17" x14ac:dyDescent="0.2">
      <c r="C2540" s="32"/>
      <c r="D2540" s="32"/>
      <c r="Q2540" s="1"/>
    </row>
    <row r="2541" spans="3:17" x14ac:dyDescent="0.2">
      <c r="C2541" s="32"/>
      <c r="D2541" s="32"/>
      <c r="Q2541" s="1"/>
    </row>
    <row r="2542" spans="3:17" x14ac:dyDescent="0.2">
      <c r="C2542" s="32"/>
      <c r="D2542" s="32"/>
      <c r="Q2542" s="1"/>
    </row>
    <row r="2543" spans="3:17" x14ac:dyDescent="0.2">
      <c r="C2543" s="32"/>
      <c r="D2543" s="32"/>
      <c r="Q2543" s="1"/>
    </row>
    <row r="2544" spans="3:17" x14ac:dyDescent="0.2">
      <c r="C2544" s="32"/>
      <c r="D2544" s="32"/>
      <c r="Q2544" s="1"/>
    </row>
    <row r="2545" spans="3:17" x14ac:dyDescent="0.2">
      <c r="C2545" s="32"/>
      <c r="D2545" s="32"/>
      <c r="Q2545" s="1"/>
    </row>
    <row r="2546" spans="3:17" x14ac:dyDescent="0.2">
      <c r="C2546" s="32"/>
      <c r="D2546" s="32"/>
      <c r="Q2546" s="1"/>
    </row>
    <row r="2547" spans="3:17" x14ac:dyDescent="0.2">
      <c r="C2547" s="32"/>
      <c r="D2547" s="32"/>
      <c r="Q2547" s="1"/>
    </row>
    <row r="2548" spans="3:17" x14ac:dyDescent="0.2">
      <c r="C2548" s="32"/>
      <c r="D2548" s="32"/>
      <c r="Q2548" s="1"/>
    </row>
    <row r="2549" spans="3:17" x14ac:dyDescent="0.2">
      <c r="C2549" s="32"/>
      <c r="D2549" s="32"/>
      <c r="Q2549" s="1"/>
    </row>
    <row r="2550" spans="3:17" x14ac:dyDescent="0.2">
      <c r="C2550" s="32"/>
      <c r="D2550" s="32"/>
      <c r="Q2550" s="1"/>
    </row>
    <row r="2551" spans="3:17" x14ac:dyDescent="0.2">
      <c r="C2551" s="32"/>
      <c r="D2551" s="32"/>
      <c r="Q2551" s="1"/>
    </row>
    <row r="2552" spans="3:17" x14ac:dyDescent="0.2">
      <c r="C2552" s="32"/>
      <c r="D2552" s="32"/>
      <c r="Q2552" s="1"/>
    </row>
    <row r="2553" spans="3:17" x14ac:dyDescent="0.2">
      <c r="C2553" s="32"/>
      <c r="D2553" s="32"/>
      <c r="Q2553" s="1"/>
    </row>
    <row r="2554" spans="3:17" x14ac:dyDescent="0.2">
      <c r="C2554" s="32"/>
      <c r="D2554" s="32"/>
      <c r="Q2554" s="1"/>
    </row>
    <row r="2555" spans="3:17" x14ac:dyDescent="0.2">
      <c r="C2555" s="32"/>
      <c r="D2555" s="32"/>
      <c r="Q2555" s="1"/>
    </row>
    <row r="2556" spans="3:17" x14ac:dyDescent="0.2">
      <c r="C2556" s="32"/>
      <c r="D2556" s="32"/>
      <c r="Q2556" s="1"/>
    </row>
    <row r="2557" spans="3:17" x14ac:dyDescent="0.2">
      <c r="C2557" s="32"/>
      <c r="D2557" s="32"/>
      <c r="Q2557" s="1"/>
    </row>
    <row r="2558" spans="3:17" x14ac:dyDescent="0.2">
      <c r="C2558" s="32"/>
      <c r="D2558" s="32"/>
      <c r="Q2558" s="1"/>
    </row>
    <row r="2559" spans="3:17" x14ac:dyDescent="0.2">
      <c r="C2559" s="32"/>
      <c r="D2559" s="32"/>
      <c r="Q2559" s="1"/>
    </row>
    <row r="2560" spans="3:17" x14ac:dyDescent="0.2">
      <c r="C2560" s="32"/>
      <c r="D2560" s="32"/>
      <c r="Q2560" s="1"/>
    </row>
    <row r="2561" spans="3:17" x14ac:dyDescent="0.2">
      <c r="C2561" s="32"/>
      <c r="D2561" s="32"/>
      <c r="Q2561" s="1"/>
    </row>
    <row r="2562" spans="3:17" x14ac:dyDescent="0.2">
      <c r="Q2562" s="1"/>
    </row>
    <row r="2563" spans="3:17" x14ac:dyDescent="0.2">
      <c r="Q2563" s="1"/>
    </row>
    <row r="2564" spans="3:17" x14ac:dyDescent="0.2">
      <c r="Q2564" s="1"/>
    </row>
  </sheetData>
  <protectedRanges>
    <protectedRange sqref="A98:D98" name="Range1"/>
  </protectedRange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7"/>
  <sheetViews>
    <sheetView topLeftCell="A37" workbookViewId="0">
      <selection activeCell="A56" sqref="A56:C83"/>
    </sheetView>
  </sheetViews>
  <sheetFormatPr defaultRowHeight="12.75" x14ac:dyDescent="0.2"/>
  <cols>
    <col min="1" max="1" width="19.7109375" style="52" customWidth="1"/>
    <col min="2" max="2" width="4.42578125" style="13" customWidth="1"/>
    <col min="3" max="3" width="12.7109375" style="52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52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51" t="s">
        <v>59</v>
      </c>
      <c r="I1" s="53" t="s">
        <v>60</v>
      </c>
      <c r="J1" s="54" t="s">
        <v>61</v>
      </c>
    </row>
    <row r="2" spans="1:16" x14ac:dyDescent="0.2">
      <c r="I2" s="55" t="s">
        <v>62</v>
      </c>
      <c r="J2" s="56" t="s">
        <v>63</v>
      </c>
    </row>
    <row r="3" spans="1:16" x14ac:dyDescent="0.2">
      <c r="A3" s="57" t="s">
        <v>64</v>
      </c>
      <c r="I3" s="55" t="s">
        <v>65</v>
      </c>
      <c r="J3" s="56" t="s">
        <v>51</v>
      </c>
    </row>
    <row r="4" spans="1:16" x14ac:dyDescent="0.2">
      <c r="I4" s="55" t="s">
        <v>66</v>
      </c>
      <c r="J4" s="56" t="s">
        <v>51</v>
      </c>
    </row>
    <row r="5" spans="1:16" ht="13.5" thickBot="1" x14ac:dyDescent="0.25">
      <c r="I5" s="58" t="s">
        <v>67</v>
      </c>
      <c r="J5" s="59" t="s">
        <v>68</v>
      </c>
    </row>
    <row r="10" spans="1:16" ht="13.5" thickBot="1" x14ac:dyDescent="0.25"/>
    <row r="11" spans="1:16" ht="12.75" customHeight="1" thickBot="1" x14ac:dyDescent="0.25">
      <c r="A11" s="52" t="str">
        <f t="shared" ref="A11:A42" si="0">P11</f>
        <v> AN 282.76 </v>
      </c>
      <c r="B11" s="17" t="str">
        <f t="shared" ref="B11:B42" si="1">IF(H11=INT(H11),"I","II")</f>
        <v>II</v>
      </c>
      <c r="C11" s="52">
        <f t="shared" ref="C11:C42" si="2">1*G11</f>
        <v>26030.345000000001</v>
      </c>
      <c r="D11" s="13" t="str">
        <f t="shared" ref="D11:D42" si="3">VLOOKUP(F11,I$1:J$5,2,FALSE)</f>
        <v>vis</v>
      </c>
      <c r="E11" s="60">
        <f>VLOOKUP(C11,Active!C$21:E$970,3,FALSE)</f>
        <v>-12922.993282061156</v>
      </c>
      <c r="F11" s="17" t="s">
        <v>67</v>
      </c>
      <c r="G11" s="13" t="str">
        <f t="shared" ref="G11:G42" si="4">MID(I11,3,LEN(I11)-3)</f>
        <v>26030.345</v>
      </c>
      <c r="H11" s="52">
        <f t="shared" ref="H11:H42" si="5">1*K11</f>
        <v>-16564.5</v>
      </c>
      <c r="I11" s="61" t="s">
        <v>70</v>
      </c>
      <c r="J11" s="62" t="s">
        <v>71</v>
      </c>
      <c r="K11" s="61">
        <v>-16564.5</v>
      </c>
      <c r="L11" s="61" t="s">
        <v>72</v>
      </c>
      <c r="M11" s="62" t="s">
        <v>73</v>
      </c>
      <c r="N11" s="62"/>
      <c r="O11" s="63" t="s">
        <v>74</v>
      </c>
      <c r="P11" s="63" t="s">
        <v>75</v>
      </c>
    </row>
    <row r="12" spans="1:16" ht="12.75" customHeight="1" thickBot="1" x14ac:dyDescent="0.25">
      <c r="A12" s="52" t="str">
        <f t="shared" si="0"/>
        <v> AN 282.76 </v>
      </c>
      <c r="B12" s="17" t="str">
        <f t="shared" si="1"/>
        <v>I</v>
      </c>
      <c r="C12" s="52">
        <f t="shared" si="2"/>
        <v>27100.452000000001</v>
      </c>
      <c r="D12" s="13" t="str">
        <f t="shared" si="3"/>
        <v>vis</v>
      </c>
      <c r="E12" s="60">
        <f>VLOOKUP(C12,Active!C$21:E$970,3,FALSE)</f>
        <v>-12321.003032394237</v>
      </c>
      <c r="F12" s="17" t="s">
        <v>67</v>
      </c>
      <c r="G12" s="13" t="str">
        <f t="shared" si="4"/>
        <v>27100.452</v>
      </c>
      <c r="H12" s="52">
        <f t="shared" si="5"/>
        <v>-15426</v>
      </c>
      <c r="I12" s="61" t="s">
        <v>76</v>
      </c>
      <c r="J12" s="62" t="s">
        <v>77</v>
      </c>
      <c r="K12" s="61">
        <v>-15426</v>
      </c>
      <c r="L12" s="61" t="s">
        <v>78</v>
      </c>
      <c r="M12" s="62" t="s">
        <v>73</v>
      </c>
      <c r="N12" s="62"/>
      <c r="O12" s="63" t="s">
        <v>74</v>
      </c>
      <c r="P12" s="63" t="s">
        <v>75</v>
      </c>
    </row>
    <row r="13" spans="1:16" ht="12.75" customHeight="1" thickBot="1" x14ac:dyDescent="0.25">
      <c r="A13" s="52" t="str">
        <f t="shared" si="0"/>
        <v> AN 282.76 </v>
      </c>
      <c r="B13" s="17" t="str">
        <f t="shared" si="1"/>
        <v>II</v>
      </c>
      <c r="C13" s="52">
        <f t="shared" si="2"/>
        <v>27157.351999999999</v>
      </c>
      <c r="D13" s="13" t="str">
        <f t="shared" si="3"/>
        <v>vis</v>
      </c>
      <c r="E13" s="60">
        <f>VLOOKUP(C13,Active!C$21:E$970,3,FALSE)</f>
        <v>-12288.993854614777</v>
      </c>
      <c r="F13" s="17" t="s">
        <v>67</v>
      </c>
      <c r="G13" s="13" t="str">
        <f t="shared" si="4"/>
        <v>27157.352</v>
      </c>
      <c r="H13" s="52">
        <f t="shared" si="5"/>
        <v>-15365.5</v>
      </c>
      <c r="I13" s="61" t="s">
        <v>79</v>
      </c>
      <c r="J13" s="62" t="s">
        <v>80</v>
      </c>
      <c r="K13" s="61">
        <v>-15365.5</v>
      </c>
      <c r="L13" s="61" t="s">
        <v>81</v>
      </c>
      <c r="M13" s="62" t="s">
        <v>73</v>
      </c>
      <c r="N13" s="62"/>
      <c r="O13" s="63" t="s">
        <v>74</v>
      </c>
      <c r="P13" s="63" t="s">
        <v>75</v>
      </c>
    </row>
    <row r="14" spans="1:16" ht="12.75" customHeight="1" thickBot="1" x14ac:dyDescent="0.25">
      <c r="A14" s="52" t="str">
        <f t="shared" si="0"/>
        <v> AC 157.19 </v>
      </c>
      <c r="B14" s="17" t="str">
        <f t="shared" si="1"/>
        <v>I</v>
      </c>
      <c r="C14" s="52">
        <f t="shared" si="2"/>
        <v>29700.182000000001</v>
      </c>
      <c r="D14" s="13" t="str">
        <f t="shared" si="3"/>
        <v>vis</v>
      </c>
      <c r="E14" s="60">
        <f>VLOOKUP(C14,Active!C$21:E$970,3,FALSE)</f>
        <v>-10858.521138745682</v>
      </c>
      <c r="F14" s="17" t="s">
        <v>67</v>
      </c>
      <c r="G14" s="13" t="str">
        <f t="shared" si="4"/>
        <v>29700.182</v>
      </c>
      <c r="H14" s="52">
        <f t="shared" si="5"/>
        <v>-12660</v>
      </c>
      <c r="I14" s="61" t="s">
        <v>82</v>
      </c>
      <c r="J14" s="62" t="s">
        <v>83</v>
      </c>
      <c r="K14" s="61">
        <v>-12660</v>
      </c>
      <c r="L14" s="61" t="s">
        <v>84</v>
      </c>
      <c r="M14" s="62" t="s">
        <v>73</v>
      </c>
      <c r="N14" s="62"/>
      <c r="O14" s="63" t="s">
        <v>85</v>
      </c>
      <c r="P14" s="63" t="s">
        <v>86</v>
      </c>
    </row>
    <row r="15" spans="1:16" ht="12.75" customHeight="1" thickBot="1" x14ac:dyDescent="0.25">
      <c r="A15" s="52" t="str">
        <f t="shared" si="0"/>
        <v> CLVO 39.61 </v>
      </c>
      <c r="B15" s="17" t="str">
        <f t="shared" si="1"/>
        <v>I</v>
      </c>
      <c r="C15" s="52">
        <f t="shared" si="2"/>
        <v>29913.532999999999</v>
      </c>
      <c r="D15" s="13" t="str">
        <f t="shared" si="3"/>
        <v>vis</v>
      </c>
      <c r="E15" s="60">
        <f>VLOOKUP(C15,Active!C$21:E$970,3,FALSE)</f>
        <v>-10738.500223307614</v>
      </c>
      <c r="F15" s="17" t="s">
        <v>67</v>
      </c>
      <c r="G15" s="13" t="str">
        <f t="shared" si="4"/>
        <v>29913.533</v>
      </c>
      <c r="H15" s="52">
        <f t="shared" si="5"/>
        <v>-12433</v>
      </c>
      <c r="I15" s="61" t="s">
        <v>87</v>
      </c>
      <c r="J15" s="62" t="s">
        <v>88</v>
      </c>
      <c r="K15" s="61">
        <v>-12433</v>
      </c>
      <c r="L15" s="61" t="s">
        <v>89</v>
      </c>
      <c r="M15" s="62" t="s">
        <v>73</v>
      </c>
      <c r="N15" s="62"/>
      <c r="O15" s="63" t="s">
        <v>90</v>
      </c>
      <c r="P15" s="63" t="s">
        <v>91</v>
      </c>
    </row>
    <row r="16" spans="1:16" ht="12.75" customHeight="1" thickBot="1" x14ac:dyDescent="0.25">
      <c r="A16" s="52" t="str">
        <f t="shared" si="0"/>
        <v> CLVO 39.61 </v>
      </c>
      <c r="B16" s="17" t="str">
        <f t="shared" si="1"/>
        <v>I</v>
      </c>
      <c r="C16" s="52">
        <f t="shared" si="2"/>
        <v>29913.559000000001</v>
      </c>
      <c r="D16" s="13" t="str">
        <f t="shared" si="3"/>
        <v>vis</v>
      </c>
      <c r="E16" s="60">
        <f>VLOOKUP(C16,Active!C$21:E$970,3,FALSE)</f>
        <v>-10738.485596969787</v>
      </c>
      <c r="F16" s="17" t="s">
        <v>67</v>
      </c>
      <c r="G16" s="13" t="str">
        <f t="shared" si="4"/>
        <v>29913.559</v>
      </c>
      <c r="H16" s="52">
        <f t="shared" si="5"/>
        <v>-12433</v>
      </c>
      <c r="I16" s="61" t="s">
        <v>92</v>
      </c>
      <c r="J16" s="62" t="s">
        <v>93</v>
      </c>
      <c r="K16" s="61">
        <v>-12433</v>
      </c>
      <c r="L16" s="61" t="s">
        <v>94</v>
      </c>
      <c r="M16" s="62" t="s">
        <v>73</v>
      </c>
      <c r="N16" s="62"/>
      <c r="O16" s="63" t="s">
        <v>90</v>
      </c>
      <c r="P16" s="63" t="s">
        <v>91</v>
      </c>
    </row>
    <row r="17" spans="1:16" ht="12.75" customHeight="1" thickBot="1" x14ac:dyDescent="0.25">
      <c r="A17" s="52" t="str">
        <f t="shared" si="0"/>
        <v> CLVO 39.61 </v>
      </c>
      <c r="B17" s="17" t="str">
        <f t="shared" si="1"/>
        <v>I</v>
      </c>
      <c r="C17" s="52">
        <f t="shared" si="2"/>
        <v>30762.297999999999</v>
      </c>
      <c r="D17" s="13" t="str">
        <f t="shared" si="3"/>
        <v>vis</v>
      </c>
      <c r="E17" s="60">
        <f>VLOOKUP(C17,Active!C$21:E$970,3,FALSE)</f>
        <v>-10261.02623775426</v>
      </c>
      <c r="F17" s="17" t="s">
        <v>67</v>
      </c>
      <c r="G17" s="13" t="str">
        <f t="shared" si="4"/>
        <v>30762.298</v>
      </c>
      <c r="H17" s="52">
        <f t="shared" si="5"/>
        <v>-11530</v>
      </c>
      <c r="I17" s="61" t="s">
        <v>95</v>
      </c>
      <c r="J17" s="62" t="s">
        <v>96</v>
      </c>
      <c r="K17" s="61">
        <v>-11530</v>
      </c>
      <c r="L17" s="61" t="s">
        <v>97</v>
      </c>
      <c r="M17" s="62" t="s">
        <v>73</v>
      </c>
      <c r="N17" s="62"/>
      <c r="O17" s="63" t="s">
        <v>90</v>
      </c>
      <c r="P17" s="63" t="s">
        <v>91</v>
      </c>
    </row>
    <row r="18" spans="1:16" ht="12.75" customHeight="1" thickBot="1" x14ac:dyDescent="0.25">
      <c r="A18" s="52" t="str">
        <f t="shared" si="0"/>
        <v> CLVO 39.61 </v>
      </c>
      <c r="B18" s="17" t="str">
        <f t="shared" si="1"/>
        <v>I</v>
      </c>
      <c r="C18" s="52">
        <f t="shared" si="2"/>
        <v>30768.469000000001</v>
      </c>
      <c r="D18" s="13" t="str">
        <f t="shared" si="3"/>
        <v>vis</v>
      </c>
      <c r="E18" s="60">
        <f>VLOOKUP(C18,Active!C$21:E$970,3,FALSE)</f>
        <v>-10257.554732726543</v>
      </c>
      <c r="F18" s="17" t="s">
        <v>67</v>
      </c>
      <c r="G18" s="13" t="str">
        <f t="shared" si="4"/>
        <v>30768.469</v>
      </c>
      <c r="H18" s="52">
        <f t="shared" si="5"/>
        <v>-11524</v>
      </c>
      <c r="I18" s="61" t="s">
        <v>98</v>
      </c>
      <c r="J18" s="62" t="s">
        <v>99</v>
      </c>
      <c r="K18" s="61">
        <v>-11524</v>
      </c>
      <c r="L18" s="61" t="s">
        <v>100</v>
      </c>
      <c r="M18" s="62" t="s">
        <v>73</v>
      </c>
      <c r="N18" s="62"/>
      <c r="O18" s="63" t="s">
        <v>90</v>
      </c>
      <c r="P18" s="63" t="s">
        <v>91</v>
      </c>
    </row>
    <row r="19" spans="1:16" ht="12.75" customHeight="1" thickBot="1" x14ac:dyDescent="0.25">
      <c r="A19" s="52" t="str">
        <f t="shared" si="0"/>
        <v> CLVO 39.61 </v>
      </c>
      <c r="B19" s="17" t="str">
        <f t="shared" si="1"/>
        <v>I</v>
      </c>
      <c r="C19" s="52">
        <f t="shared" si="2"/>
        <v>31090.334999999999</v>
      </c>
      <c r="D19" s="13" t="str">
        <f t="shared" si="3"/>
        <v>vis</v>
      </c>
      <c r="E19" s="60">
        <f>VLOOKUP(C19,Active!C$21:E$970,3,FALSE)</f>
        <v>-10076.488546168292</v>
      </c>
      <c r="F19" s="17" t="s">
        <v>67</v>
      </c>
      <c r="G19" s="13" t="str">
        <f t="shared" si="4"/>
        <v>31090.335</v>
      </c>
      <c r="H19" s="52">
        <f t="shared" si="5"/>
        <v>-11181</v>
      </c>
      <c r="I19" s="61" t="s">
        <v>101</v>
      </c>
      <c r="J19" s="62" t="s">
        <v>102</v>
      </c>
      <c r="K19" s="61">
        <v>-11181</v>
      </c>
      <c r="L19" s="61" t="s">
        <v>103</v>
      </c>
      <c r="M19" s="62" t="s">
        <v>73</v>
      </c>
      <c r="N19" s="62"/>
      <c r="O19" s="63" t="s">
        <v>90</v>
      </c>
      <c r="P19" s="63" t="s">
        <v>91</v>
      </c>
    </row>
    <row r="20" spans="1:16" ht="12.75" customHeight="1" thickBot="1" x14ac:dyDescent="0.25">
      <c r="A20" s="52" t="str">
        <f t="shared" si="0"/>
        <v> AC 157.19 </v>
      </c>
      <c r="B20" s="17" t="str">
        <f t="shared" si="1"/>
        <v>I</v>
      </c>
      <c r="C20" s="52">
        <f t="shared" si="2"/>
        <v>31531.184000000001</v>
      </c>
      <c r="D20" s="13" t="str">
        <f t="shared" si="3"/>
        <v>vis</v>
      </c>
      <c r="E20" s="60">
        <f>VLOOKUP(C20,Active!C$21:E$970,3,FALSE)</f>
        <v>-9828.4882998607627</v>
      </c>
      <c r="F20" s="17" t="s">
        <v>67</v>
      </c>
      <c r="G20" s="13" t="str">
        <f t="shared" si="4"/>
        <v>31531.184</v>
      </c>
      <c r="H20" s="52">
        <f t="shared" si="5"/>
        <v>-10712</v>
      </c>
      <c r="I20" s="61" t="s">
        <v>104</v>
      </c>
      <c r="J20" s="62" t="s">
        <v>105</v>
      </c>
      <c r="K20" s="61">
        <v>-10712</v>
      </c>
      <c r="L20" s="61" t="s">
        <v>106</v>
      </c>
      <c r="M20" s="62" t="s">
        <v>73</v>
      </c>
      <c r="N20" s="62"/>
      <c r="O20" s="63" t="s">
        <v>85</v>
      </c>
      <c r="P20" s="63" t="s">
        <v>86</v>
      </c>
    </row>
    <row r="21" spans="1:16" ht="12.75" customHeight="1" thickBot="1" x14ac:dyDescent="0.25">
      <c r="A21" s="52" t="str">
        <f t="shared" si="0"/>
        <v> AC 157.19 </v>
      </c>
      <c r="B21" s="17" t="str">
        <f t="shared" si="1"/>
        <v>II</v>
      </c>
      <c r="C21" s="52">
        <f t="shared" si="2"/>
        <v>31903.145</v>
      </c>
      <c r="D21" s="13" t="str">
        <f t="shared" si="3"/>
        <v>vis</v>
      </c>
      <c r="E21" s="60">
        <f>VLOOKUP(C21,Active!C$21:E$970,3,FALSE)</f>
        <v>-9619.2410981731209</v>
      </c>
      <c r="F21" s="17" t="s">
        <v>67</v>
      </c>
      <c r="G21" s="13" t="str">
        <f t="shared" si="4"/>
        <v>31903.145</v>
      </c>
      <c r="H21" s="52">
        <f t="shared" si="5"/>
        <v>-10316.5</v>
      </c>
      <c r="I21" s="61" t="s">
        <v>107</v>
      </c>
      <c r="J21" s="62" t="s">
        <v>108</v>
      </c>
      <c r="K21" s="61">
        <v>-10316.5</v>
      </c>
      <c r="L21" s="61" t="s">
        <v>109</v>
      </c>
      <c r="M21" s="62" t="s">
        <v>73</v>
      </c>
      <c r="N21" s="62"/>
      <c r="O21" s="63" t="s">
        <v>85</v>
      </c>
      <c r="P21" s="63" t="s">
        <v>86</v>
      </c>
    </row>
    <row r="22" spans="1:16" ht="12.75" customHeight="1" thickBot="1" x14ac:dyDescent="0.25">
      <c r="A22" s="52" t="str">
        <f t="shared" si="0"/>
        <v> CLVO 39.61 </v>
      </c>
      <c r="B22" s="17" t="str">
        <f t="shared" si="1"/>
        <v>II</v>
      </c>
      <c r="C22" s="52">
        <f t="shared" si="2"/>
        <v>34807.29</v>
      </c>
      <c r="D22" s="13" t="str">
        <f t="shared" si="3"/>
        <v>vis</v>
      </c>
      <c r="E22" s="60">
        <f>VLOOKUP(C22,Active!C$21:E$970,3,FALSE)</f>
        <v>-7985.5101034044392</v>
      </c>
      <c r="F22" s="17" t="s">
        <v>67</v>
      </c>
      <c r="G22" s="13" t="str">
        <f t="shared" si="4"/>
        <v>34807.290</v>
      </c>
      <c r="H22" s="52">
        <f t="shared" si="5"/>
        <v>-7226.5</v>
      </c>
      <c r="I22" s="61" t="s">
        <v>110</v>
      </c>
      <c r="J22" s="62" t="s">
        <v>111</v>
      </c>
      <c r="K22" s="61">
        <v>-7226.5</v>
      </c>
      <c r="L22" s="61" t="s">
        <v>112</v>
      </c>
      <c r="M22" s="62" t="s">
        <v>73</v>
      </c>
      <c r="N22" s="62"/>
      <c r="O22" s="63" t="s">
        <v>90</v>
      </c>
      <c r="P22" s="63" t="s">
        <v>91</v>
      </c>
    </row>
    <row r="23" spans="1:16" ht="12.75" customHeight="1" thickBot="1" x14ac:dyDescent="0.25">
      <c r="A23" s="52" t="str">
        <f t="shared" si="0"/>
        <v> CLVO 39.61 </v>
      </c>
      <c r="B23" s="17" t="str">
        <f t="shared" si="1"/>
        <v>II</v>
      </c>
      <c r="C23" s="52">
        <f t="shared" si="2"/>
        <v>34823.290999999997</v>
      </c>
      <c r="D23" s="13" t="str">
        <f t="shared" si="3"/>
        <v>vis</v>
      </c>
      <c r="E23" s="60">
        <f>VLOOKUP(C23,Active!C$21:E$970,3,FALSE)</f>
        <v>-7976.5087175758081</v>
      </c>
      <c r="F23" s="17" t="s">
        <v>67</v>
      </c>
      <c r="G23" s="13" t="str">
        <f t="shared" si="4"/>
        <v>34823.291</v>
      </c>
      <c r="H23" s="52">
        <f t="shared" si="5"/>
        <v>-7209.5</v>
      </c>
      <c r="I23" s="61" t="s">
        <v>113</v>
      </c>
      <c r="J23" s="62" t="s">
        <v>114</v>
      </c>
      <c r="K23" s="61">
        <v>-7209.5</v>
      </c>
      <c r="L23" s="61" t="s">
        <v>115</v>
      </c>
      <c r="M23" s="62" t="s">
        <v>73</v>
      </c>
      <c r="N23" s="62"/>
      <c r="O23" s="63" t="s">
        <v>90</v>
      </c>
      <c r="P23" s="63" t="s">
        <v>91</v>
      </c>
    </row>
    <row r="24" spans="1:16" ht="12.75" customHeight="1" thickBot="1" x14ac:dyDescent="0.25">
      <c r="A24" s="52" t="str">
        <f t="shared" si="0"/>
        <v> CLVO 39.61 </v>
      </c>
      <c r="B24" s="17" t="str">
        <f t="shared" si="1"/>
        <v>II</v>
      </c>
      <c r="C24" s="52">
        <f t="shared" si="2"/>
        <v>35135.285000000003</v>
      </c>
      <c r="D24" s="13" t="str">
        <f t="shared" si="3"/>
        <v>vis</v>
      </c>
      <c r="E24" s="60">
        <f>VLOOKUP(C24,Active!C$21:E$970,3,FALSE)</f>
        <v>-7800.9960389795706</v>
      </c>
      <c r="F24" s="17" t="s">
        <v>67</v>
      </c>
      <c r="G24" s="13" t="str">
        <f t="shared" si="4"/>
        <v>35135.285</v>
      </c>
      <c r="H24" s="52">
        <f t="shared" si="5"/>
        <v>-6877.5</v>
      </c>
      <c r="I24" s="61" t="s">
        <v>116</v>
      </c>
      <c r="J24" s="62" t="s">
        <v>117</v>
      </c>
      <c r="K24" s="61">
        <v>-6877.5</v>
      </c>
      <c r="L24" s="61" t="s">
        <v>118</v>
      </c>
      <c r="M24" s="62" t="s">
        <v>73</v>
      </c>
      <c r="N24" s="62"/>
      <c r="O24" s="63" t="s">
        <v>90</v>
      </c>
      <c r="P24" s="63" t="s">
        <v>91</v>
      </c>
    </row>
    <row r="25" spans="1:16" ht="12.75" customHeight="1" thickBot="1" x14ac:dyDescent="0.25">
      <c r="A25" s="52" t="str">
        <f t="shared" si="0"/>
        <v> CLVO 39.61 </v>
      </c>
      <c r="B25" s="17" t="str">
        <f t="shared" si="1"/>
        <v>I</v>
      </c>
      <c r="C25" s="52">
        <f t="shared" si="2"/>
        <v>35862.283000000003</v>
      </c>
      <c r="D25" s="13" t="str">
        <f t="shared" si="3"/>
        <v>vis</v>
      </c>
      <c r="E25" s="60">
        <f>VLOOKUP(C25,Active!C$21:E$970,3,FALSE)</f>
        <v>-7392.0222564257238</v>
      </c>
      <c r="F25" s="17" t="s">
        <v>67</v>
      </c>
      <c r="G25" s="13" t="str">
        <f t="shared" si="4"/>
        <v>35862.283</v>
      </c>
      <c r="H25" s="52">
        <f t="shared" si="5"/>
        <v>-6104</v>
      </c>
      <c r="I25" s="61" t="s">
        <v>119</v>
      </c>
      <c r="J25" s="62" t="s">
        <v>120</v>
      </c>
      <c r="K25" s="61">
        <v>-6104</v>
      </c>
      <c r="L25" s="61" t="s">
        <v>121</v>
      </c>
      <c r="M25" s="62" t="s">
        <v>73</v>
      </c>
      <c r="N25" s="62"/>
      <c r="O25" s="63" t="s">
        <v>90</v>
      </c>
      <c r="P25" s="63" t="s">
        <v>91</v>
      </c>
    </row>
    <row r="26" spans="1:16" ht="12.75" customHeight="1" thickBot="1" x14ac:dyDescent="0.25">
      <c r="A26" s="52" t="str">
        <f t="shared" si="0"/>
        <v> CLVO 39.61 </v>
      </c>
      <c r="B26" s="17" t="str">
        <f t="shared" si="1"/>
        <v>II</v>
      </c>
      <c r="C26" s="52">
        <f t="shared" si="2"/>
        <v>35870.300000000003</v>
      </c>
      <c r="D26" s="13" t="str">
        <f t="shared" si="3"/>
        <v>vis</v>
      </c>
      <c r="E26" s="60">
        <f>VLOOKUP(C26,Active!C$21:E$970,3,FALSE)</f>
        <v>-7387.5122814124034</v>
      </c>
      <c r="F26" s="17" t="s">
        <v>67</v>
      </c>
      <c r="G26" s="13" t="str">
        <f t="shared" si="4"/>
        <v>35870.300</v>
      </c>
      <c r="H26" s="52">
        <f t="shared" si="5"/>
        <v>-6095.5</v>
      </c>
      <c r="I26" s="61" t="s">
        <v>122</v>
      </c>
      <c r="J26" s="62" t="s">
        <v>123</v>
      </c>
      <c r="K26" s="61">
        <v>-6095.5</v>
      </c>
      <c r="L26" s="61" t="s">
        <v>124</v>
      </c>
      <c r="M26" s="62" t="s">
        <v>73</v>
      </c>
      <c r="N26" s="62"/>
      <c r="O26" s="63" t="s">
        <v>90</v>
      </c>
      <c r="P26" s="63" t="s">
        <v>91</v>
      </c>
    </row>
    <row r="27" spans="1:16" ht="12.75" customHeight="1" thickBot="1" x14ac:dyDescent="0.25">
      <c r="A27" s="52" t="str">
        <f t="shared" si="0"/>
        <v> CLVO 39.61 </v>
      </c>
      <c r="B27" s="17" t="str">
        <f t="shared" si="1"/>
        <v>I</v>
      </c>
      <c r="C27" s="52">
        <f t="shared" si="2"/>
        <v>36194.328999999998</v>
      </c>
      <c r="D27" s="13" t="str">
        <f t="shared" si="3"/>
        <v>vis</v>
      </c>
      <c r="E27" s="60">
        <f>VLOOKUP(C27,Active!C$21:E$970,3,FALSE)</f>
        <v>-7205.2292960573704</v>
      </c>
      <c r="F27" s="17" t="s">
        <v>67</v>
      </c>
      <c r="G27" s="13" t="str">
        <f t="shared" si="4"/>
        <v>36194.329</v>
      </c>
      <c r="H27" s="52">
        <f t="shared" si="5"/>
        <v>-5751</v>
      </c>
      <c r="I27" s="61" t="s">
        <v>125</v>
      </c>
      <c r="J27" s="62" t="s">
        <v>126</v>
      </c>
      <c r="K27" s="61">
        <v>-5751</v>
      </c>
      <c r="L27" s="61" t="s">
        <v>127</v>
      </c>
      <c r="M27" s="62" t="s">
        <v>73</v>
      </c>
      <c r="N27" s="62"/>
      <c r="O27" s="63" t="s">
        <v>90</v>
      </c>
      <c r="P27" s="63" t="s">
        <v>91</v>
      </c>
    </row>
    <row r="28" spans="1:16" ht="12.75" customHeight="1" thickBot="1" x14ac:dyDescent="0.25">
      <c r="A28" s="52" t="str">
        <f t="shared" si="0"/>
        <v> CLVO 39.61 </v>
      </c>
      <c r="B28" s="17" t="str">
        <f t="shared" si="1"/>
        <v>II</v>
      </c>
      <c r="C28" s="52">
        <f t="shared" si="2"/>
        <v>36230.273000000001</v>
      </c>
      <c r="D28" s="13" t="str">
        <f t="shared" si="3"/>
        <v>vis</v>
      </c>
      <c r="E28" s="60">
        <f>VLOOKUP(C28,Active!C$21:E$970,3,FALSE)</f>
        <v>-7185.008946565189</v>
      </c>
      <c r="F28" s="17" t="s">
        <v>67</v>
      </c>
      <c r="G28" s="13" t="str">
        <f t="shared" si="4"/>
        <v>36230.273</v>
      </c>
      <c r="H28" s="52">
        <f t="shared" si="5"/>
        <v>-5712.5</v>
      </c>
      <c r="I28" s="61" t="s">
        <v>128</v>
      </c>
      <c r="J28" s="62" t="s">
        <v>129</v>
      </c>
      <c r="K28" s="61">
        <v>-5712.5</v>
      </c>
      <c r="L28" s="61" t="s">
        <v>130</v>
      </c>
      <c r="M28" s="62" t="s">
        <v>73</v>
      </c>
      <c r="N28" s="62"/>
      <c r="O28" s="63" t="s">
        <v>90</v>
      </c>
      <c r="P28" s="63" t="s">
        <v>91</v>
      </c>
    </row>
    <row r="29" spans="1:16" ht="12.75" customHeight="1" thickBot="1" x14ac:dyDescent="0.25">
      <c r="A29" s="52" t="str">
        <f t="shared" si="0"/>
        <v> CLVO 39.61 </v>
      </c>
      <c r="B29" s="17" t="str">
        <f t="shared" si="1"/>
        <v>II</v>
      </c>
      <c r="C29" s="52">
        <f t="shared" si="2"/>
        <v>36278.300999999999</v>
      </c>
      <c r="D29" s="13" t="str">
        <f t="shared" si="3"/>
        <v>vis</v>
      </c>
      <c r="E29" s="60">
        <f>VLOOKUP(C29,Active!C$21:E$970,3,FALSE)</f>
        <v>-7157.9907252929215</v>
      </c>
      <c r="F29" s="17" t="s">
        <v>67</v>
      </c>
      <c r="G29" s="13" t="str">
        <f t="shared" si="4"/>
        <v>36278.301</v>
      </c>
      <c r="H29" s="52">
        <f t="shared" si="5"/>
        <v>-5661.5</v>
      </c>
      <c r="I29" s="61" t="s">
        <v>131</v>
      </c>
      <c r="J29" s="62" t="s">
        <v>132</v>
      </c>
      <c r="K29" s="61">
        <v>-5661.5</v>
      </c>
      <c r="L29" s="61" t="s">
        <v>133</v>
      </c>
      <c r="M29" s="62" t="s">
        <v>73</v>
      </c>
      <c r="N29" s="62"/>
      <c r="O29" s="63" t="s">
        <v>90</v>
      </c>
      <c r="P29" s="63" t="s">
        <v>91</v>
      </c>
    </row>
    <row r="30" spans="1:16" ht="12.75" customHeight="1" thickBot="1" x14ac:dyDescent="0.25">
      <c r="A30" s="52" t="str">
        <f t="shared" si="0"/>
        <v> CLVO 39.61 </v>
      </c>
      <c r="B30" s="17" t="str">
        <f t="shared" si="1"/>
        <v>I</v>
      </c>
      <c r="C30" s="52">
        <f t="shared" si="2"/>
        <v>36286.256999999998</v>
      </c>
      <c r="D30" s="13" t="str">
        <f t="shared" si="3"/>
        <v>vis</v>
      </c>
      <c r="E30" s="60">
        <f>VLOOKUP(C30,Active!C$21:E$970,3,FALSE)</f>
        <v>-7153.5150659183464</v>
      </c>
      <c r="F30" s="17" t="s">
        <v>67</v>
      </c>
      <c r="G30" s="13" t="str">
        <f t="shared" si="4"/>
        <v>36286.257</v>
      </c>
      <c r="H30" s="52">
        <f t="shared" si="5"/>
        <v>-5653</v>
      </c>
      <c r="I30" s="61" t="s">
        <v>134</v>
      </c>
      <c r="J30" s="62" t="s">
        <v>135</v>
      </c>
      <c r="K30" s="61">
        <v>-5653</v>
      </c>
      <c r="L30" s="61" t="s">
        <v>136</v>
      </c>
      <c r="M30" s="62" t="s">
        <v>73</v>
      </c>
      <c r="N30" s="62"/>
      <c r="O30" s="63" t="s">
        <v>90</v>
      </c>
      <c r="P30" s="63" t="s">
        <v>91</v>
      </c>
    </row>
    <row r="31" spans="1:16" ht="12.75" customHeight="1" thickBot="1" x14ac:dyDescent="0.25">
      <c r="A31" s="52" t="str">
        <f t="shared" si="0"/>
        <v> CLVO 39.61 </v>
      </c>
      <c r="B31" s="17" t="str">
        <f t="shared" si="1"/>
        <v>I</v>
      </c>
      <c r="C31" s="52">
        <f t="shared" si="2"/>
        <v>36613.326999999997</v>
      </c>
      <c r="D31" s="13" t="str">
        <f t="shared" si="3"/>
        <v>vis</v>
      </c>
      <c r="E31" s="60">
        <f>VLOOKUP(C31,Active!C$21:E$970,3,FALSE)</f>
        <v>-6969.5213615891917</v>
      </c>
      <c r="F31" s="17" t="s">
        <v>67</v>
      </c>
      <c r="G31" s="13" t="str">
        <f t="shared" si="4"/>
        <v>36613.327</v>
      </c>
      <c r="H31" s="52">
        <f t="shared" si="5"/>
        <v>-5305</v>
      </c>
      <c r="I31" s="61" t="s">
        <v>137</v>
      </c>
      <c r="J31" s="62" t="s">
        <v>138</v>
      </c>
      <c r="K31" s="61">
        <v>-5305</v>
      </c>
      <c r="L31" s="61" t="s">
        <v>139</v>
      </c>
      <c r="M31" s="62" t="s">
        <v>73</v>
      </c>
      <c r="N31" s="62"/>
      <c r="O31" s="63" t="s">
        <v>90</v>
      </c>
      <c r="P31" s="63" t="s">
        <v>91</v>
      </c>
    </row>
    <row r="32" spans="1:16" ht="12.75" customHeight="1" thickBot="1" x14ac:dyDescent="0.25">
      <c r="A32" s="52" t="str">
        <f t="shared" si="0"/>
        <v>IBVS 1471 </v>
      </c>
      <c r="B32" s="17" t="str">
        <f t="shared" si="1"/>
        <v>I</v>
      </c>
      <c r="C32" s="52">
        <f t="shared" si="2"/>
        <v>38673.614000000001</v>
      </c>
      <c r="D32" s="13" t="str">
        <f t="shared" si="3"/>
        <v>vis</v>
      </c>
      <c r="E32" s="60">
        <f>VLOOKUP(C32,Active!C$21:E$970,3,FALSE)</f>
        <v>-5810.5039123850402</v>
      </c>
      <c r="F32" s="17" t="s">
        <v>67</v>
      </c>
      <c r="G32" s="13" t="str">
        <f t="shared" si="4"/>
        <v>38673.614</v>
      </c>
      <c r="H32" s="52">
        <f t="shared" si="5"/>
        <v>-3113</v>
      </c>
      <c r="I32" s="61" t="s">
        <v>140</v>
      </c>
      <c r="J32" s="62" t="s">
        <v>141</v>
      </c>
      <c r="K32" s="61">
        <v>-3113</v>
      </c>
      <c r="L32" s="61" t="s">
        <v>142</v>
      </c>
      <c r="M32" s="62" t="s">
        <v>73</v>
      </c>
      <c r="N32" s="62"/>
      <c r="O32" s="63" t="s">
        <v>143</v>
      </c>
      <c r="P32" s="64" t="s">
        <v>144</v>
      </c>
    </row>
    <row r="33" spans="1:16" ht="12.75" customHeight="1" thickBot="1" x14ac:dyDescent="0.25">
      <c r="A33" s="52" t="str">
        <f t="shared" si="0"/>
        <v>IBVS 1471 </v>
      </c>
      <c r="B33" s="17" t="str">
        <f t="shared" si="1"/>
        <v>II</v>
      </c>
      <c r="C33" s="52">
        <f t="shared" si="2"/>
        <v>39057.612999999998</v>
      </c>
      <c r="D33" s="13" t="str">
        <f t="shared" si="3"/>
        <v>vis</v>
      </c>
      <c r="E33" s="60">
        <f>VLOOKUP(C33,Active!C$21:E$970,3,FALSE)</f>
        <v>-5594.4847162842352</v>
      </c>
      <c r="F33" s="17" t="s">
        <v>67</v>
      </c>
      <c r="G33" s="13" t="str">
        <f t="shared" si="4"/>
        <v>39057.613</v>
      </c>
      <c r="H33" s="52">
        <f t="shared" si="5"/>
        <v>-2704.5</v>
      </c>
      <c r="I33" s="61" t="s">
        <v>145</v>
      </c>
      <c r="J33" s="62" t="s">
        <v>146</v>
      </c>
      <c r="K33" s="61">
        <v>-2704.5</v>
      </c>
      <c r="L33" s="61" t="s">
        <v>147</v>
      </c>
      <c r="M33" s="62" t="s">
        <v>73</v>
      </c>
      <c r="N33" s="62"/>
      <c r="O33" s="63" t="s">
        <v>143</v>
      </c>
      <c r="P33" s="64" t="s">
        <v>144</v>
      </c>
    </row>
    <row r="34" spans="1:16" ht="12.75" customHeight="1" thickBot="1" x14ac:dyDescent="0.25">
      <c r="A34" s="52" t="str">
        <f t="shared" si="0"/>
        <v>IBVS 1471 </v>
      </c>
      <c r="B34" s="17" t="str">
        <f t="shared" si="1"/>
        <v>I</v>
      </c>
      <c r="C34" s="52">
        <f t="shared" si="2"/>
        <v>39146.425999999999</v>
      </c>
      <c r="D34" s="13" t="str">
        <f t="shared" si="3"/>
        <v>vis</v>
      </c>
      <c r="E34" s="60">
        <f>VLOOKUP(C34,Active!C$21:E$970,3,FALSE)</f>
        <v>-5544.5228339269861</v>
      </c>
      <c r="F34" s="17" t="s">
        <v>67</v>
      </c>
      <c r="G34" s="13" t="str">
        <f t="shared" si="4"/>
        <v>39146.426</v>
      </c>
      <c r="H34" s="52">
        <f t="shared" si="5"/>
        <v>-2610</v>
      </c>
      <c r="I34" s="61" t="s">
        <v>148</v>
      </c>
      <c r="J34" s="62" t="s">
        <v>149</v>
      </c>
      <c r="K34" s="61">
        <v>-2610</v>
      </c>
      <c r="L34" s="61" t="s">
        <v>150</v>
      </c>
      <c r="M34" s="62" t="s">
        <v>73</v>
      </c>
      <c r="N34" s="62"/>
      <c r="O34" s="63" t="s">
        <v>143</v>
      </c>
      <c r="P34" s="64" t="s">
        <v>144</v>
      </c>
    </row>
    <row r="35" spans="1:16" ht="12.75" customHeight="1" thickBot="1" x14ac:dyDescent="0.25">
      <c r="A35" s="52" t="str">
        <f t="shared" si="0"/>
        <v>IBVS 1471 </v>
      </c>
      <c r="B35" s="17" t="str">
        <f t="shared" si="1"/>
        <v>I</v>
      </c>
      <c r="C35" s="52">
        <f t="shared" si="2"/>
        <v>39441.534</v>
      </c>
      <c r="D35" s="13" t="str">
        <f t="shared" si="3"/>
        <v>vis</v>
      </c>
      <c r="E35" s="60">
        <f>VLOOKUP(C35,Active!C$21:E$970,3,FALSE)</f>
        <v>-5378.5093991969034</v>
      </c>
      <c r="F35" s="17" t="s">
        <v>67</v>
      </c>
      <c r="G35" s="13" t="str">
        <f t="shared" si="4"/>
        <v>39441.534</v>
      </c>
      <c r="H35" s="52">
        <f t="shared" si="5"/>
        <v>-2296</v>
      </c>
      <c r="I35" s="61" t="s">
        <v>151</v>
      </c>
      <c r="J35" s="62" t="s">
        <v>152</v>
      </c>
      <c r="K35" s="61">
        <v>-2296</v>
      </c>
      <c r="L35" s="61" t="s">
        <v>153</v>
      </c>
      <c r="M35" s="62" t="s">
        <v>73</v>
      </c>
      <c r="N35" s="62"/>
      <c r="O35" s="63" t="s">
        <v>143</v>
      </c>
      <c r="P35" s="64" t="s">
        <v>144</v>
      </c>
    </row>
    <row r="36" spans="1:16" ht="12.75" customHeight="1" thickBot="1" x14ac:dyDescent="0.25">
      <c r="A36" s="52" t="str">
        <f t="shared" si="0"/>
        <v>IBVS 1471 </v>
      </c>
      <c r="B36" s="17" t="str">
        <f t="shared" si="1"/>
        <v>II</v>
      </c>
      <c r="C36" s="52">
        <f t="shared" si="2"/>
        <v>40152.584999999999</v>
      </c>
      <c r="D36" s="13" t="str">
        <f t="shared" si="3"/>
        <v>vis</v>
      </c>
      <c r="E36" s="60">
        <f>VLOOKUP(C36,Active!C$21:E$970,3,FALSE)</f>
        <v>-4978.5066246931283</v>
      </c>
      <c r="F36" s="17" t="s">
        <v>67</v>
      </c>
      <c r="G36" s="13" t="str">
        <f t="shared" si="4"/>
        <v>40152.585</v>
      </c>
      <c r="H36" s="52">
        <f t="shared" si="5"/>
        <v>-1539.5</v>
      </c>
      <c r="I36" s="61" t="s">
        <v>154</v>
      </c>
      <c r="J36" s="62" t="s">
        <v>155</v>
      </c>
      <c r="K36" s="61">
        <v>-1539.5</v>
      </c>
      <c r="L36" s="61" t="s">
        <v>156</v>
      </c>
      <c r="M36" s="62" t="s">
        <v>73</v>
      </c>
      <c r="N36" s="62"/>
      <c r="O36" s="63" t="s">
        <v>143</v>
      </c>
      <c r="P36" s="64" t="s">
        <v>144</v>
      </c>
    </row>
    <row r="37" spans="1:16" ht="12.75" customHeight="1" thickBot="1" x14ac:dyDescent="0.25">
      <c r="A37" s="52" t="str">
        <f t="shared" si="0"/>
        <v>IBVS 1471 </v>
      </c>
      <c r="B37" s="17" t="str">
        <f t="shared" si="1"/>
        <v>I</v>
      </c>
      <c r="C37" s="52">
        <f t="shared" si="2"/>
        <v>40504.559999999998</v>
      </c>
      <c r="D37" s="13" t="str">
        <f t="shared" si="3"/>
        <v>vis</v>
      </c>
      <c r="E37" s="60">
        <f>VLOOKUP(C37,Active!C$21:E$970,3,FALSE)</f>
        <v>-4780.5025763815929</v>
      </c>
      <c r="F37" s="17" t="s">
        <v>67</v>
      </c>
      <c r="G37" s="13" t="str">
        <f t="shared" si="4"/>
        <v>40504.560</v>
      </c>
      <c r="H37" s="52">
        <f t="shared" si="5"/>
        <v>-1165</v>
      </c>
      <c r="I37" s="61" t="s">
        <v>157</v>
      </c>
      <c r="J37" s="62" t="s">
        <v>158</v>
      </c>
      <c r="K37" s="61">
        <v>-1165</v>
      </c>
      <c r="L37" s="61" t="s">
        <v>159</v>
      </c>
      <c r="M37" s="62" t="s">
        <v>73</v>
      </c>
      <c r="N37" s="62"/>
      <c r="O37" s="63" t="s">
        <v>143</v>
      </c>
      <c r="P37" s="64" t="s">
        <v>144</v>
      </c>
    </row>
    <row r="38" spans="1:16" ht="12.75" customHeight="1" thickBot="1" x14ac:dyDescent="0.25">
      <c r="A38" s="52" t="str">
        <f t="shared" si="0"/>
        <v>IBVS 1471 </v>
      </c>
      <c r="B38" s="17" t="str">
        <f t="shared" si="1"/>
        <v>II</v>
      </c>
      <c r="C38" s="52">
        <f t="shared" si="2"/>
        <v>41329.375</v>
      </c>
      <c r="D38" s="13" t="str">
        <f t="shared" si="3"/>
        <v>vis</v>
      </c>
      <c r="E38" s="60">
        <f>VLOOKUP(C38,Active!C$21:E$970,3,FALSE)</f>
        <v>-4316.5016981712643</v>
      </c>
      <c r="F38" s="17" t="s">
        <v>67</v>
      </c>
      <c r="G38" s="13" t="str">
        <f t="shared" si="4"/>
        <v>41329.375</v>
      </c>
      <c r="H38" s="52">
        <f t="shared" si="5"/>
        <v>-287.5</v>
      </c>
      <c r="I38" s="61" t="s">
        <v>160</v>
      </c>
      <c r="J38" s="62" t="s">
        <v>161</v>
      </c>
      <c r="K38" s="61">
        <v>-287.5</v>
      </c>
      <c r="L38" s="61" t="s">
        <v>78</v>
      </c>
      <c r="M38" s="62" t="s">
        <v>69</v>
      </c>
      <c r="N38" s="62"/>
      <c r="O38" s="63" t="s">
        <v>143</v>
      </c>
      <c r="P38" s="64" t="s">
        <v>144</v>
      </c>
    </row>
    <row r="39" spans="1:16" ht="12.75" customHeight="1" thickBot="1" x14ac:dyDescent="0.25">
      <c r="A39" s="52" t="str">
        <f t="shared" si="0"/>
        <v>IBVS 1471 </v>
      </c>
      <c r="B39" s="17" t="str">
        <f t="shared" si="1"/>
        <v>II</v>
      </c>
      <c r="C39" s="52">
        <f t="shared" si="2"/>
        <v>41330.33</v>
      </c>
      <c r="D39" s="13" t="str">
        <f t="shared" si="3"/>
        <v>vis</v>
      </c>
      <c r="E39" s="60">
        <f>VLOOKUP(C39,Active!C$21:E$970,3,FALSE)</f>
        <v>-4315.9644615319066</v>
      </c>
      <c r="F39" s="17" t="s">
        <v>67</v>
      </c>
      <c r="G39" s="13" t="str">
        <f t="shared" si="4"/>
        <v>41330.330</v>
      </c>
      <c r="H39" s="52">
        <f t="shared" si="5"/>
        <v>-286.5</v>
      </c>
      <c r="I39" s="61" t="s">
        <v>162</v>
      </c>
      <c r="J39" s="62" t="s">
        <v>163</v>
      </c>
      <c r="K39" s="61">
        <v>-286.5</v>
      </c>
      <c r="L39" s="61" t="s">
        <v>164</v>
      </c>
      <c r="M39" s="62" t="s">
        <v>69</v>
      </c>
      <c r="N39" s="62"/>
      <c r="O39" s="63" t="s">
        <v>143</v>
      </c>
      <c r="P39" s="64" t="s">
        <v>144</v>
      </c>
    </row>
    <row r="40" spans="1:16" ht="12.75" customHeight="1" thickBot="1" x14ac:dyDescent="0.25">
      <c r="A40" s="52" t="str">
        <f t="shared" si="0"/>
        <v>IBVS 1471 </v>
      </c>
      <c r="B40" s="17" t="str">
        <f t="shared" si="1"/>
        <v>I</v>
      </c>
      <c r="C40" s="52">
        <f t="shared" si="2"/>
        <v>41385.334000000003</v>
      </c>
      <c r="D40" s="13" t="str">
        <f t="shared" si="3"/>
        <v>vis</v>
      </c>
      <c r="E40" s="60">
        <f>VLOOKUP(C40,Active!C$21:E$970,3,FALSE)</f>
        <v>-4285.0218813107886</v>
      </c>
      <c r="F40" s="17" t="s">
        <v>67</v>
      </c>
      <c r="G40" s="13" t="str">
        <f t="shared" si="4"/>
        <v>41385.334</v>
      </c>
      <c r="H40" s="52">
        <f t="shared" si="5"/>
        <v>-228</v>
      </c>
      <c r="I40" s="61" t="s">
        <v>165</v>
      </c>
      <c r="J40" s="62" t="s">
        <v>166</v>
      </c>
      <c r="K40" s="61">
        <v>-228</v>
      </c>
      <c r="L40" s="61" t="s">
        <v>167</v>
      </c>
      <c r="M40" s="62" t="s">
        <v>73</v>
      </c>
      <c r="N40" s="62"/>
      <c r="O40" s="63" t="s">
        <v>143</v>
      </c>
      <c r="P40" s="64" t="s">
        <v>144</v>
      </c>
    </row>
    <row r="41" spans="1:16" ht="12.75" customHeight="1" thickBot="1" x14ac:dyDescent="0.25">
      <c r="A41" s="52" t="str">
        <f t="shared" si="0"/>
        <v>IBVS 1471 </v>
      </c>
      <c r="B41" s="17" t="str">
        <f t="shared" si="1"/>
        <v>I</v>
      </c>
      <c r="C41" s="52">
        <f t="shared" si="2"/>
        <v>41599.584999999999</v>
      </c>
      <c r="D41" s="13" t="str">
        <f t="shared" si="3"/>
        <v>vis</v>
      </c>
      <c r="E41" s="60">
        <f>VLOOKUP(C41,Active!C$21:E$970,3,FALSE)</f>
        <v>-4164.4946695633798</v>
      </c>
      <c r="F41" s="17" t="s">
        <v>67</v>
      </c>
      <c r="G41" s="13" t="str">
        <f t="shared" si="4"/>
        <v>41599.585</v>
      </c>
      <c r="H41" s="52">
        <f t="shared" si="5"/>
        <v>0</v>
      </c>
      <c r="I41" s="61" t="s">
        <v>168</v>
      </c>
      <c r="J41" s="62" t="s">
        <v>169</v>
      </c>
      <c r="K41" s="61">
        <v>0</v>
      </c>
      <c r="L41" s="61" t="s">
        <v>170</v>
      </c>
      <c r="M41" s="62" t="s">
        <v>73</v>
      </c>
      <c r="N41" s="62"/>
      <c r="O41" s="63" t="s">
        <v>143</v>
      </c>
      <c r="P41" s="64" t="s">
        <v>144</v>
      </c>
    </row>
    <row r="42" spans="1:16" ht="12.75" customHeight="1" thickBot="1" x14ac:dyDescent="0.25">
      <c r="A42" s="52" t="str">
        <f t="shared" si="0"/>
        <v>IBVS 1471 </v>
      </c>
      <c r="B42" s="17" t="str">
        <f t="shared" si="1"/>
        <v>I</v>
      </c>
      <c r="C42" s="52">
        <f t="shared" si="2"/>
        <v>41680.468000000001</v>
      </c>
      <c r="D42" s="13" t="str">
        <f t="shared" si="3"/>
        <v>vis</v>
      </c>
      <c r="E42" s="60">
        <f>VLOOKUP(C42,Active!C$21:E$970,3,FALSE)</f>
        <v>-4118.9938202428821</v>
      </c>
      <c r="F42" s="17" t="s">
        <v>67</v>
      </c>
      <c r="G42" s="13" t="str">
        <f t="shared" si="4"/>
        <v>41680.468</v>
      </c>
      <c r="H42" s="52">
        <f t="shared" si="5"/>
        <v>86</v>
      </c>
      <c r="I42" s="61" t="s">
        <v>171</v>
      </c>
      <c r="J42" s="62" t="s">
        <v>172</v>
      </c>
      <c r="K42" s="61">
        <v>86</v>
      </c>
      <c r="L42" s="61" t="s">
        <v>167</v>
      </c>
      <c r="M42" s="62" t="s">
        <v>73</v>
      </c>
      <c r="N42" s="62"/>
      <c r="O42" s="63" t="s">
        <v>143</v>
      </c>
      <c r="P42" s="64" t="s">
        <v>144</v>
      </c>
    </row>
    <row r="43" spans="1:16" ht="12.75" customHeight="1" thickBot="1" x14ac:dyDescent="0.25">
      <c r="A43" s="52" t="str">
        <f t="shared" ref="A43:A74" si="6">P43</f>
        <v>IBVS 1471 </v>
      </c>
      <c r="B43" s="17" t="str">
        <f t="shared" ref="B43:B74" si="7">IF(H43=INT(H43),"I","II")</f>
        <v>II</v>
      </c>
      <c r="C43" s="52">
        <f t="shared" ref="C43:C74" si="8">1*G43</f>
        <v>41983.569000000003</v>
      </c>
      <c r="D43" s="13" t="str">
        <f t="shared" ref="D43:D74" si="9">VLOOKUP(F43,I$1:J$5,2,FALSE)</f>
        <v>vis</v>
      </c>
      <c r="E43" s="60">
        <f>VLOOKUP(C43,Active!C$21:E$970,3,FALSE)</f>
        <v>-3948.4839117343927</v>
      </c>
      <c r="F43" s="17" t="s">
        <v>67</v>
      </c>
      <c r="G43" s="13" t="str">
        <f t="shared" ref="G43:G74" si="10">MID(I43,3,LEN(I43)-3)</f>
        <v>41983.569</v>
      </c>
      <c r="H43" s="52">
        <f t="shared" ref="H43:H74" si="11">1*K43</f>
        <v>408.5</v>
      </c>
      <c r="I43" s="61" t="s">
        <v>173</v>
      </c>
      <c r="J43" s="62" t="s">
        <v>174</v>
      </c>
      <c r="K43" s="61">
        <v>408.5</v>
      </c>
      <c r="L43" s="61" t="s">
        <v>175</v>
      </c>
      <c r="M43" s="62" t="s">
        <v>73</v>
      </c>
      <c r="N43" s="62"/>
      <c r="O43" s="63" t="s">
        <v>143</v>
      </c>
      <c r="P43" s="64" t="s">
        <v>144</v>
      </c>
    </row>
    <row r="44" spans="1:16" ht="12.75" customHeight="1" thickBot="1" x14ac:dyDescent="0.25">
      <c r="A44" s="52" t="str">
        <f t="shared" si="6"/>
        <v>IBVS 1471 </v>
      </c>
      <c r="B44" s="17" t="str">
        <f t="shared" si="7"/>
        <v>I</v>
      </c>
      <c r="C44" s="52">
        <f t="shared" si="8"/>
        <v>42448.326000000001</v>
      </c>
      <c r="D44" s="13" t="str">
        <f t="shared" si="9"/>
        <v>vis</v>
      </c>
      <c r="E44" s="60">
        <f>VLOOKUP(C44,Active!C$21:E$970,3,FALSE)</f>
        <v>-3687.0341852449424</v>
      </c>
      <c r="F44" s="17" t="s">
        <v>67</v>
      </c>
      <c r="G44" s="13" t="str">
        <f t="shared" si="10"/>
        <v>42448.326</v>
      </c>
      <c r="H44" s="52">
        <f t="shared" si="11"/>
        <v>903</v>
      </c>
      <c r="I44" s="61" t="s">
        <v>176</v>
      </c>
      <c r="J44" s="62" t="s">
        <v>177</v>
      </c>
      <c r="K44" s="61">
        <v>903</v>
      </c>
      <c r="L44" s="61" t="s">
        <v>153</v>
      </c>
      <c r="M44" s="62" t="s">
        <v>73</v>
      </c>
      <c r="N44" s="62"/>
      <c r="O44" s="63" t="s">
        <v>143</v>
      </c>
      <c r="P44" s="64" t="s">
        <v>144</v>
      </c>
    </row>
    <row r="45" spans="1:16" ht="12.75" customHeight="1" thickBot="1" x14ac:dyDescent="0.25">
      <c r="A45" s="52" t="str">
        <f t="shared" si="6"/>
        <v>BAVM 91 </v>
      </c>
      <c r="B45" s="17" t="str">
        <f t="shared" si="7"/>
        <v>II</v>
      </c>
      <c r="C45" s="52">
        <f t="shared" si="8"/>
        <v>50146.3531</v>
      </c>
      <c r="D45" s="13" t="str">
        <f t="shared" si="9"/>
        <v>vis</v>
      </c>
      <c r="E45" s="60">
        <f>VLOOKUP(C45,Active!C$21:E$970,3,FALSE)</f>
        <v>643.50215913155137</v>
      </c>
      <c r="F45" s="17" t="s">
        <v>67</v>
      </c>
      <c r="G45" s="13" t="str">
        <f t="shared" si="10"/>
        <v>50146.3531</v>
      </c>
      <c r="H45" s="52">
        <f t="shared" si="11"/>
        <v>9093.5</v>
      </c>
      <c r="I45" s="61" t="s">
        <v>249</v>
      </c>
      <c r="J45" s="62" t="s">
        <v>250</v>
      </c>
      <c r="K45" s="61">
        <v>9093.5</v>
      </c>
      <c r="L45" s="61" t="s">
        <v>251</v>
      </c>
      <c r="M45" s="62" t="s">
        <v>181</v>
      </c>
      <c r="N45" s="62" t="s">
        <v>252</v>
      </c>
      <c r="O45" s="63" t="s">
        <v>253</v>
      </c>
      <c r="P45" s="64" t="s">
        <v>245</v>
      </c>
    </row>
    <row r="46" spans="1:16" ht="12.75" customHeight="1" thickBot="1" x14ac:dyDescent="0.25">
      <c r="A46" s="52" t="str">
        <f t="shared" si="6"/>
        <v>BAVM 102 </v>
      </c>
      <c r="B46" s="17" t="str">
        <f t="shared" si="7"/>
        <v>I</v>
      </c>
      <c r="C46" s="52">
        <f t="shared" si="8"/>
        <v>50481.431400000001</v>
      </c>
      <c r="D46" s="13" t="str">
        <f t="shared" si="9"/>
        <v>vis</v>
      </c>
      <c r="E46" s="60">
        <f>VLOOKUP(C46,Active!C$21:E$970,3,FALSE)</f>
        <v>832.00094427637043</v>
      </c>
      <c r="F46" s="17" t="s">
        <v>67</v>
      </c>
      <c r="G46" s="13" t="str">
        <f t="shared" si="10"/>
        <v>50481.4314</v>
      </c>
      <c r="H46" s="52">
        <f t="shared" si="11"/>
        <v>9450</v>
      </c>
      <c r="I46" s="61" t="s">
        <v>254</v>
      </c>
      <c r="J46" s="62" t="s">
        <v>255</v>
      </c>
      <c r="K46" s="61">
        <v>9450</v>
      </c>
      <c r="L46" s="61" t="s">
        <v>256</v>
      </c>
      <c r="M46" s="62" t="s">
        <v>181</v>
      </c>
      <c r="N46" s="62" t="s">
        <v>188</v>
      </c>
      <c r="O46" s="63" t="s">
        <v>183</v>
      </c>
      <c r="P46" s="64" t="s">
        <v>257</v>
      </c>
    </row>
    <row r="47" spans="1:16" ht="12.75" customHeight="1" thickBot="1" x14ac:dyDescent="0.25">
      <c r="A47" s="52" t="str">
        <f t="shared" si="6"/>
        <v>BAVM 172 </v>
      </c>
      <c r="B47" s="17" t="str">
        <f t="shared" si="7"/>
        <v>I</v>
      </c>
      <c r="C47" s="52">
        <f t="shared" si="8"/>
        <v>52648.348400000003</v>
      </c>
      <c r="D47" s="13" t="str">
        <f t="shared" si="9"/>
        <v>vis</v>
      </c>
      <c r="E47" s="60">
        <f>VLOOKUP(C47,Active!C$21:E$970,3,FALSE)</f>
        <v>2051.0032551083609</v>
      </c>
      <c r="F47" s="17" t="s">
        <v>67</v>
      </c>
      <c r="G47" s="13" t="str">
        <f t="shared" si="10"/>
        <v>52648.3484</v>
      </c>
      <c r="H47" s="52">
        <f t="shared" si="11"/>
        <v>11755</v>
      </c>
      <c r="I47" s="61" t="s">
        <v>268</v>
      </c>
      <c r="J47" s="62" t="s">
        <v>269</v>
      </c>
      <c r="K47" s="61">
        <v>11755</v>
      </c>
      <c r="L47" s="61" t="s">
        <v>270</v>
      </c>
      <c r="M47" s="62" t="s">
        <v>181</v>
      </c>
      <c r="N47" s="62" t="s">
        <v>271</v>
      </c>
      <c r="O47" s="63" t="s">
        <v>272</v>
      </c>
      <c r="P47" s="64" t="s">
        <v>273</v>
      </c>
    </row>
    <row r="48" spans="1:16" ht="12.75" customHeight="1" thickBot="1" x14ac:dyDescent="0.25">
      <c r="A48" s="52" t="str">
        <f t="shared" si="6"/>
        <v>BAVM 158 </v>
      </c>
      <c r="B48" s="17" t="str">
        <f t="shared" si="7"/>
        <v>II</v>
      </c>
      <c r="C48" s="52">
        <f t="shared" si="8"/>
        <v>52680.3465</v>
      </c>
      <c r="D48" s="13" t="str">
        <f t="shared" si="9"/>
        <v>vis</v>
      </c>
      <c r="E48" s="60">
        <f>VLOOKUP(C48,Active!C$21:E$970,3,FALSE)</f>
        <v>2069.0038328149503</v>
      </c>
      <c r="F48" s="17" t="s">
        <v>67</v>
      </c>
      <c r="G48" s="13" t="str">
        <f t="shared" si="10"/>
        <v>52680.3465</v>
      </c>
      <c r="H48" s="52">
        <f t="shared" si="11"/>
        <v>11789.5</v>
      </c>
      <c r="I48" s="61" t="s">
        <v>274</v>
      </c>
      <c r="J48" s="62" t="s">
        <v>275</v>
      </c>
      <c r="K48" s="61" t="s">
        <v>276</v>
      </c>
      <c r="L48" s="61" t="s">
        <v>277</v>
      </c>
      <c r="M48" s="62" t="s">
        <v>181</v>
      </c>
      <c r="N48" s="62" t="s">
        <v>271</v>
      </c>
      <c r="O48" s="63" t="s">
        <v>183</v>
      </c>
      <c r="P48" s="64" t="s">
        <v>278</v>
      </c>
    </row>
    <row r="49" spans="1:16" ht="12.75" customHeight="1" thickBot="1" x14ac:dyDescent="0.25">
      <c r="A49" s="52" t="str">
        <f t="shared" si="6"/>
        <v>BAVM 172 </v>
      </c>
      <c r="B49" s="17" t="str">
        <f t="shared" si="7"/>
        <v>II</v>
      </c>
      <c r="C49" s="52">
        <f t="shared" si="8"/>
        <v>53056.313999999998</v>
      </c>
      <c r="D49" s="13" t="str">
        <f t="shared" si="9"/>
        <v>vis</v>
      </c>
      <c r="E49" s="60">
        <f>VLOOKUP(C49,Active!C$21:E$970,3,FALSE)</f>
        <v>2280.5048969063409</v>
      </c>
      <c r="F49" s="17" t="s">
        <v>67</v>
      </c>
      <c r="G49" s="13" t="str">
        <f t="shared" si="10"/>
        <v>53056.3140</v>
      </c>
      <c r="H49" s="52">
        <f t="shared" si="11"/>
        <v>12189.5</v>
      </c>
      <c r="I49" s="61" t="s">
        <v>279</v>
      </c>
      <c r="J49" s="62" t="s">
        <v>280</v>
      </c>
      <c r="K49" s="61" t="s">
        <v>281</v>
      </c>
      <c r="L49" s="61" t="s">
        <v>282</v>
      </c>
      <c r="M49" s="62" t="s">
        <v>181</v>
      </c>
      <c r="N49" s="62" t="s">
        <v>271</v>
      </c>
      <c r="O49" s="63" t="s">
        <v>183</v>
      </c>
      <c r="P49" s="64" t="s">
        <v>273</v>
      </c>
    </row>
    <row r="50" spans="1:16" ht="12.75" customHeight="1" thickBot="1" x14ac:dyDescent="0.25">
      <c r="A50" s="52" t="str">
        <f t="shared" si="6"/>
        <v>IBVS 5843 </v>
      </c>
      <c r="B50" s="17" t="str">
        <f t="shared" si="7"/>
        <v>I</v>
      </c>
      <c r="C50" s="52">
        <f t="shared" si="8"/>
        <v>53372.371800000001</v>
      </c>
      <c r="D50" s="13" t="str">
        <f t="shared" si="9"/>
        <v>vis</v>
      </c>
      <c r="E50" s="60">
        <f>VLOOKUP(C50,Active!C$21:E$970,3,FALSE)</f>
        <v>2458.3036721046888</v>
      </c>
      <c r="F50" s="17" t="s">
        <v>67</v>
      </c>
      <c r="G50" s="13" t="str">
        <f t="shared" si="10"/>
        <v>53372.3718</v>
      </c>
      <c r="H50" s="52">
        <f t="shared" si="11"/>
        <v>12526</v>
      </c>
      <c r="I50" s="61" t="s">
        <v>283</v>
      </c>
      <c r="J50" s="62" t="s">
        <v>284</v>
      </c>
      <c r="K50" s="61" t="s">
        <v>285</v>
      </c>
      <c r="L50" s="61" t="s">
        <v>286</v>
      </c>
      <c r="M50" s="62" t="s">
        <v>287</v>
      </c>
      <c r="N50" s="62" t="s">
        <v>271</v>
      </c>
      <c r="O50" s="63" t="s">
        <v>288</v>
      </c>
      <c r="P50" s="64" t="s">
        <v>289</v>
      </c>
    </row>
    <row r="51" spans="1:16" ht="12.75" customHeight="1" thickBot="1" x14ac:dyDescent="0.25">
      <c r="A51" s="52" t="str">
        <f t="shared" si="6"/>
        <v>IBVS 5992 </v>
      </c>
      <c r="B51" s="17" t="str">
        <f t="shared" si="7"/>
        <v>I</v>
      </c>
      <c r="C51" s="52">
        <f t="shared" si="8"/>
        <v>55603.64</v>
      </c>
      <c r="D51" s="13" t="str">
        <f t="shared" si="9"/>
        <v>CCD</v>
      </c>
      <c r="E51" s="60">
        <f>VLOOKUP(C51,Active!C$21:E$970,3,FALSE)</f>
        <v>3713.5068441163216</v>
      </c>
      <c r="F51" s="17" t="str">
        <f>LEFT(M51,1)</f>
        <v>C</v>
      </c>
      <c r="G51" s="13" t="str">
        <f t="shared" si="10"/>
        <v>55603.6400</v>
      </c>
      <c r="H51" s="52">
        <f t="shared" si="11"/>
        <v>14900</v>
      </c>
      <c r="I51" s="61" t="s">
        <v>302</v>
      </c>
      <c r="J51" s="62" t="s">
        <v>303</v>
      </c>
      <c r="K51" s="61" t="s">
        <v>304</v>
      </c>
      <c r="L51" s="61" t="s">
        <v>305</v>
      </c>
      <c r="M51" s="62" t="s">
        <v>287</v>
      </c>
      <c r="N51" s="62" t="s">
        <v>67</v>
      </c>
      <c r="O51" s="63" t="s">
        <v>261</v>
      </c>
      <c r="P51" s="64" t="s">
        <v>306</v>
      </c>
    </row>
    <row r="52" spans="1:16" ht="12.75" customHeight="1" thickBot="1" x14ac:dyDescent="0.25">
      <c r="A52" s="52" t="str">
        <f t="shared" si="6"/>
        <v>OEJV 0160 </v>
      </c>
      <c r="B52" s="17" t="str">
        <f t="shared" si="7"/>
        <v>II</v>
      </c>
      <c r="C52" s="52">
        <f t="shared" si="8"/>
        <v>56292.466999999997</v>
      </c>
      <c r="D52" s="13" t="str">
        <f t="shared" si="9"/>
        <v>CCD</v>
      </c>
      <c r="E52" s="60">
        <f>VLOOKUP(C52,Active!C$21:E$970,3,FALSE)</f>
        <v>4101.0074750880958</v>
      </c>
      <c r="F52" s="17" t="str">
        <f>LEFT(M52,1)</f>
        <v>C</v>
      </c>
      <c r="G52" s="13" t="str">
        <f t="shared" si="10"/>
        <v>56292.467</v>
      </c>
      <c r="H52" s="52">
        <f t="shared" si="11"/>
        <v>15632.5</v>
      </c>
      <c r="I52" s="61" t="s">
        <v>307</v>
      </c>
      <c r="J52" s="62" t="s">
        <v>308</v>
      </c>
      <c r="K52" s="61" t="s">
        <v>309</v>
      </c>
      <c r="L52" s="61" t="s">
        <v>310</v>
      </c>
      <c r="M52" s="62" t="s">
        <v>287</v>
      </c>
      <c r="N52" s="62" t="s">
        <v>60</v>
      </c>
      <c r="O52" s="63" t="s">
        <v>311</v>
      </c>
      <c r="P52" s="64" t="s">
        <v>312</v>
      </c>
    </row>
    <row r="53" spans="1:16" ht="12.75" customHeight="1" thickBot="1" x14ac:dyDescent="0.25">
      <c r="A53" s="52" t="str">
        <f t="shared" si="6"/>
        <v>IBVS 6130 </v>
      </c>
      <c r="B53" s="17" t="str">
        <f t="shared" si="7"/>
        <v>II</v>
      </c>
      <c r="C53" s="52">
        <f t="shared" si="8"/>
        <v>56722.655500000001</v>
      </c>
      <c r="D53" s="13" t="str">
        <f t="shared" si="9"/>
        <v>CCD</v>
      </c>
      <c r="E53" s="60">
        <f>VLOOKUP(C53,Active!C$21:E$970,3,FALSE)</f>
        <v>4343.0106416114804</v>
      </c>
      <c r="F53" s="17" t="str">
        <f>LEFT(M53,1)</f>
        <v>C</v>
      </c>
      <c r="G53" s="13" t="str">
        <f t="shared" si="10"/>
        <v>56722.6555</v>
      </c>
      <c r="H53" s="52">
        <f t="shared" si="11"/>
        <v>16090.5</v>
      </c>
      <c r="I53" s="61" t="s">
        <v>318</v>
      </c>
      <c r="J53" s="62" t="s">
        <v>319</v>
      </c>
      <c r="K53" s="61" t="s">
        <v>320</v>
      </c>
      <c r="L53" s="61" t="s">
        <v>321</v>
      </c>
      <c r="M53" s="62" t="s">
        <v>287</v>
      </c>
      <c r="N53" s="62" t="s">
        <v>67</v>
      </c>
      <c r="O53" s="63" t="s">
        <v>322</v>
      </c>
      <c r="P53" s="64" t="s">
        <v>323</v>
      </c>
    </row>
    <row r="54" spans="1:16" ht="12.75" customHeight="1" thickBot="1" x14ac:dyDescent="0.25">
      <c r="A54" s="52" t="str">
        <f t="shared" si="6"/>
        <v>IBVS 6130 </v>
      </c>
      <c r="B54" s="17" t="str">
        <f t="shared" si="7"/>
        <v>I</v>
      </c>
      <c r="C54" s="52">
        <f t="shared" si="8"/>
        <v>56746.650300000001</v>
      </c>
      <c r="D54" s="13" t="str">
        <f t="shared" si="9"/>
        <v>CCD</v>
      </c>
      <c r="E54" s="60">
        <f>VLOOKUP(C54,Active!C$21:E$970,3,FALSE)</f>
        <v>4356.5089512596815</v>
      </c>
      <c r="F54" s="17" t="str">
        <f>LEFT(M54,1)</f>
        <v>C</v>
      </c>
      <c r="G54" s="13" t="str">
        <f t="shared" si="10"/>
        <v>56746.6503</v>
      </c>
      <c r="H54" s="52">
        <f t="shared" si="11"/>
        <v>16116</v>
      </c>
      <c r="I54" s="61" t="s">
        <v>324</v>
      </c>
      <c r="J54" s="62" t="s">
        <v>325</v>
      </c>
      <c r="K54" s="61" t="s">
        <v>326</v>
      </c>
      <c r="L54" s="61" t="s">
        <v>327</v>
      </c>
      <c r="M54" s="62" t="s">
        <v>287</v>
      </c>
      <c r="N54" s="62" t="s">
        <v>67</v>
      </c>
      <c r="O54" s="63" t="s">
        <v>322</v>
      </c>
      <c r="P54" s="64" t="s">
        <v>323</v>
      </c>
    </row>
    <row r="55" spans="1:16" ht="12.75" customHeight="1" thickBot="1" x14ac:dyDescent="0.25">
      <c r="A55" s="52" t="str">
        <f t="shared" si="6"/>
        <v>BAVM 239 </v>
      </c>
      <c r="B55" s="17" t="str">
        <f t="shared" si="7"/>
        <v>I</v>
      </c>
      <c r="C55" s="52">
        <f t="shared" si="8"/>
        <v>57061.290300000001</v>
      </c>
      <c r="D55" s="13" t="str">
        <f t="shared" si="9"/>
        <v>vis</v>
      </c>
      <c r="E55" s="60">
        <f>VLOOKUP(C55,Active!C$21:E$970,3,FALSE)</f>
        <v>4533.5101410053785</v>
      </c>
      <c r="F55" s="17" t="s">
        <v>67</v>
      </c>
      <c r="G55" s="13" t="str">
        <f t="shared" si="10"/>
        <v>57061.2903</v>
      </c>
      <c r="H55" s="52">
        <f t="shared" si="11"/>
        <v>16451</v>
      </c>
      <c r="I55" s="61" t="s">
        <v>328</v>
      </c>
      <c r="J55" s="62" t="s">
        <v>329</v>
      </c>
      <c r="K55" s="61" t="s">
        <v>330</v>
      </c>
      <c r="L55" s="61" t="s">
        <v>331</v>
      </c>
      <c r="M55" s="62" t="s">
        <v>287</v>
      </c>
      <c r="N55" s="62" t="s">
        <v>271</v>
      </c>
      <c r="O55" s="63" t="s">
        <v>183</v>
      </c>
      <c r="P55" s="64" t="s">
        <v>332</v>
      </c>
    </row>
    <row r="56" spans="1:16" ht="12.75" customHeight="1" thickBot="1" x14ac:dyDescent="0.25">
      <c r="A56" s="52" t="str">
        <f t="shared" si="6"/>
        <v>BAVM 76 </v>
      </c>
      <c r="B56" s="17" t="str">
        <f t="shared" si="7"/>
        <v>II</v>
      </c>
      <c r="C56" s="52">
        <f t="shared" si="8"/>
        <v>48690.478600000002</v>
      </c>
      <c r="D56" s="13" t="str">
        <f t="shared" si="9"/>
        <v>vis</v>
      </c>
      <c r="E56" s="60">
        <f>VLOOKUP(C56,Active!C$21:E$970,3,FALSE)</f>
        <v>-175.50215888402789</v>
      </c>
      <c r="F56" s="17" t="s">
        <v>67</v>
      </c>
      <c r="G56" s="13" t="str">
        <f t="shared" si="10"/>
        <v>48690.4786</v>
      </c>
      <c r="H56" s="52">
        <f t="shared" si="11"/>
        <v>7544.5</v>
      </c>
      <c r="I56" s="61" t="s">
        <v>178</v>
      </c>
      <c r="J56" s="62" t="s">
        <v>179</v>
      </c>
      <c r="K56" s="61">
        <v>7544.5</v>
      </c>
      <c r="L56" s="61" t="s">
        <v>180</v>
      </c>
      <c r="M56" s="62" t="s">
        <v>181</v>
      </c>
      <c r="N56" s="62" t="s">
        <v>182</v>
      </c>
      <c r="O56" s="63" t="s">
        <v>183</v>
      </c>
      <c r="P56" s="64" t="s">
        <v>184</v>
      </c>
    </row>
    <row r="57" spans="1:16" ht="12.75" customHeight="1" thickBot="1" x14ac:dyDescent="0.25">
      <c r="A57" s="52" t="str">
        <f t="shared" si="6"/>
        <v>BAVM 76 </v>
      </c>
      <c r="B57" s="17" t="str">
        <f t="shared" si="7"/>
        <v>II</v>
      </c>
      <c r="C57" s="52">
        <f t="shared" si="8"/>
        <v>48690.480499999998</v>
      </c>
      <c r="D57" s="13" t="str">
        <f t="shared" si="9"/>
        <v>vis</v>
      </c>
      <c r="E57" s="60">
        <f>VLOOKUP(C57,Active!C$21:E$970,3,FALSE)</f>
        <v>-175.50109003626616</v>
      </c>
      <c r="F57" s="17" t="s">
        <v>67</v>
      </c>
      <c r="G57" s="13" t="str">
        <f t="shared" si="10"/>
        <v>48690.4805</v>
      </c>
      <c r="H57" s="52">
        <f t="shared" si="11"/>
        <v>7544.5</v>
      </c>
      <c r="I57" s="61" t="s">
        <v>185</v>
      </c>
      <c r="J57" s="62" t="s">
        <v>186</v>
      </c>
      <c r="K57" s="61">
        <v>7544.5</v>
      </c>
      <c r="L57" s="61" t="s">
        <v>187</v>
      </c>
      <c r="M57" s="62" t="s">
        <v>181</v>
      </c>
      <c r="N57" s="62" t="s">
        <v>188</v>
      </c>
      <c r="O57" s="63" t="s">
        <v>183</v>
      </c>
      <c r="P57" s="64" t="s">
        <v>184</v>
      </c>
    </row>
    <row r="58" spans="1:16" ht="12.75" customHeight="1" thickBot="1" x14ac:dyDescent="0.25">
      <c r="A58" s="52" t="str">
        <f t="shared" si="6"/>
        <v>BAVM 76 </v>
      </c>
      <c r="B58" s="17" t="str">
        <f t="shared" si="7"/>
        <v>II</v>
      </c>
      <c r="C58" s="52">
        <f t="shared" si="8"/>
        <v>48985.5648</v>
      </c>
      <c r="D58" s="13" t="str">
        <f t="shared" si="9"/>
        <v>vis</v>
      </c>
      <c r="E58" s="60">
        <f>VLOOKUP(C58,Active!C$21:E$970,3,FALSE)</f>
        <v>-9.5009877756614358</v>
      </c>
      <c r="F58" s="17" t="s">
        <v>67</v>
      </c>
      <c r="G58" s="13" t="str">
        <f t="shared" si="10"/>
        <v>48985.5648</v>
      </c>
      <c r="H58" s="52">
        <f t="shared" si="11"/>
        <v>7858.5</v>
      </c>
      <c r="I58" s="61" t="s">
        <v>189</v>
      </c>
      <c r="J58" s="62" t="s">
        <v>190</v>
      </c>
      <c r="K58" s="61">
        <v>7858.5</v>
      </c>
      <c r="L58" s="61" t="s">
        <v>191</v>
      </c>
      <c r="M58" s="62" t="s">
        <v>181</v>
      </c>
      <c r="N58" s="62" t="s">
        <v>182</v>
      </c>
      <c r="O58" s="63" t="s">
        <v>183</v>
      </c>
      <c r="P58" s="64" t="s">
        <v>184</v>
      </c>
    </row>
    <row r="59" spans="1:16" ht="12.75" customHeight="1" thickBot="1" x14ac:dyDescent="0.25">
      <c r="A59" s="52" t="str">
        <f t="shared" si="6"/>
        <v>BAVM 76 </v>
      </c>
      <c r="B59" s="17" t="str">
        <f t="shared" si="7"/>
        <v>II</v>
      </c>
      <c r="C59" s="52">
        <f t="shared" si="8"/>
        <v>48985.565399999999</v>
      </c>
      <c r="D59" s="13" t="str">
        <f t="shared" si="9"/>
        <v>vis</v>
      </c>
      <c r="E59" s="60">
        <f>VLOOKUP(C59,Active!C$21:E$970,3,FALSE)</f>
        <v>-9.5006502447888828</v>
      </c>
      <c r="F59" s="17" t="s">
        <v>67</v>
      </c>
      <c r="G59" s="13" t="str">
        <f t="shared" si="10"/>
        <v>48985.5654</v>
      </c>
      <c r="H59" s="52">
        <f t="shared" si="11"/>
        <v>7858.5</v>
      </c>
      <c r="I59" s="61" t="s">
        <v>192</v>
      </c>
      <c r="J59" s="62" t="s">
        <v>193</v>
      </c>
      <c r="K59" s="61">
        <v>7858.5</v>
      </c>
      <c r="L59" s="61" t="s">
        <v>194</v>
      </c>
      <c r="M59" s="62" t="s">
        <v>181</v>
      </c>
      <c r="N59" s="62" t="s">
        <v>188</v>
      </c>
      <c r="O59" s="63" t="s">
        <v>183</v>
      </c>
      <c r="P59" s="64" t="s">
        <v>184</v>
      </c>
    </row>
    <row r="60" spans="1:16" ht="12.75" customHeight="1" thickBot="1" x14ac:dyDescent="0.25">
      <c r="A60" s="52" t="str">
        <f t="shared" si="6"/>
        <v>BAVM 76 </v>
      </c>
      <c r="B60" s="17" t="str">
        <f t="shared" si="7"/>
        <v>II</v>
      </c>
      <c r="C60" s="52">
        <f t="shared" si="8"/>
        <v>48986.453699999998</v>
      </c>
      <c r="D60" s="13" t="str">
        <f t="shared" si="9"/>
        <v>vis</v>
      </c>
      <c r="E60" s="60">
        <f>VLOOKUP(C60,Active!C$21:E$970,3,FALSE)</f>
        <v>-9.0009357874698068</v>
      </c>
      <c r="F60" s="17" t="s">
        <v>67</v>
      </c>
      <c r="G60" s="13" t="str">
        <f t="shared" si="10"/>
        <v>48986.4537</v>
      </c>
      <c r="H60" s="52">
        <f t="shared" si="11"/>
        <v>7859.5</v>
      </c>
      <c r="I60" s="61" t="s">
        <v>195</v>
      </c>
      <c r="J60" s="62" t="s">
        <v>196</v>
      </c>
      <c r="K60" s="61">
        <v>7859.5</v>
      </c>
      <c r="L60" s="61" t="s">
        <v>197</v>
      </c>
      <c r="M60" s="62" t="s">
        <v>181</v>
      </c>
      <c r="N60" s="62" t="s">
        <v>198</v>
      </c>
      <c r="O60" s="63" t="s">
        <v>183</v>
      </c>
      <c r="P60" s="64" t="s">
        <v>184</v>
      </c>
    </row>
    <row r="61" spans="1:16" ht="12.75" customHeight="1" thickBot="1" x14ac:dyDescent="0.25">
      <c r="A61" s="52" t="str">
        <f t="shared" si="6"/>
        <v>BAVM 76 </v>
      </c>
      <c r="B61" s="17" t="str">
        <f t="shared" si="7"/>
        <v>II</v>
      </c>
      <c r="C61" s="52">
        <f t="shared" si="8"/>
        <v>48986.454100000003</v>
      </c>
      <c r="D61" s="13" t="str">
        <f t="shared" si="9"/>
        <v>vis</v>
      </c>
      <c r="E61" s="60">
        <f>VLOOKUP(C61,Active!C$21:E$970,3,FALSE)</f>
        <v>-9.0007107668853745</v>
      </c>
      <c r="F61" s="17" t="s">
        <v>67</v>
      </c>
      <c r="G61" s="13" t="str">
        <f t="shared" si="10"/>
        <v>48986.4541</v>
      </c>
      <c r="H61" s="52">
        <f t="shared" si="11"/>
        <v>7859.5</v>
      </c>
      <c r="I61" s="61" t="s">
        <v>199</v>
      </c>
      <c r="J61" s="62" t="s">
        <v>196</v>
      </c>
      <c r="K61" s="61">
        <v>7859.5</v>
      </c>
      <c r="L61" s="61" t="s">
        <v>200</v>
      </c>
      <c r="M61" s="62" t="s">
        <v>181</v>
      </c>
      <c r="N61" s="62" t="s">
        <v>188</v>
      </c>
      <c r="O61" s="63" t="s">
        <v>183</v>
      </c>
      <c r="P61" s="64" t="s">
        <v>184</v>
      </c>
    </row>
    <row r="62" spans="1:16" ht="12.75" customHeight="1" thickBot="1" x14ac:dyDescent="0.25">
      <c r="A62" s="52" t="str">
        <f t="shared" si="6"/>
        <v>BAVM 76 </v>
      </c>
      <c r="B62" s="17" t="str">
        <f t="shared" si="7"/>
        <v>II</v>
      </c>
      <c r="C62" s="52">
        <f t="shared" si="8"/>
        <v>49002.452700000002</v>
      </c>
      <c r="D62" s="13" t="str">
        <f t="shared" si="9"/>
        <v>vis</v>
      </c>
      <c r="E62" s="60">
        <f>VLOOKUP(C62,Active!C$21:E$970,3,FALSE)</f>
        <v>-6.7506174510722735E-4</v>
      </c>
      <c r="F62" s="17" t="s">
        <v>67</v>
      </c>
      <c r="G62" s="13" t="str">
        <f t="shared" si="10"/>
        <v>49002.4527</v>
      </c>
      <c r="H62" s="52">
        <f t="shared" si="11"/>
        <v>7876.5</v>
      </c>
      <c r="I62" s="61" t="s">
        <v>201</v>
      </c>
      <c r="J62" s="62" t="s">
        <v>202</v>
      </c>
      <c r="K62" s="61">
        <v>7876.5</v>
      </c>
      <c r="L62" s="61" t="s">
        <v>203</v>
      </c>
      <c r="M62" s="62" t="s">
        <v>181</v>
      </c>
      <c r="N62" s="62" t="s">
        <v>198</v>
      </c>
      <c r="O62" s="63" t="s">
        <v>183</v>
      </c>
      <c r="P62" s="64" t="s">
        <v>184</v>
      </c>
    </row>
    <row r="63" spans="1:16" ht="12.75" customHeight="1" thickBot="1" x14ac:dyDescent="0.25">
      <c r="A63" s="52" t="str">
        <f t="shared" si="6"/>
        <v>BAVM 76 </v>
      </c>
      <c r="B63" s="17" t="str">
        <f t="shared" si="7"/>
        <v>II</v>
      </c>
      <c r="C63" s="52">
        <f t="shared" si="8"/>
        <v>49002.453200000004</v>
      </c>
      <c r="D63" s="13" t="str">
        <f t="shared" si="9"/>
        <v>vis</v>
      </c>
      <c r="E63" s="60">
        <f>VLOOKUP(C63,Active!C$21:E$970,3,FALSE)</f>
        <v>-3.9378601661484912E-4</v>
      </c>
      <c r="F63" s="17" t="s">
        <v>67</v>
      </c>
      <c r="G63" s="13" t="str">
        <f t="shared" si="10"/>
        <v>49002.4532</v>
      </c>
      <c r="H63" s="52">
        <f t="shared" si="11"/>
        <v>7876.5</v>
      </c>
      <c r="I63" s="61" t="s">
        <v>204</v>
      </c>
      <c r="J63" s="62" t="s">
        <v>205</v>
      </c>
      <c r="K63" s="61">
        <v>7876.5</v>
      </c>
      <c r="L63" s="61" t="s">
        <v>206</v>
      </c>
      <c r="M63" s="62" t="s">
        <v>181</v>
      </c>
      <c r="N63" s="62" t="s">
        <v>188</v>
      </c>
      <c r="O63" s="63" t="s">
        <v>183</v>
      </c>
      <c r="P63" s="64" t="s">
        <v>184</v>
      </c>
    </row>
    <row r="64" spans="1:16" ht="12.75" customHeight="1" thickBot="1" x14ac:dyDescent="0.25">
      <c r="A64" s="52" t="str">
        <f t="shared" si="6"/>
        <v>BAVM 76 </v>
      </c>
      <c r="B64" s="17" t="str">
        <f t="shared" si="7"/>
        <v>II</v>
      </c>
      <c r="C64" s="52">
        <f t="shared" si="8"/>
        <v>49018.451000000001</v>
      </c>
      <c r="D64" s="13" t="str">
        <f t="shared" si="9"/>
        <v>vis</v>
      </c>
      <c r="E64" s="60">
        <f>VLOOKUP(C64,Active!C$21:E$970,3,FALSE)</f>
        <v>8.999191877958884</v>
      </c>
      <c r="F64" s="17" t="s">
        <v>67</v>
      </c>
      <c r="G64" s="13" t="str">
        <f t="shared" si="10"/>
        <v>49018.451</v>
      </c>
      <c r="H64" s="52">
        <f t="shared" si="11"/>
        <v>7893.5</v>
      </c>
      <c r="I64" s="61" t="s">
        <v>207</v>
      </c>
      <c r="J64" s="62" t="s">
        <v>208</v>
      </c>
      <c r="K64" s="61">
        <v>7893.5</v>
      </c>
      <c r="L64" s="61" t="s">
        <v>209</v>
      </c>
      <c r="M64" s="62" t="s">
        <v>181</v>
      </c>
      <c r="N64" s="62" t="s">
        <v>198</v>
      </c>
      <c r="O64" s="63" t="s">
        <v>183</v>
      </c>
      <c r="P64" s="64" t="s">
        <v>184</v>
      </c>
    </row>
    <row r="65" spans="1:16" ht="12.75" customHeight="1" thickBot="1" x14ac:dyDescent="0.25">
      <c r="A65" s="52" t="str">
        <f t="shared" si="6"/>
        <v>BAVM 76 </v>
      </c>
      <c r="B65" s="17" t="str">
        <f t="shared" si="7"/>
        <v>II</v>
      </c>
      <c r="C65" s="52">
        <f t="shared" si="8"/>
        <v>49018.453999999998</v>
      </c>
      <c r="D65" s="13" t="str">
        <f t="shared" si="9"/>
        <v>vis</v>
      </c>
      <c r="E65" s="60">
        <f>VLOOKUP(C65,Active!C$21:E$970,3,FALSE)</f>
        <v>9.0008795323216511</v>
      </c>
      <c r="F65" s="17" t="s">
        <v>67</v>
      </c>
      <c r="G65" s="13" t="str">
        <f t="shared" si="10"/>
        <v>49018.4540</v>
      </c>
      <c r="H65" s="52">
        <f t="shared" si="11"/>
        <v>7893.5</v>
      </c>
      <c r="I65" s="61" t="s">
        <v>210</v>
      </c>
      <c r="J65" s="62" t="s">
        <v>211</v>
      </c>
      <c r="K65" s="61">
        <v>7893.5</v>
      </c>
      <c r="L65" s="61" t="s">
        <v>212</v>
      </c>
      <c r="M65" s="62" t="s">
        <v>181</v>
      </c>
      <c r="N65" s="62" t="s">
        <v>188</v>
      </c>
      <c r="O65" s="63" t="s">
        <v>183</v>
      </c>
      <c r="P65" s="64" t="s">
        <v>184</v>
      </c>
    </row>
    <row r="66" spans="1:16" ht="12.75" customHeight="1" thickBot="1" x14ac:dyDescent="0.25">
      <c r="A66" s="52" t="str">
        <f t="shared" si="6"/>
        <v>BAVM 76 </v>
      </c>
      <c r="B66" s="17" t="str">
        <f t="shared" si="7"/>
        <v>I</v>
      </c>
      <c r="C66" s="52">
        <f t="shared" si="8"/>
        <v>49059.337899999999</v>
      </c>
      <c r="D66" s="13" t="str">
        <f t="shared" si="9"/>
        <v>vis</v>
      </c>
      <c r="E66" s="60">
        <f>VLOOKUP(C66,Active!C$21:E$970,3,FALSE)</f>
        <v>32.00017695618461</v>
      </c>
      <c r="F66" s="17" t="s">
        <v>67</v>
      </c>
      <c r="G66" s="13" t="str">
        <f t="shared" si="10"/>
        <v>49059.3379</v>
      </c>
      <c r="H66" s="52">
        <f t="shared" si="11"/>
        <v>7937</v>
      </c>
      <c r="I66" s="61" t="s">
        <v>213</v>
      </c>
      <c r="J66" s="62" t="s">
        <v>214</v>
      </c>
      <c r="K66" s="61">
        <v>7937</v>
      </c>
      <c r="L66" s="61" t="s">
        <v>215</v>
      </c>
      <c r="M66" s="62" t="s">
        <v>181</v>
      </c>
      <c r="N66" s="62" t="s">
        <v>198</v>
      </c>
      <c r="O66" s="63" t="s">
        <v>183</v>
      </c>
      <c r="P66" s="64" t="s">
        <v>184</v>
      </c>
    </row>
    <row r="67" spans="1:16" ht="12.75" customHeight="1" thickBot="1" x14ac:dyDescent="0.25">
      <c r="A67" s="52" t="str">
        <f t="shared" si="6"/>
        <v>BAVM 76 </v>
      </c>
      <c r="B67" s="17" t="str">
        <f t="shared" si="7"/>
        <v>I</v>
      </c>
      <c r="C67" s="52">
        <f t="shared" si="8"/>
        <v>49059.338000000003</v>
      </c>
      <c r="D67" s="13" t="str">
        <f t="shared" si="9"/>
        <v>vis</v>
      </c>
      <c r="E67" s="60">
        <f>VLOOKUP(C67,Active!C$21:E$970,3,FALSE)</f>
        <v>32.00023321133277</v>
      </c>
      <c r="F67" s="17" t="s">
        <v>67</v>
      </c>
      <c r="G67" s="13" t="str">
        <f t="shared" si="10"/>
        <v>49059.3380</v>
      </c>
      <c r="H67" s="52">
        <f t="shared" si="11"/>
        <v>7937</v>
      </c>
      <c r="I67" s="61" t="s">
        <v>216</v>
      </c>
      <c r="J67" s="62" t="s">
        <v>214</v>
      </c>
      <c r="K67" s="61">
        <v>7937</v>
      </c>
      <c r="L67" s="61" t="s">
        <v>217</v>
      </c>
      <c r="M67" s="62" t="s">
        <v>181</v>
      </c>
      <c r="N67" s="62" t="s">
        <v>188</v>
      </c>
      <c r="O67" s="63" t="s">
        <v>183</v>
      </c>
      <c r="P67" s="64" t="s">
        <v>184</v>
      </c>
    </row>
    <row r="68" spans="1:16" ht="12.75" customHeight="1" thickBot="1" x14ac:dyDescent="0.25">
      <c r="A68" s="52" t="str">
        <f t="shared" si="6"/>
        <v>BAVM 76 </v>
      </c>
      <c r="B68" s="17" t="str">
        <f t="shared" si="7"/>
        <v>II</v>
      </c>
      <c r="C68" s="52">
        <f t="shared" si="8"/>
        <v>49067.34</v>
      </c>
      <c r="D68" s="13" t="str">
        <f t="shared" si="9"/>
        <v>vis</v>
      </c>
      <c r="E68" s="60">
        <f>VLOOKUP(C68,Active!C$21:E$970,3,FALSE)</f>
        <v>36.501769952827345</v>
      </c>
      <c r="F68" s="17" t="s">
        <v>67</v>
      </c>
      <c r="G68" s="13" t="str">
        <f t="shared" si="10"/>
        <v>49067.340</v>
      </c>
      <c r="H68" s="52">
        <f t="shared" si="11"/>
        <v>7945.5</v>
      </c>
      <c r="I68" s="61" t="s">
        <v>218</v>
      </c>
      <c r="J68" s="62" t="s">
        <v>219</v>
      </c>
      <c r="K68" s="61">
        <v>7945.5</v>
      </c>
      <c r="L68" s="61" t="s">
        <v>220</v>
      </c>
      <c r="M68" s="62" t="s">
        <v>69</v>
      </c>
      <c r="N68" s="62"/>
      <c r="O68" s="63" t="s">
        <v>221</v>
      </c>
      <c r="P68" s="64" t="s">
        <v>184</v>
      </c>
    </row>
    <row r="69" spans="1:16" ht="12.75" customHeight="1" thickBot="1" x14ac:dyDescent="0.25">
      <c r="A69" s="52" t="str">
        <f t="shared" si="6"/>
        <v>BAVM 76 </v>
      </c>
      <c r="B69" s="17" t="str">
        <f t="shared" si="7"/>
        <v>I</v>
      </c>
      <c r="C69" s="52">
        <f t="shared" si="8"/>
        <v>49370.419000000002</v>
      </c>
      <c r="D69" s="13" t="str">
        <f t="shared" si="9"/>
        <v>vis</v>
      </c>
      <c r="E69" s="60">
        <f>VLOOKUP(C69,Active!C$21:E$970,3,FALSE)</f>
        <v>206.99930232931194</v>
      </c>
      <c r="F69" s="17" t="s">
        <v>67</v>
      </c>
      <c r="G69" s="13" t="str">
        <f t="shared" si="10"/>
        <v>49370.419</v>
      </c>
      <c r="H69" s="52">
        <f t="shared" si="11"/>
        <v>8268</v>
      </c>
      <c r="I69" s="61" t="s">
        <v>222</v>
      </c>
      <c r="J69" s="62" t="s">
        <v>223</v>
      </c>
      <c r="K69" s="61">
        <v>8268</v>
      </c>
      <c r="L69" s="61" t="s">
        <v>224</v>
      </c>
      <c r="M69" s="62" t="s">
        <v>181</v>
      </c>
      <c r="N69" s="62" t="s">
        <v>188</v>
      </c>
      <c r="O69" s="63" t="s">
        <v>183</v>
      </c>
      <c r="P69" s="64" t="s">
        <v>184</v>
      </c>
    </row>
    <row r="70" spans="1:16" ht="12.75" customHeight="1" thickBot="1" x14ac:dyDescent="0.25">
      <c r="A70" s="52" t="str">
        <f t="shared" si="6"/>
        <v>BAVM 76 </v>
      </c>
      <c r="B70" s="17" t="str">
        <f t="shared" si="7"/>
        <v>I</v>
      </c>
      <c r="C70" s="52">
        <f t="shared" si="8"/>
        <v>49370.419000000002</v>
      </c>
      <c r="D70" s="13" t="str">
        <f t="shared" si="9"/>
        <v>vis</v>
      </c>
      <c r="E70" s="60">
        <f>VLOOKUP(C70,Active!C$21:E$970,3,FALSE)</f>
        <v>206.99930232931194</v>
      </c>
      <c r="F70" s="17" t="s">
        <v>67</v>
      </c>
      <c r="G70" s="13" t="str">
        <f t="shared" si="10"/>
        <v>49370.419</v>
      </c>
      <c r="H70" s="52">
        <f t="shared" si="11"/>
        <v>8268</v>
      </c>
      <c r="I70" s="61" t="s">
        <v>222</v>
      </c>
      <c r="J70" s="62" t="s">
        <v>223</v>
      </c>
      <c r="K70" s="61">
        <v>8268</v>
      </c>
      <c r="L70" s="61" t="s">
        <v>224</v>
      </c>
      <c r="M70" s="62" t="s">
        <v>181</v>
      </c>
      <c r="N70" s="62" t="s">
        <v>198</v>
      </c>
      <c r="O70" s="63" t="s">
        <v>183</v>
      </c>
      <c r="P70" s="64" t="s">
        <v>184</v>
      </c>
    </row>
    <row r="71" spans="1:16" ht="12.75" customHeight="1" thickBot="1" x14ac:dyDescent="0.25">
      <c r="A71" s="52" t="str">
        <f t="shared" si="6"/>
        <v>BAVM 76 </v>
      </c>
      <c r="B71" s="17" t="str">
        <f t="shared" si="7"/>
        <v>I</v>
      </c>
      <c r="C71" s="52">
        <f t="shared" si="8"/>
        <v>49371.31</v>
      </c>
      <c r="D71" s="13" t="str">
        <f t="shared" si="9"/>
        <v>vis</v>
      </c>
      <c r="E71" s="60">
        <f>VLOOKUP(C71,Active!C$21:E$970,3,FALSE)</f>
        <v>207.5005356755575</v>
      </c>
      <c r="F71" s="17" t="s">
        <v>67</v>
      </c>
      <c r="G71" s="13" t="str">
        <f t="shared" si="10"/>
        <v>49371.310</v>
      </c>
      <c r="H71" s="52">
        <f t="shared" si="11"/>
        <v>8269</v>
      </c>
      <c r="I71" s="61" t="s">
        <v>225</v>
      </c>
      <c r="J71" s="62" t="s">
        <v>226</v>
      </c>
      <c r="K71" s="61">
        <v>8269</v>
      </c>
      <c r="L71" s="61" t="s">
        <v>227</v>
      </c>
      <c r="M71" s="62" t="s">
        <v>181</v>
      </c>
      <c r="N71" s="62" t="s">
        <v>182</v>
      </c>
      <c r="O71" s="63" t="s">
        <v>183</v>
      </c>
      <c r="P71" s="64" t="s">
        <v>184</v>
      </c>
    </row>
    <row r="72" spans="1:16" ht="12.75" customHeight="1" thickBot="1" x14ac:dyDescent="0.25">
      <c r="A72" s="52" t="str">
        <f t="shared" si="6"/>
        <v>BAVM 76 </v>
      </c>
      <c r="B72" s="17" t="str">
        <f t="shared" si="7"/>
        <v>I</v>
      </c>
      <c r="C72" s="52">
        <f t="shared" si="8"/>
        <v>49371.313000000002</v>
      </c>
      <c r="D72" s="13" t="str">
        <f t="shared" si="9"/>
        <v>vis</v>
      </c>
      <c r="E72" s="60">
        <f>VLOOKUP(C72,Active!C$21:E$970,3,FALSE)</f>
        <v>207.50222332992436</v>
      </c>
      <c r="F72" s="17" t="s">
        <v>67</v>
      </c>
      <c r="G72" s="13" t="str">
        <f t="shared" si="10"/>
        <v>49371.313</v>
      </c>
      <c r="H72" s="52">
        <f t="shared" si="11"/>
        <v>8269</v>
      </c>
      <c r="I72" s="61" t="s">
        <v>228</v>
      </c>
      <c r="J72" s="62" t="s">
        <v>229</v>
      </c>
      <c r="K72" s="61">
        <v>8269</v>
      </c>
      <c r="L72" s="61" t="s">
        <v>230</v>
      </c>
      <c r="M72" s="62" t="s">
        <v>181</v>
      </c>
      <c r="N72" s="62" t="s">
        <v>188</v>
      </c>
      <c r="O72" s="63" t="s">
        <v>183</v>
      </c>
      <c r="P72" s="64" t="s">
        <v>184</v>
      </c>
    </row>
    <row r="73" spans="1:16" ht="12.75" customHeight="1" thickBot="1" x14ac:dyDescent="0.25">
      <c r="A73" s="52" t="str">
        <f t="shared" si="6"/>
        <v>BAVM 76 </v>
      </c>
      <c r="B73" s="17" t="str">
        <f t="shared" si="7"/>
        <v>I</v>
      </c>
      <c r="C73" s="52">
        <f t="shared" si="8"/>
        <v>49402.42</v>
      </c>
      <c r="D73" s="13" t="str">
        <f t="shared" si="9"/>
        <v>vis</v>
      </c>
      <c r="E73" s="60">
        <f>VLOOKUP(C73,Active!C$21:E$970,3,FALSE)</f>
        <v>225.00151143512002</v>
      </c>
      <c r="F73" s="17" t="s">
        <v>67</v>
      </c>
      <c r="G73" s="13" t="str">
        <f t="shared" si="10"/>
        <v>49402.420</v>
      </c>
      <c r="H73" s="52">
        <f t="shared" si="11"/>
        <v>8302</v>
      </c>
      <c r="I73" s="61" t="s">
        <v>231</v>
      </c>
      <c r="J73" s="62" t="s">
        <v>232</v>
      </c>
      <c r="K73" s="61">
        <v>8302</v>
      </c>
      <c r="L73" s="61" t="s">
        <v>220</v>
      </c>
      <c r="M73" s="62" t="s">
        <v>181</v>
      </c>
      <c r="N73" s="62" t="s">
        <v>182</v>
      </c>
      <c r="O73" s="63" t="s">
        <v>183</v>
      </c>
      <c r="P73" s="64" t="s">
        <v>184</v>
      </c>
    </row>
    <row r="74" spans="1:16" ht="12.75" customHeight="1" thickBot="1" x14ac:dyDescent="0.25">
      <c r="A74" s="52" t="str">
        <f t="shared" si="6"/>
        <v>BAVM 76 </v>
      </c>
      <c r="B74" s="17" t="str">
        <f t="shared" si="7"/>
        <v>I</v>
      </c>
      <c r="C74" s="52">
        <f t="shared" si="8"/>
        <v>49402.421000000002</v>
      </c>
      <c r="D74" s="13" t="str">
        <f t="shared" si="9"/>
        <v>vis</v>
      </c>
      <c r="E74" s="60">
        <f>VLOOKUP(C74,Active!C$21:E$970,3,FALSE)</f>
        <v>225.00207398657702</v>
      </c>
      <c r="F74" s="17" t="s">
        <v>67</v>
      </c>
      <c r="G74" s="13" t="str">
        <f t="shared" si="10"/>
        <v>49402.421</v>
      </c>
      <c r="H74" s="52">
        <f t="shared" si="11"/>
        <v>8302</v>
      </c>
      <c r="I74" s="61" t="s">
        <v>233</v>
      </c>
      <c r="J74" s="62" t="s">
        <v>234</v>
      </c>
      <c r="K74" s="61">
        <v>8302</v>
      </c>
      <c r="L74" s="61" t="s">
        <v>235</v>
      </c>
      <c r="M74" s="62" t="s">
        <v>181</v>
      </c>
      <c r="N74" s="62" t="s">
        <v>188</v>
      </c>
      <c r="O74" s="63" t="s">
        <v>183</v>
      </c>
      <c r="P74" s="64" t="s">
        <v>184</v>
      </c>
    </row>
    <row r="75" spans="1:16" ht="12.75" customHeight="1" thickBot="1" x14ac:dyDescent="0.25">
      <c r="A75" s="52" t="str">
        <f t="shared" ref="A75:A83" si="12">P75</f>
        <v>BAVM 76 </v>
      </c>
      <c r="B75" s="17" t="str">
        <f t="shared" ref="B75:B83" si="13">IF(H75=INT(H75),"I","II")</f>
        <v>II</v>
      </c>
      <c r="C75" s="52">
        <f t="shared" ref="C75:C83" si="14">1*G75</f>
        <v>49688.612300000001</v>
      </c>
      <c r="D75" s="13" t="str">
        <f t="shared" ref="D75:D83" si="15">VLOOKUP(F75,I$1:J$5,2,FALSE)</f>
        <v>vis</v>
      </c>
      <c r="E75" s="60">
        <f>VLOOKUP(C75,Active!C$21:E$970,3,FALSE)</f>
        <v>385.99940615943342</v>
      </c>
      <c r="F75" s="17" t="s">
        <v>67</v>
      </c>
      <c r="G75" s="13" t="str">
        <f t="shared" ref="G75:G83" si="16">MID(I75,3,LEN(I75)-3)</f>
        <v>49688.6123</v>
      </c>
      <c r="H75" s="52">
        <f t="shared" ref="H75:H83" si="17">1*K75</f>
        <v>8606.5</v>
      </c>
      <c r="I75" s="61" t="s">
        <v>236</v>
      </c>
      <c r="J75" s="62" t="s">
        <v>237</v>
      </c>
      <c r="K75" s="61">
        <v>8606.5</v>
      </c>
      <c r="L75" s="61" t="s">
        <v>238</v>
      </c>
      <c r="M75" s="62" t="s">
        <v>181</v>
      </c>
      <c r="N75" s="62" t="s">
        <v>182</v>
      </c>
      <c r="O75" s="63" t="s">
        <v>183</v>
      </c>
      <c r="P75" s="64" t="s">
        <v>184</v>
      </c>
    </row>
    <row r="76" spans="1:16" ht="12.75" customHeight="1" thickBot="1" x14ac:dyDescent="0.25">
      <c r="A76" s="52" t="str">
        <f t="shared" si="12"/>
        <v>BAVM 76 </v>
      </c>
      <c r="B76" s="17" t="str">
        <f t="shared" si="13"/>
        <v>II</v>
      </c>
      <c r="C76" s="52">
        <f t="shared" si="14"/>
        <v>49688.6126</v>
      </c>
      <c r="D76" s="13" t="str">
        <f t="shared" si="15"/>
        <v>vis</v>
      </c>
      <c r="E76" s="60">
        <f>VLOOKUP(C76,Active!C$21:E$970,3,FALSE)</f>
        <v>385.99957492486965</v>
      </c>
      <c r="F76" s="17" t="s">
        <v>67</v>
      </c>
      <c r="G76" s="13" t="str">
        <f t="shared" si="16"/>
        <v>49688.6126</v>
      </c>
      <c r="H76" s="52">
        <f t="shared" si="17"/>
        <v>8606.5</v>
      </c>
      <c r="I76" s="61" t="s">
        <v>239</v>
      </c>
      <c r="J76" s="62" t="s">
        <v>240</v>
      </c>
      <c r="K76" s="61">
        <v>8606.5</v>
      </c>
      <c r="L76" s="61" t="s">
        <v>241</v>
      </c>
      <c r="M76" s="62" t="s">
        <v>181</v>
      </c>
      <c r="N76" s="62" t="s">
        <v>188</v>
      </c>
      <c r="O76" s="63" t="s">
        <v>183</v>
      </c>
      <c r="P76" s="64" t="s">
        <v>184</v>
      </c>
    </row>
    <row r="77" spans="1:16" ht="12.75" customHeight="1" thickBot="1" x14ac:dyDescent="0.25">
      <c r="A77" s="52" t="str">
        <f t="shared" si="12"/>
        <v>BAVM 91 </v>
      </c>
      <c r="B77" s="17" t="str">
        <f t="shared" si="13"/>
        <v>II</v>
      </c>
      <c r="C77" s="52">
        <f t="shared" si="14"/>
        <v>49739.275999999998</v>
      </c>
      <c r="D77" s="13" t="str">
        <f t="shared" si="15"/>
        <v>vis</v>
      </c>
      <c r="E77" s="60" t="e">
        <f>VLOOKUP(C77,Active!C$21:E$970,3,FALSE)</f>
        <v>#N/A</v>
      </c>
      <c r="F77" s="17" t="s">
        <v>67</v>
      </c>
      <c r="G77" s="13" t="str">
        <f t="shared" si="16"/>
        <v>49739.276</v>
      </c>
      <c r="H77" s="52">
        <f t="shared" si="17"/>
        <v>8660.5</v>
      </c>
      <c r="I77" s="61" t="s">
        <v>242</v>
      </c>
      <c r="J77" s="62" t="s">
        <v>243</v>
      </c>
      <c r="K77" s="61">
        <v>8660.5</v>
      </c>
      <c r="L77" s="61" t="s">
        <v>244</v>
      </c>
      <c r="M77" s="62" t="s">
        <v>181</v>
      </c>
      <c r="N77" s="62" t="s">
        <v>198</v>
      </c>
      <c r="O77" s="63" t="s">
        <v>183</v>
      </c>
      <c r="P77" s="64" t="s">
        <v>245</v>
      </c>
    </row>
    <row r="78" spans="1:16" ht="12.75" customHeight="1" thickBot="1" x14ac:dyDescent="0.25">
      <c r="A78" s="52" t="str">
        <f t="shared" si="12"/>
        <v>BAVM 91 </v>
      </c>
      <c r="B78" s="17" t="str">
        <f t="shared" si="13"/>
        <v>II</v>
      </c>
      <c r="C78" s="52">
        <f t="shared" si="14"/>
        <v>49739.277000000002</v>
      </c>
      <c r="D78" s="13" t="str">
        <f t="shared" si="15"/>
        <v>vis</v>
      </c>
      <c r="E78" s="60" t="e">
        <f>VLOOKUP(C78,Active!C$21:E$970,3,FALSE)</f>
        <v>#N/A</v>
      </c>
      <c r="F78" s="17" t="s">
        <v>67</v>
      </c>
      <c r="G78" s="13" t="str">
        <f t="shared" si="16"/>
        <v>49739.2770</v>
      </c>
      <c r="H78" s="52">
        <f t="shared" si="17"/>
        <v>8660.5</v>
      </c>
      <c r="I78" s="61" t="s">
        <v>246</v>
      </c>
      <c r="J78" s="62" t="s">
        <v>247</v>
      </c>
      <c r="K78" s="61">
        <v>8660.5</v>
      </c>
      <c r="L78" s="61" t="s">
        <v>248</v>
      </c>
      <c r="M78" s="62" t="s">
        <v>181</v>
      </c>
      <c r="N78" s="62" t="s">
        <v>188</v>
      </c>
      <c r="O78" s="63" t="s">
        <v>183</v>
      </c>
      <c r="P78" s="64" t="s">
        <v>245</v>
      </c>
    </row>
    <row r="79" spans="1:16" ht="12.75" customHeight="1" thickBot="1" x14ac:dyDescent="0.25">
      <c r="A79" s="52" t="str">
        <f t="shared" si="12"/>
        <v> BBS 122 </v>
      </c>
      <c r="B79" s="17" t="str">
        <f t="shared" si="13"/>
        <v>I</v>
      </c>
      <c r="C79" s="52">
        <f t="shared" si="14"/>
        <v>51609.331599999998</v>
      </c>
      <c r="D79" s="13" t="str">
        <f t="shared" si="15"/>
        <v>vis</v>
      </c>
      <c r="E79" s="60">
        <f>VLOOKUP(C79,Active!C$21:E$970,3,FALSE)</f>
        <v>1466.5028426821973</v>
      </c>
      <c r="F79" s="17" t="s">
        <v>67</v>
      </c>
      <c r="G79" s="13" t="str">
        <f t="shared" si="16"/>
        <v>51609.3316</v>
      </c>
      <c r="H79" s="52">
        <f t="shared" si="17"/>
        <v>10650</v>
      </c>
      <c r="I79" s="61" t="s">
        <v>258</v>
      </c>
      <c r="J79" s="62" t="s">
        <v>259</v>
      </c>
      <c r="K79" s="61">
        <v>10650</v>
      </c>
      <c r="L79" s="61" t="s">
        <v>241</v>
      </c>
      <c r="M79" s="62" t="s">
        <v>181</v>
      </c>
      <c r="N79" s="62" t="s">
        <v>260</v>
      </c>
      <c r="O79" s="63" t="s">
        <v>261</v>
      </c>
      <c r="P79" s="63" t="s">
        <v>262</v>
      </c>
    </row>
    <row r="80" spans="1:16" ht="12.75" customHeight="1" thickBot="1" x14ac:dyDescent="0.25">
      <c r="A80" s="52" t="str">
        <f t="shared" si="12"/>
        <v>IBVS 5224 </v>
      </c>
      <c r="B80" s="17" t="str">
        <f t="shared" si="13"/>
        <v>I</v>
      </c>
      <c r="C80" s="52">
        <f t="shared" si="14"/>
        <v>51933.745799999997</v>
      </c>
      <c r="D80" s="13" t="str">
        <f t="shared" si="15"/>
        <v>vis</v>
      </c>
      <c r="E80" s="60">
        <f>VLOOKUP(C80,Active!C$21:E$970,3,FALSE)</f>
        <v>1649.002522857631</v>
      </c>
      <c r="F80" s="17" t="s">
        <v>67</v>
      </c>
      <c r="G80" s="13" t="str">
        <f t="shared" si="16"/>
        <v>51933.7458</v>
      </c>
      <c r="H80" s="52">
        <f t="shared" si="17"/>
        <v>10995</v>
      </c>
      <c r="I80" s="61" t="s">
        <v>263</v>
      </c>
      <c r="J80" s="62" t="s">
        <v>264</v>
      </c>
      <c r="K80" s="61">
        <v>10995</v>
      </c>
      <c r="L80" s="61" t="s">
        <v>265</v>
      </c>
      <c r="M80" s="62" t="s">
        <v>181</v>
      </c>
      <c r="N80" s="62" t="s">
        <v>260</v>
      </c>
      <c r="O80" s="63" t="s">
        <v>266</v>
      </c>
      <c r="P80" s="64" t="s">
        <v>267</v>
      </c>
    </row>
    <row r="81" spans="1:16" ht="12.75" customHeight="1" thickBot="1" x14ac:dyDescent="0.25">
      <c r="A81" s="52" t="str">
        <f t="shared" si="12"/>
        <v>VSB 45 </v>
      </c>
      <c r="B81" s="17" t="str">
        <f t="shared" si="13"/>
        <v>I</v>
      </c>
      <c r="C81" s="52">
        <f t="shared" si="14"/>
        <v>54097.108</v>
      </c>
      <c r="D81" s="13" t="str">
        <f t="shared" si="15"/>
        <v>vis</v>
      </c>
      <c r="E81" s="60">
        <f>VLOOKUP(C81,Active!C$21:E$970,3,FALSE)</f>
        <v>2866.0050757780155</v>
      </c>
      <c r="F81" s="17" t="s">
        <v>67</v>
      </c>
      <c r="G81" s="13" t="str">
        <f t="shared" si="16"/>
        <v>54097.1080</v>
      </c>
      <c r="H81" s="52">
        <f t="shared" si="17"/>
        <v>13297</v>
      </c>
      <c r="I81" s="61" t="s">
        <v>290</v>
      </c>
      <c r="J81" s="62" t="s">
        <v>291</v>
      </c>
      <c r="K81" s="61" t="s">
        <v>292</v>
      </c>
      <c r="L81" s="61" t="s">
        <v>293</v>
      </c>
      <c r="M81" s="62" t="s">
        <v>181</v>
      </c>
      <c r="N81" s="62" t="s">
        <v>260</v>
      </c>
      <c r="O81" s="63" t="s">
        <v>294</v>
      </c>
      <c r="P81" s="64" t="s">
        <v>295</v>
      </c>
    </row>
    <row r="82" spans="1:16" ht="12.75" customHeight="1" thickBot="1" x14ac:dyDescent="0.25">
      <c r="A82" s="52" t="str">
        <f t="shared" si="12"/>
        <v>VSB 51 </v>
      </c>
      <c r="B82" s="17" t="str">
        <f t="shared" si="13"/>
        <v>II</v>
      </c>
      <c r="C82" s="52">
        <f t="shared" si="14"/>
        <v>55559.199699999997</v>
      </c>
      <c r="D82" s="13" t="str">
        <f t="shared" si="15"/>
        <v>vis</v>
      </c>
      <c r="E82" s="60">
        <f>VLOOKUP(C82,Active!C$21:E$970,3,FALSE)</f>
        <v>3688.5068886985237</v>
      </c>
      <c r="F82" s="17" t="s">
        <v>67</v>
      </c>
      <c r="G82" s="13" t="str">
        <f t="shared" si="16"/>
        <v>55559.1997</v>
      </c>
      <c r="H82" s="52">
        <f t="shared" si="17"/>
        <v>14852.5</v>
      </c>
      <c r="I82" s="61" t="s">
        <v>296</v>
      </c>
      <c r="J82" s="62" t="s">
        <v>297</v>
      </c>
      <c r="K82" s="61" t="s">
        <v>298</v>
      </c>
      <c r="L82" s="61" t="s">
        <v>299</v>
      </c>
      <c r="M82" s="62" t="s">
        <v>287</v>
      </c>
      <c r="N82" s="62" t="s">
        <v>67</v>
      </c>
      <c r="O82" s="63" t="s">
        <v>300</v>
      </c>
      <c r="P82" s="64" t="s">
        <v>301</v>
      </c>
    </row>
    <row r="83" spans="1:16" ht="12.75" customHeight="1" thickBot="1" x14ac:dyDescent="0.25">
      <c r="A83" s="52" t="str">
        <f t="shared" si="12"/>
        <v>VSB 56 </v>
      </c>
      <c r="B83" s="17" t="str">
        <f t="shared" si="13"/>
        <v>II</v>
      </c>
      <c r="C83" s="52">
        <f t="shared" si="14"/>
        <v>56311.133699999998</v>
      </c>
      <c r="D83" s="13" t="str">
        <f t="shared" si="15"/>
        <v>CCD</v>
      </c>
      <c r="E83" s="60">
        <f>VLOOKUP(C83,Active!C$21:E$970,3,FALSE)</f>
        <v>4111.5084543298526</v>
      </c>
      <c r="F83" s="17" t="str">
        <f>LEFT(M83,1)</f>
        <v>C</v>
      </c>
      <c r="G83" s="13" t="str">
        <f t="shared" si="16"/>
        <v>56311.1337</v>
      </c>
      <c r="H83" s="52">
        <f t="shared" si="17"/>
        <v>15652.5</v>
      </c>
      <c r="I83" s="61" t="s">
        <v>313</v>
      </c>
      <c r="J83" s="62" t="s">
        <v>314</v>
      </c>
      <c r="K83" s="61" t="s">
        <v>315</v>
      </c>
      <c r="L83" s="61" t="s">
        <v>316</v>
      </c>
      <c r="M83" s="62" t="s">
        <v>287</v>
      </c>
      <c r="N83" s="62" t="s">
        <v>67</v>
      </c>
      <c r="O83" s="63" t="s">
        <v>300</v>
      </c>
      <c r="P83" s="64" t="s">
        <v>317</v>
      </c>
    </row>
    <row r="84" spans="1:16" x14ac:dyDescent="0.2">
      <c r="B84" s="17"/>
      <c r="F84" s="17"/>
    </row>
    <row r="85" spans="1:16" x14ac:dyDescent="0.2">
      <c r="B85" s="17"/>
      <c r="F85" s="17"/>
    </row>
    <row r="86" spans="1:16" x14ac:dyDescent="0.2">
      <c r="B86" s="17"/>
      <c r="F86" s="17"/>
    </row>
    <row r="87" spans="1:16" x14ac:dyDescent="0.2">
      <c r="B87" s="17"/>
      <c r="F87" s="17"/>
    </row>
    <row r="88" spans="1:16" x14ac:dyDescent="0.2">
      <c r="B88" s="17"/>
      <c r="F88" s="17"/>
    </row>
    <row r="89" spans="1:16" x14ac:dyDescent="0.2">
      <c r="B89" s="17"/>
      <c r="F89" s="17"/>
    </row>
    <row r="90" spans="1:16" x14ac:dyDescent="0.2">
      <c r="B90" s="17"/>
      <c r="F90" s="17"/>
    </row>
    <row r="91" spans="1:16" x14ac:dyDescent="0.2">
      <c r="B91" s="17"/>
      <c r="F91" s="17"/>
    </row>
    <row r="92" spans="1:16" x14ac:dyDescent="0.2">
      <c r="B92" s="17"/>
      <c r="F92" s="17"/>
    </row>
    <row r="93" spans="1:16" x14ac:dyDescent="0.2">
      <c r="B93" s="17"/>
      <c r="F93" s="17"/>
    </row>
    <row r="94" spans="1:16" x14ac:dyDescent="0.2">
      <c r="B94" s="17"/>
      <c r="F94" s="17"/>
    </row>
    <row r="95" spans="1:16" x14ac:dyDescent="0.2">
      <c r="B95" s="17"/>
      <c r="F95" s="17"/>
    </row>
    <row r="96" spans="1:1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</sheetData>
  <phoneticPr fontId="0" type="noConversion"/>
  <hyperlinks>
    <hyperlink ref="P32" r:id="rId1" display="http://www.konkoly.hu/cgi-bin/IBVS?1471"/>
    <hyperlink ref="P33" r:id="rId2" display="http://www.konkoly.hu/cgi-bin/IBVS?1471"/>
    <hyperlink ref="P34" r:id="rId3" display="http://www.konkoly.hu/cgi-bin/IBVS?1471"/>
    <hyperlink ref="P35" r:id="rId4" display="http://www.konkoly.hu/cgi-bin/IBVS?1471"/>
    <hyperlink ref="P36" r:id="rId5" display="http://www.konkoly.hu/cgi-bin/IBVS?1471"/>
    <hyperlink ref="P37" r:id="rId6" display="http://www.konkoly.hu/cgi-bin/IBVS?1471"/>
    <hyperlink ref="P38" r:id="rId7" display="http://www.konkoly.hu/cgi-bin/IBVS?1471"/>
    <hyperlink ref="P39" r:id="rId8" display="http://www.konkoly.hu/cgi-bin/IBVS?1471"/>
    <hyperlink ref="P40" r:id="rId9" display="http://www.konkoly.hu/cgi-bin/IBVS?1471"/>
    <hyperlink ref="P41" r:id="rId10" display="http://www.konkoly.hu/cgi-bin/IBVS?1471"/>
    <hyperlink ref="P42" r:id="rId11" display="http://www.konkoly.hu/cgi-bin/IBVS?1471"/>
    <hyperlink ref="P43" r:id="rId12" display="http://www.konkoly.hu/cgi-bin/IBVS?1471"/>
    <hyperlink ref="P44" r:id="rId13" display="http://www.konkoly.hu/cgi-bin/IBVS?1471"/>
    <hyperlink ref="P56" r:id="rId14" display="http://www.bav-astro.de/sfs/BAVM_link.php?BAVMnr=76"/>
    <hyperlink ref="P57" r:id="rId15" display="http://www.bav-astro.de/sfs/BAVM_link.php?BAVMnr=76"/>
    <hyperlink ref="P58" r:id="rId16" display="http://www.bav-astro.de/sfs/BAVM_link.php?BAVMnr=76"/>
    <hyperlink ref="P59" r:id="rId17" display="http://www.bav-astro.de/sfs/BAVM_link.php?BAVMnr=76"/>
    <hyperlink ref="P60" r:id="rId18" display="http://www.bav-astro.de/sfs/BAVM_link.php?BAVMnr=76"/>
    <hyperlink ref="P61" r:id="rId19" display="http://www.bav-astro.de/sfs/BAVM_link.php?BAVMnr=76"/>
    <hyperlink ref="P62" r:id="rId20" display="http://www.bav-astro.de/sfs/BAVM_link.php?BAVMnr=76"/>
    <hyperlink ref="P63" r:id="rId21" display="http://www.bav-astro.de/sfs/BAVM_link.php?BAVMnr=76"/>
    <hyperlink ref="P64" r:id="rId22" display="http://www.bav-astro.de/sfs/BAVM_link.php?BAVMnr=76"/>
    <hyperlink ref="P65" r:id="rId23" display="http://www.bav-astro.de/sfs/BAVM_link.php?BAVMnr=76"/>
    <hyperlink ref="P66" r:id="rId24" display="http://www.bav-astro.de/sfs/BAVM_link.php?BAVMnr=76"/>
    <hyperlink ref="P67" r:id="rId25" display="http://www.bav-astro.de/sfs/BAVM_link.php?BAVMnr=76"/>
    <hyperlink ref="P68" r:id="rId26" display="http://www.bav-astro.de/sfs/BAVM_link.php?BAVMnr=76"/>
    <hyperlink ref="P69" r:id="rId27" display="http://www.bav-astro.de/sfs/BAVM_link.php?BAVMnr=76"/>
    <hyperlink ref="P70" r:id="rId28" display="http://www.bav-astro.de/sfs/BAVM_link.php?BAVMnr=76"/>
    <hyperlink ref="P71" r:id="rId29" display="http://www.bav-astro.de/sfs/BAVM_link.php?BAVMnr=76"/>
    <hyperlink ref="P72" r:id="rId30" display="http://www.bav-astro.de/sfs/BAVM_link.php?BAVMnr=76"/>
    <hyperlink ref="P73" r:id="rId31" display="http://www.bav-astro.de/sfs/BAVM_link.php?BAVMnr=76"/>
    <hyperlink ref="P74" r:id="rId32" display="http://www.bav-astro.de/sfs/BAVM_link.php?BAVMnr=76"/>
    <hyperlink ref="P75" r:id="rId33" display="http://www.bav-astro.de/sfs/BAVM_link.php?BAVMnr=76"/>
    <hyperlink ref="P76" r:id="rId34" display="http://www.bav-astro.de/sfs/BAVM_link.php?BAVMnr=76"/>
    <hyperlink ref="P77" r:id="rId35" display="http://www.bav-astro.de/sfs/BAVM_link.php?BAVMnr=91"/>
    <hyperlink ref="P78" r:id="rId36" display="http://www.bav-astro.de/sfs/BAVM_link.php?BAVMnr=91"/>
    <hyperlink ref="P45" r:id="rId37" display="http://www.bav-astro.de/sfs/BAVM_link.php?BAVMnr=91"/>
    <hyperlink ref="P46" r:id="rId38" display="http://www.bav-astro.de/sfs/BAVM_link.php?BAVMnr=102"/>
    <hyperlink ref="P80" r:id="rId39" display="http://www.konkoly.hu/cgi-bin/IBVS?5224"/>
    <hyperlink ref="P47" r:id="rId40" display="http://www.bav-astro.de/sfs/BAVM_link.php?BAVMnr=172"/>
    <hyperlink ref="P48" r:id="rId41" display="http://www.bav-astro.de/sfs/BAVM_link.php?BAVMnr=158"/>
    <hyperlink ref="P49" r:id="rId42" display="http://www.bav-astro.de/sfs/BAVM_link.php?BAVMnr=172"/>
    <hyperlink ref="P50" r:id="rId43" display="http://www.konkoly.hu/cgi-bin/IBVS?5843"/>
    <hyperlink ref="P81" r:id="rId44" display="http://vsolj.cetus-net.org/no45.pdf"/>
    <hyperlink ref="P82" r:id="rId45" display="http://vsolj.cetus-net.org/vsoljno51.pdf"/>
    <hyperlink ref="P51" r:id="rId46" display="http://www.konkoly.hu/cgi-bin/IBVS?5992"/>
    <hyperlink ref="P52" r:id="rId47" display="http://var.astro.cz/oejv/issues/oejv0160.pdf"/>
    <hyperlink ref="P83" r:id="rId48" display="http://vsolj.cetus-net.org/vsoljno56.pdf"/>
    <hyperlink ref="P53" r:id="rId49" display="http://www.konkoly.hu/cgi-bin/IBVS?6130"/>
    <hyperlink ref="P54" r:id="rId50" display="http://www.konkoly.hu/cgi-bin/IBVS?6130"/>
    <hyperlink ref="P55" r:id="rId5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2002-07-30T05:45:07Z</dcterms:created>
  <dcterms:modified xsi:type="dcterms:W3CDTF">2023-01-19T05:26:47Z</dcterms:modified>
</cp:coreProperties>
</file>