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AF1FBC4-9D25-48FE-AD90-9FC20BB67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/>
  <c r="G29" i="1" s="1"/>
  <c r="K29" i="1" s="1"/>
  <c r="Q29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3" i="1"/>
  <c r="F23" i="1"/>
  <c r="G23" i="1" s="1"/>
  <c r="K23" i="1" s="1"/>
  <c r="E24" i="1"/>
  <c r="F24" i="1" s="1"/>
  <c r="G24" i="1" s="1"/>
  <c r="K24" i="1" s="1"/>
  <c r="E21" i="1"/>
  <c r="F21" i="1" s="1"/>
  <c r="G21" i="1" s="1"/>
  <c r="K21" i="1" s="1"/>
  <c r="Q23" i="1"/>
  <c r="Q24" i="1"/>
  <c r="E22" i="1"/>
  <c r="F22" i="1" s="1"/>
  <c r="G22" i="1" s="1"/>
  <c r="K22" i="1" s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C9" i="1"/>
  <c r="D9" i="1"/>
  <c r="F16" i="1"/>
  <c r="F17" i="1" s="1"/>
  <c r="C17" i="1"/>
  <c r="Q21" i="1"/>
  <c r="C11" i="1"/>
  <c r="C12" i="1"/>
  <c r="O29" i="1" l="1"/>
  <c r="O28" i="1"/>
  <c r="O26" i="1"/>
  <c r="O25" i="1"/>
  <c r="O23" i="1"/>
  <c r="C15" i="1"/>
  <c r="O27" i="1"/>
  <c r="O22" i="1"/>
  <c r="O21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<sst xmlns="http://schemas.openxmlformats.org/spreadsheetml/2006/main" count="439" uniqueCount="70">
  <si>
    <t>OEJV 0189</t>
  </si>
  <si>
    <t>II</t>
  </si>
  <si>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</si>
  <si>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</si>
  <si>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</si>
  <si>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</si>
  <si>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</si>
  <si>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</si>
  <si>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</si>
  <si>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</si>
  <si>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</si>
  <si>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</si>
  <si>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</si>
  <si>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</si>
  <si>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</si>
  <si>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</si>
  <si>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</si>
  <si>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</si>
  <si>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</si>
  <si>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</si>
  <si>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</si>
  <si>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</si>
  <si>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</si>
  <si>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</si>
  <si>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</si>
  <si>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</si>
  <si>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</si>
  <si>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</si>
  <si>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</si>
  <si>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</si>
  <si>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</si>
  <si>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</si>
  <si>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</si>
  <si>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</si>
  <si>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</si>
  <si>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</si>
  <si>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</si>
  <si>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</si>
  <si>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</si>
  <si>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</si>
  <si>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</si>
  <si>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</si>
  <si>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</si>
  <si>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</si>
  <si>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</si>
  <si>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</si>
  <si>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</si>
  <si>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</si>
  <si>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</si>
  <si>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</si>
  <si>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</si>
  <si>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</si>
  <si>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</si>
  <si>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</si>
  <si>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</si>
  <si>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</si>
  <si>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</si>
  <si>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</si>
  <si>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</si>
  <si>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BR Mus</t>
  </si>
  <si>
    <t>G9235-1023</t>
  </si>
  <si>
    <t>EW/KE</t>
  </si>
  <si>
    <t>pr_0</t>
  </si>
  <si>
    <t>~</t>
  </si>
  <si>
    <t>BR</t>
  </si>
  <si>
    <t>BR Mus / GSC 9235-1023</t>
  </si>
  <si>
    <t>GCVS</t>
  </si>
  <si>
    <t>JAVSO 49, 251</t>
  </si>
  <si>
    <t>JAVSO, 48, 250</t>
  </si>
  <si>
    <t>JRBA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</si>
</sst>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166" fontId="38" fillId="0" borderId="0" xfId="0" applyNumberFormat="1" applyFont="1" applyAlignment="1"/>
    <xf numFmtId="165" fontId="38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3-4584-ACCF-799EFD00A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3-4584-ACCF-799EFD00A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3-4584-ACCF-799EFD00A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6.0200200023245998E-3</c:v>
                </c:pt>
                <c:pt idx="2">
                  <c:v>5.4639197769574821E-3</c:v>
                </c:pt>
                <c:pt idx="3">
                  <c:v>5.3823700582142919E-3</c:v>
                </c:pt>
                <c:pt idx="4">
                  <c:v>3.2050401059677824E-3</c:v>
                </c:pt>
                <c:pt idx="5">
                  <c:v>-7.1159796789288521E-5</c:v>
                </c:pt>
                <c:pt idx="6">
                  <c:v>1.967500000318978E-3</c:v>
                </c:pt>
                <c:pt idx="7">
                  <c:v>-2.3198000417323783E-4</c:v>
                </c:pt>
                <c:pt idx="8">
                  <c:v>-4.0663000982021913E-4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3-4584-ACCF-799EFD00A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3-4584-ACCF-799EFD00A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3-4584-ACCF-799EFD00A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  <c:pt idx="7">
                    <c:v>8.0000000000000007E-5</c:v>
                  </c:pt>
                  <c:pt idx="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3-4584-ACCF-799EFD00A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2.4561467201918807E-3</c:v>
                </c:pt>
                <c:pt idx="1">
                  <c:v>2.377283719147986E-3</c:v>
                </c:pt>
                <c:pt idx="2">
                  <c:v>2.3713565661682848E-3</c:v>
                </c:pt>
                <c:pt idx="3">
                  <c:v>2.3712609669266768E-3</c:v>
                </c:pt>
                <c:pt idx="4">
                  <c:v>2.358966904455877E-3</c:v>
                </c:pt>
                <c:pt idx="5">
                  <c:v>2.3585845074894449E-3</c:v>
                </c:pt>
                <c:pt idx="6">
                  <c:v>2.3525808751164571E-3</c:v>
                </c:pt>
                <c:pt idx="7">
                  <c:v>2.3415933356143014E-3</c:v>
                </c:pt>
                <c:pt idx="8">
                  <c:v>2.3413065378894773E-3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3-4584-ACCF-799EFD00A7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  <c:pt idx="7">
                  <c:v>8987</c:v>
                </c:pt>
                <c:pt idx="8">
                  <c:v>9009.5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33-4584-ACCF-799EFD00A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292168"/>
        <c:axId val="1"/>
      </c:scatterChart>
      <c:valAx>
        <c:axId val="43329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9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2857FAA-A0F1-40AB-92F2-859CBC663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9.85546875" customWidth="1"/>
    <col min="8" max="10" width="8.5703125" customWidth="1"/>
    <col min="11" max="11" width="11.710937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65</v>
      </c>
      <c r="F1" s="51" t="s">
        <v>59</v>
      </c>
      <c r="G1" s="30">
        <v>0</v>
      </c>
      <c r="H1" s="31"/>
      <c r="I1" s="52" t="s">
        <v>60</v>
      </c>
      <c r="J1" s="53" t="s">
        <v>59</v>
      </c>
      <c r="K1" s="54">
        <v>12.04518</v>
      </c>
      <c r="L1" s="33">
        <v>-72.521199999999993</v>
      </c>
      <c r="M1" s="34">
        <v>52500.621200000001</v>
      </c>
      <c r="N1" s="34">
        <v>0.79819753999999998</v>
      </c>
      <c r="O1" s="32" t="s">
        <v>61</v>
      </c>
      <c r="P1" s="33">
        <v>10.64</v>
      </c>
      <c r="Q1" s="33">
        <v>11.28</v>
      </c>
      <c r="R1" s="55" t="s">
        <v>62</v>
      </c>
      <c r="S1" s="56" t="s">
        <v>63</v>
      </c>
      <c r="T1" s="57" t="s">
        <v>64</v>
      </c>
    </row>
    <row r="2" spans="1:20" x14ac:dyDescent="0.2">
      <c r="A2" t="s">
        <v>27</v>
      </c>
      <c r="B2" t="s">
        <v>61</v>
      </c>
      <c r="C2" s="29"/>
      <c r="D2" s="3"/>
    </row>
    <row r="3" spans="1:20" ht="13.5" thickBot="1" x14ac:dyDescent="0.25"/>
    <row r="4" spans="1:20" ht="14.25" thickTop="1" thickBot="1" x14ac:dyDescent="0.25">
      <c r="A4" s="5" t="s">
        <v>4</v>
      </c>
      <c r="C4" s="26">
        <v>44360.602959999997</v>
      </c>
      <c r="D4" s="27">
        <v>0.79819684800000001</v>
      </c>
    </row>
    <row r="5" spans="1:20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20" x14ac:dyDescent="0.2">
      <c r="A6" s="5" t="s">
        <v>5</v>
      </c>
    </row>
    <row r="7" spans="1:20" x14ac:dyDescent="0.2">
      <c r="A7" t="s">
        <v>6</v>
      </c>
      <c r="C7" s="8">
        <v>52500.621200000001</v>
      </c>
      <c r="D7" s="28" t="s">
        <v>66</v>
      </c>
    </row>
    <row r="8" spans="1:20" x14ac:dyDescent="0.2">
      <c r="A8" t="s">
        <v>7</v>
      </c>
      <c r="C8" s="8">
        <v>0.79819753999999998</v>
      </c>
      <c r="D8" s="28" t="s">
        <v>66</v>
      </c>
    </row>
    <row r="9" spans="1:20" x14ac:dyDescent="0.2">
      <c r="A9" s="24" t="s">
        <v>36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20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0" x14ac:dyDescent="0.2">
      <c r="A11" s="10" t="s">
        <v>19</v>
      </c>
      <c r="B11" s="10"/>
      <c r="C11" s="21">
        <f ca="1">INTERCEPT(INDIRECT($D$9):G991,INDIRECT($C$9):F991)</f>
        <v>2.4561467201918807E-3</v>
      </c>
      <c r="D11" s="3"/>
      <c r="E11" s="10"/>
    </row>
    <row r="12" spans="1:20" x14ac:dyDescent="0.2">
      <c r="A12" s="10" t="s">
        <v>20</v>
      </c>
      <c r="B12" s="10"/>
      <c r="C12" s="21">
        <f ca="1">SLOPE(INDIRECT($D$9):G991,INDIRECT($C$9):F991)</f>
        <v>-1.2746565547744427E-8</v>
      </c>
      <c r="D12" s="3"/>
      <c r="E12" s="10"/>
    </row>
    <row r="13" spans="1:20" x14ac:dyDescent="0.2">
      <c r="A13" s="10" t="s">
        <v>22</v>
      </c>
      <c r="B13" s="10"/>
      <c r="C13" s="3" t="s">
        <v>17</v>
      </c>
    </row>
    <row r="14" spans="1:20" x14ac:dyDescent="0.2">
      <c r="A14" s="10"/>
      <c r="B14" s="10"/>
      <c r="C14" s="10"/>
    </row>
    <row r="15" spans="1:20" x14ac:dyDescent="0.2">
      <c r="A15" s="12" t="s">
        <v>21</v>
      </c>
      <c r="B15" s="10"/>
      <c r="C15" s="13">
        <f ca="1">(C7+C11)+(C8+C12)*INT(MAX(F21:F3532))</f>
        <v>59691.585179172915</v>
      </c>
      <c r="E15" s="14" t="s">
        <v>38</v>
      </c>
      <c r="F15" s="35">
        <v>1</v>
      </c>
    </row>
    <row r="16" spans="1:20" x14ac:dyDescent="0.2">
      <c r="A16" s="16" t="s">
        <v>8</v>
      </c>
      <c r="B16" s="10"/>
      <c r="C16" s="17">
        <f ca="1">+C8+C12</f>
        <v>0.7981975272534344</v>
      </c>
      <c r="E16" s="14" t="s">
        <v>34</v>
      </c>
      <c r="F16" s="36">
        <f ca="1">NOW()+15018.5+$C$5/24</f>
        <v>59995.84805659722</v>
      </c>
    </row>
    <row r="17" spans="1:21" ht="13.5" thickBot="1" x14ac:dyDescent="0.25">
      <c r="A17" s="14" t="s">
        <v>31</v>
      </c>
      <c r="B17" s="10"/>
      <c r="C17" s="10">
        <f>COUNT(C21:C2190)</f>
        <v>9</v>
      </c>
      <c r="E17" s="14" t="s">
        <v>39</v>
      </c>
      <c r="F17" s="15">
        <f ca="1">ROUND(2*(F16-$C$7)/$C$8,0)/2+F15</f>
        <v>9391</v>
      </c>
    </row>
    <row r="18" spans="1:21" ht="14.25" thickTop="1" thickBot="1" x14ac:dyDescent="0.25">
      <c r="A18" s="16" t="s">
        <v>9</v>
      </c>
      <c r="B18" s="10"/>
      <c r="C18" s="19">
        <f ca="1">+C15</f>
        <v>59691.585179172915</v>
      </c>
      <c r="D18" s="20">
        <f ca="1">+C16</f>
        <v>0.7981975272534344</v>
      </c>
      <c r="E18" s="14" t="s">
        <v>40</v>
      </c>
      <c r="F18" s="23">
        <f ca="1">ROUND(2*(F16-$C$15)/$C$16,0)/2+F15</f>
        <v>382</v>
      </c>
    </row>
    <row r="19" spans="1:21" ht="13.5" thickTop="1" x14ac:dyDescent="0.2">
      <c r="E19" s="14" t="s">
        <v>35</v>
      </c>
      <c r="F19" s="18">
        <f ca="1">+$C$15+$C$16*F18-15018.5-$C$5/24</f>
        <v>44978.39246791706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37</v>
      </c>
    </row>
    <row r="21" spans="1:21" x14ac:dyDescent="0.2">
      <c r="A21" t="s">
        <v>66</v>
      </c>
      <c r="C21" s="8">
        <v>52500.621200000001</v>
      </c>
      <c r="D21" s="8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K21">
        <f t="shared" ref="K21:K27" si="3">+G21</f>
        <v>0</v>
      </c>
      <c r="O21">
        <f t="shared" ref="O21:O27" ca="1" si="4">+C$11+C$12*$F21</f>
        <v>2.4561467201918807E-3</v>
      </c>
      <c r="Q21" s="2">
        <f t="shared" ref="Q21:Q27" si="5">+C21-15018.5</f>
        <v>37482.121200000001</v>
      </c>
    </row>
    <row r="22" spans="1:21" x14ac:dyDescent="0.2">
      <c r="A22" s="58" t="s">
        <v>2</v>
      </c>
      <c r="B22" s="59" t="s">
        <v>3</v>
      </c>
      <c r="C22" s="58">
        <v>57439.075400000002</v>
      </c>
      <c r="D22" s="58">
        <v>1E-4</v>
      </c>
      <c r="E22">
        <f t="shared" si="0"/>
        <v>6187.0075420177318</v>
      </c>
      <c r="F22">
        <f t="shared" si="1"/>
        <v>6187</v>
      </c>
      <c r="G22">
        <f t="shared" si="2"/>
        <v>6.0200200023245998E-3</v>
      </c>
      <c r="K22">
        <f t="shared" si="3"/>
        <v>6.0200200023245998E-3</v>
      </c>
      <c r="O22">
        <f t="shared" ca="1" si="4"/>
        <v>2.377283719147986E-3</v>
      </c>
      <c r="Q22" s="2">
        <f t="shared" si="5"/>
        <v>42420.575400000002</v>
      </c>
    </row>
    <row r="23" spans="1:21" x14ac:dyDescent="0.2">
      <c r="A23" s="60" t="s">
        <v>0</v>
      </c>
      <c r="B23" s="61" t="s">
        <v>3</v>
      </c>
      <c r="C23" s="60">
        <v>57810.236699999776</v>
      </c>
      <c r="D23" s="60">
        <v>1.2999999999999999E-3</v>
      </c>
      <c r="E23">
        <f t="shared" si="0"/>
        <v>6652.0068453227432</v>
      </c>
      <c r="F23">
        <f t="shared" si="1"/>
        <v>6652</v>
      </c>
      <c r="G23">
        <f t="shared" si="2"/>
        <v>5.4639197769574821E-3</v>
      </c>
      <c r="K23">
        <f t="shared" si="3"/>
        <v>5.4639197769574821E-3</v>
      </c>
      <c r="O23">
        <f t="shared" ca="1" si="4"/>
        <v>2.3713565661682848E-3</v>
      </c>
      <c r="Q23" s="2">
        <f t="shared" si="5"/>
        <v>42791.736699999776</v>
      </c>
    </row>
    <row r="24" spans="1:21" ht="12" customHeight="1" x14ac:dyDescent="0.2">
      <c r="A24" s="60" t="s">
        <v>0</v>
      </c>
      <c r="B24" s="61" t="s">
        <v>1</v>
      </c>
      <c r="C24" s="60">
        <v>57816.223100000061</v>
      </c>
      <c r="D24" s="60">
        <v>1.1999999999999999E-3</v>
      </c>
      <c r="E24">
        <f t="shared" si="0"/>
        <v>6659.5067431554098</v>
      </c>
      <c r="F24">
        <f t="shared" si="1"/>
        <v>6659.5</v>
      </c>
      <c r="G24">
        <f t="shared" si="2"/>
        <v>5.3823700582142919E-3</v>
      </c>
      <c r="K24">
        <f t="shared" si="3"/>
        <v>5.3823700582142919E-3</v>
      </c>
      <c r="O24">
        <f t="shared" ca="1" si="4"/>
        <v>2.3712609669266768E-3</v>
      </c>
      <c r="Q24" s="2">
        <f t="shared" si="5"/>
        <v>42797.723100000061</v>
      </c>
    </row>
    <row r="25" spans="1:21" ht="12" customHeight="1" x14ac:dyDescent="0.2">
      <c r="A25" s="65" t="s">
        <v>68</v>
      </c>
      <c r="B25" s="66" t="s">
        <v>3</v>
      </c>
      <c r="C25" s="67">
        <v>58586.082450000104</v>
      </c>
      <c r="D25" s="65">
        <v>1.3699999999999999E-3</v>
      </c>
      <c r="E25">
        <f t="shared" si="0"/>
        <v>7624.0040153470054</v>
      </c>
      <c r="F25">
        <f t="shared" si="1"/>
        <v>7624</v>
      </c>
      <c r="G25">
        <f t="shared" si="2"/>
        <v>3.2050401059677824E-3</v>
      </c>
      <c r="K25">
        <f t="shared" si="3"/>
        <v>3.2050401059677824E-3</v>
      </c>
      <c r="O25">
        <f t="shared" ca="1" si="4"/>
        <v>2.358966904455877E-3</v>
      </c>
      <c r="Q25" s="2">
        <f t="shared" si="5"/>
        <v>43567.582450000104</v>
      </c>
    </row>
    <row r="26" spans="1:21" ht="12" customHeight="1" x14ac:dyDescent="0.2">
      <c r="A26" s="65" t="s">
        <v>68</v>
      </c>
      <c r="B26" s="66" t="s">
        <v>3</v>
      </c>
      <c r="C26" s="67">
        <v>58610.025100000203</v>
      </c>
      <c r="D26" s="65">
        <v>8.0000000000000007E-5</v>
      </c>
      <c r="E26">
        <f t="shared" si="0"/>
        <v>7653.9999108493885</v>
      </c>
      <c r="F26">
        <f t="shared" si="1"/>
        <v>7654</v>
      </c>
      <c r="G26">
        <f t="shared" si="2"/>
        <v>-7.1159796789288521E-5</v>
      </c>
      <c r="K26">
        <f t="shared" si="3"/>
        <v>-7.1159796789288521E-5</v>
      </c>
      <c r="O26">
        <f t="shared" ca="1" si="4"/>
        <v>2.3585845074894449E-3</v>
      </c>
      <c r="Q26" s="2">
        <f t="shared" si="5"/>
        <v>43591.525100000203</v>
      </c>
    </row>
    <row r="27" spans="1:21" ht="12" customHeight="1" x14ac:dyDescent="0.2">
      <c r="A27" s="62" t="s">
        <v>67</v>
      </c>
      <c r="B27" s="63" t="s">
        <v>1</v>
      </c>
      <c r="C27" s="64">
        <v>58985.978179999998</v>
      </c>
      <c r="D27" s="64">
        <v>1.23E-3</v>
      </c>
      <c r="E27">
        <f t="shared" si="0"/>
        <v>8125.0024649286652</v>
      </c>
      <c r="F27">
        <f t="shared" si="1"/>
        <v>8125</v>
      </c>
      <c r="G27">
        <f t="shared" si="2"/>
        <v>1.967500000318978E-3</v>
      </c>
      <c r="K27">
        <f t="shared" si="3"/>
        <v>1.967500000318978E-3</v>
      </c>
      <c r="O27">
        <f t="shared" ca="1" si="4"/>
        <v>2.3525808751164571E-3</v>
      </c>
      <c r="Q27" s="2">
        <f t="shared" si="5"/>
        <v>43967.478179999998</v>
      </c>
    </row>
    <row r="28" spans="1:21" ht="12" customHeight="1" x14ac:dyDescent="0.2">
      <c r="A28" s="68" t="s">
        <v>69</v>
      </c>
      <c r="B28" s="69" t="s">
        <v>3</v>
      </c>
      <c r="C28" s="70">
        <v>59674.022259999998</v>
      </c>
      <c r="D28" s="71">
        <v>8.0000000000000007E-5</v>
      </c>
      <c r="E28">
        <f t="shared" ref="E28:E29" si="6">+(C28-C$7)/C$8</f>
        <v>8986.9997093701859</v>
      </c>
      <c r="F28">
        <f t="shared" ref="F28:F29" si="7">ROUND(2*E28,0)/2</f>
        <v>8987</v>
      </c>
      <c r="G28">
        <f t="shared" ref="G28:G29" si="8">+C28-(C$7+F28*C$8)</f>
        <v>-2.3198000417323783E-4</v>
      </c>
      <c r="K28">
        <f t="shared" ref="K28:K29" si="9">+G28</f>
        <v>-2.3198000417323783E-4</v>
      </c>
      <c r="O28">
        <f t="shared" ref="O28:O29" ca="1" si="10">+C$11+C$12*$F28</f>
        <v>2.3415933356143014E-3</v>
      </c>
      <c r="Q28" s="2">
        <f t="shared" ref="Q28:Q29" si="11">+C28-15018.5</f>
        <v>44655.522259999998</v>
      </c>
    </row>
    <row r="29" spans="1:21" ht="12" customHeight="1" x14ac:dyDescent="0.2">
      <c r="A29" s="68" t="s">
        <v>69</v>
      </c>
      <c r="B29" s="69" t="s">
        <v>1</v>
      </c>
      <c r="C29" s="70">
        <v>59691.98152999999</v>
      </c>
      <c r="D29" s="71">
        <v>8.0000000000000007E-5</v>
      </c>
      <c r="E29">
        <f t="shared" si="6"/>
        <v>9009.4994905646909</v>
      </c>
      <c r="F29">
        <f t="shared" si="7"/>
        <v>9009.5</v>
      </c>
      <c r="G29">
        <f t="shared" si="8"/>
        <v>-4.0663000982021913E-4</v>
      </c>
      <c r="K29">
        <f t="shared" si="9"/>
        <v>-4.0663000982021913E-4</v>
      </c>
      <c r="O29">
        <f t="shared" ca="1" si="10"/>
        <v>2.3413065378894773E-3</v>
      </c>
      <c r="Q29" s="2">
        <f t="shared" si="11"/>
        <v>44673.48152999999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27">
    <sortCondition ref="C21:C27"/>
  </sortState>
  <phoneticPr fontId="8" type="noConversion"/>
  <hyperlinks>
    <hyperlink ref="H62965" r:id="rId1" display="http://vsolj.cetus-net.org/bulletin.html" xr:uid="{00000000-0004-0000-0000-000000000000}"/>
    <hyperlink ref="H62958" r:id="rId2" display="http://vsolj.cetus-net.org/bulletin.html" xr:uid="{00000000-0004-0000-0000-000001000000}"/>
    <hyperlink ref="AP455" r:id="rId3" display="http://cdsbib.u-strasbg.fr/cgi-bin/cdsbib?1990RMxAA..21..381G" xr:uid="{00000000-0004-0000-0000-000002000000}"/>
    <hyperlink ref="AP458" r:id="rId4" display="http://cdsbib.u-strasbg.fr/cgi-bin/cdsbib?1990RMxAA..21..381G" xr:uid="{00000000-0004-0000-0000-000003000000}"/>
    <hyperlink ref="AP456" r:id="rId5" display="http://cdsbib.u-strasbg.fr/cgi-bin/cdsbib?1990RMxAA..21..381G" xr:uid="{00000000-0004-0000-0000-000004000000}"/>
    <hyperlink ref="AP434" r:id="rId6" display="http://cdsbib.u-strasbg.fr/cgi-bin/cdsbib?1990RMxAA..21..381G" xr:uid="{00000000-0004-0000-0000-000005000000}"/>
    <hyperlink ref="I62965" r:id="rId7" display="http://vsolj.cetus-net.org/bulletin.html" xr:uid="{00000000-0004-0000-0000-000006000000}"/>
    <hyperlink ref="AQ568" r:id="rId8" display="http://cdsbib.u-strasbg.fr/cgi-bin/cdsbib?1990RMxAA..21..381G" xr:uid="{00000000-0004-0000-0000-000007000000}"/>
    <hyperlink ref="AQ64373" r:id="rId9" display="http://cdsbib.u-strasbg.fr/cgi-bin/cdsbib?1990RMxAA..21..381G" xr:uid="{00000000-0004-0000-0000-000008000000}"/>
    <hyperlink ref="AQ569" r:id="rId10" display="http://cdsbib.u-strasbg.fr/cgi-bin/cdsbib?1990RMxAA..21..381G" xr:uid="{00000000-0004-0000-0000-000009000000}"/>
    <hyperlink ref="H62962" r:id="rId11" display="https://www.aavso.org/ejaavso" xr:uid="{00000000-0004-0000-0000-00000A000000}"/>
    <hyperlink ref="H63644" r:id="rId12" display="http://vsolj.cetus-net.org/bulletin.html" xr:uid="{00000000-0004-0000-0000-00000B000000}"/>
    <hyperlink ref="H63637" r:id="rId13" display="https://www.aavso.org/ejaavso" xr:uid="{00000000-0004-0000-0000-00000C000000}"/>
    <hyperlink ref="I63644" r:id="rId14" display="http://vsolj.cetus-net.org/bulletin.html" xr:uid="{00000000-0004-0000-0000-00000D000000}"/>
    <hyperlink ref="AQ57295" r:id="rId15" display="http://cdsbib.u-strasbg.fr/cgi-bin/cdsbib?1990RMxAA..21..381G" xr:uid="{00000000-0004-0000-0000-00000E000000}"/>
    <hyperlink ref="H63641" r:id="rId16" display="https://www.aavso.org/ejaavso" xr:uid="{00000000-0004-0000-0000-00000F000000}"/>
    <hyperlink ref="AP4659" r:id="rId17" display="http://cdsbib.u-strasbg.fr/cgi-bin/cdsbib?1990RMxAA..21..381G" xr:uid="{00000000-0004-0000-0000-000010000000}"/>
    <hyperlink ref="AP4662" r:id="rId18" display="http://cdsbib.u-strasbg.fr/cgi-bin/cdsbib?1990RMxAA..21..381G" xr:uid="{00000000-0004-0000-0000-000011000000}"/>
    <hyperlink ref="AP4660" r:id="rId19" display="http://cdsbib.u-strasbg.fr/cgi-bin/cdsbib?1990RMxAA..21..381G" xr:uid="{00000000-0004-0000-0000-000012000000}"/>
    <hyperlink ref="AP4644" r:id="rId20" display="http://cdsbib.u-strasbg.fr/cgi-bin/cdsbib?1990RMxAA..21..381G" xr:uid="{00000000-0004-0000-0000-000013000000}"/>
    <hyperlink ref="AQ4873" r:id="rId21" display="http://cdsbib.u-strasbg.fr/cgi-bin/cdsbib?1990RMxAA..21..381G" xr:uid="{00000000-0004-0000-0000-000014000000}"/>
    <hyperlink ref="AQ4877" r:id="rId22" display="http://cdsbib.u-strasbg.fr/cgi-bin/cdsbib?1990RMxAA..21..381G" xr:uid="{00000000-0004-0000-0000-000015000000}"/>
    <hyperlink ref="AQ64557" r:id="rId23" display="http://cdsbib.u-strasbg.fr/cgi-bin/cdsbib?1990RMxAA..21..381G" xr:uid="{00000000-0004-0000-0000-000016000000}"/>
    <hyperlink ref="I1765" r:id="rId24" display="http://vsolj.cetus-net.org/bulletin.html" xr:uid="{00000000-0004-0000-0000-000017000000}"/>
    <hyperlink ref="H1765" r:id="rId25" display="http://vsolj.cetus-net.org/bulletin.html" xr:uid="{00000000-0004-0000-0000-000018000000}"/>
    <hyperlink ref="AQ65218" r:id="rId26" display="http://cdsbib.u-strasbg.fr/cgi-bin/cdsbib?1990RMxAA..21..381G" xr:uid="{00000000-0004-0000-0000-000019000000}"/>
    <hyperlink ref="AQ65217" r:id="rId27" display="http://cdsbib.u-strasbg.fr/cgi-bin/cdsbib?1990RMxAA..21..381G" xr:uid="{00000000-0004-0000-0000-00001A000000}"/>
    <hyperlink ref="AP2935" r:id="rId28" display="http://cdsbib.u-strasbg.fr/cgi-bin/cdsbib?1990RMxAA..21..381G" xr:uid="{00000000-0004-0000-0000-00001B000000}"/>
    <hyperlink ref="AP2953" r:id="rId29" display="http://cdsbib.u-strasbg.fr/cgi-bin/cdsbib?1990RMxAA..21..381G" xr:uid="{00000000-0004-0000-0000-00001C000000}"/>
    <hyperlink ref="AP2954" r:id="rId30" display="http://cdsbib.u-strasbg.fr/cgi-bin/cdsbib?1990RMxAA..21..381G" xr:uid="{00000000-0004-0000-0000-00001D000000}"/>
    <hyperlink ref="AP295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45</v>
      </c>
      <c r="I1" s="38" t="s">
        <v>46</v>
      </c>
      <c r="J1" s="39" t="s">
        <v>44</v>
      </c>
    </row>
    <row r="2" spans="1:16" x14ac:dyDescent="0.2">
      <c r="I2" s="40" t="s">
        <v>47</v>
      </c>
      <c r="J2" s="41" t="s">
        <v>43</v>
      </c>
    </row>
    <row r="3" spans="1:16" x14ac:dyDescent="0.2">
      <c r="A3" s="42" t="s">
        <v>48</v>
      </c>
      <c r="I3" s="40" t="s">
        <v>49</v>
      </c>
      <c r="J3" s="41" t="s">
        <v>41</v>
      </c>
    </row>
    <row r="4" spans="1:16" x14ac:dyDescent="0.2">
      <c r="I4" s="40" t="s">
        <v>50</v>
      </c>
      <c r="J4" s="41" t="s">
        <v>41</v>
      </c>
    </row>
    <row r="5" spans="1:16" ht="13.5" thickBot="1" x14ac:dyDescent="0.25">
      <c r="I5" s="43" t="s">
        <v>51</v>
      </c>
      <c r="J5" s="44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53</v>
      </c>
      <c r="J11" s="47" t="s">
        <v>54</v>
      </c>
      <c r="K11" s="46">
        <v>-3273</v>
      </c>
      <c r="L11" s="46" t="s">
        <v>55</v>
      </c>
      <c r="M11" s="47" t="s">
        <v>56</v>
      </c>
      <c r="N11" s="47"/>
      <c r="O11" s="48" t="s">
        <v>57</v>
      </c>
      <c r="P11" s="48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2023-02-20T07:21:12Z</dcterms:modified>
</cp:coreProperties>
</file>