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C995458-04DE-465C-A4E3-46709090D7D2}" xr6:coauthVersionLast="47" xr6:coauthVersionMax="47" xr10:uidLastSave="{00000000-0000-0000-0000-000000000000}"/>
  <bookViews>
    <workbookView xWindow="13440" yWindow="555" windowWidth="12735" windowHeight="14595"/>
  </bookViews>
  <sheets>
    <sheet name="Active" sheetId="1" r:id="rId1"/>
    <sheet name="BAV" sheetId="2" r:id="rId2"/>
  </sheets>
  <definedNames>
    <definedName name="solver_adj" localSheetId="0">Active!$E$11:$E$13</definedName>
    <definedName name="solver_cvg" localSheetId="0">0.0001</definedName>
    <definedName name="solver_drv" localSheetId="0">1</definedName>
    <definedName name="solver_est" localSheetId="0">1</definedName>
    <definedName name="solver_itr" localSheetId="0">100</definedName>
    <definedName name="solver_lin" localSheetId="0">2</definedName>
    <definedName name="solver_neg" localSheetId="0">2</definedName>
    <definedName name="solver_num" localSheetId="0">0</definedName>
    <definedName name="solver_nwt" localSheetId="0">1</definedName>
    <definedName name="solver_opt" localSheetId="0">Active!$E$14</definedName>
    <definedName name="solver_pre" localSheetId="0">0.000001</definedName>
    <definedName name="solver_scl" localSheetId="0">2</definedName>
    <definedName name="solver_sho" localSheetId="0">2</definedName>
    <definedName name="solver_tim" localSheetId="0">100</definedName>
    <definedName name="solver_tol" localSheetId="0">0.05</definedName>
    <definedName name="solver_typ" localSheetId="0">2</definedName>
    <definedName name="solver_val" localSheetId="0">0</definedName>
  </definedNames>
  <calcPr calcId="181029"/>
</workbook>
</file>

<file path=xl/calcChain.xml><?xml version="1.0" encoding="utf-8"?>
<calcChain xmlns="http://schemas.openxmlformats.org/spreadsheetml/2006/main">
  <c r="Q712" i="1" l="1"/>
  <c r="Q717" i="1"/>
  <c r="Q718" i="1"/>
  <c r="Q719" i="1"/>
  <c r="Q720" i="1"/>
  <c r="Q721" i="1"/>
  <c r="Q710" i="1"/>
  <c r="Q713" i="1"/>
  <c r="Q714" i="1"/>
  <c r="Q715" i="1"/>
  <c r="Q716" i="1"/>
  <c r="C7" i="1"/>
  <c r="C8" i="1"/>
  <c r="E715" i="1" s="1"/>
  <c r="F715" i="1" s="1"/>
  <c r="G715" i="1" s="1"/>
  <c r="K715" i="1" s="1"/>
  <c r="C9" i="1"/>
  <c r="D9" i="1"/>
  <c r="D11" i="1"/>
  <c r="D12" i="1"/>
  <c r="D13" i="1"/>
  <c r="F16" i="1"/>
  <c r="C17" i="1"/>
  <c r="E21" i="1"/>
  <c r="F21" i="1" s="1"/>
  <c r="G21" i="1" s="1"/>
  <c r="Q21" i="1"/>
  <c r="E22" i="1"/>
  <c r="Q22" i="1"/>
  <c r="E23" i="1"/>
  <c r="F23" i="1" s="1"/>
  <c r="G23" i="1" s="1"/>
  <c r="R23" i="1" s="1"/>
  <c r="Q23" i="1"/>
  <c r="E24" i="1"/>
  <c r="F24" i="1" s="1"/>
  <c r="G24" i="1" s="1"/>
  <c r="Q24" i="1"/>
  <c r="Q25" i="1"/>
  <c r="E26" i="1"/>
  <c r="F26" i="1" s="1"/>
  <c r="G26" i="1" s="1"/>
  <c r="R26" i="1" s="1"/>
  <c r="Q26" i="1"/>
  <c r="Q27" i="1"/>
  <c r="E28" i="1"/>
  <c r="F28" i="1" s="1"/>
  <c r="G28" i="1" s="1"/>
  <c r="Q28" i="1"/>
  <c r="Q29" i="1"/>
  <c r="Q30" i="1"/>
  <c r="Q31" i="1"/>
  <c r="Q32" i="1"/>
  <c r="E33" i="1"/>
  <c r="F33" i="1" s="1"/>
  <c r="G33" i="1" s="1"/>
  <c r="Q33" i="1"/>
  <c r="Q34" i="1"/>
  <c r="Q35" i="1"/>
  <c r="E36" i="1"/>
  <c r="F36" i="1" s="1"/>
  <c r="G36" i="1" s="1"/>
  <c r="R36" i="1" s="1"/>
  <c r="Q36" i="1"/>
  <c r="Q37" i="1"/>
  <c r="E38" i="1"/>
  <c r="F38" i="1" s="1"/>
  <c r="G38" i="1" s="1"/>
  <c r="Q38" i="1"/>
  <c r="E39" i="1"/>
  <c r="F39" i="1" s="1"/>
  <c r="G39" i="1" s="1"/>
  <c r="Q39" i="1"/>
  <c r="Q40" i="1"/>
  <c r="Q41" i="1"/>
  <c r="E42" i="1"/>
  <c r="F42" i="1" s="1"/>
  <c r="G42" i="1" s="1"/>
  <c r="Q42" i="1"/>
  <c r="Q43" i="1"/>
  <c r="Q44" i="1"/>
  <c r="Q45" i="1"/>
  <c r="Q46" i="1"/>
  <c r="Q47" i="1"/>
  <c r="Q48" i="1"/>
  <c r="Q49" i="1"/>
  <c r="E50" i="1"/>
  <c r="Q50" i="1"/>
  <c r="E51" i="1"/>
  <c r="F51" i="1" s="1"/>
  <c r="G51" i="1" s="1"/>
  <c r="H51" i="1" s="1"/>
  <c r="Q51" i="1"/>
  <c r="E52" i="1"/>
  <c r="F52" i="1" s="1"/>
  <c r="G52" i="1" s="1"/>
  <c r="Q52" i="1"/>
  <c r="E53" i="1"/>
  <c r="F53" i="1" s="1"/>
  <c r="G53" i="1" s="1"/>
  <c r="Q53" i="1"/>
  <c r="E54" i="1"/>
  <c r="F54" i="1" s="1"/>
  <c r="G54" i="1" s="1"/>
  <c r="R54" i="1" s="1"/>
  <c r="Q54" i="1"/>
  <c r="E55" i="1"/>
  <c r="F55" i="1" s="1"/>
  <c r="G55" i="1" s="1"/>
  <c r="Q55" i="1"/>
  <c r="E56" i="1"/>
  <c r="F56" i="1" s="1"/>
  <c r="G56" i="1" s="1"/>
  <c r="Q56" i="1"/>
  <c r="E57" i="1"/>
  <c r="F57" i="1" s="1"/>
  <c r="G57" i="1" s="1"/>
  <c r="Q57" i="1"/>
  <c r="E58" i="1"/>
  <c r="Q58" i="1"/>
  <c r="E59" i="1"/>
  <c r="F59" i="1" s="1"/>
  <c r="G59" i="1" s="1"/>
  <c r="Q59" i="1"/>
  <c r="Q60" i="1"/>
  <c r="Q61" i="1"/>
  <c r="Q62" i="1"/>
  <c r="E63" i="1"/>
  <c r="F63" i="1" s="1"/>
  <c r="U63" i="1" s="1"/>
  <c r="R63" i="1" s="1"/>
  <c r="Q63" i="1"/>
  <c r="Q64" i="1"/>
  <c r="Q65" i="1"/>
  <c r="Q66" i="1"/>
  <c r="E67" i="1"/>
  <c r="F67" i="1" s="1"/>
  <c r="G67" i="1" s="1"/>
  <c r="H67" i="1" s="1"/>
  <c r="Q67" i="1"/>
  <c r="E68" i="1"/>
  <c r="F68" i="1" s="1"/>
  <c r="G68" i="1" s="1"/>
  <c r="I68" i="1" s="1"/>
  <c r="Q68" i="1"/>
  <c r="Q69" i="1"/>
  <c r="E70" i="1"/>
  <c r="F70" i="1" s="1"/>
  <c r="G70" i="1" s="1"/>
  <c r="Q70" i="1"/>
  <c r="E71" i="1"/>
  <c r="F71" i="1" s="1"/>
  <c r="G71" i="1" s="1"/>
  <c r="Q71" i="1"/>
  <c r="E72" i="1"/>
  <c r="F72" i="1" s="1"/>
  <c r="G72" i="1" s="1"/>
  <c r="Q72" i="1"/>
  <c r="E73" i="1"/>
  <c r="F73" i="1" s="1"/>
  <c r="G73" i="1" s="1"/>
  <c r="Q73" i="1"/>
  <c r="E74" i="1"/>
  <c r="Q74" i="1"/>
  <c r="Q75" i="1"/>
  <c r="E76" i="1"/>
  <c r="F76" i="1"/>
  <c r="G76" i="1" s="1"/>
  <c r="I76" i="1" s="1"/>
  <c r="Q76" i="1"/>
  <c r="Q77" i="1"/>
  <c r="E78" i="1"/>
  <c r="Q78" i="1"/>
  <c r="Q79" i="1"/>
  <c r="E80" i="1"/>
  <c r="F80" i="1" s="1"/>
  <c r="G80" i="1"/>
  <c r="Q80" i="1"/>
  <c r="E81" i="1"/>
  <c r="E27" i="2" s="1"/>
  <c r="F81" i="1"/>
  <c r="G81" i="1" s="1"/>
  <c r="Q81" i="1"/>
  <c r="E82" i="1"/>
  <c r="F82" i="1" s="1"/>
  <c r="G82" i="1" s="1"/>
  <c r="R82" i="1" s="1"/>
  <c r="I82" i="1"/>
  <c r="Q82" i="1"/>
  <c r="Q83" i="1"/>
  <c r="E84" i="1"/>
  <c r="F84" i="1" s="1"/>
  <c r="G84" i="1" s="1"/>
  <c r="I84" i="1" s="1"/>
  <c r="Q84" i="1"/>
  <c r="E85" i="1"/>
  <c r="Q85" i="1"/>
  <c r="E86" i="1"/>
  <c r="F86" i="1" s="1"/>
  <c r="G86" i="1" s="1"/>
  <c r="Q86" i="1"/>
  <c r="E87" i="1"/>
  <c r="F87" i="1" s="1"/>
  <c r="G87" i="1" s="1"/>
  <c r="Q87" i="1"/>
  <c r="E88" i="1"/>
  <c r="F88" i="1" s="1"/>
  <c r="G88" i="1" s="1"/>
  <c r="I88" i="1" s="1"/>
  <c r="Q88" i="1"/>
  <c r="E89" i="1"/>
  <c r="F89" i="1"/>
  <c r="G89" i="1" s="1"/>
  <c r="Q89" i="1"/>
  <c r="E90" i="1"/>
  <c r="F90" i="1" s="1"/>
  <c r="G90" i="1" s="1"/>
  <c r="Q90" i="1"/>
  <c r="E91" i="1"/>
  <c r="F91" i="1" s="1"/>
  <c r="G91" i="1" s="1"/>
  <c r="I91" i="1" s="1"/>
  <c r="Q91" i="1"/>
  <c r="E92" i="1"/>
  <c r="Q92" i="1"/>
  <c r="E93" i="1"/>
  <c r="F93" i="1" s="1"/>
  <c r="Q93" i="1"/>
  <c r="E94" i="1"/>
  <c r="F94" i="1" s="1"/>
  <c r="G94" i="1" s="1"/>
  <c r="Q94" i="1"/>
  <c r="E95" i="1"/>
  <c r="F95" i="1" s="1"/>
  <c r="G95" i="1" s="1"/>
  <c r="Q95" i="1"/>
  <c r="E96" i="1"/>
  <c r="Q96" i="1"/>
  <c r="E97" i="1"/>
  <c r="Q97" i="1"/>
  <c r="E98" i="1"/>
  <c r="F98" i="1" s="1"/>
  <c r="G98" i="1" s="1"/>
  <c r="Q98" i="1"/>
  <c r="E99" i="1"/>
  <c r="F99" i="1" s="1"/>
  <c r="G99" i="1" s="1"/>
  <c r="Q99" i="1"/>
  <c r="E100" i="1"/>
  <c r="Q100" i="1"/>
  <c r="E101" i="1"/>
  <c r="F101" i="1" s="1"/>
  <c r="Q101" i="1"/>
  <c r="E102" i="1"/>
  <c r="F102" i="1" s="1"/>
  <c r="G102" i="1" s="1"/>
  <c r="Q102" i="1"/>
  <c r="E103" i="1"/>
  <c r="F103" i="1" s="1"/>
  <c r="P103" i="1" s="1"/>
  <c r="G103" i="1"/>
  <c r="R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Q106" i="1"/>
  <c r="E107" i="1"/>
  <c r="F107" i="1" s="1"/>
  <c r="G107" i="1" s="1"/>
  <c r="I107" i="1" s="1"/>
  <c r="Q107" i="1"/>
  <c r="E108" i="1"/>
  <c r="F108" i="1" s="1"/>
  <c r="G108" i="1" s="1"/>
  <c r="Q108" i="1"/>
  <c r="E109" i="1"/>
  <c r="F109" i="1" s="1"/>
  <c r="Q109" i="1"/>
  <c r="E110" i="1"/>
  <c r="F110" i="1" s="1"/>
  <c r="G110" i="1" s="1"/>
  <c r="Q110" i="1"/>
  <c r="E111" i="1"/>
  <c r="F111" i="1" s="1"/>
  <c r="G111" i="1" s="1"/>
  <c r="Q111" i="1"/>
  <c r="E112" i="1"/>
  <c r="F112" i="1" s="1"/>
  <c r="G112" i="1" s="1"/>
  <c r="Q112" i="1"/>
  <c r="E113" i="1"/>
  <c r="F113" i="1" s="1"/>
  <c r="G113" i="1" s="1"/>
  <c r="Q113" i="1"/>
  <c r="E114" i="1"/>
  <c r="F114" i="1" s="1"/>
  <c r="Q114" i="1"/>
  <c r="E115" i="1"/>
  <c r="Q115" i="1"/>
  <c r="E116" i="1"/>
  <c r="F116" i="1" s="1"/>
  <c r="G116" i="1" s="1"/>
  <c r="I116" i="1" s="1"/>
  <c r="Q116" i="1"/>
  <c r="E117" i="1"/>
  <c r="Q117" i="1"/>
  <c r="E118" i="1"/>
  <c r="F118" i="1" s="1"/>
  <c r="G118" i="1" s="1"/>
  <c r="Q118" i="1"/>
  <c r="E119" i="1"/>
  <c r="F119" i="1" s="1"/>
  <c r="G119" i="1" s="1"/>
  <c r="R119" i="1" s="1"/>
  <c r="Q119" i="1"/>
  <c r="E120" i="1"/>
  <c r="F120" i="1" s="1"/>
  <c r="G120" i="1" s="1"/>
  <c r="R120" i="1" s="1"/>
  <c r="Q120" i="1"/>
  <c r="E121" i="1"/>
  <c r="F121" i="1"/>
  <c r="Q121" i="1"/>
  <c r="E122" i="1"/>
  <c r="F122" i="1" s="1"/>
  <c r="G122" i="1" s="1"/>
  <c r="Q122" i="1"/>
  <c r="E123" i="1"/>
  <c r="F123" i="1" s="1"/>
  <c r="G123" i="1" s="1"/>
  <c r="I123" i="1" s="1"/>
  <c r="Q123" i="1"/>
  <c r="E124" i="1"/>
  <c r="F124" i="1" s="1"/>
  <c r="G124" i="1" s="1"/>
  <c r="R124" i="1" s="1"/>
  <c r="Q124" i="1"/>
  <c r="E125" i="1"/>
  <c r="F125" i="1" s="1"/>
  <c r="G125" i="1"/>
  <c r="R125" i="1" s="1"/>
  <c r="Q125" i="1"/>
  <c r="E126" i="1"/>
  <c r="F126" i="1"/>
  <c r="Q126" i="1"/>
  <c r="E127" i="1"/>
  <c r="F127" i="1" s="1"/>
  <c r="G127" i="1" s="1"/>
  <c r="Q127" i="1"/>
  <c r="E128" i="1"/>
  <c r="F128" i="1" s="1"/>
  <c r="G128" i="1" s="1"/>
  <c r="R128" i="1" s="1"/>
  <c r="Q128" i="1"/>
  <c r="E129" i="1"/>
  <c r="F129" i="1" s="1"/>
  <c r="G129" i="1" s="1"/>
  <c r="R129" i="1" s="1"/>
  <c r="Q129" i="1"/>
  <c r="E130" i="1"/>
  <c r="E75" i="2" s="1"/>
  <c r="Q130" i="1"/>
  <c r="E131" i="1"/>
  <c r="F131" i="1"/>
  <c r="G131" i="1" s="1"/>
  <c r="I131" i="1" s="1"/>
  <c r="Q131" i="1"/>
  <c r="E132" i="1"/>
  <c r="F132" i="1" s="1"/>
  <c r="G132" i="1" s="1"/>
  <c r="Q132" i="1"/>
  <c r="E133" i="1"/>
  <c r="F133" i="1" s="1"/>
  <c r="G133" i="1" s="1"/>
  <c r="Q133" i="1"/>
  <c r="E134" i="1"/>
  <c r="Q134" i="1"/>
  <c r="E135" i="1"/>
  <c r="Q135" i="1"/>
  <c r="E136" i="1"/>
  <c r="F136" i="1" s="1"/>
  <c r="G136" i="1" s="1"/>
  <c r="Q136" i="1"/>
  <c r="E137" i="1"/>
  <c r="F137" i="1" s="1"/>
  <c r="G137" i="1" s="1"/>
  <c r="R137" i="1" s="1"/>
  <c r="Q137" i="1"/>
  <c r="E138" i="1"/>
  <c r="Q138" i="1"/>
  <c r="E139" i="1"/>
  <c r="F139" i="1" s="1"/>
  <c r="G139" i="1" s="1"/>
  <c r="Q139" i="1"/>
  <c r="E140" i="1"/>
  <c r="F140" i="1" s="1"/>
  <c r="G140" i="1" s="1"/>
  <c r="Q140" i="1"/>
  <c r="E141" i="1"/>
  <c r="F141" i="1"/>
  <c r="P141" i="1" s="1"/>
  <c r="Q141" i="1"/>
  <c r="E142" i="1"/>
  <c r="F142" i="1" s="1"/>
  <c r="Q142" i="1"/>
  <c r="E143" i="1"/>
  <c r="F143" i="1" s="1"/>
  <c r="G143" i="1" s="1"/>
  <c r="I143" i="1" s="1"/>
  <c r="Q143" i="1"/>
  <c r="E144" i="1"/>
  <c r="F144" i="1"/>
  <c r="Q144" i="1"/>
  <c r="E145" i="1"/>
  <c r="F145" i="1" s="1"/>
  <c r="Q145" i="1"/>
  <c r="E146" i="1"/>
  <c r="F146" i="1" s="1"/>
  <c r="G146" i="1" s="1"/>
  <c r="I146" i="1" s="1"/>
  <c r="Q146" i="1"/>
  <c r="E147" i="1"/>
  <c r="Q147" i="1"/>
  <c r="E148" i="1"/>
  <c r="F148" i="1" s="1"/>
  <c r="G148" i="1" s="1"/>
  <c r="Q148" i="1"/>
  <c r="E149" i="1"/>
  <c r="F149" i="1" s="1"/>
  <c r="Q149" i="1"/>
  <c r="E150" i="1"/>
  <c r="F150" i="1" s="1"/>
  <c r="Q150" i="1"/>
  <c r="E151" i="1"/>
  <c r="Q151" i="1"/>
  <c r="E152" i="1"/>
  <c r="F152" i="1"/>
  <c r="G152" i="1" s="1"/>
  <c r="Q152" i="1"/>
  <c r="E153" i="1"/>
  <c r="F153" i="1" s="1"/>
  <c r="G153" i="1" s="1"/>
  <c r="Q153" i="1"/>
  <c r="E154" i="1"/>
  <c r="Q154" i="1"/>
  <c r="E155" i="1"/>
  <c r="F155" i="1" s="1"/>
  <c r="Q155" i="1"/>
  <c r="E156" i="1"/>
  <c r="F156" i="1" s="1"/>
  <c r="G156" i="1" s="1"/>
  <c r="Q156" i="1"/>
  <c r="E157" i="1"/>
  <c r="F157" i="1" s="1"/>
  <c r="G157" i="1" s="1"/>
  <c r="R157" i="1" s="1"/>
  <c r="Q157" i="1"/>
  <c r="E158" i="1"/>
  <c r="Q158" i="1"/>
  <c r="E159" i="1"/>
  <c r="F159" i="1" s="1"/>
  <c r="G159" i="1" s="1"/>
  <c r="Q159" i="1"/>
  <c r="E160" i="1"/>
  <c r="F160" i="1" s="1"/>
  <c r="G160" i="1" s="1"/>
  <c r="Q160" i="1"/>
  <c r="E161" i="1"/>
  <c r="F161" i="1" s="1"/>
  <c r="Q161" i="1"/>
  <c r="E162" i="1"/>
  <c r="Q162" i="1"/>
  <c r="E163" i="1"/>
  <c r="F163" i="1" s="1"/>
  <c r="G163" i="1" s="1"/>
  <c r="Q163" i="1"/>
  <c r="E164" i="1"/>
  <c r="F164" i="1" s="1"/>
  <c r="G164" i="1" s="1"/>
  <c r="Q164" i="1"/>
  <c r="E165" i="1"/>
  <c r="F165" i="1" s="1"/>
  <c r="G165" i="1" s="1"/>
  <c r="Q165" i="1"/>
  <c r="E166" i="1"/>
  <c r="F166" i="1" s="1"/>
  <c r="G166" i="1" s="1"/>
  <c r="Q166" i="1"/>
  <c r="E167" i="1"/>
  <c r="F167" i="1" s="1"/>
  <c r="G167" i="1" s="1"/>
  <c r="R167" i="1" s="1"/>
  <c r="Q167" i="1"/>
  <c r="E168" i="1"/>
  <c r="F168" i="1" s="1"/>
  <c r="Q168" i="1"/>
  <c r="E169" i="1"/>
  <c r="F169" i="1"/>
  <c r="G169" i="1" s="1"/>
  <c r="Q169" i="1"/>
  <c r="E170" i="1"/>
  <c r="E115" i="2" s="1"/>
  <c r="Q170" i="1"/>
  <c r="E171" i="1"/>
  <c r="F171" i="1" s="1"/>
  <c r="G171" i="1" s="1"/>
  <c r="Q171" i="1"/>
  <c r="E172" i="1"/>
  <c r="F172" i="1" s="1"/>
  <c r="G172" i="1" s="1"/>
  <c r="Q172" i="1"/>
  <c r="E173" i="1"/>
  <c r="F173" i="1"/>
  <c r="G173" i="1" s="1"/>
  <c r="Q173" i="1"/>
  <c r="E174" i="1"/>
  <c r="F174" i="1" s="1"/>
  <c r="Q174" i="1"/>
  <c r="E175" i="1"/>
  <c r="F175" i="1" s="1"/>
  <c r="G175" i="1" s="1"/>
  <c r="Q175" i="1"/>
  <c r="E176" i="1"/>
  <c r="F176" i="1" s="1"/>
  <c r="Q176" i="1"/>
  <c r="E177" i="1"/>
  <c r="F177" i="1" s="1"/>
  <c r="G177" i="1" s="1"/>
  <c r="Q177" i="1"/>
  <c r="E178" i="1"/>
  <c r="F178" i="1" s="1"/>
  <c r="G178" i="1" s="1"/>
  <c r="Q178" i="1"/>
  <c r="E179" i="1"/>
  <c r="F179" i="1" s="1"/>
  <c r="Q179" i="1"/>
  <c r="E180" i="1"/>
  <c r="F180" i="1" s="1"/>
  <c r="Q180" i="1"/>
  <c r="E181" i="1"/>
  <c r="F181" i="1" s="1"/>
  <c r="Q181" i="1"/>
  <c r="E182" i="1"/>
  <c r="F182" i="1" s="1"/>
  <c r="Q182" i="1"/>
  <c r="E183" i="1"/>
  <c r="Q183" i="1"/>
  <c r="E184" i="1"/>
  <c r="F184" i="1"/>
  <c r="G184" i="1" s="1"/>
  <c r="Q184" i="1"/>
  <c r="E185" i="1"/>
  <c r="F185" i="1" s="1"/>
  <c r="Q185" i="1"/>
  <c r="E186" i="1"/>
  <c r="F186" i="1" s="1"/>
  <c r="G186" i="1" s="1"/>
  <c r="R186" i="1" s="1"/>
  <c r="Q186" i="1"/>
  <c r="E187" i="1"/>
  <c r="Q187" i="1"/>
  <c r="E188" i="1"/>
  <c r="E133" i="2" s="1"/>
  <c r="Q188" i="1"/>
  <c r="E189" i="1"/>
  <c r="F189" i="1"/>
  <c r="G189" i="1" s="1"/>
  <c r="Q189" i="1"/>
  <c r="E190" i="1"/>
  <c r="F190" i="1" s="1"/>
  <c r="G190" i="1" s="1"/>
  <c r="R190" i="1" s="1"/>
  <c r="Q190" i="1"/>
  <c r="E191" i="1"/>
  <c r="F191" i="1" s="1"/>
  <c r="G191" i="1"/>
  <c r="I191" i="1" s="1"/>
  <c r="Q191" i="1"/>
  <c r="E192" i="1"/>
  <c r="F192" i="1" s="1"/>
  <c r="Q192" i="1"/>
  <c r="E193" i="1"/>
  <c r="F193" i="1" s="1"/>
  <c r="Q193" i="1"/>
  <c r="E194" i="1"/>
  <c r="Q194" i="1"/>
  <c r="E195" i="1"/>
  <c r="Q195" i="1"/>
  <c r="E196" i="1"/>
  <c r="F196" i="1" s="1"/>
  <c r="Q196" i="1"/>
  <c r="E197" i="1"/>
  <c r="F197" i="1" s="1"/>
  <c r="Q197" i="1"/>
  <c r="E198" i="1"/>
  <c r="Q198" i="1"/>
  <c r="E199" i="1"/>
  <c r="F199" i="1" s="1"/>
  <c r="Q199" i="1"/>
  <c r="E200" i="1"/>
  <c r="F200" i="1" s="1"/>
  <c r="G200" i="1" s="1"/>
  <c r="I200" i="1" s="1"/>
  <c r="Q200" i="1"/>
  <c r="E201" i="1"/>
  <c r="F201" i="1" s="1"/>
  <c r="G201" i="1" s="1"/>
  <c r="Q201" i="1"/>
  <c r="E202" i="1"/>
  <c r="F202" i="1" s="1"/>
  <c r="Q202" i="1"/>
  <c r="E203" i="1"/>
  <c r="F203" i="1"/>
  <c r="G203" i="1" s="1"/>
  <c r="Q203" i="1"/>
  <c r="E204" i="1"/>
  <c r="F204" i="1" s="1"/>
  <c r="G204" i="1" s="1"/>
  <c r="Q204" i="1"/>
  <c r="E205" i="1"/>
  <c r="Q205" i="1"/>
  <c r="E206" i="1"/>
  <c r="F206" i="1" s="1"/>
  <c r="Q206" i="1"/>
  <c r="E207" i="1"/>
  <c r="F207" i="1" s="1"/>
  <c r="G207" i="1" s="1"/>
  <c r="R207" i="1" s="1"/>
  <c r="Q207" i="1"/>
  <c r="E208" i="1"/>
  <c r="Q208" i="1"/>
  <c r="E209" i="1"/>
  <c r="F209" i="1" s="1"/>
  <c r="G209" i="1" s="1"/>
  <c r="I209" i="1" s="1"/>
  <c r="Q209" i="1"/>
  <c r="E210" i="1"/>
  <c r="F210" i="1" s="1"/>
  <c r="G210" i="1" s="1"/>
  <c r="Q210" i="1"/>
  <c r="E211" i="1"/>
  <c r="F211" i="1"/>
  <c r="G211" i="1" s="1"/>
  <c r="I211" i="1" s="1"/>
  <c r="Q211" i="1"/>
  <c r="E212" i="1"/>
  <c r="F212" i="1" s="1"/>
  <c r="Q212" i="1"/>
  <c r="E213" i="1"/>
  <c r="F213" i="1" s="1"/>
  <c r="Q213" i="1"/>
  <c r="E214" i="1"/>
  <c r="F214" i="1" s="1"/>
  <c r="G214" i="1" s="1"/>
  <c r="Q214" i="1"/>
  <c r="E215" i="1"/>
  <c r="Q215" i="1"/>
  <c r="E216" i="1"/>
  <c r="F216" i="1" s="1"/>
  <c r="Q216" i="1"/>
  <c r="E217" i="1"/>
  <c r="F217" i="1"/>
  <c r="G217" i="1" s="1"/>
  <c r="Q217" i="1"/>
  <c r="E218" i="1"/>
  <c r="F218" i="1" s="1"/>
  <c r="G218" i="1" s="1"/>
  <c r="Q218" i="1"/>
  <c r="E219" i="1"/>
  <c r="F219" i="1"/>
  <c r="G219" i="1" s="1"/>
  <c r="Q219" i="1"/>
  <c r="E220" i="1"/>
  <c r="F220" i="1" s="1"/>
  <c r="G220" i="1" s="1"/>
  <c r="Q220" i="1"/>
  <c r="E221" i="1"/>
  <c r="F221" i="1" s="1"/>
  <c r="G221" i="1" s="1"/>
  <c r="Q221" i="1"/>
  <c r="E222" i="1"/>
  <c r="Q222" i="1"/>
  <c r="E223" i="1"/>
  <c r="F223" i="1" s="1"/>
  <c r="Q223" i="1"/>
  <c r="E224" i="1"/>
  <c r="F224" i="1" s="1"/>
  <c r="Q224" i="1"/>
  <c r="E225" i="1"/>
  <c r="F225" i="1" s="1"/>
  <c r="G225" i="1" s="1"/>
  <c r="Q225" i="1"/>
  <c r="E226" i="1"/>
  <c r="F226" i="1" s="1"/>
  <c r="G226" i="1" s="1"/>
  <c r="I226" i="1" s="1"/>
  <c r="Q226" i="1"/>
  <c r="E227" i="1"/>
  <c r="F227" i="1" s="1"/>
  <c r="Q227" i="1"/>
  <c r="E228" i="1"/>
  <c r="F228" i="1" s="1"/>
  <c r="Q228" i="1"/>
  <c r="E229" i="1"/>
  <c r="Q229" i="1"/>
  <c r="E230" i="1"/>
  <c r="F230" i="1" s="1"/>
  <c r="G230" i="1" s="1"/>
  <c r="Q230" i="1"/>
  <c r="E231" i="1"/>
  <c r="F231" i="1" s="1"/>
  <c r="G231" i="1" s="1"/>
  <c r="R231" i="1" s="1"/>
  <c r="Q231" i="1"/>
  <c r="E232" i="1"/>
  <c r="Q232" i="1"/>
  <c r="E233" i="1"/>
  <c r="Q233" i="1"/>
  <c r="E234" i="1"/>
  <c r="F234" i="1" s="1"/>
  <c r="Q234" i="1"/>
  <c r="E235" i="1"/>
  <c r="F235" i="1" s="1"/>
  <c r="Q235" i="1"/>
  <c r="E236" i="1"/>
  <c r="Q236" i="1"/>
  <c r="E237" i="1"/>
  <c r="F237" i="1" s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Q240" i="1"/>
  <c r="E241" i="1"/>
  <c r="F241" i="1" s="1"/>
  <c r="G241" i="1" s="1"/>
  <c r="I241" i="1" s="1"/>
  <c r="Q241" i="1"/>
  <c r="R241" i="1"/>
  <c r="E242" i="1"/>
  <c r="F242" i="1" s="1"/>
  <c r="Q242" i="1"/>
  <c r="E243" i="1"/>
  <c r="Q243" i="1"/>
  <c r="E244" i="1"/>
  <c r="F244" i="1" s="1"/>
  <c r="G244" i="1" s="1"/>
  <c r="R244" i="1" s="1"/>
  <c r="Q244" i="1"/>
  <c r="E245" i="1"/>
  <c r="F245" i="1" s="1"/>
  <c r="Q245" i="1"/>
  <c r="E246" i="1"/>
  <c r="F246" i="1" s="1"/>
  <c r="Q246" i="1"/>
  <c r="E247" i="1"/>
  <c r="Q247" i="1"/>
  <c r="E248" i="1"/>
  <c r="F248" i="1" s="1"/>
  <c r="G248" i="1" s="1"/>
  <c r="Q248" i="1"/>
  <c r="E249" i="1"/>
  <c r="F249" i="1" s="1"/>
  <c r="G249" i="1"/>
  <c r="Q249" i="1"/>
  <c r="E250" i="1"/>
  <c r="F250" i="1"/>
  <c r="G250" i="1" s="1"/>
  <c r="R250" i="1" s="1"/>
  <c r="Q250" i="1"/>
  <c r="E251" i="1"/>
  <c r="F251" i="1" s="1"/>
  <c r="G251" i="1" s="1"/>
  <c r="R251" i="1" s="1"/>
  <c r="Q251" i="1"/>
  <c r="E252" i="1"/>
  <c r="F252" i="1" s="1"/>
  <c r="Q252" i="1"/>
  <c r="E253" i="1"/>
  <c r="F253" i="1" s="1"/>
  <c r="Q253" i="1"/>
  <c r="E254" i="1"/>
  <c r="F254" i="1" s="1"/>
  <c r="G254" i="1" s="1"/>
  <c r="Q254" i="1"/>
  <c r="E255" i="1"/>
  <c r="F255" i="1" s="1"/>
  <c r="G255" i="1" s="1"/>
  <c r="R255" i="1" s="1"/>
  <c r="Q255" i="1"/>
  <c r="E256" i="1"/>
  <c r="Q256" i="1"/>
  <c r="E257" i="1"/>
  <c r="F257" i="1"/>
  <c r="G257" i="1" s="1"/>
  <c r="I257" i="1" s="1"/>
  <c r="Q257" i="1"/>
  <c r="E258" i="1"/>
  <c r="F258" i="1" s="1"/>
  <c r="Q258" i="1"/>
  <c r="E259" i="1"/>
  <c r="F259" i="1" s="1"/>
  <c r="G259" i="1" s="1"/>
  <c r="I259" i="1" s="1"/>
  <c r="Q259" i="1"/>
  <c r="E260" i="1"/>
  <c r="F260" i="1" s="1"/>
  <c r="Q260" i="1"/>
  <c r="E261" i="1"/>
  <c r="Q261" i="1"/>
  <c r="E262" i="1"/>
  <c r="F262" i="1" s="1"/>
  <c r="G262" i="1" s="1"/>
  <c r="I262" i="1" s="1"/>
  <c r="Q262" i="1"/>
  <c r="E263" i="1"/>
  <c r="Q263" i="1"/>
  <c r="E264" i="1"/>
  <c r="F264" i="1" s="1"/>
  <c r="G264" i="1" s="1"/>
  <c r="R264" i="1" s="1"/>
  <c r="Q264" i="1"/>
  <c r="E265" i="1"/>
  <c r="Q265" i="1"/>
  <c r="E266" i="1"/>
  <c r="F266" i="1" s="1"/>
  <c r="Q266" i="1"/>
  <c r="E267" i="1"/>
  <c r="F267" i="1" s="1"/>
  <c r="G267" i="1" s="1"/>
  <c r="Q267" i="1"/>
  <c r="E268" i="1"/>
  <c r="F268" i="1" s="1"/>
  <c r="G268" i="1" s="1"/>
  <c r="R268" i="1" s="1"/>
  <c r="Q268" i="1"/>
  <c r="E269" i="1"/>
  <c r="Q269" i="1"/>
  <c r="E270" i="1"/>
  <c r="F270" i="1" s="1"/>
  <c r="Q270" i="1"/>
  <c r="E271" i="1"/>
  <c r="F271" i="1" s="1"/>
  <c r="G271" i="1" s="1"/>
  <c r="R271" i="1" s="1"/>
  <c r="Q271" i="1"/>
  <c r="E272" i="1"/>
  <c r="Q272" i="1"/>
  <c r="E273" i="1"/>
  <c r="F273" i="1"/>
  <c r="G273" i="1" s="1"/>
  <c r="I273" i="1" s="1"/>
  <c r="Q273" i="1"/>
  <c r="E274" i="1"/>
  <c r="F274" i="1" s="1"/>
  <c r="G274" i="1" s="1"/>
  <c r="I274" i="1" s="1"/>
  <c r="Q274" i="1"/>
  <c r="E275" i="1"/>
  <c r="F275" i="1" s="1"/>
  <c r="G275" i="1" s="1"/>
  <c r="I275" i="1" s="1"/>
  <c r="Q275" i="1"/>
  <c r="E276" i="1"/>
  <c r="F276" i="1" s="1"/>
  <c r="G276" i="1" s="1"/>
  <c r="I276" i="1" s="1"/>
  <c r="Q276" i="1"/>
  <c r="E277" i="1"/>
  <c r="F277" i="1" s="1"/>
  <c r="Q277" i="1"/>
  <c r="E278" i="1"/>
  <c r="Q278" i="1"/>
  <c r="E279" i="1"/>
  <c r="E222" i="2" s="1"/>
  <c r="F279" i="1"/>
  <c r="Q279" i="1"/>
  <c r="E280" i="1"/>
  <c r="F280" i="1" s="1"/>
  <c r="Q280" i="1"/>
  <c r="E281" i="1"/>
  <c r="Q281" i="1"/>
  <c r="E282" i="1"/>
  <c r="F282" i="1" s="1"/>
  <c r="Q282" i="1"/>
  <c r="E283" i="1"/>
  <c r="F283" i="1" s="1"/>
  <c r="G283" i="1" s="1"/>
  <c r="Q283" i="1"/>
  <c r="E284" i="1"/>
  <c r="F284" i="1" s="1"/>
  <c r="G284" i="1" s="1"/>
  <c r="Q284" i="1"/>
  <c r="E285" i="1"/>
  <c r="Q285" i="1"/>
  <c r="E286" i="1"/>
  <c r="Q286" i="1"/>
  <c r="E287" i="1"/>
  <c r="F287" i="1" s="1"/>
  <c r="Q287" i="1"/>
  <c r="E288" i="1"/>
  <c r="F288" i="1" s="1"/>
  <c r="G288" i="1" s="1"/>
  <c r="Q288" i="1"/>
  <c r="E289" i="1"/>
  <c r="Q289" i="1"/>
  <c r="E290" i="1"/>
  <c r="F290" i="1" s="1"/>
  <c r="Q290" i="1"/>
  <c r="E291" i="1"/>
  <c r="F291" i="1" s="1"/>
  <c r="Q291" i="1"/>
  <c r="E292" i="1"/>
  <c r="Q292" i="1"/>
  <c r="E293" i="1"/>
  <c r="Q293" i="1"/>
  <c r="E294" i="1"/>
  <c r="F294" i="1" s="1"/>
  <c r="Q294" i="1"/>
  <c r="E295" i="1"/>
  <c r="F295" i="1" s="1"/>
  <c r="G295" i="1" s="1"/>
  <c r="R295" i="1" s="1"/>
  <c r="Q295" i="1"/>
  <c r="E296" i="1"/>
  <c r="F296" i="1"/>
  <c r="Q296" i="1"/>
  <c r="E297" i="1"/>
  <c r="F297" i="1" s="1"/>
  <c r="G297" i="1" s="1"/>
  <c r="Q297" i="1"/>
  <c r="E298" i="1"/>
  <c r="F298" i="1" s="1"/>
  <c r="Q298" i="1"/>
  <c r="E299" i="1"/>
  <c r="F299" i="1" s="1"/>
  <c r="Q299" i="1"/>
  <c r="E300" i="1"/>
  <c r="Q300" i="1"/>
  <c r="E301" i="1"/>
  <c r="F301" i="1" s="1"/>
  <c r="P301" i="1" s="1"/>
  <c r="Q301" i="1"/>
  <c r="E302" i="1"/>
  <c r="F302" i="1" s="1"/>
  <c r="Q302" i="1"/>
  <c r="E303" i="1"/>
  <c r="Q303" i="1"/>
  <c r="E304" i="1"/>
  <c r="F304" i="1"/>
  <c r="G304" i="1" s="1"/>
  <c r="I304" i="1" s="1"/>
  <c r="Q304" i="1"/>
  <c r="E305" i="1"/>
  <c r="F305" i="1" s="1"/>
  <c r="Q305" i="1"/>
  <c r="E306" i="1"/>
  <c r="Q306" i="1"/>
  <c r="E307" i="1"/>
  <c r="F307" i="1"/>
  <c r="G307" i="1" s="1"/>
  <c r="I307" i="1" s="1"/>
  <c r="Q307" i="1"/>
  <c r="E308" i="1"/>
  <c r="F308" i="1" s="1"/>
  <c r="Q308" i="1"/>
  <c r="E309" i="1"/>
  <c r="Q309" i="1"/>
  <c r="E310" i="1"/>
  <c r="F310" i="1" s="1"/>
  <c r="Q310" i="1"/>
  <c r="E311" i="1"/>
  <c r="F311" i="1" s="1"/>
  <c r="G311" i="1" s="1"/>
  <c r="Q311" i="1"/>
  <c r="E312" i="1"/>
  <c r="F312" i="1" s="1"/>
  <c r="Q312" i="1"/>
  <c r="E313" i="1"/>
  <c r="Q313" i="1"/>
  <c r="E314" i="1"/>
  <c r="F314" i="1" s="1"/>
  <c r="Q314" i="1"/>
  <c r="E315" i="1"/>
  <c r="F315" i="1" s="1"/>
  <c r="Q315" i="1"/>
  <c r="E316" i="1"/>
  <c r="F316" i="1" s="1"/>
  <c r="G316" i="1" s="1"/>
  <c r="Q316" i="1"/>
  <c r="E317" i="1"/>
  <c r="Q317" i="1"/>
  <c r="E318" i="1"/>
  <c r="F318" i="1" s="1"/>
  <c r="Q318" i="1"/>
  <c r="E319" i="1"/>
  <c r="F319" i="1" s="1"/>
  <c r="Q319" i="1"/>
  <c r="E320" i="1"/>
  <c r="Q320" i="1"/>
  <c r="E321" i="1"/>
  <c r="Q321" i="1"/>
  <c r="E322" i="1"/>
  <c r="F322" i="1" s="1"/>
  <c r="G322" i="1" s="1"/>
  <c r="Q322" i="1"/>
  <c r="E323" i="1"/>
  <c r="F323" i="1" s="1"/>
  <c r="Q323" i="1"/>
  <c r="E324" i="1"/>
  <c r="F324" i="1" s="1"/>
  <c r="Q324" i="1"/>
  <c r="E325" i="1"/>
  <c r="Q325" i="1"/>
  <c r="E326" i="1"/>
  <c r="F326" i="1" s="1"/>
  <c r="G326" i="1" s="1"/>
  <c r="Q326" i="1"/>
  <c r="E327" i="1"/>
  <c r="F327" i="1" s="1"/>
  <c r="G327" i="1" s="1"/>
  <c r="I327" i="1" s="1"/>
  <c r="Q327" i="1"/>
  <c r="E328" i="1"/>
  <c r="Q328" i="1"/>
  <c r="E329" i="1"/>
  <c r="Q329" i="1"/>
  <c r="E330" i="1"/>
  <c r="F330" i="1" s="1"/>
  <c r="G330" i="1" s="1"/>
  <c r="Q330" i="1"/>
  <c r="E331" i="1"/>
  <c r="Q331" i="1"/>
  <c r="E332" i="1"/>
  <c r="F332" i="1" s="1"/>
  <c r="Q332" i="1"/>
  <c r="E333" i="1"/>
  <c r="F333" i="1" s="1"/>
  <c r="Q333" i="1"/>
  <c r="E334" i="1"/>
  <c r="Q334" i="1"/>
  <c r="E335" i="1"/>
  <c r="F335" i="1" s="1"/>
  <c r="G335" i="1" s="1"/>
  <c r="I335" i="1" s="1"/>
  <c r="Q335" i="1"/>
  <c r="E336" i="1"/>
  <c r="E275" i="2" s="1"/>
  <c r="Q336" i="1"/>
  <c r="E337" i="1"/>
  <c r="F337" i="1"/>
  <c r="G337" i="1" s="1"/>
  <c r="R337" i="1" s="1"/>
  <c r="Q337" i="1"/>
  <c r="E338" i="1"/>
  <c r="F338" i="1" s="1"/>
  <c r="Q338" i="1"/>
  <c r="E339" i="1"/>
  <c r="F339" i="1" s="1"/>
  <c r="Q339" i="1"/>
  <c r="E340" i="1"/>
  <c r="E278" i="2" s="1"/>
  <c r="Q340" i="1"/>
  <c r="E341" i="1"/>
  <c r="F341" i="1"/>
  <c r="G341" i="1" s="1"/>
  <c r="J341" i="1" s="1"/>
  <c r="Q341" i="1"/>
  <c r="E342" i="1"/>
  <c r="F342" i="1" s="1"/>
  <c r="Q342" i="1"/>
  <c r="E343" i="1"/>
  <c r="F343" i="1" s="1"/>
  <c r="Q343" i="1"/>
  <c r="E344" i="1"/>
  <c r="F344" i="1"/>
  <c r="Q344" i="1"/>
  <c r="E345" i="1"/>
  <c r="F345" i="1" s="1"/>
  <c r="Q345" i="1"/>
  <c r="E346" i="1"/>
  <c r="F346" i="1" s="1"/>
  <c r="Q346" i="1"/>
  <c r="E347" i="1"/>
  <c r="F347" i="1"/>
  <c r="G347" i="1" s="1"/>
  <c r="J347" i="1" s="1"/>
  <c r="Q347" i="1"/>
  <c r="E348" i="1"/>
  <c r="F348" i="1" s="1"/>
  <c r="G348" i="1" s="1"/>
  <c r="Q348" i="1"/>
  <c r="E349" i="1"/>
  <c r="F349" i="1" s="1"/>
  <c r="Q349" i="1"/>
  <c r="E350" i="1"/>
  <c r="F350" i="1" s="1"/>
  <c r="Q350" i="1"/>
  <c r="E351" i="1"/>
  <c r="F351" i="1" s="1"/>
  <c r="Q351" i="1"/>
  <c r="E352" i="1"/>
  <c r="F352" i="1"/>
  <c r="Q352" i="1"/>
  <c r="E353" i="1"/>
  <c r="F353" i="1" s="1"/>
  <c r="G353" i="1" s="1"/>
  <c r="Q353" i="1"/>
  <c r="E354" i="1"/>
  <c r="F354" i="1"/>
  <c r="Q354" i="1"/>
  <c r="E355" i="1"/>
  <c r="F355" i="1" s="1"/>
  <c r="Q355" i="1"/>
  <c r="E356" i="1"/>
  <c r="F356" i="1" s="1"/>
  <c r="Q356" i="1"/>
  <c r="E357" i="1"/>
  <c r="Q357" i="1"/>
  <c r="E358" i="1"/>
  <c r="F358" i="1" s="1"/>
  <c r="Q358" i="1"/>
  <c r="E359" i="1"/>
  <c r="Q359" i="1"/>
  <c r="E360" i="1"/>
  <c r="F360" i="1"/>
  <c r="Q360" i="1"/>
  <c r="E361" i="1"/>
  <c r="E292" i="2" s="1"/>
  <c r="Q361" i="1"/>
  <c r="E362" i="1"/>
  <c r="F362" i="1" s="1"/>
  <c r="G362" i="1" s="1"/>
  <c r="I362" i="1" s="1"/>
  <c r="Q362" i="1"/>
  <c r="E363" i="1"/>
  <c r="Q363" i="1"/>
  <c r="E364" i="1"/>
  <c r="F364" i="1" s="1"/>
  <c r="Q364" i="1"/>
  <c r="E365" i="1"/>
  <c r="F365" i="1"/>
  <c r="G365" i="1" s="1"/>
  <c r="I365" i="1" s="1"/>
  <c r="Q365" i="1"/>
  <c r="E366" i="1"/>
  <c r="F366" i="1" s="1"/>
  <c r="Q366" i="1"/>
  <c r="E367" i="1"/>
  <c r="F367" i="1" s="1"/>
  <c r="Q367" i="1"/>
  <c r="E368" i="1"/>
  <c r="F368" i="1" s="1"/>
  <c r="Q368" i="1"/>
  <c r="E369" i="1"/>
  <c r="Q369" i="1"/>
  <c r="E370" i="1"/>
  <c r="F370" i="1" s="1"/>
  <c r="Q370" i="1"/>
  <c r="E371" i="1"/>
  <c r="F371" i="1"/>
  <c r="G371" i="1" s="1"/>
  <c r="R371" i="1" s="1"/>
  <c r="Q371" i="1"/>
  <c r="E372" i="1"/>
  <c r="F372" i="1" s="1"/>
  <c r="G372" i="1" s="1"/>
  <c r="Q372" i="1"/>
  <c r="E373" i="1"/>
  <c r="F373" i="1"/>
  <c r="Q373" i="1"/>
  <c r="E374" i="1"/>
  <c r="Q374" i="1"/>
  <c r="E375" i="1"/>
  <c r="F375" i="1"/>
  <c r="Q375" i="1"/>
  <c r="E376" i="1"/>
  <c r="Q376" i="1"/>
  <c r="E377" i="1"/>
  <c r="F377" i="1" s="1"/>
  <c r="Q377" i="1"/>
  <c r="E378" i="1"/>
  <c r="Q378" i="1"/>
  <c r="E379" i="1"/>
  <c r="F379" i="1" s="1"/>
  <c r="Q379" i="1"/>
  <c r="E380" i="1"/>
  <c r="F380" i="1" s="1"/>
  <c r="Q380" i="1"/>
  <c r="E381" i="1"/>
  <c r="F381" i="1"/>
  <c r="G381" i="1" s="1"/>
  <c r="I381" i="1" s="1"/>
  <c r="Q381" i="1"/>
  <c r="E382" i="1"/>
  <c r="F382" i="1" s="1"/>
  <c r="Q382" i="1"/>
  <c r="E383" i="1"/>
  <c r="F383" i="1" s="1"/>
  <c r="Q383" i="1"/>
  <c r="E384" i="1"/>
  <c r="Q384" i="1"/>
  <c r="E385" i="1"/>
  <c r="F385" i="1" s="1"/>
  <c r="Q385" i="1"/>
  <c r="E386" i="1"/>
  <c r="Q386" i="1"/>
  <c r="E387" i="1"/>
  <c r="F387" i="1" s="1"/>
  <c r="Q387" i="1"/>
  <c r="E388" i="1"/>
  <c r="F388" i="1"/>
  <c r="G388" i="1" s="1"/>
  <c r="R388" i="1" s="1"/>
  <c r="Q388" i="1"/>
  <c r="E389" i="1"/>
  <c r="F389" i="1" s="1"/>
  <c r="G389" i="1" s="1"/>
  <c r="Q389" i="1"/>
  <c r="E390" i="1"/>
  <c r="Q390" i="1"/>
  <c r="E391" i="1"/>
  <c r="F391" i="1" s="1"/>
  <c r="Q391" i="1"/>
  <c r="E392" i="1"/>
  <c r="F392" i="1" s="1"/>
  <c r="Q392" i="1"/>
  <c r="E393" i="1"/>
  <c r="F393" i="1" s="1"/>
  <c r="G393" i="1" s="1"/>
  <c r="Q393" i="1"/>
  <c r="E394" i="1"/>
  <c r="F394" i="1" s="1"/>
  <c r="Q394" i="1"/>
  <c r="E395" i="1"/>
  <c r="F395" i="1" s="1"/>
  <c r="G395" i="1"/>
  <c r="Q395" i="1"/>
  <c r="E396" i="1"/>
  <c r="F396" i="1" s="1"/>
  <c r="G396" i="1" s="1"/>
  <c r="Q396" i="1"/>
  <c r="E397" i="1"/>
  <c r="Q397" i="1"/>
  <c r="E398" i="1"/>
  <c r="Q398" i="1"/>
  <c r="E399" i="1"/>
  <c r="F399" i="1" s="1"/>
  <c r="Q399" i="1"/>
  <c r="E400" i="1"/>
  <c r="F400" i="1"/>
  <c r="Q400" i="1"/>
  <c r="E401" i="1"/>
  <c r="F401" i="1" s="1"/>
  <c r="Q401" i="1"/>
  <c r="E402" i="1"/>
  <c r="Q402" i="1"/>
  <c r="E403" i="1"/>
  <c r="Q403" i="1"/>
  <c r="E404" i="1"/>
  <c r="F404" i="1" s="1"/>
  <c r="Q404" i="1"/>
  <c r="E405" i="1"/>
  <c r="Q405" i="1"/>
  <c r="E406" i="1"/>
  <c r="F406" i="1" s="1"/>
  <c r="Q406" i="1"/>
  <c r="E407" i="1"/>
  <c r="Q407" i="1"/>
  <c r="E408" i="1"/>
  <c r="F408" i="1" s="1"/>
  <c r="Q408" i="1"/>
  <c r="E409" i="1"/>
  <c r="F409" i="1" s="1"/>
  <c r="Q409" i="1"/>
  <c r="E410" i="1"/>
  <c r="F410" i="1" s="1"/>
  <c r="Q410" i="1"/>
  <c r="E411" i="1"/>
  <c r="F411" i="1" s="1"/>
  <c r="Q411" i="1"/>
  <c r="E412" i="1"/>
  <c r="F412" i="1"/>
  <c r="G412" i="1" s="1"/>
  <c r="Q412" i="1"/>
  <c r="E413" i="1"/>
  <c r="F413" i="1" s="1"/>
  <c r="Q413" i="1"/>
  <c r="E414" i="1"/>
  <c r="Q414" i="1"/>
  <c r="E415" i="1"/>
  <c r="F415" i="1" s="1"/>
  <c r="G415" i="1" s="1"/>
  <c r="Q415" i="1"/>
  <c r="E416" i="1"/>
  <c r="F416" i="1"/>
  <c r="Q416" i="1"/>
  <c r="E417" i="1"/>
  <c r="F417" i="1" s="1"/>
  <c r="G417" i="1" s="1"/>
  <c r="I417" i="1" s="1"/>
  <c r="Q417" i="1"/>
  <c r="E418" i="1"/>
  <c r="F418" i="1" s="1"/>
  <c r="Q418" i="1"/>
  <c r="E419" i="1"/>
  <c r="F419" i="1"/>
  <c r="Q419" i="1"/>
  <c r="E420" i="1"/>
  <c r="F420" i="1" s="1"/>
  <c r="G420" i="1" s="1"/>
  <c r="J420" i="1" s="1"/>
  <c r="Q420" i="1"/>
  <c r="E421" i="1"/>
  <c r="F421" i="1"/>
  <c r="G421" i="1" s="1"/>
  <c r="I421" i="1" s="1"/>
  <c r="Q421" i="1"/>
  <c r="E422" i="1"/>
  <c r="F422" i="1" s="1"/>
  <c r="Q422" i="1"/>
  <c r="E423" i="1"/>
  <c r="F423" i="1"/>
  <c r="G423" i="1" s="1"/>
  <c r="I423" i="1" s="1"/>
  <c r="Q423" i="1"/>
  <c r="E424" i="1"/>
  <c r="F424" i="1" s="1"/>
  <c r="G424" i="1" s="1"/>
  <c r="R424" i="1" s="1"/>
  <c r="Q424" i="1"/>
  <c r="E425" i="1"/>
  <c r="F425" i="1" s="1"/>
  <c r="G425" i="1" s="1"/>
  <c r="I425" i="1" s="1"/>
  <c r="Q425" i="1"/>
  <c r="E426" i="1"/>
  <c r="F426" i="1" s="1"/>
  <c r="G426" i="1" s="1"/>
  <c r="Q426" i="1"/>
  <c r="E427" i="1"/>
  <c r="F427" i="1"/>
  <c r="G427" i="1" s="1"/>
  <c r="Q427" i="1"/>
  <c r="E428" i="1"/>
  <c r="F428" i="1" s="1"/>
  <c r="Q428" i="1"/>
  <c r="E429" i="1"/>
  <c r="F429" i="1" s="1"/>
  <c r="G429" i="1" s="1"/>
  <c r="Q429" i="1"/>
  <c r="E430" i="1"/>
  <c r="F430" i="1" s="1"/>
  <c r="G430" i="1" s="1"/>
  <c r="Q430" i="1"/>
  <c r="E431" i="1"/>
  <c r="F431" i="1"/>
  <c r="Q431" i="1"/>
  <c r="E432" i="1"/>
  <c r="F432" i="1"/>
  <c r="G432" i="1" s="1"/>
  <c r="I432" i="1" s="1"/>
  <c r="Q432" i="1"/>
  <c r="E433" i="1"/>
  <c r="F433" i="1" s="1"/>
  <c r="Q433" i="1"/>
  <c r="E434" i="1"/>
  <c r="F434" i="1"/>
  <c r="Q434" i="1"/>
  <c r="E435" i="1"/>
  <c r="Q435" i="1"/>
  <c r="E436" i="1"/>
  <c r="F436" i="1" s="1"/>
  <c r="Q436" i="1"/>
  <c r="E437" i="1"/>
  <c r="F437" i="1"/>
  <c r="Q437" i="1"/>
  <c r="E438" i="1"/>
  <c r="F438" i="1" s="1"/>
  <c r="Q438" i="1"/>
  <c r="E439" i="1"/>
  <c r="Q439" i="1"/>
  <c r="E440" i="1"/>
  <c r="F440" i="1"/>
  <c r="G440" i="1" s="1"/>
  <c r="Q440" i="1"/>
  <c r="E441" i="1"/>
  <c r="F441" i="1" s="1"/>
  <c r="Q441" i="1"/>
  <c r="E442" i="1"/>
  <c r="F442" i="1"/>
  <c r="Q442" i="1"/>
  <c r="E443" i="1"/>
  <c r="Q443" i="1"/>
  <c r="E444" i="1"/>
  <c r="F444" i="1" s="1"/>
  <c r="G444" i="1" s="1"/>
  <c r="R444" i="1" s="1"/>
  <c r="Q444" i="1"/>
  <c r="E445" i="1"/>
  <c r="Q445" i="1"/>
  <c r="E446" i="1"/>
  <c r="Q446" i="1"/>
  <c r="E447" i="1"/>
  <c r="F447" i="1" s="1"/>
  <c r="G447" i="1" s="1"/>
  <c r="Q447" i="1"/>
  <c r="E448" i="1"/>
  <c r="Q448" i="1"/>
  <c r="E449" i="1"/>
  <c r="Q449" i="1"/>
  <c r="E450" i="1"/>
  <c r="F450" i="1" s="1"/>
  <c r="Q450" i="1"/>
  <c r="E451" i="1"/>
  <c r="F451" i="1" s="1"/>
  <c r="Q451" i="1"/>
  <c r="E452" i="1"/>
  <c r="Q452" i="1"/>
  <c r="E453" i="1"/>
  <c r="Q453" i="1"/>
  <c r="E454" i="1"/>
  <c r="F454" i="1" s="1"/>
  <c r="G454" i="1" s="1"/>
  <c r="I454" i="1" s="1"/>
  <c r="Q454" i="1"/>
  <c r="E455" i="1"/>
  <c r="F455" i="1" s="1"/>
  <c r="Q455" i="1"/>
  <c r="E456" i="1"/>
  <c r="F456" i="1"/>
  <c r="Q456" i="1"/>
  <c r="E457" i="1"/>
  <c r="F457" i="1" s="1"/>
  <c r="G457" i="1" s="1"/>
  <c r="Q457" i="1"/>
  <c r="E458" i="1"/>
  <c r="Q458" i="1"/>
  <c r="E459" i="1"/>
  <c r="F459" i="1" s="1"/>
  <c r="G459" i="1" s="1"/>
  <c r="Q459" i="1"/>
  <c r="E460" i="1"/>
  <c r="F460" i="1" s="1"/>
  <c r="G460" i="1" s="1"/>
  <c r="Q460" i="1"/>
  <c r="E461" i="1"/>
  <c r="F461" i="1" s="1"/>
  <c r="G461" i="1" s="1"/>
  <c r="R461" i="1" s="1"/>
  <c r="Q461" i="1"/>
  <c r="E462" i="1"/>
  <c r="F462" i="1" s="1"/>
  <c r="G462" i="1" s="1"/>
  <c r="Q462" i="1"/>
  <c r="E463" i="1"/>
  <c r="F463" i="1" s="1"/>
  <c r="Q463" i="1"/>
  <c r="E464" i="1"/>
  <c r="F464" i="1" s="1"/>
  <c r="Q464" i="1"/>
  <c r="E465" i="1"/>
  <c r="Q465" i="1"/>
  <c r="E466" i="1"/>
  <c r="F466" i="1" s="1"/>
  <c r="Q466" i="1"/>
  <c r="E467" i="1"/>
  <c r="Q467" i="1"/>
  <c r="E468" i="1"/>
  <c r="Q468" i="1"/>
  <c r="E469" i="1"/>
  <c r="Q469" i="1"/>
  <c r="E470" i="1"/>
  <c r="F470" i="1" s="1"/>
  <c r="G470" i="1" s="1"/>
  <c r="Q470" i="1"/>
  <c r="E471" i="1"/>
  <c r="Q471" i="1"/>
  <c r="E472" i="1"/>
  <c r="F472" i="1" s="1"/>
  <c r="Q472" i="1"/>
  <c r="E473" i="1"/>
  <c r="F473" i="1" s="1"/>
  <c r="G473" i="1" s="1"/>
  <c r="J473" i="1" s="1"/>
  <c r="Q473" i="1"/>
  <c r="E474" i="1"/>
  <c r="F474" i="1" s="1"/>
  <c r="Q474" i="1"/>
  <c r="E475" i="1"/>
  <c r="F475" i="1" s="1"/>
  <c r="Q475" i="1"/>
  <c r="E476" i="1"/>
  <c r="F476" i="1"/>
  <c r="Q476" i="1"/>
  <c r="E477" i="1"/>
  <c r="F477" i="1" s="1"/>
  <c r="Q477" i="1"/>
  <c r="E478" i="1"/>
  <c r="F478" i="1" s="1"/>
  <c r="G478" i="1" s="1"/>
  <c r="Q478" i="1"/>
  <c r="E479" i="1"/>
  <c r="F479" i="1"/>
  <c r="G479" i="1" s="1"/>
  <c r="Q479" i="1"/>
  <c r="E480" i="1"/>
  <c r="Q480" i="1"/>
  <c r="E481" i="1"/>
  <c r="F481" i="1" s="1"/>
  <c r="G481" i="1" s="1"/>
  <c r="Q481" i="1"/>
  <c r="E482" i="1"/>
  <c r="F482" i="1"/>
  <c r="Q482" i="1"/>
  <c r="E483" i="1"/>
  <c r="F483" i="1" s="1"/>
  <c r="G483" i="1" s="1"/>
  <c r="Q483" i="1"/>
  <c r="E484" i="1"/>
  <c r="F484" i="1" s="1"/>
  <c r="Q484" i="1"/>
  <c r="E485" i="1"/>
  <c r="Q485" i="1"/>
  <c r="E486" i="1"/>
  <c r="E397" i="2" s="1"/>
  <c r="Q486" i="1"/>
  <c r="E487" i="1"/>
  <c r="F487" i="1" s="1"/>
  <c r="G487" i="1" s="1"/>
  <c r="Q487" i="1"/>
  <c r="E488" i="1"/>
  <c r="Q488" i="1"/>
  <c r="E489" i="1"/>
  <c r="F489" i="1" s="1"/>
  <c r="Q489" i="1"/>
  <c r="E490" i="1"/>
  <c r="F490" i="1"/>
  <c r="Q490" i="1"/>
  <c r="E491" i="1"/>
  <c r="F491" i="1" s="1"/>
  <c r="G491" i="1" s="1"/>
  <c r="I491" i="1" s="1"/>
  <c r="Q491" i="1"/>
  <c r="E492" i="1"/>
  <c r="F492" i="1"/>
  <c r="G492" i="1" s="1"/>
  <c r="I492" i="1" s="1"/>
  <c r="Q492" i="1"/>
  <c r="E493" i="1"/>
  <c r="F493" i="1"/>
  <c r="Q493" i="1"/>
  <c r="E494" i="1"/>
  <c r="F494" i="1" s="1"/>
  <c r="G494" i="1" s="1"/>
  <c r="R494" i="1" s="1"/>
  <c r="Q494" i="1"/>
  <c r="E495" i="1"/>
  <c r="Q495" i="1"/>
  <c r="E496" i="1"/>
  <c r="F496" i="1"/>
  <c r="G496" i="1" s="1"/>
  <c r="Q496" i="1"/>
  <c r="E497" i="1"/>
  <c r="F497" i="1" s="1"/>
  <c r="Q497" i="1"/>
  <c r="E498" i="1"/>
  <c r="F498" i="1" s="1"/>
  <c r="Q498" i="1"/>
  <c r="E499" i="1"/>
  <c r="F499" i="1" s="1"/>
  <c r="G499" i="1" s="1"/>
  <c r="Q499" i="1"/>
  <c r="E500" i="1"/>
  <c r="F500" i="1" s="1"/>
  <c r="Q500" i="1"/>
  <c r="E501" i="1"/>
  <c r="F501" i="1"/>
  <c r="Q501" i="1"/>
  <c r="E502" i="1"/>
  <c r="F502" i="1" s="1"/>
  <c r="G502" i="1" s="1"/>
  <c r="R502" i="1" s="1"/>
  <c r="J502" i="1"/>
  <c r="Q502" i="1"/>
  <c r="E503" i="1"/>
  <c r="Q503" i="1"/>
  <c r="E504" i="1"/>
  <c r="F504" i="1" s="1"/>
  <c r="Q504" i="1"/>
  <c r="E505" i="1"/>
  <c r="F505" i="1" s="1"/>
  <c r="Q505" i="1"/>
  <c r="E506" i="1"/>
  <c r="F506" i="1" s="1"/>
  <c r="G506" i="1" s="1"/>
  <c r="Q506" i="1"/>
  <c r="E507" i="1"/>
  <c r="F507" i="1" s="1"/>
  <c r="Q507" i="1"/>
  <c r="E508" i="1"/>
  <c r="F508" i="1" s="1"/>
  <c r="G508" i="1"/>
  <c r="J508" i="1" s="1"/>
  <c r="Q508" i="1"/>
  <c r="E509" i="1"/>
  <c r="F509" i="1"/>
  <c r="G509" i="1" s="1"/>
  <c r="R509" i="1" s="1"/>
  <c r="Q509" i="1"/>
  <c r="E510" i="1"/>
  <c r="F510" i="1" s="1"/>
  <c r="G510" i="1" s="1"/>
  <c r="R510" i="1" s="1"/>
  <c r="Q510" i="1"/>
  <c r="E511" i="1"/>
  <c r="F511" i="1" s="1"/>
  <c r="G511" i="1" s="1"/>
  <c r="Q511" i="1"/>
  <c r="E512" i="1"/>
  <c r="Q512" i="1"/>
  <c r="E513" i="1"/>
  <c r="Q513" i="1"/>
  <c r="E514" i="1"/>
  <c r="Q514" i="1"/>
  <c r="E515" i="1"/>
  <c r="F515" i="1" s="1"/>
  <c r="Q515" i="1"/>
  <c r="E516" i="1"/>
  <c r="F516" i="1" s="1"/>
  <c r="G516" i="1" s="1"/>
  <c r="I516" i="1" s="1"/>
  <c r="Q516" i="1"/>
  <c r="E517" i="1"/>
  <c r="F517" i="1" s="1"/>
  <c r="Q517" i="1"/>
  <c r="E518" i="1"/>
  <c r="F518" i="1" s="1"/>
  <c r="G518" i="1" s="1"/>
  <c r="R518" i="1" s="1"/>
  <c r="I518" i="1"/>
  <c r="Q518" i="1"/>
  <c r="E519" i="1"/>
  <c r="F519" i="1" s="1"/>
  <c r="G519" i="1" s="1"/>
  <c r="Q519" i="1"/>
  <c r="E520" i="1"/>
  <c r="F520" i="1" s="1"/>
  <c r="G520" i="1" s="1"/>
  <c r="I520" i="1" s="1"/>
  <c r="Q520" i="1"/>
  <c r="E521" i="1"/>
  <c r="F521" i="1"/>
  <c r="G521" i="1" s="1"/>
  <c r="Q521" i="1"/>
  <c r="E522" i="1"/>
  <c r="Q522" i="1"/>
  <c r="E523" i="1"/>
  <c r="Q523" i="1"/>
  <c r="E524" i="1"/>
  <c r="F524" i="1" s="1"/>
  <c r="Q524" i="1"/>
  <c r="E525" i="1"/>
  <c r="F525" i="1" s="1"/>
  <c r="G525" i="1" s="1"/>
  <c r="Q525" i="1"/>
  <c r="E526" i="1"/>
  <c r="Q526" i="1"/>
  <c r="E527" i="1"/>
  <c r="F527" i="1" s="1"/>
  <c r="G527" i="1" s="1"/>
  <c r="Q527" i="1"/>
  <c r="E528" i="1"/>
  <c r="F528" i="1" s="1"/>
  <c r="Q528" i="1"/>
  <c r="E529" i="1"/>
  <c r="F529" i="1" s="1"/>
  <c r="Q529" i="1"/>
  <c r="E530" i="1"/>
  <c r="F530" i="1"/>
  <c r="Q530" i="1"/>
  <c r="E531" i="1"/>
  <c r="F531" i="1"/>
  <c r="G531" i="1" s="1"/>
  <c r="R531" i="1" s="1"/>
  <c r="Q531" i="1"/>
  <c r="E532" i="1"/>
  <c r="Q532" i="1"/>
  <c r="E533" i="1"/>
  <c r="F533" i="1" s="1"/>
  <c r="Q533" i="1"/>
  <c r="E534" i="1"/>
  <c r="F534" i="1" s="1"/>
  <c r="Q534" i="1"/>
  <c r="E535" i="1"/>
  <c r="F535" i="1" s="1"/>
  <c r="G535" i="1" s="1"/>
  <c r="Q535" i="1"/>
  <c r="E536" i="1"/>
  <c r="Q536" i="1"/>
  <c r="E537" i="1"/>
  <c r="F537" i="1" s="1"/>
  <c r="G537" i="1" s="1"/>
  <c r="I537" i="1" s="1"/>
  <c r="Q537" i="1"/>
  <c r="E538" i="1"/>
  <c r="F538" i="1" s="1"/>
  <c r="Q538" i="1"/>
  <c r="E539" i="1"/>
  <c r="F539" i="1" s="1"/>
  <c r="Q539" i="1"/>
  <c r="E540" i="1"/>
  <c r="F540" i="1" s="1"/>
  <c r="Q540" i="1"/>
  <c r="E541" i="1"/>
  <c r="F541" i="1" s="1"/>
  <c r="Q541" i="1"/>
  <c r="E542" i="1"/>
  <c r="F542" i="1" s="1"/>
  <c r="Q542" i="1"/>
  <c r="E543" i="1"/>
  <c r="F543" i="1" s="1"/>
  <c r="Q543" i="1"/>
  <c r="E544" i="1"/>
  <c r="F544" i="1" s="1"/>
  <c r="Q544" i="1"/>
  <c r="E545" i="1"/>
  <c r="Q545" i="1"/>
  <c r="E546" i="1"/>
  <c r="F546" i="1"/>
  <c r="G546" i="1" s="1"/>
  <c r="R546" i="1" s="1"/>
  <c r="Q546" i="1"/>
  <c r="E547" i="1"/>
  <c r="Q547" i="1"/>
  <c r="E548" i="1"/>
  <c r="F548" i="1" s="1"/>
  <c r="Q548" i="1"/>
  <c r="E549" i="1"/>
  <c r="F549" i="1" s="1"/>
  <c r="Q549" i="1"/>
  <c r="E550" i="1"/>
  <c r="E452" i="2" s="1"/>
  <c r="F550" i="1"/>
  <c r="Q550" i="1"/>
  <c r="E551" i="1"/>
  <c r="F551" i="1" s="1"/>
  <c r="Q551" i="1"/>
  <c r="E552" i="1"/>
  <c r="F552" i="1"/>
  <c r="Q552" i="1"/>
  <c r="E553" i="1"/>
  <c r="F553" i="1" s="1"/>
  <c r="Q553" i="1"/>
  <c r="E554" i="1"/>
  <c r="F554" i="1"/>
  <c r="G554" i="1" s="1"/>
  <c r="R554" i="1" s="1"/>
  <c r="Q554" i="1"/>
  <c r="E555" i="1"/>
  <c r="F555" i="1"/>
  <c r="Q555" i="1"/>
  <c r="E556" i="1"/>
  <c r="Q556" i="1"/>
  <c r="E557" i="1"/>
  <c r="F557" i="1" s="1"/>
  <c r="Q557" i="1"/>
  <c r="E558" i="1"/>
  <c r="F558" i="1"/>
  <c r="Q558" i="1"/>
  <c r="E559" i="1"/>
  <c r="F559" i="1" s="1"/>
  <c r="G559" i="1" s="1"/>
  <c r="Q559" i="1"/>
  <c r="E560" i="1"/>
  <c r="F560" i="1" s="1"/>
  <c r="Q560" i="1"/>
  <c r="E561" i="1"/>
  <c r="F561" i="1" s="1"/>
  <c r="Q561" i="1"/>
  <c r="E562" i="1"/>
  <c r="Q562" i="1"/>
  <c r="E563" i="1"/>
  <c r="F563" i="1" s="1"/>
  <c r="Q563" i="1"/>
  <c r="E564" i="1"/>
  <c r="F564" i="1" s="1"/>
  <c r="G564" i="1" s="1"/>
  <c r="Q564" i="1"/>
  <c r="E565" i="1"/>
  <c r="F565" i="1"/>
  <c r="Q565" i="1"/>
  <c r="E566" i="1"/>
  <c r="F566" i="1" s="1"/>
  <c r="G566" i="1" s="1"/>
  <c r="R566" i="1" s="1"/>
  <c r="Q566" i="1"/>
  <c r="E567" i="1"/>
  <c r="Q567" i="1"/>
  <c r="E568" i="1"/>
  <c r="F568" i="1" s="1"/>
  <c r="P568" i="1" s="1"/>
  <c r="Q568" i="1"/>
  <c r="E569" i="1"/>
  <c r="F569" i="1" s="1"/>
  <c r="G569" i="1" s="1"/>
  <c r="Q569" i="1"/>
  <c r="E570" i="1"/>
  <c r="F570" i="1"/>
  <c r="G570" i="1" s="1"/>
  <c r="Q570" i="1"/>
  <c r="E571" i="1"/>
  <c r="Q571" i="1"/>
  <c r="E572" i="1"/>
  <c r="F572" i="1" s="1"/>
  <c r="Q572" i="1"/>
  <c r="E573" i="1"/>
  <c r="F573" i="1" s="1"/>
  <c r="Q573" i="1"/>
  <c r="E574" i="1"/>
  <c r="F574" i="1" s="1"/>
  <c r="Q574" i="1"/>
  <c r="E575" i="1"/>
  <c r="F575" i="1" s="1"/>
  <c r="Q575" i="1"/>
  <c r="E576" i="1"/>
  <c r="F576" i="1"/>
  <c r="Q576" i="1"/>
  <c r="E577" i="1"/>
  <c r="F577" i="1" s="1"/>
  <c r="Q577" i="1"/>
  <c r="E578" i="1"/>
  <c r="F578" i="1" s="1"/>
  <c r="Q578" i="1"/>
  <c r="E579" i="1"/>
  <c r="F579" i="1" s="1"/>
  <c r="Q579" i="1"/>
  <c r="E580" i="1"/>
  <c r="F580" i="1" s="1"/>
  <c r="Q580" i="1"/>
  <c r="E581" i="1"/>
  <c r="F581" i="1" s="1"/>
  <c r="Q581" i="1"/>
  <c r="E582" i="1"/>
  <c r="Q582" i="1"/>
  <c r="E583" i="1"/>
  <c r="F583" i="1"/>
  <c r="G583" i="1"/>
  <c r="Q583" i="1"/>
  <c r="E584" i="1"/>
  <c r="F584" i="1" s="1"/>
  <c r="G584" i="1" s="1"/>
  <c r="R584" i="1" s="1"/>
  <c r="Q584" i="1"/>
  <c r="E585" i="1"/>
  <c r="F585" i="1"/>
  <c r="Q585" i="1"/>
  <c r="E586" i="1"/>
  <c r="F586" i="1"/>
  <c r="G586" i="1" s="1"/>
  <c r="Q586" i="1"/>
  <c r="E587" i="1"/>
  <c r="F587" i="1" s="1"/>
  <c r="Q587" i="1"/>
  <c r="E588" i="1"/>
  <c r="F588" i="1"/>
  <c r="Q588" i="1"/>
  <c r="E589" i="1"/>
  <c r="F589" i="1" s="1"/>
  <c r="Q589" i="1"/>
  <c r="E590" i="1"/>
  <c r="F590" i="1" s="1"/>
  <c r="Q590" i="1"/>
  <c r="E591" i="1"/>
  <c r="Q591" i="1"/>
  <c r="E592" i="1"/>
  <c r="F592" i="1" s="1"/>
  <c r="Q592" i="1"/>
  <c r="E593" i="1"/>
  <c r="Q593" i="1"/>
  <c r="E594" i="1"/>
  <c r="F594" i="1" s="1"/>
  <c r="G594" i="1" s="1"/>
  <c r="Q594" i="1"/>
  <c r="E595" i="1"/>
  <c r="F595" i="1" s="1"/>
  <c r="Q595" i="1"/>
  <c r="E596" i="1"/>
  <c r="Q596" i="1"/>
  <c r="E597" i="1"/>
  <c r="F597" i="1" s="1"/>
  <c r="Q597" i="1"/>
  <c r="E598" i="1"/>
  <c r="F598" i="1"/>
  <c r="Q598" i="1"/>
  <c r="E599" i="1"/>
  <c r="F599" i="1" s="1"/>
  <c r="G599" i="1" s="1"/>
  <c r="R599" i="1" s="1"/>
  <c r="Q599" i="1"/>
  <c r="E600" i="1"/>
  <c r="F600" i="1" s="1"/>
  <c r="Q600" i="1"/>
  <c r="E601" i="1"/>
  <c r="F601" i="1"/>
  <c r="G601" i="1" s="1"/>
  <c r="J601" i="1" s="1"/>
  <c r="Q601" i="1"/>
  <c r="E602" i="1"/>
  <c r="F602" i="1" s="1"/>
  <c r="G602" i="1" s="1"/>
  <c r="I602" i="1" s="1"/>
  <c r="Q602" i="1"/>
  <c r="E603" i="1"/>
  <c r="F603" i="1" s="1"/>
  <c r="Q603" i="1"/>
  <c r="E604" i="1"/>
  <c r="F604" i="1" s="1"/>
  <c r="Q604" i="1"/>
  <c r="E605" i="1"/>
  <c r="F605" i="1"/>
  <c r="Q605" i="1"/>
  <c r="E606" i="1"/>
  <c r="F606" i="1" s="1"/>
  <c r="Q606" i="1"/>
  <c r="E607" i="1"/>
  <c r="F607" i="1" s="1"/>
  <c r="Q607" i="1"/>
  <c r="E608" i="1"/>
  <c r="F608" i="1" s="1"/>
  <c r="G608" i="1" s="1"/>
  <c r="R608" i="1" s="1"/>
  <c r="Q608" i="1"/>
  <c r="E609" i="1"/>
  <c r="F609" i="1" s="1"/>
  <c r="Q609" i="1"/>
  <c r="E610" i="1"/>
  <c r="F610" i="1" s="1"/>
  <c r="G610" i="1" s="1"/>
  <c r="Q610" i="1"/>
  <c r="E611" i="1"/>
  <c r="Q611" i="1"/>
  <c r="E612" i="1"/>
  <c r="F612" i="1" s="1"/>
  <c r="Q612" i="1"/>
  <c r="E613" i="1"/>
  <c r="F613" i="1" s="1"/>
  <c r="G613" i="1" s="1"/>
  <c r="Q613" i="1"/>
  <c r="E614" i="1"/>
  <c r="F614" i="1" s="1"/>
  <c r="G614" i="1" s="1"/>
  <c r="R614" i="1" s="1"/>
  <c r="Q614" i="1"/>
  <c r="E615" i="1"/>
  <c r="F615" i="1" s="1"/>
  <c r="P615" i="1" s="1"/>
  <c r="Q615" i="1"/>
  <c r="E616" i="1"/>
  <c r="F616" i="1" s="1"/>
  <c r="Q616" i="1"/>
  <c r="E617" i="1"/>
  <c r="F617" i="1" s="1"/>
  <c r="G617" i="1" s="1"/>
  <c r="Q617" i="1"/>
  <c r="E618" i="1"/>
  <c r="F618" i="1" s="1"/>
  <c r="Q618" i="1"/>
  <c r="E619" i="1"/>
  <c r="F619" i="1" s="1"/>
  <c r="G619" i="1" s="1"/>
  <c r="K619" i="1" s="1"/>
  <c r="Q619" i="1"/>
  <c r="E620" i="1"/>
  <c r="F620" i="1" s="1"/>
  <c r="Q620" i="1"/>
  <c r="E621" i="1"/>
  <c r="Q621" i="1"/>
  <c r="E622" i="1"/>
  <c r="E498" i="2" s="1"/>
  <c r="F622" i="1"/>
  <c r="Q622" i="1"/>
  <c r="E623" i="1"/>
  <c r="F623" i="1" s="1"/>
  <c r="Q623" i="1"/>
  <c r="E624" i="1"/>
  <c r="Q624" i="1"/>
  <c r="E625" i="1"/>
  <c r="F625" i="1" s="1"/>
  <c r="G625" i="1" s="1"/>
  <c r="Q625" i="1"/>
  <c r="E626" i="1"/>
  <c r="F626" i="1" s="1"/>
  <c r="Q626" i="1"/>
  <c r="E627" i="1"/>
  <c r="F627" i="1" s="1"/>
  <c r="Q627" i="1"/>
  <c r="E628" i="1"/>
  <c r="F628" i="1" s="1"/>
  <c r="G628" i="1" s="1"/>
  <c r="Q628" i="1"/>
  <c r="E629" i="1"/>
  <c r="F629" i="1" s="1"/>
  <c r="G629" i="1" s="1"/>
  <c r="Q629" i="1"/>
  <c r="E630" i="1"/>
  <c r="F630" i="1" s="1"/>
  <c r="Q630" i="1"/>
  <c r="E631" i="1"/>
  <c r="E503" i="2" s="1"/>
  <c r="F631" i="1"/>
  <c r="G631" i="1" s="1"/>
  <c r="Q631" i="1"/>
  <c r="E632" i="1"/>
  <c r="F632" i="1" s="1"/>
  <c r="Q632" i="1"/>
  <c r="E633" i="1"/>
  <c r="F633" i="1" s="1"/>
  <c r="G633" i="1" s="1"/>
  <c r="Q633" i="1"/>
  <c r="E634" i="1"/>
  <c r="F634" i="1"/>
  <c r="Q634" i="1"/>
  <c r="E635" i="1"/>
  <c r="F635" i="1"/>
  <c r="Q635" i="1"/>
  <c r="E636" i="1"/>
  <c r="F636" i="1" s="1"/>
  <c r="Q636" i="1"/>
  <c r="E637" i="1"/>
  <c r="F637" i="1" s="1"/>
  <c r="Q637" i="1"/>
  <c r="E638" i="1"/>
  <c r="F638" i="1" s="1"/>
  <c r="G638" i="1" s="1"/>
  <c r="K638" i="1" s="1"/>
  <c r="Q638" i="1"/>
  <c r="E639" i="1"/>
  <c r="F639" i="1" s="1"/>
  <c r="G639" i="1" s="1"/>
  <c r="K639" i="1" s="1"/>
  <c r="Q639" i="1"/>
  <c r="E640" i="1"/>
  <c r="F640" i="1" s="1"/>
  <c r="G640" i="1" s="1"/>
  <c r="Q640" i="1"/>
  <c r="E641" i="1"/>
  <c r="F641" i="1" s="1"/>
  <c r="Q641" i="1"/>
  <c r="E642" i="1"/>
  <c r="F642" i="1" s="1"/>
  <c r="Q642" i="1"/>
  <c r="E643" i="1"/>
  <c r="F643" i="1" s="1"/>
  <c r="Q643" i="1"/>
  <c r="E644" i="1"/>
  <c r="Q644" i="1"/>
  <c r="E645" i="1"/>
  <c r="F645" i="1" s="1"/>
  <c r="Q645" i="1"/>
  <c r="E646" i="1"/>
  <c r="F646" i="1" s="1"/>
  <c r="Q646" i="1"/>
  <c r="E647" i="1"/>
  <c r="Q647" i="1"/>
  <c r="E648" i="1"/>
  <c r="F648" i="1" s="1"/>
  <c r="Q648" i="1"/>
  <c r="E649" i="1"/>
  <c r="F649" i="1"/>
  <c r="Q649" i="1"/>
  <c r="E650" i="1"/>
  <c r="F650" i="1" s="1"/>
  <c r="Q650" i="1"/>
  <c r="E651" i="1"/>
  <c r="F651" i="1"/>
  <c r="G651" i="1" s="1"/>
  <c r="Q651" i="1"/>
  <c r="E652" i="1"/>
  <c r="F652" i="1"/>
  <c r="Q652" i="1"/>
  <c r="E653" i="1"/>
  <c r="F653" i="1" s="1"/>
  <c r="G653" i="1" s="1"/>
  <c r="Q653" i="1"/>
  <c r="E654" i="1"/>
  <c r="F654" i="1" s="1"/>
  <c r="Q654" i="1"/>
  <c r="E655" i="1"/>
  <c r="F655" i="1" s="1"/>
  <c r="P655" i="1" s="1"/>
  <c r="Q655" i="1"/>
  <c r="E656" i="1"/>
  <c r="F656" i="1" s="1"/>
  <c r="Q656" i="1"/>
  <c r="E657" i="1"/>
  <c r="F657" i="1" s="1"/>
  <c r="Q657" i="1"/>
  <c r="E658" i="1"/>
  <c r="F658" i="1" s="1"/>
  <c r="Q658" i="1"/>
  <c r="E659" i="1"/>
  <c r="F659" i="1" s="1"/>
  <c r="Q659" i="1"/>
  <c r="E660" i="1"/>
  <c r="Q660" i="1"/>
  <c r="E661" i="1"/>
  <c r="F661" i="1" s="1"/>
  <c r="Q661" i="1"/>
  <c r="E662" i="1"/>
  <c r="F662" i="1" s="1"/>
  <c r="Q662" i="1"/>
  <c r="E663" i="1"/>
  <c r="F663" i="1"/>
  <c r="G663" i="1" s="1"/>
  <c r="R663" i="1" s="1"/>
  <c r="Q663" i="1"/>
  <c r="E664" i="1"/>
  <c r="F664" i="1" s="1"/>
  <c r="Q664" i="1"/>
  <c r="E665" i="1"/>
  <c r="F665" i="1" s="1"/>
  <c r="Q665" i="1"/>
  <c r="E666" i="1"/>
  <c r="Q666" i="1"/>
  <c r="E667" i="1"/>
  <c r="F667" i="1" s="1"/>
  <c r="G667" i="1" s="1"/>
  <c r="K667" i="1" s="1"/>
  <c r="Q667" i="1"/>
  <c r="E668" i="1"/>
  <c r="F668" i="1" s="1"/>
  <c r="Q668" i="1"/>
  <c r="E669" i="1"/>
  <c r="F669" i="1" s="1"/>
  <c r="Q669" i="1"/>
  <c r="E670" i="1"/>
  <c r="U670" i="1" s="1"/>
  <c r="G670" i="1" s="1"/>
  <c r="R670" i="1" s="1"/>
  <c r="Q670" i="1"/>
  <c r="E671" i="1"/>
  <c r="F671" i="1" s="1"/>
  <c r="Q671" i="1"/>
  <c r="E672" i="1"/>
  <c r="F672" i="1" s="1"/>
  <c r="Q672" i="1"/>
  <c r="E673" i="1"/>
  <c r="F673" i="1"/>
  <c r="G673" i="1" s="1"/>
  <c r="Q673" i="1"/>
  <c r="E674" i="1"/>
  <c r="F674" i="1" s="1"/>
  <c r="Q674" i="1"/>
  <c r="E675" i="1"/>
  <c r="F675" i="1" s="1"/>
  <c r="G675" i="1" s="1"/>
  <c r="R675" i="1" s="1"/>
  <c r="Q675" i="1"/>
  <c r="E676" i="1"/>
  <c r="F676" i="1" s="1"/>
  <c r="G676" i="1" s="1"/>
  <c r="R676" i="1" s="1"/>
  <c r="Q676" i="1"/>
  <c r="E677" i="1"/>
  <c r="F677" i="1" s="1"/>
  <c r="G677" i="1" s="1"/>
  <c r="Q677" i="1"/>
  <c r="E678" i="1"/>
  <c r="F678" i="1" s="1"/>
  <c r="Q678" i="1"/>
  <c r="E679" i="1"/>
  <c r="F679" i="1" s="1"/>
  <c r="Q679" i="1"/>
  <c r="E680" i="1"/>
  <c r="F680" i="1" s="1"/>
  <c r="G680" i="1" s="1"/>
  <c r="R680" i="1" s="1"/>
  <c r="Q680" i="1"/>
  <c r="E681" i="1"/>
  <c r="F681" i="1" s="1"/>
  <c r="G681" i="1" s="1"/>
  <c r="Q681" i="1"/>
  <c r="E682" i="1"/>
  <c r="F682" i="1" s="1"/>
  <c r="G682" i="1"/>
  <c r="Q682" i="1"/>
  <c r="E683" i="1"/>
  <c r="F683" i="1" s="1"/>
  <c r="Q683" i="1"/>
  <c r="E684" i="1"/>
  <c r="F684" i="1" s="1"/>
  <c r="G684" i="1" s="1"/>
  <c r="R684" i="1" s="1"/>
  <c r="Q684" i="1"/>
  <c r="E685" i="1"/>
  <c r="F685" i="1" s="1"/>
  <c r="G685" i="1" s="1"/>
  <c r="Q685" i="1"/>
  <c r="E686" i="1"/>
  <c r="F686" i="1" s="1"/>
  <c r="G686" i="1" s="1"/>
  <c r="R686" i="1" s="1"/>
  <c r="Q686" i="1"/>
  <c r="E687" i="1"/>
  <c r="F687" i="1" s="1"/>
  <c r="Q687" i="1"/>
  <c r="E688" i="1"/>
  <c r="F688" i="1" s="1"/>
  <c r="G688" i="1" s="1"/>
  <c r="K688" i="1" s="1"/>
  <c r="Q688" i="1"/>
  <c r="E689" i="1"/>
  <c r="F689" i="1" s="1"/>
  <c r="G689" i="1" s="1"/>
  <c r="Q689" i="1"/>
  <c r="E690" i="1"/>
  <c r="F690" i="1" s="1"/>
  <c r="G690" i="1" s="1"/>
  <c r="R690" i="1" s="1"/>
  <c r="K690" i="1"/>
  <c r="Q690" i="1"/>
  <c r="E691" i="1"/>
  <c r="F691" i="1" s="1"/>
  <c r="G691" i="1" s="1"/>
  <c r="R691" i="1" s="1"/>
  <c r="Q691" i="1"/>
  <c r="E692" i="1"/>
  <c r="F692" i="1"/>
  <c r="Q692" i="1"/>
  <c r="E693" i="1"/>
  <c r="F693" i="1"/>
  <c r="G693" i="1" s="1"/>
  <c r="Q693" i="1"/>
  <c r="E694" i="1"/>
  <c r="F694" i="1"/>
  <c r="Q694" i="1"/>
  <c r="E695" i="1"/>
  <c r="F695" i="1" s="1"/>
  <c r="G695" i="1" s="1"/>
  <c r="K695" i="1" s="1"/>
  <c r="Q695" i="1"/>
  <c r="E696" i="1"/>
  <c r="F696" i="1" s="1"/>
  <c r="Q696" i="1"/>
  <c r="E697" i="1"/>
  <c r="F697" i="1" s="1"/>
  <c r="G697" i="1" s="1"/>
  <c r="Q697" i="1"/>
  <c r="E698" i="1"/>
  <c r="F698" i="1" s="1"/>
  <c r="Q698" i="1"/>
  <c r="E702" i="1"/>
  <c r="F702" i="1"/>
  <c r="Q702" i="1"/>
  <c r="E703" i="1"/>
  <c r="F703" i="1" s="1"/>
  <c r="Q703" i="1"/>
  <c r="E711" i="1"/>
  <c r="F711" i="1"/>
  <c r="G711" i="1" s="1"/>
  <c r="R711" i="1" s="1"/>
  <c r="Q711" i="1"/>
  <c r="E699" i="1"/>
  <c r="F699" i="1" s="1"/>
  <c r="Q699" i="1"/>
  <c r="E700" i="1"/>
  <c r="F700" i="1" s="1"/>
  <c r="G700" i="1" s="1"/>
  <c r="R700" i="1" s="1"/>
  <c r="Q700" i="1"/>
  <c r="E701" i="1"/>
  <c r="F701" i="1" s="1"/>
  <c r="G701" i="1" s="1"/>
  <c r="K701" i="1" s="1"/>
  <c r="Q701" i="1"/>
  <c r="E705" i="1"/>
  <c r="F705" i="1" s="1"/>
  <c r="G705" i="1" s="1"/>
  <c r="R705" i="1" s="1"/>
  <c r="Q705" i="1"/>
  <c r="E704" i="1"/>
  <c r="F704" i="1" s="1"/>
  <c r="Q704" i="1"/>
  <c r="E706" i="1"/>
  <c r="F706" i="1" s="1"/>
  <c r="Q706" i="1"/>
  <c r="E707" i="1"/>
  <c r="F707" i="1" s="1"/>
  <c r="Q707" i="1"/>
  <c r="E708" i="1"/>
  <c r="F708" i="1" s="1"/>
  <c r="Q708" i="1"/>
  <c r="E709" i="1"/>
  <c r="F709" i="1" s="1"/>
  <c r="Q709" i="1"/>
  <c r="A11" i="2"/>
  <c r="C11" i="2"/>
  <c r="E11" i="2"/>
  <c r="D11" i="2"/>
  <c r="G11" i="2"/>
  <c r="H11" i="2"/>
  <c r="B11" i="2"/>
  <c r="A12" i="2"/>
  <c r="B12" i="2"/>
  <c r="D12" i="2"/>
  <c r="G12" i="2"/>
  <c r="C12" i="2"/>
  <c r="H12" i="2"/>
  <c r="A13" i="2"/>
  <c r="C13" i="2"/>
  <c r="D13" i="2"/>
  <c r="E13" i="2"/>
  <c r="G13" i="2"/>
  <c r="H13" i="2"/>
  <c r="B13" i="2"/>
  <c r="A14" i="2"/>
  <c r="B14" i="2"/>
  <c r="D14" i="2"/>
  <c r="G14" i="2"/>
  <c r="C14" i="2"/>
  <c r="E14" i="2"/>
  <c r="H14" i="2"/>
  <c r="A15" i="2"/>
  <c r="C15" i="2"/>
  <c r="D15" i="2"/>
  <c r="G15" i="2"/>
  <c r="H15" i="2"/>
  <c r="B15" i="2"/>
  <c r="A16" i="2"/>
  <c r="D16" i="2"/>
  <c r="G16" i="2"/>
  <c r="C16" i="2"/>
  <c r="E16" i="2"/>
  <c r="H16" i="2"/>
  <c r="B16" i="2"/>
  <c r="A17" i="2"/>
  <c r="C17" i="2"/>
  <c r="D17" i="2"/>
  <c r="E17" i="2"/>
  <c r="G17" i="2"/>
  <c r="H17" i="2"/>
  <c r="B17" i="2"/>
  <c r="A18" i="2"/>
  <c r="B18" i="2"/>
  <c r="C18" i="2"/>
  <c r="E18" i="2"/>
  <c r="D18" i="2"/>
  <c r="G18" i="2"/>
  <c r="H18" i="2"/>
  <c r="A19" i="2"/>
  <c r="B19" i="2"/>
  <c r="C19" i="2"/>
  <c r="D19" i="2"/>
  <c r="E19" i="2"/>
  <c r="G19" i="2"/>
  <c r="H19" i="2"/>
  <c r="A20" i="2"/>
  <c r="B20" i="2"/>
  <c r="C20" i="2"/>
  <c r="D20" i="2"/>
  <c r="G20" i="2"/>
  <c r="H20" i="2"/>
  <c r="A21" i="2"/>
  <c r="C21" i="2"/>
  <c r="D21" i="2"/>
  <c r="G21" i="2"/>
  <c r="H21" i="2"/>
  <c r="B21" i="2"/>
  <c r="A22" i="2"/>
  <c r="D22" i="2"/>
  <c r="G22" i="2"/>
  <c r="C22" i="2"/>
  <c r="E22" i="2"/>
  <c r="H22" i="2"/>
  <c r="B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B26" i="2"/>
  <c r="D26" i="2"/>
  <c r="G26" i="2"/>
  <c r="C26" i="2"/>
  <c r="E26" i="2"/>
  <c r="H26" i="2"/>
  <c r="A27" i="2"/>
  <c r="C27" i="2"/>
  <c r="D27" i="2"/>
  <c r="G27" i="2"/>
  <c r="H27" i="2"/>
  <c r="B27" i="2"/>
  <c r="A28" i="2"/>
  <c r="D28" i="2"/>
  <c r="G28" i="2"/>
  <c r="C28" i="2"/>
  <c r="E28" i="2"/>
  <c r="H28" i="2"/>
  <c r="B28" i="2"/>
  <c r="A29" i="2"/>
  <c r="B29" i="2"/>
  <c r="C29" i="2"/>
  <c r="D29" i="2"/>
  <c r="G29" i="2"/>
  <c r="H29" i="2"/>
  <c r="A30" i="2"/>
  <c r="C30" i="2"/>
  <c r="E30" i="2"/>
  <c r="D30" i="2"/>
  <c r="G30" i="2"/>
  <c r="H30" i="2"/>
  <c r="B30" i="2"/>
  <c r="A31" i="2"/>
  <c r="B31" i="2"/>
  <c r="C31" i="2"/>
  <c r="D31" i="2"/>
  <c r="G31" i="2"/>
  <c r="H31" i="2"/>
  <c r="A32" i="2"/>
  <c r="B32" i="2"/>
  <c r="C32" i="2"/>
  <c r="E32" i="2"/>
  <c r="D32" i="2"/>
  <c r="G32" i="2"/>
  <c r="H32" i="2"/>
  <c r="A33" i="2"/>
  <c r="D33" i="2"/>
  <c r="G33" i="2"/>
  <c r="C33" i="2"/>
  <c r="E33" i="2"/>
  <c r="H33" i="2"/>
  <c r="B33" i="2"/>
  <c r="A34" i="2"/>
  <c r="C34" i="2"/>
  <c r="E34" i="2"/>
  <c r="F34" i="2"/>
  <c r="D34" i="2"/>
  <c r="G34" i="2"/>
  <c r="H34" i="2"/>
  <c r="B34" i="2"/>
  <c r="A35" i="2"/>
  <c r="C35" i="2"/>
  <c r="E35" i="2"/>
  <c r="F35" i="2"/>
  <c r="D35" i="2"/>
  <c r="G35" i="2"/>
  <c r="H35" i="2"/>
  <c r="B35" i="2"/>
  <c r="A36" i="2"/>
  <c r="C36" i="2"/>
  <c r="E36" i="2"/>
  <c r="F36" i="2"/>
  <c r="D36" i="2"/>
  <c r="G36" i="2"/>
  <c r="H36" i="2"/>
  <c r="B36" i="2"/>
  <c r="A37" i="2"/>
  <c r="C37" i="2"/>
  <c r="E37" i="2"/>
  <c r="F37" i="2"/>
  <c r="D37" i="2"/>
  <c r="G37" i="2"/>
  <c r="H37" i="2"/>
  <c r="B37" i="2"/>
  <c r="A38" i="2"/>
  <c r="C38" i="2"/>
  <c r="F38" i="2"/>
  <c r="D38" i="2"/>
  <c r="G38" i="2"/>
  <c r="H38" i="2"/>
  <c r="B38" i="2"/>
  <c r="A39" i="2"/>
  <c r="C39" i="2"/>
  <c r="D39" i="2"/>
  <c r="E39" i="2"/>
  <c r="G39" i="2"/>
  <c r="H39" i="2"/>
  <c r="B39" i="2"/>
  <c r="A40" i="2"/>
  <c r="D40" i="2"/>
  <c r="G40" i="2"/>
  <c r="C40" i="2"/>
  <c r="E40" i="2"/>
  <c r="H40" i="2"/>
  <c r="B40" i="2"/>
  <c r="A41" i="2"/>
  <c r="D41" i="2"/>
  <c r="G41" i="2"/>
  <c r="C41" i="2"/>
  <c r="H41" i="2"/>
  <c r="B41" i="2"/>
  <c r="A42" i="2"/>
  <c r="B42" i="2"/>
  <c r="C42" i="2"/>
  <c r="D42" i="2"/>
  <c r="G42" i="2"/>
  <c r="H42" i="2"/>
  <c r="A43" i="2"/>
  <c r="C43" i="2"/>
  <c r="E43" i="2"/>
  <c r="D43" i="2"/>
  <c r="G43" i="2"/>
  <c r="H43" i="2"/>
  <c r="B43" i="2"/>
  <c r="A44" i="2"/>
  <c r="B44" i="2"/>
  <c r="C44" i="2"/>
  <c r="D44" i="2"/>
  <c r="E44" i="2"/>
  <c r="G44" i="2"/>
  <c r="H44" i="2"/>
  <c r="A45" i="2"/>
  <c r="B45" i="2"/>
  <c r="C45" i="2"/>
  <c r="D45" i="2"/>
  <c r="G45" i="2"/>
  <c r="H45" i="2"/>
  <c r="A46" i="2"/>
  <c r="D46" i="2"/>
  <c r="G46" i="2"/>
  <c r="C46" i="2"/>
  <c r="E46" i="2"/>
  <c r="H46" i="2"/>
  <c r="B46" i="2"/>
  <c r="A47" i="2"/>
  <c r="C47" i="2"/>
  <c r="D47" i="2"/>
  <c r="E47" i="2"/>
  <c r="G47" i="2"/>
  <c r="H47" i="2"/>
  <c r="B47" i="2"/>
  <c r="A48" i="2"/>
  <c r="D48" i="2"/>
  <c r="G48" i="2"/>
  <c r="C48" i="2"/>
  <c r="E48" i="2"/>
  <c r="H48" i="2"/>
  <c r="B48" i="2"/>
  <c r="A49" i="2"/>
  <c r="D49" i="2"/>
  <c r="G49" i="2"/>
  <c r="C49" i="2"/>
  <c r="E49" i="2"/>
  <c r="H49" i="2"/>
  <c r="B49" i="2"/>
  <c r="A50" i="2"/>
  <c r="B50" i="2"/>
  <c r="C50" i="2"/>
  <c r="E50" i="2"/>
  <c r="D50" i="2"/>
  <c r="G50" i="2"/>
  <c r="H50" i="2"/>
  <c r="A51" i="2"/>
  <c r="C51" i="2"/>
  <c r="D51" i="2"/>
  <c r="G51" i="2"/>
  <c r="H51" i="2"/>
  <c r="B51" i="2"/>
  <c r="A52" i="2"/>
  <c r="B52" i="2"/>
  <c r="C52" i="2"/>
  <c r="D52" i="2"/>
  <c r="E52" i="2"/>
  <c r="G52" i="2"/>
  <c r="H52" i="2"/>
  <c r="A53" i="2"/>
  <c r="B53" i="2"/>
  <c r="C53" i="2"/>
  <c r="E53" i="2"/>
  <c r="D53" i="2"/>
  <c r="G53" i="2"/>
  <c r="H53" i="2"/>
  <c r="A54" i="2"/>
  <c r="D54" i="2"/>
  <c r="G54" i="2"/>
  <c r="C54" i="2"/>
  <c r="E54" i="2"/>
  <c r="H54" i="2"/>
  <c r="B54" i="2"/>
  <c r="A55" i="2"/>
  <c r="C55" i="2"/>
  <c r="D55" i="2"/>
  <c r="E55" i="2"/>
  <c r="G55" i="2"/>
  <c r="H55" i="2"/>
  <c r="B55" i="2"/>
  <c r="A56" i="2"/>
  <c r="D56" i="2"/>
  <c r="G56" i="2"/>
  <c r="C56" i="2"/>
  <c r="E56" i="2"/>
  <c r="H56" i="2"/>
  <c r="B56" i="2"/>
  <c r="A57" i="2"/>
  <c r="D57" i="2"/>
  <c r="G57" i="2"/>
  <c r="C57" i="2"/>
  <c r="E57" i="2"/>
  <c r="H57" i="2"/>
  <c r="B57" i="2"/>
  <c r="A58" i="2"/>
  <c r="B58" i="2"/>
  <c r="C58" i="2"/>
  <c r="E58" i="2"/>
  <c r="D58" i="2"/>
  <c r="G58" i="2"/>
  <c r="H58" i="2"/>
  <c r="A59" i="2"/>
  <c r="C59" i="2"/>
  <c r="E59" i="2"/>
  <c r="D59" i="2"/>
  <c r="G59" i="2"/>
  <c r="H59" i="2"/>
  <c r="B59" i="2"/>
  <c r="A60" i="2"/>
  <c r="B60" i="2"/>
  <c r="C60" i="2"/>
  <c r="D60" i="2"/>
  <c r="G60" i="2"/>
  <c r="H60" i="2"/>
  <c r="A61" i="2"/>
  <c r="B61" i="2"/>
  <c r="C61" i="2"/>
  <c r="E61" i="2"/>
  <c r="D61" i="2"/>
  <c r="G61" i="2"/>
  <c r="H61" i="2"/>
  <c r="A62" i="2"/>
  <c r="D62" i="2"/>
  <c r="G62" i="2"/>
  <c r="C62" i="2"/>
  <c r="H62" i="2"/>
  <c r="B62" i="2"/>
  <c r="A63" i="2"/>
  <c r="C63" i="2"/>
  <c r="D63" i="2"/>
  <c r="E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E65" i="2"/>
  <c r="H65" i="2"/>
  <c r="B65" i="2"/>
  <c r="A66" i="2"/>
  <c r="B66" i="2"/>
  <c r="C66" i="2"/>
  <c r="E66" i="2"/>
  <c r="D66" i="2"/>
  <c r="G66" i="2"/>
  <c r="H66" i="2"/>
  <c r="A67" i="2"/>
  <c r="C67" i="2"/>
  <c r="E67" i="2"/>
  <c r="D67" i="2"/>
  <c r="G67" i="2"/>
  <c r="H67" i="2"/>
  <c r="B67" i="2"/>
  <c r="A68" i="2"/>
  <c r="B68" i="2"/>
  <c r="C68" i="2"/>
  <c r="D68" i="2"/>
  <c r="E68" i="2"/>
  <c r="G68" i="2"/>
  <c r="H68" i="2"/>
  <c r="A69" i="2"/>
  <c r="B69" i="2"/>
  <c r="C69" i="2"/>
  <c r="E69" i="2"/>
  <c r="D69" i="2"/>
  <c r="G69" i="2"/>
  <c r="H69" i="2"/>
  <c r="A70" i="2"/>
  <c r="D70" i="2"/>
  <c r="G70" i="2"/>
  <c r="C70" i="2"/>
  <c r="E70" i="2"/>
  <c r="H70" i="2"/>
  <c r="B70" i="2"/>
  <c r="A71" i="2"/>
  <c r="C71" i="2"/>
  <c r="D71" i="2"/>
  <c r="E71" i="2"/>
  <c r="G71" i="2"/>
  <c r="H71" i="2"/>
  <c r="B71" i="2"/>
  <c r="A72" i="2"/>
  <c r="D72" i="2"/>
  <c r="G72" i="2"/>
  <c r="C72" i="2"/>
  <c r="E72" i="2"/>
  <c r="H72" i="2"/>
  <c r="B72" i="2"/>
  <c r="A73" i="2"/>
  <c r="D73" i="2"/>
  <c r="G73" i="2"/>
  <c r="C73" i="2"/>
  <c r="E73" i="2"/>
  <c r="H73" i="2"/>
  <c r="B73" i="2"/>
  <c r="A74" i="2"/>
  <c r="B74" i="2"/>
  <c r="C74" i="2"/>
  <c r="E74" i="2"/>
  <c r="D74" i="2"/>
  <c r="G74" i="2"/>
  <c r="H74" i="2"/>
  <c r="A75" i="2"/>
  <c r="C75" i="2"/>
  <c r="D75" i="2"/>
  <c r="G75" i="2"/>
  <c r="H75" i="2"/>
  <c r="B75" i="2"/>
  <c r="A76" i="2"/>
  <c r="B76" i="2"/>
  <c r="C76" i="2"/>
  <c r="D76" i="2"/>
  <c r="E76" i="2"/>
  <c r="G76" i="2"/>
  <c r="H76" i="2"/>
  <c r="A77" i="2"/>
  <c r="B77" i="2"/>
  <c r="C77" i="2"/>
  <c r="E77" i="2"/>
  <c r="D77" i="2"/>
  <c r="G77" i="2"/>
  <c r="H77" i="2"/>
  <c r="A78" i="2"/>
  <c r="D78" i="2"/>
  <c r="G78" i="2"/>
  <c r="C78" i="2"/>
  <c r="E78" i="2"/>
  <c r="H78" i="2"/>
  <c r="B78" i="2"/>
  <c r="A79" i="2"/>
  <c r="C79" i="2"/>
  <c r="D79" i="2"/>
  <c r="G79" i="2"/>
  <c r="H79" i="2"/>
  <c r="B79" i="2"/>
  <c r="A80" i="2"/>
  <c r="D80" i="2"/>
  <c r="G80" i="2"/>
  <c r="C80" i="2"/>
  <c r="H80" i="2"/>
  <c r="B80" i="2"/>
  <c r="A81" i="2"/>
  <c r="D81" i="2"/>
  <c r="G81" i="2"/>
  <c r="C81" i="2"/>
  <c r="E81" i="2"/>
  <c r="H81" i="2"/>
  <c r="B81" i="2"/>
  <c r="A82" i="2"/>
  <c r="B82" i="2"/>
  <c r="C82" i="2"/>
  <c r="E82" i="2"/>
  <c r="D82" i="2"/>
  <c r="G82" i="2"/>
  <c r="H82" i="2"/>
  <c r="A83" i="2"/>
  <c r="C83" i="2"/>
  <c r="D83" i="2"/>
  <c r="G83" i="2"/>
  <c r="H83" i="2"/>
  <c r="B83" i="2"/>
  <c r="A84" i="2"/>
  <c r="B84" i="2"/>
  <c r="C84" i="2"/>
  <c r="D84" i="2"/>
  <c r="E84" i="2"/>
  <c r="G84" i="2"/>
  <c r="H84" i="2"/>
  <c r="A85" i="2"/>
  <c r="B85" i="2"/>
  <c r="C85" i="2"/>
  <c r="E85" i="2"/>
  <c r="D85" i="2"/>
  <c r="G85" i="2"/>
  <c r="H85" i="2"/>
  <c r="A86" i="2"/>
  <c r="D86" i="2"/>
  <c r="G86" i="2"/>
  <c r="C86" i="2"/>
  <c r="E86" i="2"/>
  <c r="H86" i="2"/>
  <c r="B86" i="2"/>
  <c r="A87" i="2"/>
  <c r="C87" i="2"/>
  <c r="D87" i="2"/>
  <c r="E87" i="2"/>
  <c r="G87" i="2"/>
  <c r="H87" i="2"/>
  <c r="B87" i="2"/>
  <c r="A88" i="2"/>
  <c r="D88" i="2"/>
  <c r="G88" i="2"/>
  <c r="C88" i="2"/>
  <c r="E88" i="2"/>
  <c r="H88" i="2"/>
  <c r="B88" i="2"/>
  <c r="A89" i="2"/>
  <c r="D89" i="2"/>
  <c r="G89" i="2"/>
  <c r="C89" i="2"/>
  <c r="E89" i="2"/>
  <c r="H89" i="2"/>
  <c r="B89" i="2"/>
  <c r="A90" i="2"/>
  <c r="B90" i="2"/>
  <c r="C90" i="2"/>
  <c r="E90" i="2"/>
  <c r="D90" i="2"/>
  <c r="G90" i="2"/>
  <c r="H90" i="2"/>
  <c r="A91" i="2"/>
  <c r="C91" i="2"/>
  <c r="E91" i="2"/>
  <c r="D91" i="2"/>
  <c r="G91" i="2"/>
  <c r="H91" i="2"/>
  <c r="B91" i="2"/>
  <c r="A92" i="2"/>
  <c r="B92" i="2"/>
  <c r="C92" i="2"/>
  <c r="D92" i="2"/>
  <c r="G92" i="2"/>
  <c r="H92" i="2"/>
  <c r="A93" i="2"/>
  <c r="B93" i="2"/>
  <c r="C93" i="2"/>
  <c r="E93" i="2"/>
  <c r="D93" i="2"/>
  <c r="G93" i="2"/>
  <c r="H93" i="2"/>
  <c r="A94" i="2"/>
  <c r="D94" i="2"/>
  <c r="G94" i="2"/>
  <c r="C94" i="2"/>
  <c r="H94" i="2"/>
  <c r="B94" i="2"/>
  <c r="A95" i="2"/>
  <c r="C95" i="2"/>
  <c r="D95" i="2"/>
  <c r="E95" i="2"/>
  <c r="G95" i="2"/>
  <c r="H95" i="2"/>
  <c r="B95" i="2"/>
  <c r="A96" i="2"/>
  <c r="D96" i="2"/>
  <c r="G96" i="2"/>
  <c r="C96" i="2"/>
  <c r="H96" i="2"/>
  <c r="B96" i="2"/>
  <c r="A97" i="2"/>
  <c r="D97" i="2"/>
  <c r="G97" i="2"/>
  <c r="C97" i="2"/>
  <c r="E97" i="2"/>
  <c r="H97" i="2"/>
  <c r="B97" i="2"/>
  <c r="A98" i="2"/>
  <c r="B98" i="2"/>
  <c r="C98" i="2"/>
  <c r="E98" i="2"/>
  <c r="D98" i="2"/>
  <c r="G98" i="2"/>
  <c r="H98" i="2"/>
  <c r="A99" i="2"/>
  <c r="C99" i="2"/>
  <c r="D99" i="2"/>
  <c r="G99" i="2"/>
  <c r="H99" i="2"/>
  <c r="B99" i="2"/>
  <c r="A100" i="2"/>
  <c r="B100" i="2"/>
  <c r="C100" i="2"/>
  <c r="D100" i="2"/>
  <c r="E100" i="2"/>
  <c r="G100" i="2"/>
  <c r="H100" i="2"/>
  <c r="A101" i="2"/>
  <c r="B101" i="2"/>
  <c r="C101" i="2"/>
  <c r="E101" i="2"/>
  <c r="D101" i="2"/>
  <c r="G101" i="2"/>
  <c r="H101" i="2"/>
  <c r="A102" i="2"/>
  <c r="D102" i="2"/>
  <c r="G102" i="2"/>
  <c r="C102" i="2"/>
  <c r="E102" i="2"/>
  <c r="H102" i="2"/>
  <c r="B102" i="2"/>
  <c r="A103" i="2"/>
  <c r="C103" i="2"/>
  <c r="D103" i="2"/>
  <c r="G103" i="2"/>
  <c r="H103" i="2"/>
  <c r="B103" i="2"/>
  <c r="A104" i="2"/>
  <c r="D104" i="2"/>
  <c r="G104" i="2"/>
  <c r="C104" i="2"/>
  <c r="E104" i="2"/>
  <c r="H104" i="2"/>
  <c r="B104" i="2"/>
  <c r="A105" i="2"/>
  <c r="D105" i="2"/>
  <c r="G105" i="2"/>
  <c r="C105" i="2"/>
  <c r="E105" i="2"/>
  <c r="H105" i="2"/>
  <c r="B105" i="2"/>
  <c r="A106" i="2"/>
  <c r="B106" i="2"/>
  <c r="C106" i="2"/>
  <c r="E106" i="2"/>
  <c r="D106" i="2"/>
  <c r="G106" i="2"/>
  <c r="H106" i="2"/>
  <c r="A107" i="2"/>
  <c r="C107" i="2"/>
  <c r="D107" i="2"/>
  <c r="G107" i="2"/>
  <c r="H107" i="2"/>
  <c r="B107" i="2"/>
  <c r="A108" i="2"/>
  <c r="B108" i="2"/>
  <c r="C108" i="2"/>
  <c r="D108" i="2"/>
  <c r="E108" i="2"/>
  <c r="G108" i="2"/>
  <c r="H108" i="2"/>
  <c r="A109" i="2"/>
  <c r="B109" i="2"/>
  <c r="C109" i="2"/>
  <c r="E109" i="2"/>
  <c r="D109" i="2"/>
  <c r="G109" i="2"/>
  <c r="H109" i="2"/>
  <c r="A110" i="2"/>
  <c r="D110" i="2"/>
  <c r="G110" i="2"/>
  <c r="C110" i="2"/>
  <c r="E110" i="2"/>
  <c r="H110" i="2"/>
  <c r="B110" i="2"/>
  <c r="A111" i="2"/>
  <c r="C111" i="2"/>
  <c r="D111" i="2"/>
  <c r="E111" i="2"/>
  <c r="G111" i="2"/>
  <c r="H111" i="2"/>
  <c r="B111" i="2"/>
  <c r="A112" i="2"/>
  <c r="D112" i="2"/>
  <c r="G112" i="2"/>
  <c r="C112" i="2"/>
  <c r="E112" i="2"/>
  <c r="H112" i="2"/>
  <c r="B112" i="2"/>
  <c r="A113" i="2"/>
  <c r="D113" i="2"/>
  <c r="G113" i="2"/>
  <c r="C113" i="2"/>
  <c r="H113" i="2"/>
  <c r="B113" i="2"/>
  <c r="A114" i="2"/>
  <c r="B114" i="2"/>
  <c r="C114" i="2"/>
  <c r="E114" i="2"/>
  <c r="D114" i="2"/>
  <c r="G114" i="2"/>
  <c r="H114" i="2"/>
  <c r="A115" i="2"/>
  <c r="C115" i="2"/>
  <c r="D115" i="2"/>
  <c r="G115" i="2"/>
  <c r="H115" i="2"/>
  <c r="B115" i="2"/>
  <c r="A116" i="2"/>
  <c r="B116" i="2"/>
  <c r="C116" i="2"/>
  <c r="D116" i="2"/>
  <c r="E116" i="2"/>
  <c r="G116" i="2"/>
  <c r="H116" i="2"/>
  <c r="A117" i="2"/>
  <c r="B117" i="2"/>
  <c r="C117" i="2"/>
  <c r="E117" i="2"/>
  <c r="D117" i="2"/>
  <c r="G117" i="2"/>
  <c r="H117" i="2"/>
  <c r="A118" i="2"/>
  <c r="D118" i="2"/>
  <c r="G118" i="2"/>
  <c r="C118" i="2"/>
  <c r="E118" i="2"/>
  <c r="H118" i="2"/>
  <c r="B118" i="2"/>
  <c r="A119" i="2"/>
  <c r="C119" i="2"/>
  <c r="D119" i="2"/>
  <c r="E119" i="2"/>
  <c r="G119" i="2"/>
  <c r="H119" i="2"/>
  <c r="B119" i="2"/>
  <c r="A120" i="2"/>
  <c r="D120" i="2"/>
  <c r="G120" i="2"/>
  <c r="C120" i="2"/>
  <c r="E120" i="2"/>
  <c r="H120" i="2"/>
  <c r="B120" i="2"/>
  <c r="A121" i="2"/>
  <c r="D121" i="2"/>
  <c r="G121" i="2"/>
  <c r="C121" i="2"/>
  <c r="E121" i="2"/>
  <c r="H121" i="2"/>
  <c r="B121" i="2"/>
  <c r="A122" i="2"/>
  <c r="B122" i="2"/>
  <c r="C122" i="2"/>
  <c r="E122" i="2"/>
  <c r="D122" i="2"/>
  <c r="G122" i="2"/>
  <c r="H122" i="2"/>
  <c r="A123" i="2"/>
  <c r="C123" i="2"/>
  <c r="D123" i="2"/>
  <c r="G123" i="2"/>
  <c r="H123" i="2"/>
  <c r="B123" i="2"/>
  <c r="A124" i="2"/>
  <c r="B124" i="2"/>
  <c r="C124" i="2"/>
  <c r="D124" i="2"/>
  <c r="E124" i="2"/>
  <c r="G124" i="2"/>
  <c r="H124" i="2"/>
  <c r="A125" i="2"/>
  <c r="B125" i="2"/>
  <c r="C125" i="2"/>
  <c r="E125" i="2"/>
  <c r="D125" i="2"/>
  <c r="G125" i="2"/>
  <c r="H125" i="2"/>
  <c r="A126" i="2"/>
  <c r="D126" i="2"/>
  <c r="G126" i="2"/>
  <c r="C126" i="2"/>
  <c r="E126" i="2"/>
  <c r="H126" i="2"/>
  <c r="B126" i="2"/>
  <c r="A127" i="2"/>
  <c r="C127" i="2"/>
  <c r="D127" i="2"/>
  <c r="E127" i="2"/>
  <c r="G127" i="2"/>
  <c r="H127" i="2"/>
  <c r="B127" i="2"/>
  <c r="A128" i="2"/>
  <c r="D128" i="2"/>
  <c r="G128" i="2"/>
  <c r="C128" i="2"/>
  <c r="H128" i="2"/>
  <c r="B128" i="2"/>
  <c r="A129" i="2"/>
  <c r="D129" i="2"/>
  <c r="G129" i="2"/>
  <c r="C129" i="2"/>
  <c r="E129" i="2"/>
  <c r="H129" i="2"/>
  <c r="B129" i="2"/>
  <c r="A130" i="2"/>
  <c r="B130" i="2"/>
  <c r="C130" i="2"/>
  <c r="E130" i="2"/>
  <c r="D130" i="2"/>
  <c r="G130" i="2"/>
  <c r="H130" i="2"/>
  <c r="A131" i="2"/>
  <c r="C131" i="2"/>
  <c r="E131" i="2"/>
  <c r="D131" i="2"/>
  <c r="G131" i="2"/>
  <c r="H131" i="2"/>
  <c r="B131" i="2"/>
  <c r="A132" i="2"/>
  <c r="B132" i="2"/>
  <c r="C132" i="2"/>
  <c r="D132" i="2"/>
  <c r="G132" i="2"/>
  <c r="H132" i="2"/>
  <c r="A133" i="2"/>
  <c r="B133" i="2"/>
  <c r="C133" i="2"/>
  <c r="D133" i="2"/>
  <c r="G133" i="2"/>
  <c r="H133" i="2"/>
  <c r="A134" i="2"/>
  <c r="D134" i="2"/>
  <c r="G134" i="2"/>
  <c r="C134" i="2"/>
  <c r="E134" i="2"/>
  <c r="H134" i="2"/>
  <c r="B134" i="2"/>
  <c r="A135" i="2"/>
  <c r="C135" i="2"/>
  <c r="D135" i="2"/>
  <c r="E135" i="2"/>
  <c r="G135" i="2"/>
  <c r="H135" i="2"/>
  <c r="B135" i="2"/>
  <c r="A136" i="2"/>
  <c r="D136" i="2"/>
  <c r="G136" i="2"/>
  <c r="C136" i="2"/>
  <c r="E136" i="2"/>
  <c r="H136" i="2"/>
  <c r="B136" i="2"/>
  <c r="A137" i="2"/>
  <c r="D137" i="2"/>
  <c r="G137" i="2"/>
  <c r="C137" i="2"/>
  <c r="E137" i="2"/>
  <c r="H137" i="2"/>
  <c r="B137" i="2"/>
  <c r="A138" i="2"/>
  <c r="B138" i="2"/>
  <c r="C138" i="2"/>
  <c r="E138" i="2"/>
  <c r="D138" i="2"/>
  <c r="G138" i="2"/>
  <c r="H138" i="2"/>
  <c r="A139" i="2"/>
  <c r="C139" i="2"/>
  <c r="D139" i="2"/>
  <c r="G139" i="2"/>
  <c r="H139" i="2"/>
  <c r="B139" i="2"/>
  <c r="A140" i="2"/>
  <c r="B140" i="2"/>
  <c r="C140" i="2"/>
  <c r="D140" i="2"/>
  <c r="G140" i="2"/>
  <c r="H140" i="2"/>
  <c r="A141" i="2"/>
  <c r="B141" i="2"/>
  <c r="C141" i="2"/>
  <c r="D141" i="2"/>
  <c r="E141" i="2"/>
  <c r="G141" i="2"/>
  <c r="H141" i="2"/>
  <c r="A142" i="2"/>
  <c r="D142" i="2"/>
  <c r="G142" i="2"/>
  <c r="C142" i="2"/>
  <c r="E142" i="2"/>
  <c r="H142" i="2"/>
  <c r="B142" i="2"/>
  <c r="A143" i="2"/>
  <c r="C143" i="2"/>
  <c r="D143" i="2"/>
  <c r="G143" i="2"/>
  <c r="H143" i="2"/>
  <c r="B143" i="2"/>
  <c r="A144" i="2"/>
  <c r="D144" i="2"/>
  <c r="G144" i="2"/>
  <c r="C144" i="2"/>
  <c r="E144" i="2"/>
  <c r="H144" i="2"/>
  <c r="B144" i="2"/>
  <c r="A145" i="2"/>
  <c r="D145" i="2"/>
  <c r="G145" i="2"/>
  <c r="C145" i="2"/>
  <c r="E145" i="2"/>
  <c r="H145" i="2"/>
  <c r="B145" i="2"/>
  <c r="A146" i="2"/>
  <c r="B146" i="2"/>
  <c r="C146" i="2"/>
  <c r="E146" i="2"/>
  <c r="D146" i="2"/>
  <c r="G146" i="2"/>
  <c r="H146" i="2"/>
  <c r="A147" i="2"/>
  <c r="C147" i="2"/>
  <c r="E147" i="2"/>
  <c r="D147" i="2"/>
  <c r="G147" i="2"/>
  <c r="H147" i="2"/>
  <c r="B147" i="2"/>
  <c r="A148" i="2"/>
  <c r="B148" i="2"/>
  <c r="C148" i="2"/>
  <c r="D148" i="2"/>
  <c r="E148" i="2"/>
  <c r="G148" i="2"/>
  <c r="H148" i="2"/>
  <c r="A149" i="2"/>
  <c r="B149" i="2"/>
  <c r="C149" i="2"/>
  <c r="D149" i="2"/>
  <c r="E149" i="2"/>
  <c r="G149" i="2"/>
  <c r="H149" i="2"/>
  <c r="A150" i="2"/>
  <c r="D150" i="2"/>
  <c r="G150" i="2"/>
  <c r="C150" i="2"/>
  <c r="H150" i="2"/>
  <c r="B150" i="2"/>
  <c r="A151" i="2"/>
  <c r="C151" i="2"/>
  <c r="D151" i="2"/>
  <c r="E151" i="2"/>
  <c r="G151" i="2"/>
  <c r="H151" i="2"/>
  <c r="B151" i="2"/>
  <c r="A152" i="2"/>
  <c r="D152" i="2"/>
  <c r="G152" i="2"/>
  <c r="C152" i="2"/>
  <c r="E152" i="2"/>
  <c r="H152" i="2"/>
  <c r="B152" i="2"/>
  <c r="A153" i="2"/>
  <c r="D153" i="2"/>
  <c r="G153" i="2"/>
  <c r="C153" i="2"/>
  <c r="H153" i="2"/>
  <c r="B153" i="2"/>
  <c r="A154" i="2"/>
  <c r="B154" i="2"/>
  <c r="C154" i="2"/>
  <c r="E154" i="2"/>
  <c r="D154" i="2"/>
  <c r="G154" i="2"/>
  <c r="H154" i="2"/>
  <c r="A155" i="2"/>
  <c r="C155" i="2"/>
  <c r="E155" i="2"/>
  <c r="D155" i="2"/>
  <c r="G155" i="2"/>
  <c r="H155" i="2"/>
  <c r="B155" i="2"/>
  <c r="A156" i="2"/>
  <c r="B156" i="2"/>
  <c r="C156" i="2"/>
  <c r="D156" i="2"/>
  <c r="E156" i="2"/>
  <c r="G156" i="2"/>
  <c r="H156" i="2"/>
  <c r="A157" i="2"/>
  <c r="B157" i="2"/>
  <c r="C157" i="2"/>
  <c r="D157" i="2"/>
  <c r="G157" i="2"/>
  <c r="H157" i="2"/>
  <c r="A158" i="2"/>
  <c r="D158" i="2"/>
  <c r="G158" i="2"/>
  <c r="C158" i="2"/>
  <c r="H158" i="2"/>
  <c r="B158" i="2"/>
  <c r="A159" i="2"/>
  <c r="C159" i="2"/>
  <c r="D159" i="2"/>
  <c r="E159" i="2"/>
  <c r="G159" i="2"/>
  <c r="H159" i="2"/>
  <c r="B159" i="2"/>
  <c r="A160" i="2"/>
  <c r="D160" i="2"/>
  <c r="G160" i="2"/>
  <c r="C160" i="2"/>
  <c r="E160" i="2"/>
  <c r="H160" i="2"/>
  <c r="B160" i="2"/>
  <c r="A161" i="2"/>
  <c r="D161" i="2"/>
  <c r="G161" i="2"/>
  <c r="C161" i="2"/>
  <c r="E161" i="2"/>
  <c r="H161" i="2"/>
  <c r="B161" i="2"/>
  <c r="A162" i="2"/>
  <c r="B162" i="2"/>
  <c r="C162" i="2"/>
  <c r="E162" i="2"/>
  <c r="D162" i="2"/>
  <c r="G162" i="2"/>
  <c r="H162" i="2"/>
  <c r="A163" i="2"/>
  <c r="C163" i="2"/>
  <c r="E163" i="2"/>
  <c r="D163" i="2"/>
  <c r="G163" i="2"/>
  <c r="H163" i="2"/>
  <c r="B163" i="2"/>
  <c r="A164" i="2"/>
  <c r="B164" i="2"/>
  <c r="C164" i="2"/>
  <c r="D164" i="2"/>
  <c r="G164" i="2"/>
  <c r="H164" i="2"/>
  <c r="A165" i="2"/>
  <c r="B165" i="2"/>
  <c r="C165" i="2"/>
  <c r="E165" i="2"/>
  <c r="D165" i="2"/>
  <c r="G165" i="2"/>
  <c r="H165" i="2"/>
  <c r="A166" i="2"/>
  <c r="D166" i="2"/>
  <c r="G166" i="2"/>
  <c r="C166" i="2"/>
  <c r="E166" i="2"/>
  <c r="H166" i="2"/>
  <c r="B166" i="2"/>
  <c r="A167" i="2"/>
  <c r="C167" i="2"/>
  <c r="D167" i="2"/>
  <c r="E167" i="2"/>
  <c r="G167" i="2"/>
  <c r="H167" i="2"/>
  <c r="B167" i="2"/>
  <c r="A168" i="2"/>
  <c r="D168" i="2"/>
  <c r="G168" i="2"/>
  <c r="C168" i="2"/>
  <c r="E168" i="2"/>
  <c r="H168" i="2"/>
  <c r="B168" i="2"/>
  <c r="A169" i="2"/>
  <c r="D169" i="2"/>
  <c r="G169" i="2"/>
  <c r="C169" i="2"/>
  <c r="E169" i="2"/>
  <c r="H169" i="2"/>
  <c r="B169" i="2"/>
  <c r="A170" i="2"/>
  <c r="B170" i="2"/>
  <c r="C170" i="2"/>
  <c r="E170" i="2"/>
  <c r="D170" i="2"/>
  <c r="G170" i="2"/>
  <c r="H170" i="2"/>
  <c r="A171" i="2"/>
  <c r="C171" i="2"/>
  <c r="D171" i="2"/>
  <c r="G171" i="2"/>
  <c r="H171" i="2"/>
  <c r="B171" i="2"/>
  <c r="A172" i="2"/>
  <c r="B172" i="2"/>
  <c r="C172" i="2"/>
  <c r="D172" i="2"/>
  <c r="E172" i="2"/>
  <c r="G172" i="2"/>
  <c r="H172" i="2"/>
  <c r="A173" i="2"/>
  <c r="B173" i="2"/>
  <c r="C173" i="2"/>
  <c r="D173" i="2"/>
  <c r="E173" i="2"/>
  <c r="G173" i="2"/>
  <c r="H173" i="2"/>
  <c r="A174" i="2"/>
  <c r="D174" i="2"/>
  <c r="G174" i="2"/>
  <c r="C174" i="2"/>
  <c r="H174" i="2"/>
  <c r="B174" i="2"/>
  <c r="A175" i="2"/>
  <c r="C175" i="2"/>
  <c r="D175" i="2"/>
  <c r="G175" i="2"/>
  <c r="H175" i="2"/>
  <c r="B175" i="2"/>
  <c r="A176" i="2"/>
  <c r="D176" i="2"/>
  <c r="G176" i="2"/>
  <c r="C176" i="2"/>
  <c r="E176" i="2"/>
  <c r="H176" i="2"/>
  <c r="B176" i="2"/>
  <c r="A177" i="2"/>
  <c r="B177" i="2"/>
  <c r="D177" i="2"/>
  <c r="G177" i="2"/>
  <c r="C177" i="2"/>
  <c r="E177" i="2"/>
  <c r="H177" i="2"/>
  <c r="A178" i="2"/>
  <c r="B178" i="2"/>
  <c r="C178" i="2"/>
  <c r="D178" i="2"/>
  <c r="G178" i="2"/>
  <c r="H178" i="2"/>
  <c r="A179" i="2"/>
  <c r="C179" i="2"/>
  <c r="E179" i="2"/>
  <c r="D179" i="2"/>
  <c r="G179" i="2"/>
  <c r="H179" i="2"/>
  <c r="B179" i="2"/>
  <c r="A180" i="2"/>
  <c r="B180" i="2"/>
  <c r="C180" i="2"/>
  <c r="D180" i="2"/>
  <c r="E180" i="2"/>
  <c r="G180" i="2"/>
  <c r="H180" i="2"/>
  <c r="A181" i="2"/>
  <c r="B181" i="2"/>
  <c r="C181" i="2"/>
  <c r="D181" i="2"/>
  <c r="E181" i="2"/>
  <c r="G181" i="2"/>
  <c r="H181" i="2"/>
  <c r="A182" i="2"/>
  <c r="D182" i="2"/>
  <c r="G182" i="2"/>
  <c r="C182" i="2"/>
  <c r="E182" i="2"/>
  <c r="H182" i="2"/>
  <c r="B182" i="2"/>
  <c r="A183" i="2"/>
  <c r="C183" i="2"/>
  <c r="D183" i="2"/>
  <c r="E183" i="2"/>
  <c r="G183" i="2"/>
  <c r="H183" i="2"/>
  <c r="B183" i="2"/>
  <c r="A184" i="2"/>
  <c r="D184" i="2"/>
  <c r="G184" i="2"/>
  <c r="C184" i="2"/>
  <c r="E184" i="2"/>
  <c r="H184" i="2"/>
  <c r="B184" i="2"/>
  <c r="A185" i="2"/>
  <c r="B185" i="2"/>
  <c r="D185" i="2"/>
  <c r="G185" i="2"/>
  <c r="C185" i="2"/>
  <c r="H185" i="2"/>
  <c r="A186" i="2"/>
  <c r="B186" i="2"/>
  <c r="C186" i="2"/>
  <c r="E186" i="2"/>
  <c r="D186" i="2"/>
  <c r="G186" i="2"/>
  <c r="H186" i="2"/>
  <c r="A187" i="2"/>
  <c r="C187" i="2"/>
  <c r="E187" i="2"/>
  <c r="D187" i="2"/>
  <c r="G187" i="2"/>
  <c r="H187" i="2"/>
  <c r="B187" i="2"/>
  <c r="A188" i="2"/>
  <c r="B188" i="2"/>
  <c r="C188" i="2"/>
  <c r="D188" i="2"/>
  <c r="E188" i="2"/>
  <c r="G188" i="2"/>
  <c r="H188" i="2"/>
  <c r="A189" i="2"/>
  <c r="B189" i="2"/>
  <c r="D189" i="2"/>
  <c r="G189" i="2"/>
  <c r="C189" i="2"/>
  <c r="H189" i="2"/>
  <c r="A190" i="2"/>
  <c r="D190" i="2"/>
  <c r="G190" i="2"/>
  <c r="C190" i="2"/>
  <c r="E190" i="2"/>
  <c r="H190" i="2"/>
  <c r="B190" i="2"/>
  <c r="A191" i="2"/>
  <c r="C191" i="2"/>
  <c r="D191" i="2"/>
  <c r="E191" i="2"/>
  <c r="G191" i="2"/>
  <c r="H191" i="2"/>
  <c r="B191" i="2"/>
  <c r="A192" i="2"/>
  <c r="D192" i="2"/>
  <c r="G192" i="2"/>
  <c r="C192" i="2"/>
  <c r="E192" i="2"/>
  <c r="H192" i="2"/>
  <c r="B192" i="2"/>
  <c r="A193" i="2"/>
  <c r="B193" i="2"/>
  <c r="D193" i="2"/>
  <c r="G193" i="2"/>
  <c r="C193" i="2"/>
  <c r="E193" i="2"/>
  <c r="H193" i="2"/>
  <c r="A194" i="2"/>
  <c r="B194" i="2"/>
  <c r="C194" i="2"/>
  <c r="E194" i="2"/>
  <c r="D194" i="2"/>
  <c r="G194" i="2"/>
  <c r="H194" i="2"/>
  <c r="A195" i="2"/>
  <c r="C195" i="2"/>
  <c r="E195" i="2"/>
  <c r="D195" i="2"/>
  <c r="G195" i="2"/>
  <c r="H195" i="2"/>
  <c r="B195" i="2"/>
  <c r="A196" i="2"/>
  <c r="B196" i="2"/>
  <c r="C196" i="2"/>
  <c r="D196" i="2"/>
  <c r="E196" i="2"/>
  <c r="G196" i="2"/>
  <c r="H196" i="2"/>
  <c r="A197" i="2"/>
  <c r="B197" i="2"/>
  <c r="C197" i="2"/>
  <c r="D197" i="2"/>
  <c r="E197" i="2"/>
  <c r="G197" i="2"/>
  <c r="H197" i="2"/>
  <c r="A198" i="2"/>
  <c r="D198" i="2"/>
  <c r="G198" i="2"/>
  <c r="C198" i="2"/>
  <c r="H198" i="2"/>
  <c r="B198" i="2"/>
  <c r="A199" i="2"/>
  <c r="C199" i="2"/>
  <c r="D199" i="2"/>
  <c r="E199" i="2"/>
  <c r="G199" i="2"/>
  <c r="H199" i="2"/>
  <c r="B199" i="2"/>
  <c r="A200" i="2"/>
  <c r="D200" i="2"/>
  <c r="G200" i="2"/>
  <c r="C200" i="2"/>
  <c r="E200" i="2"/>
  <c r="H200" i="2"/>
  <c r="B200" i="2"/>
  <c r="A201" i="2"/>
  <c r="D201" i="2"/>
  <c r="G201" i="2"/>
  <c r="C201" i="2"/>
  <c r="E201" i="2"/>
  <c r="H201" i="2"/>
  <c r="B201" i="2"/>
  <c r="A202" i="2"/>
  <c r="B202" i="2"/>
  <c r="C202" i="2"/>
  <c r="E202" i="2"/>
  <c r="D202" i="2"/>
  <c r="G202" i="2"/>
  <c r="H202" i="2"/>
  <c r="A203" i="2"/>
  <c r="C203" i="2"/>
  <c r="D203" i="2"/>
  <c r="G203" i="2"/>
  <c r="H203" i="2"/>
  <c r="B203" i="2"/>
  <c r="A204" i="2"/>
  <c r="B204" i="2"/>
  <c r="C204" i="2"/>
  <c r="D204" i="2"/>
  <c r="E204" i="2"/>
  <c r="G204" i="2"/>
  <c r="H204" i="2"/>
  <c r="A205" i="2"/>
  <c r="B205" i="2"/>
  <c r="D205" i="2"/>
  <c r="G205" i="2"/>
  <c r="C205" i="2"/>
  <c r="H205" i="2"/>
  <c r="A206" i="2"/>
  <c r="D206" i="2"/>
  <c r="G206" i="2"/>
  <c r="C206" i="2"/>
  <c r="E206" i="2"/>
  <c r="H206" i="2"/>
  <c r="B206" i="2"/>
  <c r="A207" i="2"/>
  <c r="C207" i="2"/>
  <c r="D207" i="2"/>
  <c r="G207" i="2"/>
  <c r="H207" i="2"/>
  <c r="B207" i="2"/>
  <c r="A208" i="2"/>
  <c r="D208" i="2"/>
  <c r="G208" i="2"/>
  <c r="C208" i="2"/>
  <c r="E208" i="2"/>
  <c r="H208" i="2"/>
  <c r="B208" i="2"/>
  <c r="A209" i="2"/>
  <c r="B209" i="2"/>
  <c r="D209" i="2"/>
  <c r="G209" i="2"/>
  <c r="C209" i="2"/>
  <c r="E209" i="2"/>
  <c r="H209" i="2"/>
  <c r="A210" i="2"/>
  <c r="B210" i="2"/>
  <c r="C210" i="2"/>
  <c r="E210" i="2"/>
  <c r="D210" i="2"/>
  <c r="G210" i="2"/>
  <c r="H210" i="2"/>
  <c r="A211" i="2"/>
  <c r="C211" i="2"/>
  <c r="E211" i="2"/>
  <c r="D211" i="2"/>
  <c r="G211" i="2"/>
  <c r="H211" i="2"/>
  <c r="B211" i="2"/>
  <c r="A212" i="2"/>
  <c r="B212" i="2"/>
  <c r="C212" i="2"/>
  <c r="D212" i="2"/>
  <c r="G212" i="2"/>
  <c r="H212" i="2"/>
  <c r="A213" i="2"/>
  <c r="B213" i="2"/>
  <c r="C213" i="2"/>
  <c r="D213" i="2"/>
  <c r="E213" i="2"/>
  <c r="G213" i="2"/>
  <c r="H213" i="2"/>
  <c r="A214" i="2"/>
  <c r="D214" i="2"/>
  <c r="G214" i="2"/>
  <c r="C214" i="2"/>
  <c r="E214" i="2"/>
  <c r="H214" i="2"/>
  <c r="B214" i="2"/>
  <c r="A215" i="2"/>
  <c r="C215" i="2"/>
  <c r="D215" i="2"/>
  <c r="G215" i="2"/>
  <c r="H215" i="2"/>
  <c r="B215" i="2"/>
  <c r="A216" i="2"/>
  <c r="D216" i="2"/>
  <c r="G216" i="2"/>
  <c r="C216" i="2"/>
  <c r="E216" i="2"/>
  <c r="H216" i="2"/>
  <c r="B216" i="2"/>
  <c r="A217" i="2"/>
  <c r="D217" i="2"/>
  <c r="G217" i="2"/>
  <c r="C217" i="2"/>
  <c r="E217" i="2"/>
  <c r="H217" i="2"/>
  <c r="B217" i="2"/>
  <c r="A218" i="2"/>
  <c r="B218" i="2"/>
  <c r="C218" i="2"/>
  <c r="E218" i="2"/>
  <c r="D218" i="2"/>
  <c r="G218" i="2"/>
  <c r="H218" i="2"/>
  <c r="A219" i="2"/>
  <c r="C219" i="2"/>
  <c r="E219" i="2"/>
  <c r="D219" i="2"/>
  <c r="G219" i="2"/>
  <c r="H219" i="2"/>
  <c r="B219" i="2"/>
  <c r="A220" i="2"/>
  <c r="B220" i="2"/>
  <c r="C220" i="2"/>
  <c r="D220" i="2"/>
  <c r="E220" i="2"/>
  <c r="G220" i="2"/>
  <c r="H220" i="2"/>
  <c r="A221" i="2"/>
  <c r="B221" i="2"/>
  <c r="D221" i="2"/>
  <c r="G221" i="2"/>
  <c r="C221" i="2"/>
  <c r="H221" i="2"/>
  <c r="A222" i="2"/>
  <c r="D222" i="2"/>
  <c r="G222" i="2"/>
  <c r="C222" i="2"/>
  <c r="H222" i="2"/>
  <c r="B222" i="2"/>
  <c r="A223" i="2"/>
  <c r="C223" i="2"/>
  <c r="D223" i="2"/>
  <c r="E223" i="2"/>
  <c r="G223" i="2"/>
  <c r="H223" i="2"/>
  <c r="B223" i="2"/>
  <c r="A224" i="2"/>
  <c r="D224" i="2"/>
  <c r="G224" i="2"/>
  <c r="C224" i="2"/>
  <c r="H224" i="2"/>
  <c r="B224" i="2"/>
  <c r="A225" i="2"/>
  <c r="B225" i="2"/>
  <c r="D225" i="2"/>
  <c r="G225" i="2"/>
  <c r="C225" i="2"/>
  <c r="E225" i="2"/>
  <c r="H225" i="2"/>
  <c r="A226" i="2"/>
  <c r="B226" i="2"/>
  <c r="C226" i="2"/>
  <c r="E226" i="2"/>
  <c r="D226" i="2"/>
  <c r="G226" i="2"/>
  <c r="H226" i="2"/>
  <c r="A227" i="2"/>
  <c r="C227" i="2"/>
  <c r="E227" i="2"/>
  <c r="D227" i="2"/>
  <c r="G227" i="2"/>
  <c r="H227" i="2"/>
  <c r="B227" i="2"/>
  <c r="A228" i="2"/>
  <c r="B228" i="2"/>
  <c r="C228" i="2"/>
  <c r="D228" i="2"/>
  <c r="G228" i="2"/>
  <c r="H228" i="2"/>
  <c r="A229" i="2"/>
  <c r="B229" i="2"/>
  <c r="C229" i="2"/>
  <c r="D229" i="2"/>
  <c r="G229" i="2"/>
  <c r="H229" i="2"/>
  <c r="A230" i="2"/>
  <c r="D230" i="2"/>
  <c r="G230" i="2"/>
  <c r="C230" i="2"/>
  <c r="E230" i="2"/>
  <c r="H230" i="2"/>
  <c r="B230" i="2"/>
  <c r="A231" i="2"/>
  <c r="C231" i="2"/>
  <c r="D231" i="2"/>
  <c r="E231" i="2"/>
  <c r="G231" i="2"/>
  <c r="H231" i="2"/>
  <c r="B231" i="2"/>
  <c r="A232" i="2"/>
  <c r="D232" i="2"/>
  <c r="G232" i="2"/>
  <c r="C232" i="2"/>
  <c r="H232" i="2"/>
  <c r="B232" i="2"/>
  <c r="A233" i="2"/>
  <c r="D233" i="2"/>
  <c r="G233" i="2"/>
  <c r="C233" i="2"/>
  <c r="E233" i="2"/>
  <c r="H233" i="2"/>
  <c r="B233" i="2"/>
  <c r="A234" i="2"/>
  <c r="B234" i="2"/>
  <c r="C234" i="2"/>
  <c r="E234" i="2"/>
  <c r="D234" i="2"/>
  <c r="G234" i="2"/>
  <c r="H234" i="2"/>
  <c r="A235" i="2"/>
  <c r="C235" i="2"/>
  <c r="D235" i="2"/>
  <c r="G235" i="2"/>
  <c r="H235" i="2"/>
  <c r="B235" i="2"/>
  <c r="A236" i="2"/>
  <c r="B236" i="2"/>
  <c r="C236" i="2"/>
  <c r="D236" i="2"/>
  <c r="G236" i="2"/>
  <c r="H236" i="2"/>
  <c r="A237" i="2"/>
  <c r="B237" i="2"/>
  <c r="D237" i="2"/>
  <c r="G237" i="2"/>
  <c r="C237" i="2"/>
  <c r="E237" i="2"/>
  <c r="H237" i="2"/>
  <c r="A238" i="2"/>
  <c r="D238" i="2"/>
  <c r="G238" i="2"/>
  <c r="C238" i="2"/>
  <c r="E238" i="2"/>
  <c r="H238" i="2"/>
  <c r="B238" i="2"/>
  <c r="A239" i="2"/>
  <c r="C239" i="2"/>
  <c r="D239" i="2"/>
  <c r="E239" i="2"/>
  <c r="G239" i="2"/>
  <c r="H239" i="2"/>
  <c r="B239" i="2"/>
  <c r="A240" i="2"/>
  <c r="D240" i="2"/>
  <c r="G240" i="2"/>
  <c r="C240" i="2"/>
  <c r="E240" i="2"/>
  <c r="H240" i="2"/>
  <c r="B240" i="2"/>
  <c r="A241" i="2"/>
  <c r="B241" i="2"/>
  <c r="D241" i="2"/>
  <c r="G241" i="2"/>
  <c r="C241" i="2"/>
  <c r="E241" i="2"/>
  <c r="H241" i="2"/>
  <c r="A242" i="2"/>
  <c r="B242" i="2"/>
  <c r="C242" i="2"/>
  <c r="D242" i="2"/>
  <c r="G242" i="2"/>
  <c r="H242" i="2"/>
  <c r="A243" i="2"/>
  <c r="C243" i="2"/>
  <c r="D243" i="2"/>
  <c r="G243" i="2"/>
  <c r="H243" i="2"/>
  <c r="B243" i="2"/>
  <c r="A244" i="2"/>
  <c r="B244" i="2"/>
  <c r="C244" i="2"/>
  <c r="D244" i="2"/>
  <c r="E244" i="2"/>
  <c r="G244" i="2"/>
  <c r="H244" i="2"/>
  <c r="A245" i="2"/>
  <c r="B245" i="2"/>
  <c r="D245" i="2"/>
  <c r="G245" i="2"/>
  <c r="C245" i="2"/>
  <c r="E245" i="2"/>
  <c r="H245" i="2"/>
  <c r="A246" i="2"/>
  <c r="D246" i="2"/>
  <c r="G246" i="2"/>
  <c r="C246" i="2"/>
  <c r="H246" i="2"/>
  <c r="B246" i="2"/>
  <c r="A247" i="2"/>
  <c r="C247" i="2"/>
  <c r="D247" i="2"/>
  <c r="E247" i="2"/>
  <c r="G247" i="2"/>
  <c r="H247" i="2"/>
  <c r="B247" i="2"/>
  <c r="A248" i="2"/>
  <c r="D248" i="2"/>
  <c r="G248" i="2"/>
  <c r="C248" i="2"/>
  <c r="H248" i="2"/>
  <c r="B248" i="2"/>
  <c r="A249" i="2"/>
  <c r="D249" i="2"/>
  <c r="G249" i="2"/>
  <c r="C249" i="2"/>
  <c r="E249" i="2"/>
  <c r="H249" i="2"/>
  <c r="B249" i="2"/>
  <c r="A250" i="2"/>
  <c r="B250" i="2"/>
  <c r="C250" i="2"/>
  <c r="D250" i="2"/>
  <c r="G250" i="2"/>
  <c r="H250" i="2"/>
  <c r="A251" i="2"/>
  <c r="C251" i="2"/>
  <c r="D251" i="2"/>
  <c r="G251" i="2"/>
  <c r="H251" i="2"/>
  <c r="B251" i="2"/>
  <c r="A252" i="2"/>
  <c r="B252" i="2"/>
  <c r="C252" i="2"/>
  <c r="D252" i="2"/>
  <c r="E252" i="2"/>
  <c r="G252" i="2"/>
  <c r="H252" i="2"/>
  <c r="A253" i="2"/>
  <c r="B253" i="2"/>
  <c r="D253" i="2"/>
  <c r="G253" i="2"/>
  <c r="C253" i="2"/>
  <c r="E253" i="2"/>
  <c r="H253" i="2"/>
  <c r="A254" i="2"/>
  <c r="D254" i="2"/>
  <c r="G254" i="2"/>
  <c r="C254" i="2"/>
  <c r="H254" i="2"/>
  <c r="B254" i="2"/>
  <c r="A255" i="2"/>
  <c r="C255" i="2"/>
  <c r="D255" i="2"/>
  <c r="E255" i="2"/>
  <c r="G255" i="2"/>
  <c r="H255" i="2"/>
  <c r="B255" i="2"/>
  <c r="A256" i="2"/>
  <c r="D256" i="2"/>
  <c r="G256" i="2"/>
  <c r="C256" i="2"/>
  <c r="E256" i="2"/>
  <c r="H256" i="2"/>
  <c r="B256" i="2"/>
  <c r="A257" i="2"/>
  <c r="D257" i="2"/>
  <c r="G257" i="2"/>
  <c r="C257" i="2"/>
  <c r="H257" i="2"/>
  <c r="B257" i="2"/>
  <c r="A258" i="2"/>
  <c r="B258" i="2"/>
  <c r="C258" i="2"/>
  <c r="E258" i="2"/>
  <c r="D258" i="2"/>
  <c r="G258" i="2"/>
  <c r="H258" i="2"/>
  <c r="A259" i="2"/>
  <c r="C259" i="2"/>
  <c r="E259" i="2"/>
  <c r="D259" i="2"/>
  <c r="G259" i="2"/>
  <c r="H259" i="2"/>
  <c r="B259" i="2"/>
  <c r="A260" i="2"/>
  <c r="B260" i="2"/>
  <c r="C260" i="2"/>
  <c r="D260" i="2"/>
  <c r="G260" i="2"/>
  <c r="H260" i="2"/>
  <c r="A261" i="2"/>
  <c r="B261" i="2"/>
  <c r="D261" i="2"/>
  <c r="G261" i="2"/>
  <c r="C261" i="2"/>
  <c r="H261" i="2"/>
  <c r="A262" i="2"/>
  <c r="D262" i="2"/>
  <c r="G262" i="2"/>
  <c r="C262" i="2"/>
  <c r="E262" i="2"/>
  <c r="H262" i="2"/>
  <c r="B262" i="2"/>
  <c r="A263" i="2"/>
  <c r="C263" i="2"/>
  <c r="D263" i="2"/>
  <c r="E263" i="2"/>
  <c r="G263" i="2"/>
  <c r="H263" i="2"/>
  <c r="B263" i="2"/>
  <c r="A264" i="2"/>
  <c r="D264" i="2"/>
  <c r="G264" i="2"/>
  <c r="C264" i="2"/>
  <c r="E264" i="2"/>
  <c r="H264" i="2"/>
  <c r="B264" i="2"/>
  <c r="A265" i="2"/>
  <c r="D265" i="2"/>
  <c r="G265" i="2"/>
  <c r="C265" i="2"/>
  <c r="H265" i="2"/>
  <c r="B265" i="2"/>
  <c r="A266" i="2"/>
  <c r="B266" i="2"/>
  <c r="C266" i="2"/>
  <c r="E266" i="2"/>
  <c r="D266" i="2"/>
  <c r="G266" i="2"/>
  <c r="H266" i="2"/>
  <c r="A267" i="2"/>
  <c r="C267" i="2"/>
  <c r="E267" i="2"/>
  <c r="D267" i="2"/>
  <c r="G267" i="2"/>
  <c r="H267" i="2"/>
  <c r="B267" i="2"/>
  <c r="A268" i="2"/>
  <c r="B268" i="2"/>
  <c r="C268" i="2"/>
  <c r="D268" i="2"/>
  <c r="G268" i="2"/>
  <c r="H268" i="2"/>
  <c r="A269" i="2"/>
  <c r="B269" i="2"/>
  <c r="D269" i="2"/>
  <c r="G269" i="2"/>
  <c r="C269" i="2"/>
  <c r="H269" i="2"/>
  <c r="A270" i="2"/>
  <c r="D270" i="2"/>
  <c r="G270" i="2"/>
  <c r="C270" i="2"/>
  <c r="E270" i="2"/>
  <c r="H270" i="2"/>
  <c r="B270" i="2"/>
  <c r="A271" i="2"/>
  <c r="C271" i="2"/>
  <c r="D271" i="2"/>
  <c r="G271" i="2"/>
  <c r="H271" i="2"/>
  <c r="B271" i="2"/>
  <c r="A272" i="2"/>
  <c r="D272" i="2"/>
  <c r="G272" i="2"/>
  <c r="C272" i="2"/>
  <c r="E272" i="2"/>
  <c r="H272" i="2"/>
  <c r="B272" i="2"/>
  <c r="A273" i="2"/>
  <c r="D273" i="2"/>
  <c r="G273" i="2"/>
  <c r="C273" i="2"/>
  <c r="E273" i="2"/>
  <c r="H273" i="2"/>
  <c r="B273" i="2"/>
  <c r="A274" i="2"/>
  <c r="B274" i="2"/>
  <c r="C274" i="2"/>
  <c r="D274" i="2"/>
  <c r="G274" i="2"/>
  <c r="H274" i="2"/>
  <c r="A275" i="2"/>
  <c r="C275" i="2"/>
  <c r="D275" i="2"/>
  <c r="G275" i="2"/>
  <c r="H275" i="2"/>
  <c r="B275" i="2"/>
  <c r="A276" i="2"/>
  <c r="B276" i="2"/>
  <c r="C276" i="2"/>
  <c r="D276" i="2"/>
  <c r="E276" i="2"/>
  <c r="G276" i="2"/>
  <c r="H276" i="2"/>
  <c r="A277" i="2"/>
  <c r="B277" i="2"/>
  <c r="D277" i="2"/>
  <c r="G277" i="2"/>
  <c r="C277" i="2"/>
  <c r="E277" i="2"/>
  <c r="H277" i="2"/>
  <c r="A278" i="2"/>
  <c r="D278" i="2"/>
  <c r="G278" i="2"/>
  <c r="C278" i="2"/>
  <c r="H278" i="2"/>
  <c r="B278" i="2"/>
  <c r="A279" i="2"/>
  <c r="C279" i="2"/>
  <c r="D279" i="2"/>
  <c r="E279" i="2"/>
  <c r="G279" i="2"/>
  <c r="H279" i="2"/>
  <c r="B279" i="2"/>
  <c r="A280" i="2"/>
  <c r="D280" i="2"/>
  <c r="G280" i="2"/>
  <c r="C280" i="2"/>
  <c r="E280" i="2"/>
  <c r="H280" i="2"/>
  <c r="B280" i="2"/>
  <c r="A281" i="2"/>
  <c r="D281" i="2"/>
  <c r="G281" i="2"/>
  <c r="C281" i="2"/>
  <c r="E281" i="2"/>
  <c r="H281" i="2"/>
  <c r="B281" i="2"/>
  <c r="A282" i="2"/>
  <c r="B282" i="2"/>
  <c r="C282" i="2"/>
  <c r="E282" i="2"/>
  <c r="D282" i="2"/>
  <c r="G282" i="2"/>
  <c r="H282" i="2"/>
  <c r="A283" i="2"/>
  <c r="C283" i="2"/>
  <c r="D283" i="2"/>
  <c r="G283" i="2"/>
  <c r="H283" i="2"/>
  <c r="B283" i="2"/>
  <c r="A284" i="2"/>
  <c r="B284" i="2"/>
  <c r="C284" i="2"/>
  <c r="D284" i="2"/>
  <c r="E284" i="2"/>
  <c r="G284" i="2"/>
  <c r="H284" i="2"/>
  <c r="A285" i="2"/>
  <c r="B285" i="2"/>
  <c r="D285" i="2"/>
  <c r="G285" i="2"/>
  <c r="C285" i="2"/>
  <c r="E285" i="2"/>
  <c r="H285" i="2"/>
  <c r="A286" i="2"/>
  <c r="D286" i="2"/>
  <c r="G286" i="2"/>
  <c r="C286" i="2"/>
  <c r="E286" i="2"/>
  <c r="H286" i="2"/>
  <c r="B286" i="2"/>
  <c r="A287" i="2"/>
  <c r="C287" i="2"/>
  <c r="D287" i="2"/>
  <c r="E287" i="2"/>
  <c r="G287" i="2"/>
  <c r="H287" i="2"/>
  <c r="B287" i="2"/>
  <c r="A288" i="2"/>
  <c r="D288" i="2"/>
  <c r="G288" i="2"/>
  <c r="C288" i="2"/>
  <c r="H288" i="2"/>
  <c r="B288" i="2"/>
  <c r="A289" i="2"/>
  <c r="D289" i="2"/>
  <c r="G289" i="2"/>
  <c r="C289" i="2"/>
  <c r="E289" i="2"/>
  <c r="H289" i="2"/>
  <c r="B289" i="2"/>
  <c r="A290" i="2"/>
  <c r="B290" i="2"/>
  <c r="C290" i="2"/>
  <c r="D290" i="2"/>
  <c r="G290" i="2"/>
  <c r="H290" i="2"/>
  <c r="A291" i="2"/>
  <c r="C291" i="2"/>
  <c r="E291" i="2"/>
  <c r="D291" i="2"/>
  <c r="G291" i="2"/>
  <c r="H291" i="2"/>
  <c r="B291" i="2"/>
  <c r="A292" i="2"/>
  <c r="B292" i="2"/>
  <c r="C292" i="2"/>
  <c r="D292" i="2"/>
  <c r="G292" i="2"/>
  <c r="H292" i="2"/>
  <c r="A293" i="2"/>
  <c r="B293" i="2"/>
  <c r="D293" i="2"/>
  <c r="G293" i="2"/>
  <c r="C293" i="2"/>
  <c r="E293" i="2"/>
  <c r="H293" i="2"/>
  <c r="A294" i="2"/>
  <c r="D294" i="2"/>
  <c r="G294" i="2"/>
  <c r="C294" i="2"/>
  <c r="H294" i="2"/>
  <c r="B294" i="2"/>
  <c r="A295" i="2"/>
  <c r="C295" i="2"/>
  <c r="D295" i="2"/>
  <c r="E295" i="2"/>
  <c r="G295" i="2"/>
  <c r="H295" i="2"/>
  <c r="B295" i="2"/>
  <c r="A296" i="2"/>
  <c r="D296" i="2"/>
  <c r="G296" i="2"/>
  <c r="C296" i="2"/>
  <c r="E296" i="2"/>
  <c r="H296" i="2"/>
  <c r="B296" i="2"/>
  <c r="A297" i="2"/>
  <c r="D297" i="2"/>
  <c r="G297" i="2"/>
  <c r="C297" i="2"/>
  <c r="E297" i="2"/>
  <c r="H297" i="2"/>
  <c r="B297" i="2"/>
  <c r="A298" i="2"/>
  <c r="B298" i="2"/>
  <c r="C298" i="2"/>
  <c r="E298" i="2"/>
  <c r="D298" i="2"/>
  <c r="G298" i="2"/>
  <c r="H298" i="2"/>
  <c r="A299" i="2"/>
  <c r="C299" i="2"/>
  <c r="D299" i="2"/>
  <c r="G299" i="2"/>
  <c r="H299" i="2"/>
  <c r="B299" i="2"/>
  <c r="A300" i="2"/>
  <c r="B300" i="2"/>
  <c r="C300" i="2"/>
  <c r="D300" i="2"/>
  <c r="E300" i="2"/>
  <c r="G300" i="2"/>
  <c r="H300" i="2"/>
  <c r="A301" i="2"/>
  <c r="B301" i="2"/>
  <c r="D301" i="2"/>
  <c r="G301" i="2"/>
  <c r="C301" i="2"/>
  <c r="E301" i="2"/>
  <c r="H301" i="2"/>
  <c r="A302" i="2"/>
  <c r="D302" i="2"/>
  <c r="G302" i="2"/>
  <c r="C302" i="2"/>
  <c r="E302" i="2"/>
  <c r="H302" i="2"/>
  <c r="B302" i="2"/>
  <c r="A303" i="2"/>
  <c r="C303" i="2"/>
  <c r="D303" i="2"/>
  <c r="E303" i="2"/>
  <c r="G303" i="2"/>
  <c r="H303" i="2"/>
  <c r="B303" i="2"/>
  <c r="A304" i="2"/>
  <c r="D304" i="2"/>
  <c r="G304" i="2"/>
  <c r="C304" i="2"/>
  <c r="E304" i="2"/>
  <c r="H304" i="2"/>
  <c r="B304" i="2"/>
  <c r="A305" i="2"/>
  <c r="D305" i="2"/>
  <c r="G305" i="2"/>
  <c r="C305" i="2"/>
  <c r="H305" i="2"/>
  <c r="B305" i="2"/>
  <c r="A306" i="2"/>
  <c r="B306" i="2"/>
  <c r="C306" i="2"/>
  <c r="E306" i="2"/>
  <c r="D306" i="2"/>
  <c r="G306" i="2"/>
  <c r="H306" i="2"/>
  <c r="A307" i="2"/>
  <c r="C307" i="2"/>
  <c r="D307" i="2"/>
  <c r="G307" i="2"/>
  <c r="H307" i="2"/>
  <c r="B307" i="2"/>
  <c r="A308" i="2"/>
  <c r="B308" i="2"/>
  <c r="C308" i="2"/>
  <c r="D308" i="2"/>
  <c r="E308" i="2"/>
  <c r="G308" i="2"/>
  <c r="H308" i="2"/>
  <c r="A309" i="2"/>
  <c r="B309" i="2"/>
  <c r="D309" i="2"/>
  <c r="G309" i="2"/>
  <c r="C309" i="2"/>
  <c r="H309" i="2"/>
  <c r="A310" i="2"/>
  <c r="D310" i="2"/>
  <c r="G310" i="2"/>
  <c r="C310" i="2"/>
  <c r="E310" i="2"/>
  <c r="H310" i="2"/>
  <c r="B310" i="2"/>
  <c r="A311" i="2"/>
  <c r="C311" i="2"/>
  <c r="D311" i="2"/>
  <c r="E311" i="2"/>
  <c r="G311" i="2"/>
  <c r="H311" i="2"/>
  <c r="B311" i="2"/>
  <c r="A312" i="2"/>
  <c r="D312" i="2"/>
  <c r="G312" i="2"/>
  <c r="C312" i="2"/>
  <c r="E312" i="2"/>
  <c r="H312" i="2"/>
  <c r="B312" i="2"/>
  <c r="A313" i="2"/>
  <c r="B313" i="2"/>
  <c r="D313" i="2"/>
  <c r="G313" i="2"/>
  <c r="C313" i="2"/>
  <c r="E313" i="2"/>
  <c r="H313" i="2"/>
  <c r="A314" i="2"/>
  <c r="C314" i="2"/>
  <c r="E314" i="2"/>
  <c r="D314" i="2"/>
  <c r="G314" i="2"/>
  <c r="H314" i="2"/>
  <c r="B314" i="2"/>
  <c r="A315" i="2"/>
  <c r="C315" i="2"/>
  <c r="D315" i="2"/>
  <c r="G315" i="2"/>
  <c r="H315" i="2"/>
  <c r="B315" i="2"/>
  <c r="A316" i="2"/>
  <c r="B316" i="2"/>
  <c r="C316" i="2"/>
  <c r="D316" i="2"/>
  <c r="E316" i="2"/>
  <c r="G316" i="2"/>
  <c r="H316" i="2"/>
  <c r="A317" i="2"/>
  <c r="B317" i="2"/>
  <c r="C317" i="2"/>
  <c r="D317" i="2"/>
  <c r="G317" i="2"/>
  <c r="H317" i="2"/>
  <c r="A318" i="2"/>
  <c r="D318" i="2"/>
  <c r="G318" i="2"/>
  <c r="C318" i="2"/>
  <c r="E318" i="2"/>
  <c r="H318" i="2"/>
  <c r="B318" i="2"/>
  <c r="A319" i="2"/>
  <c r="C319" i="2"/>
  <c r="D319" i="2"/>
  <c r="E319" i="2"/>
  <c r="G319" i="2"/>
  <c r="H319" i="2"/>
  <c r="B319" i="2"/>
  <c r="A320" i="2"/>
  <c r="D320" i="2"/>
  <c r="E320" i="2"/>
  <c r="G320" i="2"/>
  <c r="C320" i="2"/>
  <c r="H320" i="2"/>
  <c r="B320" i="2"/>
  <c r="A321" i="2"/>
  <c r="D321" i="2"/>
  <c r="G321" i="2"/>
  <c r="C321" i="2"/>
  <c r="H321" i="2"/>
  <c r="B321" i="2"/>
  <c r="A322" i="2"/>
  <c r="B322" i="2"/>
  <c r="C322" i="2"/>
  <c r="E322" i="2"/>
  <c r="D322" i="2"/>
  <c r="G322" i="2"/>
  <c r="H322" i="2"/>
  <c r="A323" i="2"/>
  <c r="C323" i="2"/>
  <c r="E323" i="2"/>
  <c r="D323" i="2"/>
  <c r="G323" i="2"/>
  <c r="H323" i="2"/>
  <c r="B323" i="2"/>
  <c r="A324" i="2"/>
  <c r="B324" i="2"/>
  <c r="C324" i="2"/>
  <c r="D324" i="2"/>
  <c r="E324" i="2"/>
  <c r="G324" i="2"/>
  <c r="H324" i="2"/>
  <c r="A325" i="2"/>
  <c r="B325" i="2"/>
  <c r="D325" i="2"/>
  <c r="G325" i="2"/>
  <c r="C325" i="2"/>
  <c r="E325" i="2"/>
  <c r="H325" i="2"/>
  <c r="A326" i="2"/>
  <c r="D326" i="2"/>
  <c r="G326" i="2"/>
  <c r="C326" i="2"/>
  <c r="E326" i="2"/>
  <c r="H326" i="2"/>
  <c r="B326" i="2"/>
  <c r="A327" i="2"/>
  <c r="C327" i="2"/>
  <c r="D327" i="2"/>
  <c r="E327" i="2"/>
  <c r="G327" i="2"/>
  <c r="H327" i="2"/>
  <c r="B327" i="2"/>
  <c r="A328" i="2"/>
  <c r="D328" i="2"/>
  <c r="G328" i="2"/>
  <c r="C328" i="2"/>
  <c r="H328" i="2"/>
  <c r="B328" i="2"/>
  <c r="A329" i="2"/>
  <c r="D329" i="2"/>
  <c r="G329" i="2"/>
  <c r="C329" i="2"/>
  <c r="H329" i="2"/>
  <c r="B329" i="2"/>
  <c r="A330" i="2"/>
  <c r="B330" i="2"/>
  <c r="C330" i="2"/>
  <c r="E330" i="2"/>
  <c r="D330" i="2"/>
  <c r="G330" i="2"/>
  <c r="H330" i="2"/>
  <c r="A331" i="2"/>
  <c r="C331" i="2"/>
  <c r="E331" i="2"/>
  <c r="D331" i="2"/>
  <c r="G331" i="2"/>
  <c r="H331" i="2"/>
  <c r="B331" i="2"/>
  <c r="A332" i="2"/>
  <c r="B332" i="2"/>
  <c r="C332" i="2"/>
  <c r="D332" i="2"/>
  <c r="E332" i="2"/>
  <c r="G332" i="2"/>
  <c r="H332" i="2"/>
  <c r="A333" i="2"/>
  <c r="B333" i="2"/>
  <c r="D333" i="2"/>
  <c r="G333" i="2"/>
  <c r="C333" i="2"/>
  <c r="H333" i="2"/>
  <c r="A334" i="2"/>
  <c r="C334" i="2"/>
  <c r="D334" i="2"/>
  <c r="G334" i="2"/>
  <c r="H334" i="2"/>
  <c r="B334" i="2"/>
  <c r="A335" i="2"/>
  <c r="C335" i="2"/>
  <c r="D335" i="2"/>
  <c r="E335" i="2"/>
  <c r="G335" i="2"/>
  <c r="H335" i="2"/>
  <c r="B335" i="2"/>
  <c r="A336" i="2"/>
  <c r="D336" i="2"/>
  <c r="G336" i="2"/>
  <c r="C336" i="2"/>
  <c r="H336" i="2"/>
  <c r="B336" i="2"/>
  <c r="A337" i="2"/>
  <c r="D337" i="2"/>
  <c r="G337" i="2"/>
  <c r="C337" i="2"/>
  <c r="E337" i="2"/>
  <c r="H337" i="2"/>
  <c r="B337" i="2"/>
  <c r="A338" i="2"/>
  <c r="C338" i="2"/>
  <c r="E338" i="2"/>
  <c r="D338" i="2"/>
  <c r="G338" i="2"/>
  <c r="H338" i="2"/>
  <c r="B338" i="2"/>
  <c r="A339" i="2"/>
  <c r="C339" i="2"/>
  <c r="E339" i="2"/>
  <c r="D339" i="2"/>
  <c r="G339" i="2"/>
  <c r="H339" i="2"/>
  <c r="B339" i="2"/>
  <c r="A340" i="2"/>
  <c r="B340" i="2"/>
  <c r="C340" i="2"/>
  <c r="D340" i="2"/>
  <c r="E340" i="2"/>
  <c r="G340" i="2"/>
  <c r="H340" i="2"/>
  <c r="A341" i="2"/>
  <c r="B341" i="2"/>
  <c r="D341" i="2"/>
  <c r="G341" i="2"/>
  <c r="C341" i="2"/>
  <c r="E341" i="2"/>
  <c r="H341" i="2"/>
  <c r="A342" i="2"/>
  <c r="C342" i="2"/>
  <c r="E342" i="2"/>
  <c r="D342" i="2"/>
  <c r="G342" i="2"/>
  <c r="H342" i="2"/>
  <c r="B342" i="2"/>
  <c r="A343" i="2"/>
  <c r="C343" i="2"/>
  <c r="D343" i="2"/>
  <c r="G343" i="2"/>
  <c r="H343" i="2"/>
  <c r="B343" i="2"/>
  <c r="A344" i="2"/>
  <c r="D344" i="2"/>
  <c r="G344" i="2"/>
  <c r="C344" i="2"/>
  <c r="E344" i="2"/>
  <c r="H344" i="2"/>
  <c r="B344" i="2"/>
  <c r="A345" i="2"/>
  <c r="B345" i="2"/>
  <c r="D345" i="2"/>
  <c r="G345" i="2"/>
  <c r="C345" i="2"/>
  <c r="E345" i="2"/>
  <c r="H345" i="2"/>
  <c r="A346" i="2"/>
  <c r="C346" i="2"/>
  <c r="E346" i="2"/>
  <c r="D346" i="2"/>
  <c r="G346" i="2"/>
  <c r="H346" i="2"/>
  <c r="B346" i="2"/>
  <c r="A347" i="2"/>
  <c r="C347" i="2"/>
  <c r="E347" i="2"/>
  <c r="D347" i="2"/>
  <c r="G347" i="2"/>
  <c r="H347" i="2"/>
  <c r="B347" i="2"/>
  <c r="A348" i="2"/>
  <c r="B348" i="2"/>
  <c r="C348" i="2"/>
  <c r="D348" i="2"/>
  <c r="E348" i="2"/>
  <c r="G348" i="2"/>
  <c r="H348" i="2"/>
  <c r="A349" i="2"/>
  <c r="B349" i="2"/>
  <c r="C349" i="2"/>
  <c r="E349" i="2"/>
  <c r="D349" i="2"/>
  <c r="G349" i="2"/>
  <c r="H349" i="2"/>
  <c r="A350" i="2"/>
  <c r="D350" i="2"/>
  <c r="G350" i="2"/>
  <c r="C350" i="2"/>
  <c r="E350" i="2"/>
  <c r="H350" i="2"/>
  <c r="B350" i="2"/>
  <c r="A351" i="2"/>
  <c r="C351" i="2"/>
  <c r="D351" i="2"/>
  <c r="E351" i="2"/>
  <c r="G351" i="2"/>
  <c r="H351" i="2"/>
  <c r="B351" i="2"/>
  <c r="A352" i="2"/>
  <c r="D352" i="2"/>
  <c r="E352" i="2"/>
  <c r="G352" i="2"/>
  <c r="C352" i="2"/>
  <c r="H352" i="2"/>
  <c r="B352" i="2"/>
  <c r="A353" i="2"/>
  <c r="D353" i="2"/>
  <c r="G353" i="2"/>
  <c r="C353" i="2"/>
  <c r="E353" i="2"/>
  <c r="H353" i="2"/>
  <c r="B353" i="2"/>
  <c r="A354" i="2"/>
  <c r="B354" i="2"/>
  <c r="C354" i="2"/>
  <c r="E354" i="2"/>
  <c r="D354" i="2"/>
  <c r="G354" i="2"/>
  <c r="H354" i="2"/>
  <c r="A355" i="2"/>
  <c r="C355" i="2"/>
  <c r="D355" i="2"/>
  <c r="G355" i="2"/>
  <c r="H355" i="2"/>
  <c r="B355" i="2"/>
  <c r="A356" i="2"/>
  <c r="B356" i="2"/>
  <c r="C356" i="2"/>
  <c r="D356" i="2"/>
  <c r="E356" i="2"/>
  <c r="G356" i="2"/>
  <c r="H356" i="2"/>
  <c r="A357" i="2"/>
  <c r="B357" i="2"/>
  <c r="D357" i="2"/>
  <c r="G357" i="2"/>
  <c r="C357" i="2"/>
  <c r="E357" i="2"/>
  <c r="H357" i="2"/>
  <c r="A358" i="2"/>
  <c r="D358" i="2"/>
  <c r="G358" i="2"/>
  <c r="C358" i="2"/>
  <c r="E358" i="2"/>
  <c r="H358" i="2"/>
  <c r="B358" i="2"/>
  <c r="A359" i="2"/>
  <c r="C359" i="2"/>
  <c r="D359" i="2"/>
  <c r="G359" i="2"/>
  <c r="H359" i="2"/>
  <c r="B359" i="2"/>
  <c r="A360" i="2"/>
  <c r="D360" i="2"/>
  <c r="G360" i="2"/>
  <c r="C360" i="2"/>
  <c r="E360" i="2"/>
  <c r="H360" i="2"/>
  <c r="B360" i="2"/>
  <c r="A361" i="2"/>
  <c r="D361" i="2"/>
  <c r="G361" i="2"/>
  <c r="C361" i="2"/>
  <c r="E361" i="2"/>
  <c r="H361" i="2"/>
  <c r="B361" i="2"/>
  <c r="A362" i="2"/>
  <c r="B362" i="2"/>
  <c r="C362" i="2"/>
  <c r="E362" i="2"/>
  <c r="D362" i="2"/>
  <c r="G362" i="2"/>
  <c r="H362" i="2"/>
  <c r="A363" i="2"/>
  <c r="C363" i="2"/>
  <c r="D363" i="2"/>
  <c r="G363" i="2"/>
  <c r="H363" i="2"/>
  <c r="B363" i="2"/>
  <c r="A364" i="2"/>
  <c r="B364" i="2"/>
  <c r="C364" i="2"/>
  <c r="D364" i="2"/>
  <c r="G364" i="2"/>
  <c r="H364" i="2"/>
  <c r="A365" i="2"/>
  <c r="B365" i="2"/>
  <c r="D365" i="2"/>
  <c r="G365" i="2"/>
  <c r="C365" i="2"/>
  <c r="H365" i="2"/>
  <c r="A366" i="2"/>
  <c r="C366" i="2"/>
  <c r="D366" i="2"/>
  <c r="G366" i="2"/>
  <c r="H366" i="2"/>
  <c r="B366" i="2"/>
  <c r="A367" i="2"/>
  <c r="C367" i="2"/>
  <c r="D367" i="2"/>
  <c r="E367" i="2"/>
  <c r="G367" i="2"/>
  <c r="H367" i="2"/>
  <c r="B367" i="2"/>
  <c r="A368" i="2"/>
  <c r="D368" i="2"/>
  <c r="G368" i="2"/>
  <c r="C368" i="2"/>
  <c r="H368" i="2"/>
  <c r="B368" i="2"/>
  <c r="A369" i="2"/>
  <c r="D369" i="2"/>
  <c r="G369" i="2"/>
  <c r="C369" i="2"/>
  <c r="H369" i="2"/>
  <c r="B369" i="2"/>
  <c r="A370" i="2"/>
  <c r="C370" i="2"/>
  <c r="E370" i="2"/>
  <c r="D370" i="2"/>
  <c r="G370" i="2"/>
  <c r="H370" i="2"/>
  <c r="B370" i="2"/>
  <c r="A371" i="2"/>
  <c r="C371" i="2"/>
  <c r="E371" i="2"/>
  <c r="D371" i="2"/>
  <c r="G371" i="2"/>
  <c r="H371" i="2"/>
  <c r="B371" i="2"/>
  <c r="A372" i="2"/>
  <c r="B372" i="2"/>
  <c r="C372" i="2"/>
  <c r="D372" i="2"/>
  <c r="G372" i="2"/>
  <c r="H372" i="2"/>
  <c r="A373" i="2"/>
  <c r="B373" i="2"/>
  <c r="D373" i="2"/>
  <c r="G373" i="2"/>
  <c r="C373" i="2"/>
  <c r="H373" i="2"/>
  <c r="A374" i="2"/>
  <c r="C374" i="2"/>
  <c r="E374" i="2"/>
  <c r="D374" i="2"/>
  <c r="G374" i="2"/>
  <c r="H374" i="2"/>
  <c r="B374" i="2"/>
  <c r="A375" i="2"/>
  <c r="C375" i="2"/>
  <c r="D375" i="2"/>
  <c r="E375" i="2"/>
  <c r="G375" i="2"/>
  <c r="H375" i="2"/>
  <c r="B375" i="2"/>
  <c r="A376" i="2"/>
  <c r="D376" i="2"/>
  <c r="G376" i="2"/>
  <c r="C376" i="2"/>
  <c r="E376" i="2"/>
  <c r="H376" i="2"/>
  <c r="B376" i="2"/>
  <c r="A377" i="2"/>
  <c r="B377" i="2"/>
  <c r="D377" i="2"/>
  <c r="E377" i="2"/>
  <c r="G377" i="2"/>
  <c r="C377" i="2"/>
  <c r="H377" i="2"/>
  <c r="A378" i="2"/>
  <c r="D378" i="2"/>
  <c r="G378" i="2"/>
  <c r="C378" i="2"/>
  <c r="H378" i="2"/>
  <c r="B378" i="2"/>
  <c r="A379" i="2"/>
  <c r="C379" i="2"/>
  <c r="E379" i="2"/>
  <c r="D379" i="2"/>
  <c r="G379" i="2"/>
  <c r="H379" i="2"/>
  <c r="B379" i="2"/>
  <c r="A380" i="2"/>
  <c r="B380" i="2"/>
  <c r="C380" i="2"/>
  <c r="D380" i="2"/>
  <c r="E380" i="2"/>
  <c r="G380" i="2"/>
  <c r="H380" i="2"/>
  <c r="A381" i="2"/>
  <c r="B381" i="2"/>
  <c r="C381" i="2"/>
  <c r="E381" i="2"/>
  <c r="D381" i="2"/>
  <c r="G381" i="2"/>
  <c r="H381" i="2"/>
  <c r="A382" i="2"/>
  <c r="C382" i="2"/>
  <c r="E382" i="2"/>
  <c r="D382" i="2"/>
  <c r="G382" i="2"/>
  <c r="H382" i="2"/>
  <c r="B382" i="2"/>
  <c r="A383" i="2"/>
  <c r="C383" i="2"/>
  <c r="E383" i="2"/>
  <c r="D383" i="2"/>
  <c r="G383" i="2"/>
  <c r="H383" i="2"/>
  <c r="B383" i="2"/>
  <c r="A384" i="2"/>
  <c r="D384" i="2"/>
  <c r="G384" i="2"/>
  <c r="C384" i="2"/>
  <c r="E384" i="2"/>
  <c r="H384" i="2"/>
  <c r="B384" i="2"/>
  <c r="A385" i="2"/>
  <c r="B385" i="2"/>
  <c r="D385" i="2"/>
  <c r="G385" i="2"/>
  <c r="C385" i="2"/>
  <c r="H385" i="2"/>
  <c r="A386" i="2"/>
  <c r="D386" i="2"/>
  <c r="G386" i="2"/>
  <c r="C386" i="2"/>
  <c r="E386" i="2"/>
  <c r="H386" i="2"/>
  <c r="B386" i="2"/>
  <c r="A387" i="2"/>
  <c r="C387" i="2"/>
  <c r="D387" i="2"/>
  <c r="G387" i="2"/>
  <c r="H387" i="2"/>
  <c r="B387" i="2"/>
  <c r="A388" i="2"/>
  <c r="B388" i="2"/>
  <c r="C388" i="2"/>
  <c r="D388" i="2"/>
  <c r="G388" i="2"/>
  <c r="H388" i="2"/>
  <c r="A389" i="2"/>
  <c r="B389" i="2"/>
  <c r="C389" i="2"/>
  <c r="D389" i="2"/>
  <c r="G389" i="2"/>
  <c r="H389" i="2"/>
  <c r="A390" i="2"/>
  <c r="B390" i="2"/>
  <c r="C390" i="2"/>
  <c r="E390" i="2"/>
  <c r="D390" i="2"/>
  <c r="G390" i="2"/>
  <c r="H390" i="2"/>
  <c r="A391" i="2"/>
  <c r="D391" i="2"/>
  <c r="G391" i="2"/>
  <c r="C391" i="2"/>
  <c r="H391" i="2"/>
  <c r="B391" i="2"/>
  <c r="A392" i="2"/>
  <c r="D392" i="2"/>
  <c r="E392" i="2"/>
  <c r="G392" i="2"/>
  <c r="C392" i="2"/>
  <c r="H392" i="2"/>
  <c r="B392" i="2"/>
  <c r="A393" i="2"/>
  <c r="B393" i="2"/>
  <c r="D393" i="2"/>
  <c r="E393" i="2"/>
  <c r="G393" i="2"/>
  <c r="C393" i="2"/>
  <c r="H393" i="2"/>
  <c r="A394" i="2"/>
  <c r="C394" i="2"/>
  <c r="D394" i="2"/>
  <c r="G394" i="2"/>
  <c r="H394" i="2"/>
  <c r="B394" i="2"/>
  <c r="A395" i="2"/>
  <c r="C395" i="2"/>
  <c r="E395" i="2"/>
  <c r="D395" i="2"/>
  <c r="G395" i="2"/>
  <c r="H395" i="2"/>
  <c r="B395" i="2"/>
  <c r="A396" i="2"/>
  <c r="B396" i="2"/>
  <c r="C396" i="2"/>
  <c r="D396" i="2"/>
  <c r="G396" i="2"/>
  <c r="H396" i="2"/>
  <c r="A397" i="2"/>
  <c r="B397" i="2"/>
  <c r="D397" i="2"/>
  <c r="G397" i="2"/>
  <c r="C397" i="2"/>
  <c r="H397" i="2"/>
  <c r="A398" i="2"/>
  <c r="B398" i="2"/>
  <c r="D398" i="2"/>
  <c r="G398" i="2"/>
  <c r="C398" i="2"/>
  <c r="E398" i="2"/>
  <c r="H398" i="2"/>
  <c r="A399" i="2"/>
  <c r="C399" i="2"/>
  <c r="D399" i="2"/>
  <c r="G399" i="2"/>
  <c r="H399" i="2"/>
  <c r="B399" i="2"/>
  <c r="A400" i="2"/>
  <c r="D400" i="2"/>
  <c r="G400" i="2"/>
  <c r="C400" i="2"/>
  <c r="E400" i="2"/>
  <c r="H400" i="2"/>
  <c r="B400" i="2"/>
  <c r="A401" i="2"/>
  <c r="B401" i="2"/>
  <c r="D401" i="2"/>
  <c r="E401" i="2"/>
  <c r="G401" i="2"/>
  <c r="C401" i="2"/>
  <c r="H401" i="2"/>
  <c r="A402" i="2"/>
  <c r="B402" i="2"/>
  <c r="C402" i="2"/>
  <c r="E402" i="2"/>
  <c r="D402" i="2"/>
  <c r="G402" i="2"/>
  <c r="H402" i="2"/>
  <c r="A403" i="2"/>
  <c r="C403" i="2"/>
  <c r="E403" i="2"/>
  <c r="D403" i="2"/>
  <c r="G403" i="2"/>
  <c r="H403" i="2"/>
  <c r="B403" i="2"/>
  <c r="A404" i="2"/>
  <c r="B404" i="2"/>
  <c r="C404" i="2"/>
  <c r="D404" i="2"/>
  <c r="E404" i="2"/>
  <c r="G404" i="2"/>
  <c r="H404" i="2"/>
  <c r="A405" i="2"/>
  <c r="B405" i="2"/>
  <c r="C405" i="2"/>
  <c r="E405" i="2"/>
  <c r="D405" i="2"/>
  <c r="G405" i="2"/>
  <c r="H405" i="2"/>
  <c r="A406" i="2"/>
  <c r="D406" i="2"/>
  <c r="G406" i="2"/>
  <c r="C406" i="2"/>
  <c r="H406" i="2"/>
  <c r="B406" i="2"/>
  <c r="A407" i="2"/>
  <c r="D407" i="2"/>
  <c r="G407" i="2"/>
  <c r="C407" i="2"/>
  <c r="E407" i="2"/>
  <c r="H407" i="2"/>
  <c r="B407" i="2"/>
  <c r="A408" i="2"/>
  <c r="D408" i="2"/>
  <c r="E408" i="2"/>
  <c r="G408" i="2"/>
  <c r="C408" i="2"/>
  <c r="H408" i="2"/>
  <c r="B408" i="2"/>
  <c r="A409" i="2"/>
  <c r="D409" i="2"/>
  <c r="G409" i="2"/>
  <c r="C409" i="2"/>
  <c r="E409" i="2"/>
  <c r="H409" i="2"/>
  <c r="B409" i="2"/>
  <c r="A410" i="2"/>
  <c r="B410" i="2"/>
  <c r="D410" i="2"/>
  <c r="G410" i="2"/>
  <c r="C410" i="2"/>
  <c r="E410" i="2"/>
  <c r="H410" i="2"/>
  <c r="A411" i="2"/>
  <c r="B411" i="2"/>
  <c r="C411" i="2"/>
  <c r="D411" i="2"/>
  <c r="G411" i="2"/>
  <c r="H411" i="2"/>
  <c r="A412" i="2"/>
  <c r="B412" i="2"/>
  <c r="C412" i="2"/>
  <c r="E412" i="2"/>
  <c r="D412" i="2"/>
  <c r="G412" i="2"/>
  <c r="H412" i="2"/>
  <c r="A413" i="2"/>
  <c r="B413" i="2"/>
  <c r="D413" i="2"/>
  <c r="G413" i="2"/>
  <c r="C413" i="2"/>
  <c r="E413" i="2"/>
  <c r="H413" i="2"/>
  <c r="A414" i="2"/>
  <c r="B414" i="2"/>
  <c r="D414" i="2"/>
  <c r="G414" i="2"/>
  <c r="C414" i="2"/>
  <c r="H414" i="2"/>
  <c r="A415" i="2"/>
  <c r="D415" i="2"/>
  <c r="G415" i="2"/>
  <c r="C415" i="2"/>
  <c r="H415" i="2"/>
  <c r="B415" i="2"/>
  <c r="A416" i="2"/>
  <c r="D416" i="2"/>
  <c r="G416" i="2"/>
  <c r="C416" i="2"/>
  <c r="H416" i="2"/>
  <c r="B416" i="2"/>
  <c r="A417" i="2"/>
  <c r="D417" i="2"/>
  <c r="E417" i="2"/>
  <c r="G417" i="2"/>
  <c r="C417" i="2"/>
  <c r="H417" i="2"/>
  <c r="B417" i="2"/>
  <c r="A418" i="2"/>
  <c r="D418" i="2"/>
  <c r="G418" i="2"/>
  <c r="C418" i="2"/>
  <c r="E418" i="2"/>
  <c r="H418" i="2"/>
  <c r="B418" i="2"/>
  <c r="A419" i="2"/>
  <c r="B419" i="2"/>
  <c r="C419" i="2"/>
  <c r="E419" i="2"/>
  <c r="D419" i="2"/>
  <c r="G419" i="2"/>
  <c r="H419" i="2"/>
  <c r="A420" i="2"/>
  <c r="B420" i="2"/>
  <c r="C420" i="2"/>
  <c r="E420" i="2"/>
  <c r="D420" i="2"/>
  <c r="G420" i="2"/>
  <c r="H420" i="2"/>
  <c r="A421" i="2"/>
  <c r="B421" i="2"/>
  <c r="C421" i="2"/>
  <c r="E421" i="2"/>
  <c r="D421" i="2"/>
  <c r="G421" i="2"/>
  <c r="H421" i="2"/>
  <c r="A422" i="2"/>
  <c r="C422" i="2"/>
  <c r="E422" i="2"/>
  <c r="D422" i="2"/>
  <c r="G422" i="2"/>
  <c r="H422" i="2"/>
  <c r="B422" i="2"/>
  <c r="A423" i="2"/>
  <c r="D423" i="2"/>
  <c r="G423" i="2"/>
  <c r="C423" i="2"/>
  <c r="E423" i="2"/>
  <c r="H423" i="2"/>
  <c r="B423" i="2"/>
  <c r="A424" i="2"/>
  <c r="D424" i="2"/>
  <c r="G424" i="2"/>
  <c r="C424" i="2"/>
  <c r="H424" i="2"/>
  <c r="B424" i="2"/>
  <c r="A425" i="2"/>
  <c r="B425" i="2"/>
  <c r="D425" i="2"/>
  <c r="G425" i="2"/>
  <c r="C425" i="2"/>
  <c r="H425" i="2"/>
  <c r="A426" i="2"/>
  <c r="C426" i="2"/>
  <c r="E426" i="2"/>
  <c r="D426" i="2"/>
  <c r="G426" i="2"/>
  <c r="H426" i="2"/>
  <c r="B426" i="2"/>
  <c r="A427" i="2"/>
  <c r="C427" i="2"/>
  <c r="E427" i="2"/>
  <c r="D427" i="2"/>
  <c r="G427" i="2"/>
  <c r="H427" i="2"/>
  <c r="B427" i="2"/>
  <c r="A428" i="2"/>
  <c r="B428" i="2"/>
  <c r="C428" i="2"/>
  <c r="D428" i="2"/>
  <c r="G428" i="2"/>
  <c r="H428" i="2"/>
  <c r="A429" i="2"/>
  <c r="B429" i="2"/>
  <c r="D429" i="2"/>
  <c r="G429" i="2"/>
  <c r="C429" i="2"/>
  <c r="E429" i="2"/>
  <c r="H429" i="2"/>
  <c r="A430" i="2"/>
  <c r="B430" i="2"/>
  <c r="D430" i="2"/>
  <c r="G430" i="2"/>
  <c r="C430" i="2"/>
  <c r="E430" i="2"/>
  <c r="H430" i="2"/>
  <c r="A431" i="2"/>
  <c r="C431" i="2"/>
  <c r="E431" i="2"/>
  <c r="D431" i="2"/>
  <c r="G431" i="2"/>
  <c r="H431" i="2"/>
  <c r="B431" i="2"/>
  <c r="A432" i="2"/>
  <c r="D432" i="2"/>
  <c r="G432" i="2"/>
  <c r="C432" i="2"/>
  <c r="E432" i="2"/>
  <c r="H432" i="2"/>
  <c r="B432" i="2"/>
  <c r="A433" i="2"/>
  <c r="C433" i="2"/>
  <c r="D433" i="2"/>
  <c r="E433" i="2"/>
  <c r="G433" i="2"/>
  <c r="H433" i="2"/>
  <c r="B433" i="2"/>
  <c r="A434" i="2"/>
  <c r="B434" i="2"/>
  <c r="D434" i="2"/>
  <c r="G434" i="2"/>
  <c r="C434" i="2"/>
  <c r="H434" i="2"/>
  <c r="A435" i="2"/>
  <c r="B435" i="2"/>
  <c r="D435" i="2"/>
  <c r="G435" i="2"/>
  <c r="C435" i="2"/>
  <c r="E435" i="2"/>
  <c r="H435" i="2"/>
  <c r="A436" i="2"/>
  <c r="C436" i="2"/>
  <c r="E436" i="2"/>
  <c r="D436" i="2"/>
  <c r="G436" i="2"/>
  <c r="H436" i="2"/>
  <c r="B436" i="2"/>
  <c r="A437" i="2"/>
  <c r="C437" i="2"/>
  <c r="E437" i="2"/>
  <c r="D437" i="2"/>
  <c r="G437" i="2"/>
  <c r="H437" i="2"/>
  <c r="B437" i="2"/>
  <c r="A438" i="2"/>
  <c r="B438" i="2"/>
  <c r="D438" i="2"/>
  <c r="G438" i="2"/>
  <c r="C438" i="2"/>
  <c r="H438" i="2"/>
  <c r="A439" i="2"/>
  <c r="B439" i="2"/>
  <c r="D439" i="2"/>
  <c r="G439" i="2"/>
  <c r="C439" i="2"/>
  <c r="E439" i="2"/>
  <c r="H439" i="2"/>
  <c r="A440" i="2"/>
  <c r="C440" i="2"/>
  <c r="E440" i="2"/>
  <c r="D440" i="2"/>
  <c r="G440" i="2"/>
  <c r="H440" i="2"/>
  <c r="B440" i="2"/>
  <c r="A441" i="2"/>
  <c r="C441" i="2"/>
  <c r="D441" i="2"/>
  <c r="E441" i="2"/>
  <c r="G441" i="2"/>
  <c r="H441" i="2"/>
  <c r="B441" i="2"/>
  <c r="A442" i="2"/>
  <c r="B442" i="2"/>
  <c r="D442" i="2"/>
  <c r="G442" i="2"/>
  <c r="C442" i="2"/>
  <c r="E442" i="2"/>
  <c r="H442" i="2"/>
  <c r="A443" i="2"/>
  <c r="B443" i="2"/>
  <c r="D443" i="2"/>
  <c r="G443" i="2"/>
  <c r="C443" i="2"/>
  <c r="E443" i="2"/>
  <c r="H443" i="2"/>
  <c r="A444" i="2"/>
  <c r="C444" i="2"/>
  <c r="E444" i="2"/>
  <c r="D444" i="2"/>
  <c r="G444" i="2"/>
  <c r="H444" i="2"/>
  <c r="B444" i="2"/>
  <c r="A445" i="2"/>
  <c r="C445" i="2"/>
  <c r="E445" i="2"/>
  <c r="D445" i="2"/>
  <c r="G445" i="2"/>
  <c r="H445" i="2"/>
  <c r="B445" i="2"/>
  <c r="A446" i="2"/>
  <c r="B446" i="2"/>
  <c r="D446" i="2"/>
  <c r="G446" i="2"/>
  <c r="C446" i="2"/>
  <c r="E446" i="2"/>
  <c r="H446" i="2"/>
  <c r="A447" i="2"/>
  <c r="B447" i="2"/>
  <c r="D447" i="2"/>
  <c r="G447" i="2"/>
  <c r="C447" i="2"/>
  <c r="H447" i="2"/>
  <c r="A448" i="2"/>
  <c r="C448" i="2"/>
  <c r="E448" i="2"/>
  <c r="D448" i="2"/>
  <c r="G448" i="2"/>
  <c r="H448" i="2"/>
  <c r="B448" i="2"/>
  <c r="A449" i="2"/>
  <c r="C449" i="2"/>
  <c r="D449" i="2"/>
  <c r="G449" i="2"/>
  <c r="H449" i="2"/>
  <c r="B449" i="2"/>
  <c r="A450" i="2"/>
  <c r="B450" i="2"/>
  <c r="D450" i="2"/>
  <c r="G450" i="2"/>
  <c r="C450" i="2"/>
  <c r="E450" i="2"/>
  <c r="H450" i="2"/>
  <c r="A451" i="2"/>
  <c r="B451" i="2"/>
  <c r="D451" i="2"/>
  <c r="G451" i="2"/>
  <c r="C451" i="2"/>
  <c r="E451" i="2"/>
  <c r="H451" i="2"/>
  <c r="A452" i="2"/>
  <c r="C452" i="2"/>
  <c r="D452" i="2"/>
  <c r="G452" i="2"/>
  <c r="H452" i="2"/>
  <c r="B452" i="2"/>
  <c r="A453" i="2"/>
  <c r="C453" i="2"/>
  <c r="E453" i="2"/>
  <c r="D453" i="2"/>
  <c r="G453" i="2"/>
  <c r="H453" i="2"/>
  <c r="B453" i="2"/>
  <c r="A454" i="2"/>
  <c r="B454" i="2"/>
  <c r="D454" i="2"/>
  <c r="G454" i="2"/>
  <c r="C454" i="2"/>
  <c r="E454" i="2"/>
  <c r="H454" i="2"/>
  <c r="A455" i="2"/>
  <c r="B455" i="2"/>
  <c r="D455" i="2"/>
  <c r="G455" i="2"/>
  <c r="C455" i="2"/>
  <c r="E455" i="2"/>
  <c r="H455" i="2"/>
  <c r="A456" i="2"/>
  <c r="C456" i="2"/>
  <c r="E456" i="2"/>
  <c r="D456" i="2"/>
  <c r="G456" i="2"/>
  <c r="H456" i="2"/>
  <c r="B456" i="2"/>
  <c r="A457" i="2"/>
  <c r="C457" i="2"/>
  <c r="D457" i="2"/>
  <c r="E457" i="2"/>
  <c r="G457" i="2"/>
  <c r="H457" i="2"/>
  <c r="B457" i="2"/>
  <c r="A458" i="2"/>
  <c r="B458" i="2"/>
  <c r="D458" i="2"/>
  <c r="G458" i="2"/>
  <c r="C458" i="2"/>
  <c r="H458" i="2"/>
  <c r="A459" i="2"/>
  <c r="B459" i="2"/>
  <c r="D459" i="2"/>
  <c r="G459" i="2"/>
  <c r="C459" i="2"/>
  <c r="E459" i="2"/>
  <c r="H459" i="2"/>
  <c r="A460" i="2"/>
  <c r="C460" i="2"/>
  <c r="E460" i="2"/>
  <c r="D460" i="2"/>
  <c r="G460" i="2"/>
  <c r="H460" i="2"/>
  <c r="B460" i="2"/>
  <c r="A461" i="2"/>
  <c r="C461" i="2"/>
  <c r="E461" i="2"/>
  <c r="D461" i="2"/>
  <c r="G461" i="2"/>
  <c r="H461" i="2"/>
  <c r="B461" i="2"/>
  <c r="A462" i="2"/>
  <c r="B462" i="2"/>
  <c r="D462" i="2"/>
  <c r="G462" i="2"/>
  <c r="C462" i="2"/>
  <c r="E462" i="2"/>
  <c r="H462" i="2"/>
  <c r="A463" i="2"/>
  <c r="B463" i="2"/>
  <c r="D463" i="2"/>
  <c r="G463" i="2"/>
  <c r="C463" i="2"/>
  <c r="H463" i="2"/>
  <c r="A464" i="2"/>
  <c r="C464" i="2"/>
  <c r="E464" i="2"/>
  <c r="D464" i="2"/>
  <c r="G464" i="2"/>
  <c r="H464" i="2"/>
  <c r="B464" i="2"/>
  <c r="A465" i="2"/>
  <c r="C465" i="2"/>
  <c r="D465" i="2"/>
  <c r="E465" i="2"/>
  <c r="G465" i="2"/>
  <c r="H465" i="2"/>
  <c r="B465" i="2"/>
  <c r="A466" i="2"/>
  <c r="B466" i="2"/>
  <c r="D466" i="2"/>
  <c r="G466" i="2"/>
  <c r="C466" i="2"/>
  <c r="E466" i="2"/>
  <c r="H466" i="2"/>
  <c r="A467" i="2"/>
  <c r="B467" i="2"/>
  <c r="D467" i="2"/>
  <c r="G467" i="2"/>
  <c r="C467" i="2"/>
  <c r="E467" i="2"/>
  <c r="H467" i="2"/>
  <c r="A468" i="2"/>
  <c r="C468" i="2"/>
  <c r="D468" i="2"/>
  <c r="G468" i="2"/>
  <c r="H468" i="2"/>
  <c r="B468" i="2"/>
  <c r="A469" i="2"/>
  <c r="C469" i="2"/>
  <c r="E469" i="2"/>
  <c r="D469" i="2"/>
  <c r="G469" i="2"/>
  <c r="H469" i="2"/>
  <c r="B469" i="2"/>
  <c r="A470" i="2"/>
  <c r="B470" i="2"/>
  <c r="D470" i="2"/>
  <c r="G470" i="2"/>
  <c r="C470" i="2"/>
  <c r="E470" i="2"/>
  <c r="H470" i="2"/>
  <c r="A471" i="2"/>
  <c r="B471" i="2"/>
  <c r="D471" i="2"/>
  <c r="G471" i="2"/>
  <c r="C471" i="2"/>
  <c r="E471" i="2"/>
  <c r="H471" i="2"/>
  <c r="A472" i="2"/>
  <c r="C472" i="2"/>
  <c r="D472" i="2"/>
  <c r="G472" i="2"/>
  <c r="H472" i="2"/>
  <c r="B472" i="2"/>
  <c r="A473" i="2"/>
  <c r="C473" i="2"/>
  <c r="D473" i="2"/>
  <c r="E473" i="2"/>
  <c r="G473" i="2"/>
  <c r="H473" i="2"/>
  <c r="B473" i="2"/>
  <c r="A474" i="2"/>
  <c r="B474" i="2"/>
  <c r="D474" i="2"/>
  <c r="G474" i="2"/>
  <c r="C474" i="2"/>
  <c r="E474" i="2"/>
  <c r="H474" i="2"/>
  <c r="A475" i="2"/>
  <c r="B475" i="2"/>
  <c r="D475" i="2"/>
  <c r="G475" i="2"/>
  <c r="C475" i="2"/>
  <c r="E475" i="2"/>
  <c r="H475" i="2"/>
  <c r="A476" i="2"/>
  <c r="C476" i="2"/>
  <c r="E476" i="2"/>
  <c r="D476" i="2"/>
  <c r="G476" i="2"/>
  <c r="H476" i="2"/>
  <c r="B476" i="2"/>
  <c r="A477" i="2"/>
  <c r="C477" i="2"/>
  <c r="E477" i="2"/>
  <c r="D477" i="2"/>
  <c r="G477" i="2"/>
  <c r="H477" i="2"/>
  <c r="B477" i="2"/>
  <c r="A478" i="2"/>
  <c r="B478" i="2"/>
  <c r="D478" i="2"/>
  <c r="G478" i="2"/>
  <c r="C478" i="2"/>
  <c r="H478" i="2"/>
  <c r="A479" i="2"/>
  <c r="B479" i="2"/>
  <c r="D479" i="2"/>
  <c r="G479" i="2"/>
  <c r="C479" i="2"/>
  <c r="H479" i="2"/>
  <c r="A480" i="2"/>
  <c r="C480" i="2"/>
  <c r="E480" i="2"/>
  <c r="D480" i="2"/>
  <c r="G480" i="2"/>
  <c r="H480" i="2"/>
  <c r="B480" i="2"/>
  <c r="A481" i="2"/>
  <c r="C481" i="2"/>
  <c r="D481" i="2"/>
  <c r="G481" i="2"/>
  <c r="H481" i="2"/>
  <c r="B481" i="2"/>
  <c r="A482" i="2"/>
  <c r="B482" i="2"/>
  <c r="D482" i="2"/>
  <c r="G482" i="2"/>
  <c r="C482" i="2"/>
  <c r="H482" i="2"/>
  <c r="A483" i="2"/>
  <c r="B483" i="2"/>
  <c r="D483" i="2"/>
  <c r="G483" i="2"/>
  <c r="C483" i="2"/>
  <c r="E483" i="2"/>
  <c r="H483" i="2"/>
  <c r="A484" i="2"/>
  <c r="C484" i="2"/>
  <c r="D484" i="2"/>
  <c r="G484" i="2"/>
  <c r="H484" i="2"/>
  <c r="B484" i="2"/>
  <c r="A485" i="2"/>
  <c r="C485" i="2"/>
  <c r="E485" i="2"/>
  <c r="D485" i="2"/>
  <c r="G485" i="2"/>
  <c r="H485" i="2"/>
  <c r="B485" i="2"/>
  <c r="A486" i="2"/>
  <c r="B486" i="2"/>
  <c r="D486" i="2"/>
  <c r="G486" i="2"/>
  <c r="C486" i="2"/>
  <c r="E486" i="2"/>
  <c r="H486" i="2"/>
  <c r="A487" i="2"/>
  <c r="B487" i="2"/>
  <c r="D487" i="2"/>
  <c r="G487" i="2"/>
  <c r="C487" i="2"/>
  <c r="E487" i="2"/>
  <c r="H487" i="2"/>
  <c r="A488" i="2"/>
  <c r="C488" i="2"/>
  <c r="E488" i="2"/>
  <c r="D488" i="2"/>
  <c r="G488" i="2"/>
  <c r="H488" i="2"/>
  <c r="B488" i="2"/>
  <c r="A489" i="2"/>
  <c r="C489" i="2"/>
  <c r="D489" i="2"/>
  <c r="E489" i="2"/>
  <c r="G489" i="2"/>
  <c r="H489" i="2"/>
  <c r="B489" i="2"/>
  <c r="A490" i="2"/>
  <c r="B490" i="2"/>
  <c r="D490" i="2"/>
  <c r="G490" i="2"/>
  <c r="C490" i="2"/>
  <c r="E490" i="2"/>
  <c r="H490" i="2"/>
  <c r="A491" i="2"/>
  <c r="B491" i="2"/>
  <c r="D491" i="2"/>
  <c r="G491" i="2"/>
  <c r="C491" i="2"/>
  <c r="E491" i="2"/>
  <c r="H491" i="2"/>
  <c r="A492" i="2"/>
  <c r="C492" i="2"/>
  <c r="E492" i="2"/>
  <c r="D492" i="2"/>
  <c r="G492" i="2"/>
  <c r="H492" i="2"/>
  <c r="B492" i="2"/>
  <c r="A493" i="2"/>
  <c r="C493" i="2"/>
  <c r="E493" i="2"/>
  <c r="D493" i="2"/>
  <c r="G493" i="2"/>
  <c r="H493" i="2"/>
  <c r="B493" i="2"/>
  <c r="A494" i="2"/>
  <c r="B494" i="2"/>
  <c r="D494" i="2"/>
  <c r="G494" i="2"/>
  <c r="C494" i="2"/>
  <c r="E494" i="2"/>
  <c r="H494" i="2"/>
  <c r="A495" i="2"/>
  <c r="B495" i="2"/>
  <c r="D495" i="2"/>
  <c r="G495" i="2"/>
  <c r="C495" i="2"/>
  <c r="E495" i="2"/>
  <c r="H495" i="2"/>
  <c r="A496" i="2"/>
  <c r="C496" i="2"/>
  <c r="E496" i="2"/>
  <c r="D496" i="2"/>
  <c r="G496" i="2"/>
  <c r="H496" i="2"/>
  <c r="B496" i="2"/>
  <c r="A497" i="2"/>
  <c r="C497" i="2"/>
  <c r="D497" i="2"/>
  <c r="G497" i="2"/>
  <c r="H497" i="2"/>
  <c r="B497" i="2"/>
  <c r="A498" i="2"/>
  <c r="B498" i="2"/>
  <c r="D498" i="2"/>
  <c r="G498" i="2"/>
  <c r="C498" i="2"/>
  <c r="H498" i="2"/>
  <c r="A499" i="2"/>
  <c r="B499" i="2"/>
  <c r="D499" i="2"/>
  <c r="G499" i="2"/>
  <c r="C499" i="2"/>
  <c r="E499" i="2"/>
  <c r="H499" i="2"/>
  <c r="A500" i="2"/>
  <c r="C500" i="2"/>
  <c r="D500" i="2"/>
  <c r="G500" i="2"/>
  <c r="H500" i="2"/>
  <c r="B500" i="2"/>
  <c r="A501" i="2"/>
  <c r="C501" i="2"/>
  <c r="D501" i="2"/>
  <c r="G501" i="2"/>
  <c r="H501" i="2"/>
  <c r="B501" i="2"/>
  <c r="A502" i="2"/>
  <c r="B502" i="2"/>
  <c r="D502" i="2"/>
  <c r="G502" i="2"/>
  <c r="C502" i="2"/>
  <c r="E502" i="2"/>
  <c r="H502" i="2"/>
  <c r="A503" i="2"/>
  <c r="B503" i="2"/>
  <c r="D503" i="2"/>
  <c r="G503" i="2"/>
  <c r="C503" i="2"/>
  <c r="H503" i="2"/>
  <c r="A504" i="2"/>
  <c r="C504" i="2"/>
  <c r="E504" i="2"/>
  <c r="D504" i="2"/>
  <c r="G504" i="2"/>
  <c r="H504" i="2"/>
  <c r="B504" i="2"/>
  <c r="A505" i="2"/>
  <c r="C505" i="2"/>
  <c r="D505" i="2"/>
  <c r="E505" i="2"/>
  <c r="G505" i="2"/>
  <c r="H505" i="2"/>
  <c r="B505" i="2"/>
  <c r="A506" i="2"/>
  <c r="B506" i="2"/>
  <c r="D506" i="2"/>
  <c r="G506" i="2"/>
  <c r="C506" i="2"/>
  <c r="E506" i="2"/>
  <c r="H506" i="2"/>
  <c r="A507" i="2"/>
  <c r="B507" i="2"/>
  <c r="D507" i="2"/>
  <c r="G507" i="2"/>
  <c r="C507" i="2"/>
  <c r="E507" i="2"/>
  <c r="H507" i="2"/>
  <c r="A508" i="2"/>
  <c r="C508" i="2"/>
  <c r="E508" i="2"/>
  <c r="D508" i="2"/>
  <c r="G508" i="2"/>
  <c r="H508" i="2"/>
  <c r="B508" i="2"/>
  <c r="A509" i="2"/>
  <c r="C509" i="2"/>
  <c r="D509" i="2"/>
  <c r="G509" i="2"/>
  <c r="H509" i="2"/>
  <c r="B509" i="2"/>
  <c r="A510" i="2"/>
  <c r="B510" i="2"/>
  <c r="D510" i="2"/>
  <c r="G510" i="2"/>
  <c r="C510" i="2"/>
  <c r="H510" i="2"/>
  <c r="A511" i="2"/>
  <c r="B511" i="2"/>
  <c r="D511" i="2"/>
  <c r="G511" i="2"/>
  <c r="C511" i="2"/>
  <c r="E511" i="2"/>
  <c r="H511" i="2"/>
  <c r="A512" i="2"/>
  <c r="C512" i="2"/>
  <c r="E512" i="2"/>
  <c r="D512" i="2"/>
  <c r="G512" i="2"/>
  <c r="H512" i="2"/>
  <c r="B512" i="2"/>
  <c r="A513" i="2"/>
  <c r="C513" i="2"/>
  <c r="D513" i="2"/>
  <c r="E513" i="2"/>
  <c r="G513" i="2"/>
  <c r="H513" i="2"/>
  <c r="B513" i="2"/>
  <c r="A514" i="2"/>
  <c r="B514" i="2"/>
  <c r="D514" i="2"/>
  <c r="G514" i="2"/>
  <c r="C514" i="2"/>
  <c r="E514" i="2"/>
  <c r="H514" i="2"/>
  <c r="A515" i="2"/>
  <c r="B515" i="2"/>
  <c r="D515" i="2"/>
  <c r="G515" i="2"/>
  <c r="C515" i="2"/>
  <c r="E515" i="2"/>
  <c r="H515" i="2"/>
  <c r="A516" i="2"/>
  <c r="C516" i="2"/>
  <c r="E516" i="2"/>
  <c r="D516" i="2"/>
  <c r="G516" i="2"/>
  <c r="H516" i="2"/>
  <c r="B516" i="2"/>
  <c r="A517" i="2"/>
  <c r="C517" i="2"/>
  <c r="E517" i="2"/>
  <c r="D517" i="2"/>
  <c r="G517" i="2"/>
  <c r="H517" i="2"/>
  <c r="B517" i="2"/>
  <c r="A518" i="2"/>
  <c r="B518" i="2"/>
  <c r="D518" i="2"/>
  <c r="G518" i="2"/>
  <c r="C518" i="2"/>
  <c r="E518" i="2"/>
  <c r="H518" i="2"/>
  <c r="A519" i="2"/>
  <c r="B519" i="2"/>
  <c r="D519" i="2"/>
  <c r="G519" i="2"/>
  <c r="C519" i="2"/>
  <c r="E519" i="2"/>
  <c r="H519" i="2"/>
  <c r="A520" i="2"/>
  <c r="C520" i="2"/>
  <c r="E520" i="2"/>
  <c r="D520" i="2"/>
  <c r="G520" i="2"/>
  <c r="H520" i="2"/>
  <c r="B520" i="2"/>
  <c r="A521" i="2"/>
  <c r="C521" i="2"/>
  <c r="D521" i="2"/>
  <c r="E521" i="2"/>
  <c r="G521" i="2"/>
  <c r="H521" i="2"/>
  <c r="B521" i="2"/>
  <c r="A522" i="2"/>
  <c r="B522" i="2"/>
  <c r="D522" i="2"/>
  <c r="G522" i="2"/>
  <c r="C522" i="2"/>
  <c r="E522" i="2"/>
  <c r="H522" i="2"/>
  <c r="A523" i="2"/>
  <c r="B523" i="2"/>
  <c r="D523" i="2"/>
  <c r="G523" i="2"/>
  <c r="C523" i="2"/>
  <c r="E523" i="2"/>
  <c r="H523" i="2"/>
  <c r="A524" i="2"/>
  <c r="C524" i="2"/>
  <c r="D524" i="2"/>
  <c r="G524" i="2"/>
  <c r="H524" i="2"/>
  <c r="B524" i="2"/>
  <c r="A525" i="2"/>
  <c r="C525" i="2"/>
  <c r="E525" i="2"/>
  <c r="D525" i="2"/>
  <c r="G525" i="2"/>
  <c r="H525" i="2"/>
  <c r="B525" i="2"/>
  <c r="A526" i="2"/>
  <c r="B526" i="2"/>
  <c r="D526" i="2"/>
  <c r="G526" i="2"/>
  <c r="C526" i="2"/>
  <c r="E526" i="2"/>
  <c r="H526" i="2"/>
  <c r="A527" i="2"/>
  <c r="B527" i="2"/>
  <c r="D527" i="2"/>
  <c r="G527" i="2"/>
  <c r="C527" i="2"/>
  <c r="E527" i="2"/>
  <c r="H527" i="2"/>
  <c r="A528" i="2"/>
  <c r="C528" i="2"/>
  <c r="E528" i="2"/>
  <c r="D528" i="2"/>
  <c r="G528" i="2"/>
  <c r="H528" i="2"/>
  <c r="B528" i="2"/>
  <c r="A529" i="2"/>
  <c r="C529" i="2"/>
  <c r="D529" i="2"/>
  <c r="E529" i="2"/>
  <c r="G529" i="2"/>
  <c r="H529" i="2"/>
  <c r="B529" i="2"/>
  <c r="A530" i="2"/>
  <c r="B530" i="2"/>
  <c r="D530" i="2"/>
  <c r="G530" i="2"/>
  <c r="C530" i="2"/>
  <c r="E530" i="2"/>
  <c r="H530" i="2"/>
  <c r="A531" i="2"/>
  <c r="B531" i="2"/>
  <c r="D531" i="2"/>
  <c r="G531" i="2"/>
  <c r="C531" i="2"/>
  <c r="H531" i="2"/>
  <c r="A532" i="2"/>
  <c r="C532" i="2"/>
  <c r="E532" i="2"/>
  <c r="D532" i="2"/>
  <c r="G532" i="2"/>
  <c r="H532" i="2"/>
  <c r="B532" i="2"/>
  <c r="A533" i="2"/>
  <c r="C533" i="2"/>
  <c r="E533" i="2"/>
  <c r="D533" i="2"/>
  <c r="G533" i="2"/>
  <c r="H533" i="2"/>
  <c r="B533" i="2"/>
  <c r="A534" i="2"/>
  <c r="B534" i="2"/>
  <c r="D534" i="2"/>
  <c r="G534" i="2"/>
  <c r="C534" i="2"/>
  <c r="H534" i="2"/>
  <c r="A535" i="2"/>
  <c r="B535" i="2"/>
  <c r="D535" i="2"/>
  <c r="G535" i="2"/>
  <c r="C535" i="2"/>
  <c r="E535" i="2"/>
  <c r="H535" i="2"/>
  <c r="A536" i="2"/>
  <c r="C536" i="2"/>
  <c r="D536" i="2"/>
  <c r="G536" i="2"/>
  <c r="H536" i="2"/>
  <c r="B536" i="2"/>
  <c r="A537" i="2"/>
  <c r="C537" i="2"/>
  <c r="D537" i="2"/>
  <c r="G537" i="2"/>
  <c r="H537" i="2"/>
  <c r="B537" i="2"/>
  <c r="A538" i="2"/>
  <c r="B538" i="2"/>
  <c r="D538" i="2"/>
  <c r="G538" i="2"/>
  <c r="C538" i="2"/>
  <c r="H538" i="2"/>
  <c r="A539" i="2"/>
  <c r="B539" i="2"/>
  <c r="D539" i="2"/>
  <c r="G539" i="2"/>
  <c r="C539" i="2"/>
  <c r="H539" i="2"/>
  <c r="A540" i="2"/>
  <c r="C540" i="2"/>
  <c r="E540" i="2"/>
  <c r="D540" i="2"/>
  <c r="G540" i="2"/>
  <c r="H540" i="2"/>
  <c r="B540" i="2"/>
  <c r="A541" i="2"/>
  <c r="C541" i="2"/>
  <c r="D541" i="2"/>
  <c r="G541" i="2"/>
  <c r="H541" i="2"/>
  <c r="B541" i="2"/>
  <c r="A542" i="2"/>
  <c r="B542" i="2"/>
  <c r="D542" i="2"/>
  <c r="G542" i="2"/>
  <c r="C542" i="2"/>
  <c r="H542" i="2"/>
  <c r="A543" i="2"/>
  <c r="B543" i="2"/>
  <c r="D543" i="2"/>
  <c r="G543" i="2"/>
  <c r="C543" i="2"/>
  <c r="E543" i="2"/>
  <c r="H543" i="2"/>
  <c r="A544" i="2"/>
  <c r="C544" i="2"/>
  <c r="D544" i="2"/>
  <c r="G544" i="2"/>
  <c r="H544" i="2"/>
  <c r="B544" i="2"/>
  <c r="A545" i="2"/>
  <c r="C545" i="2"/>
  <c r="D545" i="2"/>
  <c r="E545" i="2"/>
  <c r="G545" i="2"/>
  <c r="H545" i="2"/>
  <c r="B545" i="2"/>
  <c r="A546" i="2"/>
  <c r="B546" i="2"/>
  <c r="D546" i="2"/>
  <c r="G546" i="2"/>
  <c r="C546" i="2"/>
  <c r="E546" i="2"/>
  <c r="H546" i="2"/>
  <c r="A547" i="2"/>
  <c r="B547" i="2"/>
  <c r="D547" i="2"/>
  <c r="G547" i="2"/>
  <c r="C547" i="2"/>
  <c r="H547" i="2"/>
  <c r="A548" i="2"/>
  <c r="C548" i="2"/>
  <c r="D548" i="2"/>
  <c r="G548" i="2"/>
  <c r="H548" i="2"/>
  <c r="B548" i="2"/>
  <c r="A549" i="2"/>
  <c r="C549" i="2"/>
  <c r="E549" i="2"/>
  <c r="D549" i="2"/>
  <c r="G549" i="2"/>
  <c r="H549" i="2"/>
  <c r="B549" i="2"/>
  <c r="A550" i="2"/>
  <c r="B550" i="2"/>
  <c r="D550" i="2"/>
  <c r="G550" i="2"/>
  <c r="C550" i="2"/>
  <c r="H550" i="2"/>
  <c r="A551" i="2"/>
  <c r="B551" i="2"/>
  <c r="D551" i="2"/>
  <c r="G551" i="2"/>
  <c r="C551" i="2"/>
  <c r="H551" i="2"/>
  <c r="A552" i="2"/>
  <c r="C552" i="2"/>
  <c r="D552" i="2"/>
  <c r="G552" i="2"/>
  <c r="H552" i="2"/>
  <c r="B552" i="2"/>
  <c r="A553" i="2"/>
  <c r="C553" i="2"/>
  <c r="D553" i="2"/>
  <c r="G553" i="2"/>
  <c r="H553" i="2"/>
  <c r="B553" i="2"/>
  <c r="A554" i="2"/>
  <c r="B554" i="2"/>
  <c r="D554" i="2"/>
  <c r="G554" i="2"/>
  <c r="C554" i="2"/>
  <c r="H554" i="2"/>
  <c r="A555" i="2"/>
  <c r="B555" i="2"/>
  <c r="D555" i="2"/>
  <c r="G555" i="2"/>
  <c r="C555" i="2"/>
  <c r="H555" i="2"/>
  <c r="A556" i="2"/>
  <c r="C556" i="2"/>
  <c r="D556" i="2"/>
  <c r="G556" i="2"/>
  <c r="H556" i="2"/>
  <c r="B556" i="2"/>
  <c r="A557" i="2"/>
  <c r="C557" i="2"/>
  <c r="D557" i="2"/>
  <c r="G557" i="2"/>
  <c r="H557" i="2"/>
  <c r="B557" i="2"/>
  <c r="A558" i="2"/>
  <c r="B558" i="2"/>
  <c r="D558" i="2"/>
  <c r="G558" i="2"/>
  <c r="C558" i="2"/>
  <c r="E558" i="2"/>
  <c r="H558" i="2"/>
  <c r="A559" i="2"/>
  <c r="B559" i="2"/>
  <c r="D559" i="2"/>
  <c r="G559" i="2"/>
  <c r="C559" i="2"/>
  <c r="E559" i="2"/>
  <c r="H559" i="2"/>
  <c r="A560" i="2"/>
  <c r="C560" i="2"/>
  <c r="E560" i="2"/>
  <c r="D560" i="2"/>
  <c r="G560" i="2"/>
  <c r="H560" i="2"/>
  <c r="B560" i="2"/>
  <c r="A561" i="2"/>
  <c r="C561" i="2"/>
  <c r="D561" i="2"/>
  <c r="E561" i="2"/>
  <c r="G561" i="2"/>
  <c r="H561" i="2"/>
  <c r="B561" i="2"/>
  <c r="A562" i="2"/>
  <c r="B562" i="2"/>
  <c r="D562" i="2"/>
  <c r="G562" i="2"/>
  <c r="C562" i="2"/>
  <c r="E562" i="2"/>
  <c r="H562" i="2"/>
  <c r="A563" i="2"/>
  <c r="B563" i="2"/>
  <c r="D563" i="2"/>
  <c r="G563" i="2"/>
  <c r="C563" i="2"/>
  <c r="E563" i="2"/>
  <c r="H563" i="2"/>
  <c r="A564" i="2"/>
  <c r="C564" i="2"/>
  <c r="E564" i="2"/>
  <c r="D564" i="2"/>
  <c r="G564" i="2"/>
  <c r="H564" i="2"/>
  <c r="B564" i="2"/>
  <c r="A565" i="2"/>
  <c r="C565" i="2"/>
  <c r="D565" i="2"/>
  <c r="G565" i="2"/>
  <c r="H565" i="2"/>
  <c r="B565" i="2"/>
  <c r="A566" i="2"/>
  <c r="B566" i="2"/>
  <c r="D566" i="2"/>
  <c r="G566" i="2"/>
  <c r="C566" i="2"/>
  <c r="E566" i="2"/>
  <c r="H566" i="2"/>
  <c r="A567" i="2"/>
  <c r="B567" i="2"/>
  <c r="D567" i="2"/>
  <c r="G567" i="2"/>
  <c r="C567" i="2"/>
  <c r="H567" i="2"/>
  <c r="A568" i="2"/>
  <c r="C568" i="2"/>
  <c r="D568" i="2"/>
  <c r="G568" i="2"/>
  <c r="H568" i="2"/>
  <c r="B568" i="2"/>
  <c r="A569" i="2"/>
  <c r="C569" i="2"/>
  <c r="D569" i="2"/>
  <c r="G569" i="2"/>
  <c r="H569" i="2"/>
  <c r="B569" i="2"/>
  <c r="A570" i="2"/>
  <c r="B570" i="2"/>
  <c r="D570" i="2"/>
  <c r="G570" i="2"/>
  <c r="C570" i="2"/>
  <c r="H570" i="2"/>
  <c r="A571" i="2"/>
  <c r="B571" i="2"/>
  <c r="D571" i="2"/>
  <c r="G571" i="2"/>
  <c r="C571" i="2"/>
  <c r="H571" i="2"/>
  <c r="A572" i="2"/>
  <c r="C572" i="2"/>
  <c r="D572" i="2"/>
  <c r="G572" i="2"/>
  <c r="H572" i="2"/>
  <c r="B572" i="2"/>
  <c r="A573" i="2"/>
  <c r="C573" i="2"/>
  <c r="E573" i="2"/>
  <c r="D573" i="2"/>
  <c r="G573" i="2"/>
  <c r="H573" i="2"/>
  <c r="B573" i="2"/>
  <c r="A574" i="2"/>
  <c r="B574" i="2"/>
  <c r="D574" i="2"/>
  <c r="G574" i="2"/>
  <c r="C574" i="2"/>
  <c r="E574" i="2"/>
  <c r="H574" i="2"/>
  <c r="A575" i="2"/>
  <c r="B575" i="2"/>
  <c r="D575" i="2"/>
  <c r="G575" i="2"/>
  <c r="C575" i="2"/>
  <c r="E575" i="2"/>
  <c r="H575" i="2"/>
  <c r="A576" i="2"/>
  <c r="C576" i="2"/>
  <c r="E576" i="2"/>
  <c r="D576" i="2"/>
  <c r="G576" i="2"/>
  <c r="H576" i="2"/>
  <c r="B576" i="2"/>
  <c r="A577" i="2"/>
  <c r="C577" i="2"/>
  <c r="D577" i="2"/>
  <c r="G577" i="2"/>
  <c r="H577" i="2"/>
  <c r="B577" i="2"/>
  <c r="A578" i="2"/>
  <c r="B578" i="2"/>
  <c r="D578" i="2"/>
  <c r="G578" i="2"/>
  <c r="C578" i="2"/>
  <c r="E578" i="2"/>
  <c r="H578" i="2"/>
  <c r="A579" i="2"/>
  <c r="B579" i="2"/>
  <c r="D579" i="2"/>
  <c r="G579" i="2"/>
  <c r="C579" i="2"/>
  <c r="E579" i="2"/>
  <c r="H579" i="2"/>
  <c r="A580" i="2"/>
  <c r="C580" i="2"/>
  <c r="E580" i="2"/>
  <c r="D580" i="2"/>
  <c r="G580" i="2"/>
  <c r="H580" i="2"/>
  <c r="B580" i="2"/>
  <c r="A581" i="2"/>
  <c r="C581" i="2"/>
  <c r="E581" i="2"/>
  <c r="D581" i="2"/>
  <c r="G581" i="2"/>
  <c r="H581" i="2"/>
  <c r="B581" i="2"/>
  <c r="A582" i="2"/>
  <c r="B582" i="2"/>
  <c r="D582" i="2"/>
  <c r="G582" i="2"/>
  <c r="C582" i="2"/>
  <c r="E582" i="2"/>
  <c r="H582" i="2"/>
  <c r="A583" i="2"/>
  <c r="B583" i="2"/>
  <c r="D583" i="2"/>
  <c r="G583" i="2"/>
  <c r="C583" i="2"/>
  <c r="E583" i="2"/>
  <c r="H583" i="2"/>
  <c r="A584" i="2"/>
  <c r="C584" i="2"/>
  <c r="E584" i="2"/>
  <c r="D584" i="2"/>
  <c r="G584" i="2"/>
  <c r="H584" i="2"/>
  <c r="B584" i="2"/>
  <c r="A585" i="2"/>
  <c r="C585" i="2"/>
  <c r="D585" i="2"/>
  <c r="E585" i="2"/>
  <c r="G585" i="2"/>
  <c r="H585" i="2"/>
  <c r="B585" i="2"/>
  <c r="A586" i="2"/>
  <c r="B586" i="2"/>
  <c r="D586" i="2"/>
  <c r="G586" i="2"/>
  <c r="C586" i="2"/>
  <c r="E586" i="2"/>
  <c r="H586" i="2"/>
  <c r="A587" i="2"/>
  <c r="B587" i="2"/>
  <c r="D587" i="2"/>
  <c r="G587" i="2"/>
  <c r="C587" i="2"/>
  <c r="E587" i="2"/>
  <c r="H587" i="2"/>
  <c r="A588" i="2"/>
  <c r="C588" i="2"/>
  <c r="E588" i="2"/>
  <c r="D588" i="2"/>
  <c r="G588" i="2"/>
  <c r="H588" i="2"/>
  <c r="B588" i="2"/>
  <c r="A589" i="2"/>
  <c r="C589" i="2"/>
  <c r="E589" i="2"/>
  <c r="D589" i="2"/>
  <c r="G589" i="2"/>
  <c r="H589" i="2"/>
  <c r="B589" i="2"/>
  <c r="A590" i="2"/>
  <c r="B590" i="2"/>
  <c r="D590" i="2"/>
  <c r="G590" i="2"/>
  <c r="C590" i="2"/>
  <c r="E590" i="2"/>
  <c r="H590" i="2"/>
  <c r="A591" i="2"/>
  <c r="B591" i="2"/>
  <c r="D591" i="2"/>
  <c r="G591" i="2"/>
  <c r="C591" i="2"/>
  <c r="E591" i="2"/>
  <c r="H591" i="2"/>
  <c r="A592" i="2"/>
  <c r="C592" i="2"/>
  <c r="E592" i="2"/>
  <c r="D592" i="2"/>
  <c r="G592" i="2"/>
  <c r="H592" i="2"/>
  <c r="B592" i="2"/>
  <c r="A593" i="2"/>
  <c r="C593" i="2"/>
  <c r="D593" i="2"/>
  <c r="E593" i="2"/>
  <c r="G593" i="2"/>
  <c r="H593" i="2"/>
  <c r="B593" i="2"/>
  <c r="A594" i="2"/>
  <c r="B594" i="2"/>
  <c r="D594" i="2"/>
  <c r="G594" i="2"/>
  <c r="C594" i="2"/>
  <c r="E594" i="2"/>
  <c r="H594" i="2"/>
  <c r="A595" i="2"/>
  <c r="B595" i="2"/>
  <c r="D595" i="2"/>
  <c r="G595" i="2"/>
  <c r="C595" i="2"/>
  <c r="E595" i="2"/>
  <c r="H595" i="2"/>
  <c r="A596" i="2"/>
  <c r="C596" i="2"/>
  <c r="E596" i="2"/>
  <c r="D596" i="2"/>
  <c r="G596" i="2"/>
  <c r="H596" i="2"/>
  <c r="B596" i="2"/>
  <c r="A597" i="2"/>
  <c r="C597" i="2"/>
  <c r="E597" i="2"/>
  <c r="D597" i="2"/>
  <c r="G597" i="2"/>
  <c r="H597" i="2"/>
  <c r="B597" i="2"/>
  <c r="A598" i="2"/>
  <c r="B598" i="2"/>
  <c r="D598" i="2"/>
  <c r="G598" i="2"/>
  <c r="C598" i="2"/>
  <c r="E598" i="2"/>
  <c r="H598" i="2"/>
  <c r="A599" i="2"/>
  <c r="B599" i="2"/>
  <c r="D599" i="2"/>
  <c r="G599" i="2"/>
  <c r="C599" i="2"/>
  <c r="E599" i="2"/>
  <c r="H599" i="2"/>
  <c r="A600" i="2"/>
  <c r="C600" i="2"/>
  <c r="E600" i="2"/>
  <c r="D600" i="2"/>
  <c r="G600" i="2"/>
  <c r="H600" i="2"/>
  <c r="B600" i="2"/>
  <c r="A601" i="2"/>
  <c r="C601" i="2"/>
  <c r="D601" i="2"/>
  <c r="E601" i="2"/>
  <c r="G601" i="2"/>
  <c r="H601" i="2"/>
  <c r="B601" i="2"/>
  <c r="A602" i="2"/>
  <c r="B602" i="2"/>
  <c r="D602" i="2"/>
  <c r="G602" i="2"/>
  <c r="C602" i="2"/>
  <c r="E602" i="2"/>
  <c r="H602" i="2"/>
  <c r="A603" i="2"/>
  <c r="B603" i="2"/>
  <c r="D603" i="2"/>
  <c r="G603" i="2"/>
  <c r="C603" i="2"/>
  <c r="E603" i="2"/>
  <c r="H603" i="2"/>
  <c r="A604" i="2"/>
  <c r="C604" i="2"/>
  <c r="E604" i="2"/>
  <c r="D604" i="2"/>
  <c r="G604" i="2"/>
  <c r="H604" i="2"/>
  <c r="B604" i="2"/>
  <c r="A605" i="2"/>
  <c r="C605" i="2"/>
  <c r="E605" i="2"/>
  <c r="D605" i="2"/>
  <c r="G605" i="2"/>
  <c r="H605" i="2"/>
  <c r="B605" i="2"/>
  <c r="A606" i="2"/>
  <c r="B606" i="2"/>
  <c r="D606" i="2"/>
  <c r="G606" i="2"/>
  <c r="C606" i="2"/>
  <c r="H606" i="2"/>
  <c r="A607" i="2"/>
  <c r="B607" i="2"/>
  <c r="D607" i="2"/>
  <c r="G607" i="2"/>
  <c r="C607" i="2"/>
  <c r="E607" i="2"/>
  <c r="H607" i="2"/>
  <c r="A608" i="2"/>
  <c r="C608" i="2"/>
  <c r="E608" i="2"/>
  <c r="D608" i="2"/>
  <c r="G608" i="2"/>
  <c r="H608" i="2"/>
  <c r="B608" i="2"/>
  <c r="A609" i="2"/>
  <c r="C609" i="2"/>
  <c r="D609" i="2"/>
  <c r="E609" i="2"/>
  <c r="G609" i="2"/>
  <c r="H609" i="2"/>
  <c r="B609" i="2"/>
  <c r="A610" i="2"/>
  <c r="B610" i="2"/>
  <c r="D610" i="2"/>
  <c r="G610" i="2"/>
  <c r="C610" i="2"/>
  <c r="E610" i="2"/>
  <c r="H610" i="2"/>
  <c r="A611" i="2"/>
  <c r="B611" i="2"/>
  <c r="D611" i="2"/>
  <c r="G611" i="2"/>
  <c r="C611" i="2"/>
  <c r="E611" i="2"/>
  <c r="H611" i="2"/>
  <c r="A612" i="2"/>
  <c r="C612" i="2"/>
  <c r="E612" i="2"/>
  <c r="D612" i="2"/>
  <c r="G612" i="2"/>
  <c r="H612" i="2"/>
  <c r="B612" i="2"/>
  <c r="A613" i="2"/>
  <c r="C613" i="2"/>
  <c r="E613" i="2"/>
  <c r="D613" i="2"/>
  <c r="G613" i="2"/>
  <c r="H613" i="2"/>
  <c r="B613" i="2"/>
  <c r="A614" i="2"/>
  <c r="B614" i="2"/>
  <c r="D614" i="2"/>
  <c r="G614" i="2"/>
  <c r="C614" i="2"/>
  <c r="E614" i="2"/>
  <c r="H614" i="2"/>
  <c r="A615" i="2"/>
  <c r="B615" i="2"/>
  <c r="D615" i="2"/>
  <c r="G615" i="2"/>
  <c r="C615" i="2"/>
  <c r="E615" i="2"/>
  <c r="H615" i="2"/>
  <c r="A616" i="2"/>
  <c r="C616" i="2"/>
  <c r="E616" i="2"/>
  <c r="D616" i="2"/>
  <c r="G616" i="2"/>
  <c r="H616" i="2"/>
  <c r="B616" i="2"/>
  <c r="A617" i="2"/>
  <c r="C617" i="2"/>
  <c r="D617" i="2"/>
  <c r="E617" i="2"/>
  <c r="G617" i="2"/>
  <c r="H617" i="2"/>
  <c r="B617" i="2"/>
  <c r="A618" i="2"/>
  <c r="B618" i="2"/>
  <c r="D618" i="2"/>
  <c r="G618" i="2"/>
  <c r="C618" i="2"/>
  <c r="E618" i="2"/>
  <c r="H618" i="2"/>
  <c r="A619" i="2"/>
  <c r="B619" i="2"/>
  <c r="D619" i="2"/>
  <c r="G619" i="2"/>
  <c r="C619" i="2"/>
  <c r="E619" i="2"/>
  <c r="H619" i="2"/>
  <c r="A620" i="2"/>
  <c r="C620" i="2"/>
  <c r="E620" i="2"/>
  <c r="D620" i="2"/>
  <c r="G620" i="2"/>
  <c r="H620" i="2"/>
  <c r="B620" i="2"/>
  <c r="A621" i="2"/>
  <c r="C621" i="2"/>
  <c r="E621" i="2"/>
  <c r="D621" i="2"/>
  <c r="G621" i="2"/>
  <c r="H621" i="2"/>
  <c r="B621" i="2"/>
  <c r="A622" i="2"/>
  <c r="B622" i="2"/>
  <c r="D622" i="2"/>
  <c r="G622" i="2"/>
  <c r="C622" i="2"/>
  <c r="E622" i="2"/>
  <c r="H622" i="2"/>
  <c r="A623" i="2"/>
  <c r="B623" i="2"/>
  <c r="D623" i="2"/>
  <c r="G623" i="2"/>
  <c r="C623" i="2"/>
  <c r="E623" i="2"/>
  <c r="H623" i="2"/>
  <c r="A624" i="2"/>
  <c r="C624" i="2"/>
  <c r="E624" i="2"/>
  <c r="D624" i="2"/>
  <c r="G624" i="2"/>
  <c r="H624" i="2"/>
  <c r="B624" i="2"/>
  <c r="A625" i="2"/>
  <c r="C625" i="2"/>
  <c r="D625" i="2"/>
  <c r="E625" i="2"/>
  <c r="G625" i="2"/>
  <c r="H625" i="2"/>
  <c r="B625" i="2"/>
  <c r="A626" i="2"/>
  <c r="B626" i="2"/>
  <c r="D626" i="2"/>
  <c r="G626" i="2"/>
  <c r="C626" i="2"/>
  <c r="H626" i="2"/>
  <c r="A627" i="2"/>
  <c r="B627" i="2"/>
  <c r="D627" i="2"/>
  <c r="G627" i="2"/>
  <c r="C627" i="2"/>
  <c r="E627" i="2"/>
  <c r="H627" i="2"/>
  <c r="A628" i="2"/>
  <c r="C628" i="2"/>
  <c r="E628" i="2"/>
  <c r="D628" i="2"/>
  <c r="G628" i="2"/>
  <c r="H628" i="2"/>
  <c r="B628" i="2"/>
  <c r="G649" i="1"/>
  <c r="G563" i="1"/>
  <c r="R563" i="1" s="1"/>
  <c r="G543" i="1"/>
  <c r="R527" i="1"/>
  <c r="I527" i="1"/>
  <c r="I353" i="1"/>
  <c r="R353" i="1"/>
  <c r="G590" i="1"/>
  <c r="K590" i="1" s="1"/>
  <c r="R688" i="1"/>
  <c r="G657" i="1"/>
  <c r="G641" i="1"/>
  <c r="K641" i="1" s="1"/>
  <c r="J680" i="1"/>
  <c r="G668" i="1"/>
  <c r="K668" i="1" s="1"/>
  <c r="G709" i="1"/>
  <c r="R709" i="1" s="1"/>
  <c r="G707" i="1"/>
  <c r="K707" i="1" s="1"/>
  <c r="G704" i="1"/>
  <c r="R704" i="1" s="1"/>
  <c r="G699" i="1"/>
  <c r="G698" i="1"/>
  <c r="K686" i="1"/>
  <c r="G662" i="1"/>
  <c r="R601" i="1"/>
  <c r="G548" i="1"/>
  <c r="R548" i="1" s="1"/>
  <c r="P548" i="1"/>
  <c r="G533" i="1"/>
  <c r="R667" i="1"/>
  <c r="G659" i="1"/>
  <c r="G643" i="1"/>
  <c r="I643" i="1" s="1"/>
  <c r="P635" i="1"/>
  <c r="G635" i="1"/>
  <c r="K635" i="1" s="1"/>
  <c r="G627" i="1"/>
  <c r="K627" i="1" s="1"/>
  <c r="G598" i="1"/>
  <c r="K598" i="1" s="1"/>
  <c r="K676" i="1"/>
  <c r="G669" i="1"/>
  <c r="K669" i="1" s="1"/>
  <c r="G661" i="1"/>
  <c r="R661" i="1" s="1"/>
  <c r="G645" i="1"/>
  <c r="R645" i="1" s="1"/>
  <c r="J613" i="1"/>
  <c r="R613" i="1"/>
  <c r="G606" i="1"/>
  <c r="K606" i="1" s="1"/>
  <c r="G576" i="1"/>
  <c r="G558" i="1"/>
  <c r="I558" i="1" s="1"/>
  <c r="K705" i="1"/>
  <c r="K711" i="1"/>
  <c r="R697" i="1"/>
  <c r="K697" i="1"/>
  <c r="R695" i="1"/>
  <c r="G655" i="1"/>
  <c r="K655" i="1" s="1"/>
  <c r="G623" i="1"/>
  <c r="G540" i="1"/>
  <c r="I540" i="1" s="1"/>
  <c r="G636" i="1"/>
  <c r="K636" i="1" s="1"/>
  <c r="G620" i="1"/>
  <c r="G654" i="1"/>
  <c r="K654" i="1" s="1"/>
  <c r="G646" i="1"/>
  <c r="G630" i="1"/>
  <c r="G604" i="1"/>
  <c r="R604" i="1" s="1"/>
  <c r="G588" i="1"/>
  <c r="R588" i="1" s="1"/>
  <c r="J566" i="1"/>
  <c r="G529" i="1"/>
  <c r="R529" i="1" s="1"/>
  <c r="G504" i="1"/>
  <c r="J504" i="1" s="1"/>
  <c r="I564" i="1"/>
  <c r="R564" i="1"/>
  <c r="G552" i="1"/>
  <c r="R552" i="1" s="1"/>
  <c r="G542" i="1"/>
  <c r="R542" i="1" s="1"/>
  <c r="G490" i="1"/>
  <c r="R490" i="1" s="1"/>
  <c r="P490" i="1"/>
  <c r="G648" i="1"/>
  <c r="G632" i="1"/>
  <c r="G616" i="1"/>
  <c r="K616" i="1" s="1"/>
  <c r="I584" i="1"/>
  <c r="G557" i="1"/>
  <c r="R557" i="1" s="1"/>
  <c r="I554" i="1"/>
  <c r="G501" i="1"/>
  <c r="R501" i="1" s="1"/>
  <c r="G482" i="1"/>
  <c r="R482" i="1" s="1"/>
  <c r="G433" i="1"/>
  <c r="G551" i="1"/>
  <c r="G451" i="1"/>
  <c r="G401" i="1"/>
  <c r="G658" i="1"/>
  <c r="G650" i="1"/>
  <c r="K650" i="1" s="1"/>
  <c r="G634" i="1"/>
  <c r="R634" i="1" s="1"/>
  <c r="G618" i="1"/>
  <c r="J618" i="1" s="1"/>
  <c r="G600" i="1"/>
  <c r="R600" i="1" s="1"/>
  <c r="G577" i="1"/>
  <c r="J577" i="1" s="1"/>
  <c r="G573" i="1"/>
  <c r="J573" i="1" s="1"/>
  <c r="G528" i="1"/>
  <c r="R519" i="1"/>
  <c r="I519" i="1"/>
  <c r="G515" i="1"/>
  <c r="R515" i="1" s="1"/>
  <c r="G404" i="1"/>
  <c r="R404" i="1" s="1"/>
  <c r="G565" i="1"/>
  <c r="R565" i="1" s="1"/>
  <c r="G538" i="1"/>
  <c r="R538" i="1" s="1"/>
  <c r="G517" i="1"/>
  <c r="R517" i="1" s="1"/>
  <c r="G419" i="1"/>
  <c r="R419" i="1" s="1"/>
  <c r="G587" i="1"/>
  <c r="R587" i="1" s="1"/>
  <c r="G553" i="1"/>
  <c r="R537" i="1"/>
  <c r="P535" i="1"/>
  <c r="I521" i="1"/>
  <c r="R521" i="1"/>
  <c r="G507" i="1"/>
  <c r="J507" i="1" s="1"/>
  <c r="R487" i="1"/>
  <c r="I487" i="1"/>
  <c r="R511" i="1"/>
  <c r="I511" i="1"/>
  <c r="G456" i="1"/>
  <c r="R456" i="1" s="1"/>
  <c r="G442" i="1"/>
  <c r="R442" i="1" s="1"/>
  <c r="P438" i="1"/>
  <c r="G438" i="1"/>
  <c r="I438" i="1" s="1"/>
  <c r="G466" i="1"/>
  <c r="J466" i="1" s="1"/>
  <c r="P466" i="1"/>
  <c r="R447" i="1"/>
  <c r="I447" i="1"/>
  <c r="G400" i="1"/>
  <c r="R400" i="1" s="1"/>
  <c r="P566" i="1"/>
  <c r="P527" i="1"/>
  <c r="G500" i="1"/>
  <c r="R500" i="1" s="1"/>
  <c r="G476" i="1"/>
  <c r="R476" i="1" s="1"/>
  <c r="P462" i="1"/>
  <c r="G437" i="1"/>
  <c r="I437" i="1" s="1"/>
  <c r="I424" i="1"/>
  <c r="G411" i="1"/>
  <c r="R411" i="1" s="1"/>
  <c r="G464" i="1"/>
  <c r="I464" i="1" s="1"/>
  <c r="G450" i="1"/>
  <c r="P450" i="1"/>
  <c r="G399" i="1"/>
  <c r="G324" i="1"/>
  <c r="R324" i="1" s="1"/>
  <c r="G305" i="1"/>
  <c r="R305" i="1" s="1"/>
  <c r="G302" i="1"/>
  <c r="R302" i="1" s="1"/>
  <c r="G474" i="1"/>
  <c r="R474" i="1" s="1"/>
  <c r="I460" i="1"/>
  <c r="R460" i="1"/>
  <c r="G431" i="1"/>
  <c r="R431" i="1" s="1"/>
  <c r="G385" i="1"/>
  <c r="R385" i="1" s="1"/>
  <c r="R479" i="1"/>
  <c r="I479" i="1"/>
  <c r="R473" i="1"/>
  <c r="G436" i="1"/>
  <c r="I436" i="1" s="1"/>
  <c r="G408" i="1"/>
  <c r="G392" i="1"/>
  <c r="R392" i="1" s="1"/>
  <c r="G346" i="1"/>
  <c r="J346" i="1" s="1"/>
  <c r="G472" i="1"/>
  <c r="I472" i="1" s="1"/>
  <c r="R425" i="1"/>
  <c r="R412" i="1"/>
  <c r="J412" i="1"/>
  <c r="I371" i="1"/>
  <c r="G418" i="1"/>
  <c r="G296" i="1"/>
  <c r="R296" i="1" s="1"/>
  <c r="P424" i="1"/>
  <c r="R381" i="1"/>
  <c r="G375" i="1"/>
  <c r="R375" i="1" s="1"/>
  <c r="G367" i="1"/>
  <c r="I367" i="1" s="1"/>
  <c r="G360" i="1"/>
  <c r="I360" i="1" s="1"/>
  <c r="G351" i="1"/>
  <c r="G339" i="1"/>
  <c r="R283" i="1"/>
  <c r="I283" i="1"/>
  <c r="I388" i="1"/>
  <c r="G366" i="1"/>
  <c r="R366" i="1" s="1"/>
  <c r="G364" i="1"/>
  <c r="P362" i="1"/>
  <c r="J348" i="1"/>
  <c r="R348" i="1"/>
  <c r="G333" i="1"/>
  <c r="R333" i="1" s="1"/>
  <c r="G319" i="1"/>
  <c r="R319" i="1" s="1"/>
  <c r="G312" i="1"/>
  <c r="R312" i="1" s="1"/>
  <c r="G280" i="1"/>
  <c r="G277" i="1"/>
  <c r="G253" i="1"/>
  <c r="I253" i="1" s="1"/>
  <c r="P425" i="1"/>
  <c r="G383" i="1"/>
  <c r="I383" i="1" s="1"/>
  <c r="R365" i="1"/>
  <c r="G343" i="1"/>
  <c r="R343" i="1" s="1"/>
  <c r="G338" i="1"/>
  <c r="R338" i="1" s="1"/>
  <c r="R335" i="1"/>
  <c r="R297" i="1"/>
  <c r="I297" i="1"/>
  <c r="G258" i="1"/>
  <c r="I258" i="1" s="1"/>
  <c r="P426" i="1"/>
  <c r="G368" i="1"/>
  <c r="R368" i="1" s="1"/>
  <c r="G352" i="1"/>
  <c r="R352" i="1" s="1"/>
  <c r="R347" i="1"/>
  <c r="G345" i="1"/>
  <c r="J345" i="1" s="1"/>
  <c r="P345" i="1"/>
  <c r="G332" i="1"/>
  <c r="G301" i="1"/>
  <c r="I301" i="1" s="1"/>
  <c r="G260" i="1"/>
  <c r="R260" i="1" s="1"/>
  <c r="G410" i="1"/>
  <c r="R410" i="1" s="1"/>
  <c r="G342" i="1"/>
  <c r="P342" i="1"/>
  <c r="I337" i="1"/>
  <c r="I316" i="1"/>
  <c r="R316" i="1"/>
  <c r="G216" i="1"/>
  <c r="I216" i="1" s="1"/>
  <c r="P216" i="1"/>
  <c r="G391" i="1"/>
  <c r="P391" i="1"/>
  <c r="G370" i="1"/>
  <c r="R370" i="1" s="1"/>
  <c r="G358" i="1"/>
  <c r="I358" i="1" s="1"/>
  <c r="P358" i="1"/>
  <c r="G356" i="1"/>
  <c r="I356" i="1" s="1"/>
  <c r="P356" i="1"/>
  <c r="G354" i="1"/>
  <c r="G291" i="1"/>
  <c r="I291" i="1" s="1"/>
  <c r="P291" i="1"/>
  <c r="R249" i="1"/>
  <c r="I249" i="1"/>
  <c r="R273" i="1"/>
  <c r="I254" i="1"/>
  <c r="R254" i="1"/>
  <c r="G235" i="1"/>
  <c r="R235" i="1" s="1"/>
  <c r="G224" i="1"/>
  <c r="R224" i="1" s="1"/>
  <c r="I220" i="1"/>
  <c r="R220" i="1"/>
  <c r="I184" i="1"/>
  <c r="R184" i="1"/>
  <c r="H23" i="1"/>
  <c r="R341" i="1"/>
  <c r="G242" i="1"/>
  <c r="R242" i="1" s="1"/>
  <c r="G240" i="1"/>
  <c r="G228" i="1"/>
  <c r="R228" i="1" s="1"/>
  <c r="R211" i="1"/>
  <c r="I173" i="1"/>
  <c r="R173" i="1"/>
  <c r="I171" i="1"/>
  <c r="R171" i="1"/>
  <c r="G101" i="1"/>
  <c r="R275" i="1"/>
  <c r="P264" i="1"/>
  <c r="R262" i="1"/>
  <c r="R239" i="1"/>
  <c r="G237" i="1"/>
  <c r="R237" i="1" s="1"/>
  <c r="I221" i="1"/>
  <c r="R221" i="1"/>
  <c r="P213" i="1"/>
  <c r="G213" i="1"/>
  <c r="I213" i="1" s="1"/>
  <c r="G202" i="1"/>
  <c r="I202" i="1" s="1"/>
  <c r="G196" i="1"/>
  <c r="R196" i="1" s="1"/>
  <c r="G192" i="1"/>
  <c r="P347" i="1"/>
  <c r="P322" i="1"/>
  <c r="R307" i="1"/>
  <c r="R304" i="1"/>
  <c r="I295" i="1"/>
  <c r="G270" i="1"/>
  <c r="I270" i="1" s="1"/>
  <c r="I268" i="1"/>
  <c r="I264" i="1"/>
  <c r="I255" i="1"/>
  <c r="G246" i="1"/>
  <c r="R246" i="1" s="1"/>
  <c r="P246" i="1"/>
  <c r="I225" i="1"/>
  <c r="R225" i="1"/>
  <c r="G206" i="1"/>
  <c r="I206" i="1" s="1"/>
  <c r="G181" i="1"/>
  <c r="I181" i="1" s="1"/>
  <c r="R175" i="1"/>
  <c r="I175" i="1"/>
  <c r="I284" i="1"/>
  <c r="R284" i="1"/>
  <c r="G266" i="1"/>
  <c r="R266" i="1" s="1"/>
  <c r="P266" i="1"/>
  <c r="R257" i="1"/>
  <c r="G318" i="1"/>
  <c r="I318" i="1" s="1"/>
  <c r="U316" i="1"/>
  <c r="R315" i="1" s="1"/>
  <c r="G298" i="1"/>
  <c r="I298" i="1" s="1"/>
  <c r="G287" i="1"/>
  <c r="R248" i="1"/>
  <c r="I248" i="1"/>
  <c r="G174" i="1"/>
  <c r="P163" i="1"/>
  <c r="G290" i="1"/>
  <c r="R290" i="1" s="1"/>
  <c r="G282" i="1"/>
  <c r="R282" i="1" s="1"/>
  <c r="P273" i="1"/>
  <c r="I271" i="1"/>
  <c r="G252" i="1"/>
  <c r="I252" i="1" s="1"/>
  <c r="I214" i="1"/>
  <c r="R214" i="1"/>
  <c r="I203" i="1"/>
  <c r="R203" i="1"/>
  <c r="G199" i="1"/>
  <c r="I199" i="1" s="1"/>
  <c r="I163" i="1"/>
  <c r="R163" i="1"/>
  <c r="R156" i="1"/>
  <c r="I156" i="1"/>
  <c r="R143" i="1"/>
  <c r="I118" i="1"/>
  <c r="R118" i="1"/>
  <c r="I111" i="1"/>
  <c r="R111" i="1"/>
  <c r="H55" i="1"/>
  <c r="R55" i="1"/>
  <c r="H39" i="1"/>
  <c r="R39" i="1"/>
  <c r="R238" i="1"/>
  <c r="G193" i="1"/>
  <c r="R191" i="1"/>
  <c r="I190" i="1"/>
  <c r="I186" i="1"/>
  <c r="G161" i="1"/>
  <c r="I161" i="1" s="1"/>
  <c r="P159" i="1"/>
  <c r="I157" i="1"/>
  <c r="R153" i="1"/>
  <c r="I153" i="1"/>
  <c r="G149" i="1"/>
  <c r="I149" i="1" s="1"/>
  <c r="I140" i="1"/>
  <c r="R140" i="1"/>
  <c r="I124" i="1"/>
  <c r="R87" i="1"/>
  <c r="I87" i="1"/>
  <c r="G155" i="1"/>
  <c r="I155" i="1" s="1"/>
  <c r="P155" i="1"/>
  <c r="U212" i="1"/>
  <c r="I212" i="1" s="1"/>
  <c r="R133" i="1"/>
  <c r="I133" i="1"/>
  <c r="I110" i="1"/>
  <c r="R110" i="1"/>
  <c r="G93" i="1"/>
  <c r="R93" i="1" s="1"/>
  <c r="R72" i="1"/>
  <c r="I72" i="1"/>
  <c r="G245" i="1"/>
  <c r="R245" i="1" s="1"/>
  <c r="G234" i="1"/>
  <c r="I234" i="1" s="1"/>
  <c r="I231" i="1"/>
  <c r="G180" i="1"/>
  <c r="R180" i="1" s="1"/>
  <c r="G144" i="1"/>
  <c r="I144" i="1" s="1"/>
  <c r="G126" i="1"/>
  <c r="I126" i="1" s="1"/>
  <c r="I86" i="1"/>
  <c r="R86" i="1"/>
  <c r="R200" i="1"/>
  <c r="G114" i="1"/>
  <c r="I114" i="1" s="1"/>
  <c r="P114" i="1"/>
  <c r="G109" i="1"/>
  <c r="R109" i="1" s="1"/>
  <c r="P109" i="1"/>
  <c r="R56" i="1"/>
  <c r="H56" i="1"/>
  <c r="G150" i="1"/>
  <c r="R150" i="1" s="1"/>
  <c r="G141" i="1"/>
  <c r="R141" i="1" s="1"/>
  <c r="G121" i="1"/>
  <c r="I121" i="1" s="1"/>
  <c r="R80" i="1"/>
  <c r="I80" i="1"/>
  <c r="H53" i="1"/>
  <c r="R53" i="1"/>
  <c r="H28" i="1"/>
  <c r="R28" i="1"/>
  <c r="R131" i="1"/>
  <c r="R68" i="1"/>
  <c r="H38" i="1"/>
  <c r="R38" i="1"/>
  <c r="P127" i="1"/>
  <c r="P143" i="1"/>
  <c r="P86" i="1"/>
  <c r="P110" i="1"/>
  <c r="P54" i="1"/>
  <c r="P116" i="1"/>
  <c r="P140" i="1"/>
  <c r="P99" i="1"/>
  <c r="P123" i="1"/>
  <c r="D16" i="1"/>
  <c r="D19" i="1" s="1"/>
  <c r="P81" i="1"/>
  <c r="P146" i="1"/>
  <c r="I125" i="1"/>
  <c r="R123" i="1"/>
  <c r="I120" i="1"/>
  <c r="P113" i="1"/>
  <c r="R33" i="1"/>
  <c r="H33" i="1"/>
  <c r="P24" i="1"/>
  <c r="R116" i="1"/>
  <c r="R104" i="1"/>
  <c r="I102" i="1"/>
  <c r="R102" i="1"/>
  <c r="I94" i="1"/>
  <c r="R94" i="1"/>
  <c r="R88" i="1"/>
  <c r="R57" i="1"/>
  <c r="H57" i="1"/>
  <c r="R107" i="1"/>
  <c r="R76" i="1"/>
  <c r="I70" i="1"/>
  <c r="R70" i="1"/>
  <c r="I129" i="1"/>
  <c r="H54" i="1"/>
  <c r="R42" i="1"/>
  <c r="H42" i="1"/>
  <c r="H21" i="1"/>
  <c r="R21" i="1"/>
  <c r="I99" i="1"/>
  <c r="R99" i="1"/>
  <c r="R51" i="1"/>
  <c r="H26" i="1"/>
  <c r="R91" i="1"/>
  <c r="R67" i="1"/>
  <c r="P36" i="1"/>
  <c r="P84" i="1"/>
  <c r="P21" i="1"/>
  <c r="P55" i="1"/>
  <c r="P39" i="1"/>
  <c r="P95" i="1"/>
  <c r="P71" i="1"/>
  <c r="R126" i="1"/>
  <c r="R274" i="1"/>
  <c r="R240" i="1"/>
  <c r="I240" i="1"/>
  <c r="I368" i="1"/>
  <c r="R436" i="1"/>
  <c r="I404" i="1"/>
  <c r="R646" i="1"/>
  <c r="I646" i="1"/>
  <c r="K662" i="1"/>
  <c r="R662" i="1"/>
  <c r="R701" i="1"/>
  <c r="K657" i="1"/>
  <c r="R657" i="1"/>
  <c r="I192" i="1"/>
  <c r="R192" i="1"/>
  <c r="R364" i="1"/>
  <c r="I364" i="1"/>
  <c r="R367" i="1"/>
  <c r="J476" i="1"/>
  <c r="R438" i="1"/>
  <c r="J587" i="1"/>
  <c r="R648" i="1"/>
  <c r="K648" i="1"/>
  <c r="R631" i="1"/>
  <c r="K631" i="1"/>
  <c r="K704" i="1"/>
  <c r="I180" i="1"/>
  <c r="I224" i="1"/>
  <c r="I333" i="1"/>
  <c r="I302" i="1"/>
  <c r="R450" i="1"/>
  <c r="I450" i="1"/>
  <c r="I510" i="1"/>
  <c r="I542" i="1"/>
  <c r="I576" i="1"/>
  <c r="R576" i="1"/>
  <c r="R598" i="1"/>
  <c r="R707" i="1"/>
  <c r="R114" i="1"/>
  <c r="I370" i="1"/>
  <c r="I366" i="1"/>
  <c r="I375" i="1"/>
  <c r="R466" i="1"/>
  <c r="J501" i="1"/>
  <c r="J557" i="1"/>
  <c r="R639" i="1"/>
  <c r="R606" i="1"/>
  <c r="K709" i="1"/>
  <c r="R234" i="1"/>
  <c r="J342" i="1"/>
  <c r="R342" i="1"/>
  <c r="I351" i="1"/>
  <c r="R351" i="1"/>
  <c r="R346" i="1"/>
  <c r="J415" i="1"/>
  <c r="R415" i="1"/>
  <c r="I565" i="1"/>
  <c r="K634" i="1"/>
  <c r="I529" i="1"/>
  <c r="I614" i="1"/>
  <c r="R540" i="1"/>
  <c r="K651" i="1"/>
  <c r="R651" i="1"/>
  <c r="K617" i="1"/>
  <c r="R617" i="1"/>
  <c r="R206" i="1"/>
  <c r="R258" i="1"/>
  <c r="I312" i="1"/>
  <c r="R288" i="1"/>
  <c r="I288" i="1"/>
  <c r="R440" i="1"/>
  <c r="I440" i="1"/>
  <c r="I444" i="1"/>
  <c r="R520" i="1"/>
  <c r="R616" i="1"/>
  <c r="I548" i="1"/>
  <c r="R698" i="1"/>
  <c r="K698" i="1"/>
  <c r="I141" i="1"/>
  <c r="R252" i="1"/>
  <c r="R291" i="1"/>
  <c r="R383" i="1"/>
  <c r="R362" i="1"/>
  <c r="J474" i="1"/>
  <c r="I588" i="1"/>
  <c r="R627" i="1"/>
  <c r="R590" i="1"/>
  <c r="R155" i="1"/>
  <c r="I332" i="1"/>
  <c r="R332" i="1"/>
  <c r="I319" i="1"/>
  <c r="R437" i="1"/>
  <c r="J500" i="1"/>
  <c r="K600" i="1"/>
  <c r="K658" i="1"/>
  <c r="R658" i="1"/>
  <c r="R638" i="1"/>
  <c r="K661" i="1"/>
  <c r="P112" i="1"/>
  <c r="I499" i="1" l="1"/>
  <c r="R499" i="1"/>
  <c r="R339" i="1"/>
  <c r="I339" i="1"/>
  <c r="F611" i="1"/>
  <c r="G611" i="1" s="1"/>
  <c r="E606" i="2"/>
  <c r="F547" i="1"/>
  <c r="G547" i="1" s="1"/>
  <c r="E449" i="2"/>
  <c r="F272" i="1"/>
  <c r="G272" i="1" s="1"/>
  <c r="E215" i="2"/>
  <c r="F222" i="1"/>
  <c r="G222" i="1" s="1"/>
  <c r="E164" i="2"/>
  <c r="F215" i="1"/>
  <c r="G215" i="1" s="1"/>
  <c r="E158" i="2"/>
  <c r="F151" i="1"/>
  <c r="G151" i="1" s="1"/>
  <c r="E96" i="2"/>
  <c r="F147" i="1"/>
  <c r="E92" i="2"/>
  <c r="I132" i="1"/>
  <c r="R132" i="1"/>
  <c r="F106" i="1"/>
  <c r="G106" i="1" s="1"/>
  <c r="E51" i="2"/>
  <c r="I245" i="1"/>
  <c r="I290" i="1"/>
  <c r="R669" i="1"/>
  <c r="R356" i="1"/>
  <c r="R543" i="1"/>
  <c r="I543" i="1"/>
  <c r="F513" i="1"/>
  <c r="E415" i="2"/>
  <c r="F471" i="1"/>
  <c r="E391" i="2"/>
  <c r="F325" i="1"/>
  <c r="E265" i="2"/>
  <c r="F313" i="1"/>
  <c r="E254" i="2"/>
  <c r="F309" i="1"/>
  <c r="E250" i="2"/>
  <c r="F162" i="1"/>
  <c r="E107" i="2"/>
  <c r="F158" i="1"/>
  <c r="G158" i="1" s="1"/>
  <c r="E103" i="2"/>
  <c r="F154" i="1"/>
  <c r="G154" i="1" s="1"/>
  <c r="I154" i="1" s="1"/>
  <c r="E99" i="2"/>
  <c r="F22" i="1"/>
  <c r="G22" i="1" s="1"/>
  <c r="E531" i="2"/>
  <c r="I246" i="1"/>
  <c r="F666" i="1"/>
  <c r="G666" i="1" s="1"/>
  <c r="E524" i="2"/>
  <c r="F644" i="1"/>
  <c r="E509" i="2"/>
  <c r="K633" i="1"/>
  <c r="R633" i="1"/>
  <c r="F233" i="1"/>
  <c r="G233" i="1" s="1"/>
  <c r="I233" i="1" s="1"/>
  <c r="E175" i="2"/>
  <c r="F229" i="1"/>
  <c r="G229" i="1" s="1"/>
  <c r="R229" i="1" s="1"/>
  <c r="E171" i="2"/>
  <c r="R629" i="1"/>
  <c r="I629" i="1"/>
  <c r="F591" i="1"/>
  <c r="E481" i="2"/>
  <c r="R559" i="1"/>
  <c r="I559" i="1"/>
  <c r="F523" i="1"/>
  <c r="E425" i="2"/>
  <c r="F397" i="1"/>
  <c r="G397" i="1" s="1"/>
  <c r="E328" i="2"/>
  <c r="F357" i="1"/>
  <c r="E288" i="2"/>
  <c r="F328" i="1"/>
  <c r="G328" i="1" s="1"/>
  <c r="R328" i="1" s="1"/>
  <c r="E268" i="2"/>
  <c r="F278" i="1"/>
  <c r="G278" i="1" s="1"/>
  <c r="E221" i="2"/>
  <c r="P142" i="1"/>
  <c r="G142" i="1"/>
  <c r="F78" i="1"/>
  <c r="G78" i="1" s="1"/>
  <c r="E24" i="2"/>
  <c r="F58" i="1"/>
  <c r="E565" i="2"/>
  <c r="F50" i="1"/>
  <c r="G50" i="1" s="1"/>
  <c r="E557" i="2"/>
  <c r="F647" i="1"/>
  <c r="E510" i="2"/>
  <c r="F621" i="1"/>
  <c r="G621" i="1" s="1"/>
  <c r="J621" i="1" s="1"/>
  <c r="E497" i="2"/>
  <c r="I393" i="1"/>
  <c r="R393" i="1"/>
  <c r="I389" i="1"/>
  <c r="R389" i="1"/>
  <c r="F289" i="1"/>
  <c r="G289" i="1" s="1"/>
  <c r="E232" i="2"/>
  <c r="F281" i="1"/>
  <c r="E224" i="2"/>
  <c r="F236" i="1"/>
  <c r="G236" i="1" s="1"/>
  <c r="E178" i="2"/>
  <c r="F198" i="1"/>
  <c r="E143" i="2"/>
  <c r="F194" i="1"/>
  <c r="E139" i="2"/>
  <c r="F187" i="1"/>
  <c r="G187" i="1" s="1"/>
  <c r="E132" i="2"/>
  <c r="F138" i="1"/>
  <c r="E83" i="2"/>
  <c r="F134" i="1"/>
  <c r="E79" i="2"/>
  <c r="F85" i="1"/>
  <c r="G85" i="1" s="1"/>
  <c r="E31" i="2"/>
  <c r="I490" i="1"/>
  <c r="K645" i="1"/>
  <c r="I296" i="1"/>
  <c r="I552" i="1"/>
  <c r="I277" i="1"/>
  <c r="R277" i="1"/>
  <c r="R558" i="1"/>
  <c r="I456" i="1"/>
  <c r="I517" i="1"/>
  <c r="R213" i="1"/>
  <c r="R354" i="1"/>
  <c r="J354" i="1"/>
  <c r="I551" i="1"/>
  <c r="R551" i="1"/>
  <c r="I324" i="1"/>
  <c r="R212" i="1"/>
  <c r="R161" i="1"/>
  <c r="I385" i="1"/>
  <c r="R668" i="1"/>
  <c r="G568" i="1"/>
  <c r="K663" i="1"/>
  <c r="F624" i="1"/>
  <c r="G624" i="1" s="1"/>
  <c r="K624" i="1" s="1"/>
  <c r="E501" i="2"/>
  <c r="E500" i="2"/>
  <c r="F526" i="1"/>
  <c r="G526" i="1" s="1"/>
  <c r="E428" i="2"/>
  <c r="F331" i="1"/>
  <c r="G331" i="1" s="1"/>
  <c r="E271" i="2"/>
  <c r="F243" i="1"/>
  <c r="G243" i="1" s="1"/>
  <c r="E185" i="2"/>
  <c r="F205" i="1"/>
  <c r="G205" i="1" s="1"/>
  <c r="E150" i="2"/>
  <c r="F100" i="1"/>
  <c r="E45" i="2"/>
  <c r="F96" i="1"/>
  <c r="G96" i="1" s="1"/>
  <c r="E41" i="2"/>
  <c r="F92" i="1"/>
  <c r="G92" i="1" s="1"/>
  <c r="E38" i="2"/>
  <c r="F449" i="1"/>
  <c r="G449" i="1" s="1"/>
  <c r="E369" i="2"/>
  <c r="F445" i="1"/>
  <c r="E365" i="2"/>
  <c r="F407" i="1"/>
  <c r="G407" i="1" s="1"/>
  <c r="E577" i="2"/>
  <c r="F403" i="1"/>
  <c r="G403" i="1" s="1"/>
  <c r="E334" i="2"/>
  <c r="F363" i="1"/>
  <c r="E294" i="2"/>
  <c r="F292" i="1"/>
  <c r="E235" i="2"/>
  <c r="F265" i="1"/>
  <c r="G265" i="1" s="1"/>
  <c r="E207" i="2"/>
  <c r="F261" i="1"/>
  <c r="G261" i="1" s="1"/>
  <c r="E203" i="2"/>
  <c r="R641" i="1"/>
  <c r="R620" i="1"/>
  <c r="K620" i="1"/>
  <c r="R619" i="1"/>
  <c r="R504" i="1"/>
  <c r="R358" i="1"/>
  <c r="R345" i="1"/>
  <c r="F660" i="1"/>
  <c r="E626" i="2"/>
  <c r="F334" i="1"/>
  <c r="G334" i="1" s="1"/>
  <c r="E274" i="2"/>
  <c r="F340" i="1"/>
  <c r="G340" i="1" s="1"/>
  <c r="R84" i="1"/>
  <c r="F486" i="1"/>
  <c r="R209" i="1"/>
  <c r="R454" i="1"/>
  <c r="F361" i="1"/>
  <c r="I251" i="1"/>
  <c r="E46" i="1"/>
  <c r="E35" i="1"/>
  <c r="I431" i="1"/>
  <c r="I442" i="1"/>
  <c r="R216" i="1"/>
  <c r="P705" i="1"/>
  <c r="J628" i="1"/>
  <c r="R628" i="1"/>
  <c r="R624" i="1"/>
  <c r="K640" i="1"/>
  <c r="R640" i="1"/>
  <c r="R653" i="1"/>
  <c r="I653" i="1"/>
  <c r="R459" i="1"/>
  <c r="I459" i="1"/>
  <c r="I538" i="1"/>
  <c r="I250" i="1"/>
  <c r="R149" i="1"/>
  <c r="R253" i="1"/>
  <c r="I235" i="1"/>
  <c r="R270" i="1"/>
  <c r="I237" i="1"/>
  <c r="I563" i="1"/>
  <c r="J419" i="1"/>
  <c r="R654" i="1"/>
  <c r="R423" i="1"/>
  <c r="I242" i="1"/>
  <c r="J509" i="1"/>
  <c r="P76" i="1"/>
  <c r="P129" i="1"/>
  <c r="P131" i="1"/>
  <c r="P124" i="1"/>
  <c r="P151" i="1"/>
  <c r="P150" i="1"/>
  <c r="P93" i="1"/>
  <c r="P250" i="1"/>
  <c r="P202" i="1"/>
  <c r="P235" i="1"/>
  <c r="P354" i="1"/>
  <c r="P407" i="1"/>
  <c r="P338" i="1"/>
  <c r="P421" i="1"/>
  <c r="P280" i="1"/>
  <c r="P381" i="1"/>
  <c r="P360" i="1"/>
  <c r="R420" i="1"/>
  <c r="P472" i="1"/>
  <c r="P408" i="1"/>
  <c r="P399" i="1"/>
  <c r="P411" i="1"/>
  <c r="P531" i="1"/>
  <c r="P587" i="1"/>
  <c r="P538" i="1"/>
  <c r="P515" i="1"/>
  <c r="P451" i="1"/>
  <c r="P433" i="1"/>
  <c r="P533" i="1"/>
  <c r="P625" i="1"/>
  <c r="P563" i="1"/>
  <c r="K675" i="1"/>
  <c r="E424" i="2"/>
  <c r="F522" i="1"/>
  <c r="G522" i="1" s="1"/>
  <c r="F453" i="1"/>
  <c r="G453" i="1" s="1"/>
  <c r="E373" i="2"/>
  <c r="F384" i="1"/>
  <c r="G384" i="1" s="1"/>
  <c r="E315" i="2"/>
  <c r="F306" i="1"/>
  <c r="E248" i="2"/>
  <c r="K693" i="1"/>
  <c r="R693" i="1"/>
  <c r="P678" i="1"/>
  <c r="G678" i="1"/>
  <c r="E257" i="2"/>
  <c r="F317" i="1"/>
  <c r="G317" i="1" s="1"/>
  <c r="P80" i="1"/>
  <c r="P245" i="1"/>
  <c r="P157" i="1"/>
  <c r="P191" i="1"/>
  <c r="P248" i="1"/>
  <c r="P311" i="1"/>
  <c r="P330" i="1"/>
  <c r="P348" i="1"/>
  <c r="P371" i="1"/>
  <c r="P410" i="1"/>
  <c r="P420" i="1"/>
  <c r="P152" i="1"/>
  <c r="P164" i="1"/>
  <c r="P215" i="1"/>
  <c r="P274" i="1"/>
  <c r="P209" i="1"/>
  <c r="P201" i="1"/>
  <c r="P231" i="1"/>
  <c r="P335" i="1"/>
  <c r="P88" i="1"/>
  <c r="P211" i="1"/>
  <c r="P221" i="1"/>
  <c r="P365" i="1"/>
  <c r="P511" i="1"/>
  <c r="P616" i="1"/>
  <c r="P681" i="1"/>
  <c r="P372" i="1"/>
  <c r="P427" i="1"/>
  <c r="P473" i="1"/>
  <c r="P492" i="1"/>
  <c r="P554" i="1"/>
  <c r="P559" i="1"/>
  <c r="P570" i="1"/>
  <c r="P594" i="1"/>
  <c r="P610" i="1"/>
  <c r="P614" i="1"/>
  <c r="P658" i="1"/>
  <c r="P298" i="1"/>
  <c r="P476" i="1"/>
  <c r="P509" i="1"/>
  <c r="P518" i="1"/>
  <c r="P522" i="1"/>
  <c r="P588" i="1"/>
  <c r="P608" i="1"/>
  <c r="P645" i="1"/>
  <c r="P653" i="1"/>
  <c r="P666" i="1"/>
  <c r="P697" i="1"/>
  <c r="P701" i="1"/>
  <c r="P704" i="1"/>
  <c r="P543" i="1"/>
  <c r="P590" i="1"/>
  <c r="P643" i="1"/>
  <c r="P576" i="1"/>
  <c r="P557" i="1"/>
  <c r="P528" i="1"/>
  <c r="P565" i="1"/>
  <c r="P519" i="1"/>
  <c r="P432" i="1"/>
  <c r="P437" i="1"/>
  <c r="P305" i="1"/>
  <c r="P431" i="1"/>
  <c r="P331" i="1"/>
  <c r="P334" i="1"/>
  <c r="P454" i="1"/>
  <c r="P461" i="1"/>
  <c r="P481" i="1"/>
  <c r="P487" i="1"/>
  <c r="P499" i="1"/>
  <c r="P546" i="1"/>
  <c r="P676" i="1"/>
  <c r="P685" i="1"/>
  <c r="P255" i="1"/>
  <c r="P447" i="1"/>
  <c r="P449" i="1"/>
  <c r="P457" i="1"/>
  <c r="P502" i="1"/>
  <c r="P516" i="1"/>
  <c r="P521" i="1"/>
  <c r="P569" i="1"/>
  <c r="P680" i="1"/>
  <c r="P396" i="1"/>
  <c r="P412" i="1"/>
  <c r="P430" i="1"/>
  <c r="P508" i="1"/>
  <c r="P613" i="1"/>
  <c r="P640" i="1"/>
  <c r="P654" i="1"/>
  <c r="P662" i="1"/>
  <c r="P689" i="1"/>
  <c r="P691" i="1"/>
  <c r="P700" i="1"/>
  <c r="P709" i="1"/>
  <c r="P353" i="1"/>
  <c r="P395" i="1"/>
  <c r="P496" i="1"/>
  <c r="P624" i="1"/>
  <c r="P675" i="1"/>
  <c r="P677" i="1"/>
  <c r="P686" i="1"/>
  <c r="R202" i="1"/>
  <c r="R464" i="1"/>
  <c r="I196" i="1"/>
  <c r="I392" i="1"/>
  <c r="P56" i="1"/>
  <c r="P28" i="1"/>
  <c r="P26" i="1"/>
  <c r="P63" i="1"/>
  <c r="P137" i="1"/>
  <c r="P51" i="1"/>
  <c r="P107" i="1"/>
  <c r="P108" i="1"/>
  <c r="P118" i="1"/>
  <c r="P154" i="1"/>
  <c r="P219" i="1"/>
  <c r="P252" i="1"/>
  <c r="P174" i="1"/>
  <c r="P327" i="1"/>
  <c r="P337" i="1"/>
  <c r="P242" i="1"/>
  <c r="P207" i="1"/>
  <c r="P258" i="1"/>
  <c r="P343" i="1"/>
  <c r="P253" i="1"/>
  <c r="P312" i="1"/>
  <c r="P367" i="1"/>
  <c r="P429" i="1"/>
  <c r="P346" i="1"/>
  <c r="P417" i="1"/>
  <c r="P302" i="1"/>
  <c r="P415" i="1"/>
  <c r="P537" i="1"/>
  <c r="P423" i="1"/>
  <c r="P419" i="1"/>
  <c r="P482" i="1"/>
  <c r="P586" i="1"/>
  <c r="P584" i="1"/>
  <c r="P540" i="1"/>
  <c r="R621" i="1"/>
  <c r="K684" i="1"/>
  <c r="P641" i="1"/>
  <c r="P646" i="1"/>
  <c r="P611" i="1"/>
  <c r="P585" i="1"/>
  <c r="G585" i="1"/>
  <c r="E472" i="2"/>
  <c r="F571" i="1"/>
  <c r="G571" i="1" s="1"/>
  <c r="E368" i="2"/>
  <c r="F448" i="1"/>
  <c r="G448" i="1" s="1"/>
  <c r="E333" i="2"/>
  <c r="F402" i="1"/>
  <c r="R396" i="1"/>
  <c r="I396" i="1"/>
  <c r="R201" i="1"/>
  <c r="I201" i="1"/>
  <c r="F183" i="1"/>
  <c r="G183" i="1" s="1"/>
  <c r="E128" i="2"/>
  <c r="R165" i="1"/>
  <c r="I165" i="1"/>
  <c r="P711" i="1"/>
  <c r="P652" i="1"/>
  <c r="G652" i="1"/>
  <c r="P649" i="1"/>
  <c r="P601" i="1"/>
  <c r="P564" i="1"/>
  <c r="F488" i="1"/>
  <c r="E399" i="2"/>
  <c r="F469" i="1"/>
  <c r="E389" i="2"/>
  <c r="F465" i="1"/>
  <c r="E385" i="2"/>
  <c r="I461" i="1"/>
  <c r="F458" i="1"/>
  <c r="G458" i="1" s="1"/>
  <c r="E378" i="2"/>
  <c r="P324" i="1"/>
  <c r="F232" i="1"/>
  <c r="E174" i="2"/>
  <c r="P459" i="1"/>
  <c r="R360" i="1"/>
  <c r="I410" i="1"/>
  <c r="I515" i="1"/>
  <c r="I266" i="1"/>
  <c r="P102" i="1"/>
  <c r="P683" i="1"/>
  <c r="G683" i="1"/>
  <c r="P670" i="1"/>
  <c r="P604" i="1"/>
  <c r="R570" i="1"/>
  <c r="I570" i="1"/>
  <c r="P560" i="1"/>
  <c r="G560" i="1"/>
  <c r="F514" i="1"/>
  <c r="E416" i="2"/>
  <c r="F503" i="1"/>
  <c r="G503" i="1" s="1"/>
  <c r="E411" i="2"/>
  <c r="R427" i="1"/>
  <c r="I427" i="1"/>
  <c r="P409" i="1"/>
  <c r="G409" i="1"/>
  <c r="E336" i="2"/>
  <c r="F405" i="1"/>
  <c r="E299" i="2"/>
  <c r="F369" i="1"/>
  <c r="G369" i="1" s="1"/>
  <c r="F359" i="1"/>
  <c r="E290" i="2"/>
  <c r="R318" i="1"/>
  <c r="R507" i="1"/>
  <c r="R577" i="1"/>
  <c r="R643" i="1"/>
  <c r="J482" i="1"/>
  <c r="I282" i="1"/>
  <c r="J608" i="1"/>
  <c r="R472" i="1"/>
  <c r="R301" i="1"/>
  <c r="R635" i="1"/>
  <c r="R573" i="1"/>
  <c r="J343" i="1"/>
  <c r="P70" i="1"/>
  <c r="P42" i="1"/>
  <c r="P105" i="1"/>
  <c r="P91" i="1"/>
  <c r="P92" i="1"/>
  <c r="P119" i="1"/>
  <c r="P125" i="1"/>
  <c r="P121" i="1"/>
  <c r="P178" i="1"/>
  <c r="P244" i="1"/>
  <c r="P187" i="1"/>
  <c r="P304" i="1"/>
  <c r="P284" i="1"/>
  <c r="P192" i="1"/>
  <c r="P272" i="1"/>
  <c r="P341" i="1"/>
  <c r="P328" i="1"/>
  <c r="P260" i="1"/>
  <c r="P352" i="1"/>
  <c r="P261" i="1"/>
  <c r="P319" i="1"/>
  <c r="P364" i="1"/>
  <c r="P288" i="1"/>
  <c r="P375" i="1"/>
  <c r="P278" i="1"/>
  <c r="P442" i="1"/>
  <c r="P453" i="1"/>
  <c r="I599" i="1"/>
  <c r="P598" i="1"/>
  <c r="P659" i="1"/>
  <c r="P633" i="1"/>
  <c r="P96" i="1"/>
  <c r="I229" i="1"/>
  <c r="I400" i="1"/>
  <c r="R602" i="1"/>
  <c r="I207" i="1"/>
  <c r="I109" i="1"/>
  <c r="R199" i="1"/>
  <c r="P87" i="1"/>
  <c r="P22" i="1"/>
  <c r="P53" i="1"/>
  <c r="P52" i="1"/>
  <c r="P50" i="1"/>
  <c r="P72" i="1"/>
  <c r="P89" i="1"/>
  <c r="P148" i="1"/>
  <c r="P85" i="1"/>
  <c r="P94" i="1"/>
  <c r="P111" i="1"/>
  <c r="P210" i="1"/>
  <c r="P149" i="1"/>
  <c r="P199" i="1"/>
  <c r="P229" i="1"/>
  <c r="P307" i="1"/>
  <c r="P181" i="1"/>
  <c r="P101" i="1"/>
  <c r="P228" i="1"/>
  <c r="P384" i="1"/>
  <c r="P296" i="1"/>
  <c r="P464" i="1"/>
  <c r="P483" i="1"/>
  <c r="P400" i="1"/>
  <c r="P494" i="1"/>
  <c r="P553" i="1"/>
  <c r="P510" i="1"/>
  <c r="P551" i="1"/>
  <c r="P501" i="1"/>
  <c r="P542" i="1"/>
  <c r="P623" i="1"/>
  <c r="P619" i="1"/>
  <c r="P617" i="1"/>
  <c r="R689" i="1"/>
  <c r="K689" i="1"/>
  <c r="P661" i="1"/>
  <c r="P638" i="1"/>
  <c r="P626" i="1"/>
  <c r="G626" i="1"/>
  <c r="R610" i="1"/>
  <c r="K610" i="1"/>
  <c r="P581" i="1"/>
  <c r="G581" i="1"/>
  <c r="P547" i="1"/>
  <c r="F263" i="1"/>
  <c r="G263" i="1" s="1"/>
  <c r="E205" i="2"/>
  <c r="P224" i="1"/>
  <c r="P370" i="1"/>
  <c r="P389" i="1"/>
  <c r="P276" i="1"/>
  <c r="P326" i="1"/>
  <c r="P277" i="1"/>
  <c r="P366" i="1"/>
  <c r="P339" i="1"/>
  <c r="P458" i="1"/>
  <c r="P392" i="1"/>
  <c r="P506" i="1"/>
  <c r="P404" i="1"/>
  <c r="P520" i="1"/>
  <c r="P504" i="1"/>
  <c r="P628" i="1"/>
  <c r="P631" i="1"/>
  <c r="P679" i="1"/>
  <c r="G679" i="1"/>
  <c r="R679" i="1" s="1"/>
  <c r="P573" i="1"/>
  <c r="R506" i="1"/>
  <c r="J506" i="1"/>
  <c r="R496" i="1"/>
  <c r="I496" i="1"/>
  <c r="P460" i="1"/>
  <c r="F446" i="1"/>
  <c r="G446" i="1" s="1"/>
  <c r="E366" i="2"/>
  <c r="R430" i="1"/>
  <c r="I430" i="1"/>
  <c r="F300" i="1"/>
  <c r="G300" i="1" s="1"/>
  <c r="E243" i="2"/>
  <c r="I177" i="1"/>
  <c r="R177" i="1"/>
  <c r="R298" i="1"/>
  <c r="R154" i="1"/>
  <c r="I328" i="1"/>
  <c r="P23" i="1"/>
  <c r="P38" i="1"/>
  <c r="P68" i="1"/>
  <c r="P67" i="1"/>
  <c r="P73" i="1"/>
  <c r="P139" i="1"/>
  <c r="P132" i="1"/>
  <c r="P78" i="1"/>
  <c r="P160" i="1"/>
  <c r="P126" i="1"/>
  <c r="P212" i="1"/>
  <c r="P243" i="1"/>
  <c r="P206" i="1"/>
  <c r="P196" i="1"/>
  <c r="P237" i="1"/>
  <c r="P240" i="1"/>
  <c r="P397" i="1"/>
  <c r="P332" i="1"/>
  <c r="P368" i="1"/>
  <c r="P403" i="1"/>
  <c r="P333" i="1"/>
  <c r="P418" i="1"/>
  <c r="P393" i="1"/>
  <c r="R492" i="1"/>
  <c r="P526" i="1"/>
  <c r="P507" i="1"/>
  <c r="P517" i="1"/>
  <c r="P470" i="1"/>
  <c r="P401" i="1"/>
  <c r="P571" i="1"/>
  <c r="P552" i="1"/>
  <c r="P639" i="1"/>
  <c r="P606" i="1"/>
  <c r="P627" i="1"/>
  <c r="P668" i="1"/>
  <c r="P688" i="1"/>
  <c r="R685" i="1"/>
  <c r="K685" i="1"/>
  <c r="P600" i="1"/>
  <c r="P580" i="1"/>
  <c r="F532" i="1"/>
  <c r="G532" i="1" s="1"/>
  <c r="E434" i="2"/>
  <c r="P529" i="1"/>
  <c r="P474" i="1"/>
  <c r="P436" i="1"/>
  <c r="F303" i="1"/>
  <c r="E246" i="2"/>
  <c r="F135" i="1"/>
  <c r="G135" i="1" s="1"/>
  <c r="E80" i="2"/>
  <c r="I71" i="1"/>
  <c r="R71" i="1"/>
  <c r="P707" i="1"/>
  <c r="P577" i="1"/>
  <c r="P478" i="1"/>
  <c r="R259" i="1"/>
  <c r="R159" i="1"/>
  <c r="I159" i="1"/>
  <c r="I148" i="1"/>
  <c r="R148" i="1"/>
  <c r="R139" i="1"/>
  <c r="I139" i="1"/>
  <c r="P698" i="1"/>
  <c r="P673" i="1"/>
  <c r="P657" i="1"/>
  <c r="P632" i="1"/>
  <c r="P629" i="1"/>
  <c r="P621" i="1"/>
  <c r="P618" i="1"/>
  <c r="P599" i="1"/>
  <c r="P558" i="1"/>
  <c r="P500" i="1"/>
  <c r="I217" i="1"/>
  <c r="R217" i="1"/>
  <c r="P197" i="1"/>
  <c r="G197" i="1"/>
  <c r="I172" i="1"/>
  <c r="R172" i="1"/>
  <c r="R52" i="1"/>
  <c r="H52" i="1"/>
  <c r="H36" i="1"/>
  <c r="K691" i="1"/>
  <c r="P667" i="1"/>
  <c r="P541" i="1"/>
  <c r="I531" i="1"/>
  <c r="R421" i="1"/>
  <c r="P383" i="1"/>
  <c r="P355" i="1"/>
  <c r="R92" i="1"/>
  <c r="I92" i="1"/>
  <c r="P693" i="1"/>
  <c r="P684" i="1"/>
  <c r="P664" i="1"/>
  <c r="P656" i="1"/>
  <c r="P648" i="1"/>
  <c r="P634" i="1"/>
  <c r="P620" i="1"/>
  <c r="P479" i="1"/>
  <c r="P168" i="1"/>
  <c r="I113" i="1"/>
  <c r="R113" i="1"/>
  <c r="P703" i="1"/>
  <c r="P695" i="1"/>
  <c r="P682" i="1"/>
  <c r="P669" i="1"/>
  <c r="I546" i="1"/>
  <c r="P525" i="1"/>
  <c r="P289" i="1"/>
  <c r="P281" i="1"/>
  <c r="G281" i="1"/>
  <c r="P699" i="1"/>
  <c r="P602" i="1"/>
  <c r="P363" i="1"/>
  <c r="G363" i="1"/>
  <c r="P351" i="1"/>
  <c r="R152" i="1"/>
  <c r="I152" i="1"/>
  <c r="R108" i="1"/>
  <c r="I108" i="1"/>
  <c r="H24" i="1"/>
  <c r="R24" i="1"/>
  <c r="P650" i="1"/>
  <c r="P636" i="1"/>
  <c r="P630" i="1"/>
  <c r="P583" i="1"/>
  <c r="P456" i="1"/>
  <c r="P385" i="1"/>
  <c r="P314" i="1"/>
  <c r="P145" i="1"/>
  <c r="G145" i="1"/>
  <c r="I136" i="1"/>
  <c r="R136" i="1"/>
  <c r="R98" i="1"/>
  <c r="I98" i="1"/>
  <c r="R90" i="1"/>
  <c r="I90" i="1"/>
  <c r="P318" i="1"/>
  <c r="R226" i="1"/>
  <c r="F170" i="1"/>
  <c r="G170" i="1" s="1"/>
  <c r="I170" i="1" s="1"/>
  <c r="E47" i="1"/>
  <c r="E34" i="1"/>
  <c r="E29" i="1"/>
  <c r="E721" i="1"/>
  <c r="F721" i="1" s="1"/>
  <c r="E717" i="1"/>
  <c r="F717" i="1" s="1"/>
  <c r="I244" i="1"/>
  <c r="E77" i="1"/>
  <c r="E75" i="1"/>
  <c r="E65" i="1"/>
  <c r="E62" i="1"/>
  <c r="E60" i="1"/>
  <c r="E49" i="1"/>
  <c r="E44" i="1"/>
  <c r="E41" i="1"/>
  <c r="E31" i="1"/>
  <c r="E25" i="1"/>
  <c r="E714" i="1"/>
  <c r="F714" i="1" s="1"/>
  <c r="G714" i="1" s="1"/>
  <c r="P257" i="1"/>
  <c r="P233" i="1"/>
  <c r="R146" i="1"/>
  <c r="R105" i="1"/>
  <c r="I103" i="1"/>
  <c r="P90" i="1"/>
  <c r="E720" i="1"/>
  <c r="F720" i="1" s="1"/>
  <c r="E712" i="1"/>
  <c r="F712" i="1" s="1"/>
  <c r="G712" i="1" s="1"/>
  <c r="P315" i="1"/>
  <c r="P270" i="1"/>
  <c r="P299" i="1"/>
  <c r="P238" i="1"/>
  <c r="E64" i="1"/>
  <c r="E61" i="1"/>
  <c r="E43" i="1"/>
  <c r="E37" i="1"/>
  <c r="E30" i="1"/>
  <c r="E713" i="1"/>
  <c r="F713" i="1" s="1"/>
  <c r="G713" i="1" s="1"/>
  <c r="E719" i="1"/>
  <c r="F719" i="1" s="1"/>
  <c r="I137" i="1"/>
  <c r="I119" i="1"/>
  <c r="E83" i="1"/>
  <c r="E79" i="1"/>
  <c r="E69" i="1"/>
  <c r="E66" i="1"/>
  <c r="E48" i="1"/>
  <c r="E45" i="1"/>
  <c r="E40" i="1"/>
  <c r="E32" i="1"/>
  <c r="E27" i="1"/>
  <c r="E716" i="1"/>
  <c r="F716" i="1" s="1"/>
  <c r="P287" i="1"/>
  <c r="E710" i="1"/>
  <c r="F710" i="1" s="1"/>
  <c r="E718" i="1"/>
  <c r="F718" i="1" s="1"/>
  <c r="I326" i="1"/>
  <c r="R326" i="1"/>
  <c r="R655" i="1"/>
  <c r="I338" i="1"/>
  <c r="H93" i="1"/>
  <c r="R287" i="1"/>
  <c r="I287" i="1"/>
  <c r="I391" i="1"/>
  <c r="R391" i="1"/>
  <c r="I533" i="1"/>
  <c r="R533" i="1"/>
  <c r="P607" i="1"/>
  <c r="G607" i="1"/>
  <c r="P530" i="1"/>
  <c r="G530" i="1"/>
  <c r="R470" i="1"/>
  <c r="I470" i="1"/>
  <c r="I260" i="1"/>
  <c r="R144" i="1"/>
  <c r="R174" i="1"/>
  <c r="I174" i="1"/>
  <c r="I528" i="1"/>
  <c r="R528" i="1"/>
  <c r="R632" i="1"/>
  <c r="I632" i="1"/>
  <c r="K649" i="1"/>
  <c r="R649" i="1"/>
  <c r="P644" i="1"/>
  <c r="G644" i="1"/>
  <c r="G539" i="1"/>
  <c r="P539" i="1"/>
  <c r="F536" i="1"/>
  <c r="E438" i="2"/>
  <c r="E307" i="2"/>
  <c r="F376" i="1"/>
  <c r="G350" i="1"/>
  <c r="P350" i="1"/>
  <c r="I451" i="1"/>
  <c r="R451" i="1"/>
  <c r="R699" i="1"/>
  <c r="K699" i="1"/>
  <c r="I352" i="1"/>
  <c r="R121" i="1"/>
  <c r="I278" i="1"/>
  <c r="R278" i="1"/>
  <c r="I399" i="1"/>
  <c r="R399" i="1"/>
  <c r="I433" i="1"/>
  <c r="R433" i="1"/>
  <c r="R623" i="1"/>
  <c r="K623" i="1"/>
  <c r="P579" i="1"/>
  <c r="G579" i="1"/>
  <c r="F414" i="1"/>
  <c r="E343" i="2"/>
  <c r="F398" i="1"/>
  <c r="E329" i="2"/>
  <c r="F439" i="1"/>
  <c r="E359" i="2"/>
  <c r="I426" i="1"/>
  <c r="R426" i="1"/>
  <c r="I101" i="1"/>
  <c r="R101" i="1"/>
  <c r="R280" i="1"/>
  <c r="I280" i="1"/>
  <c r="J418" i="1"/>
  <c r="R418" i="1"/>
  <c r="R630" i="1"/>
  <c r="K630" i="1"/>
  <c r="K659" i="1"/>
  <c r="R659" i="1"/>
  <c r="I228" i="1"/>
  <c r="I305" i="1"/>
  <c r="R181" i="1"/>
  <c r="R193" i="1"/>
  <c r="I193" i="1"/>
  <c r="R408" i="1"/>
  <c r="I408" i="1"/>
  <c r="G687" i="1"/>
  <c r="P687" i="1"/>
  <c r="G702" i="1"/>
  <c r="P702" i="1"/>
  <c r="U694" i="1"/>
  <c r="R694" i="1" s="1"/>
  <c r="P694" i="1"/>
  <c r="G692" i="1"/>
  <c r="P692" i="1"/>
  <c r="K625" i="1"/>
  <c r="R625" i="1"/>
  <c r="G605" i="1"/>
  <c r="P605" i="1"/>
  <c r="R618" i="1"/>
  <c r="I150" i="1"/>
  <c r="I553" i="1"/>
  <c r="R553" i="1"/>
  <c r="R401" i="1"/>
  <c r="I401" i="1"/>
  <c r="R594" i="1"/>
  <c r="J594" i="1"/>
  <c r="P497" i="1"/>
  <c r="G497" i="1"/>
  <c r="R481" i="1"/>
  <c r="J481" i="1"/>
  <c r="F467" i="1"/>
  <c r="E387" i="2"/>
  <c r="R673" i="1"/>
  <c r="J673" i="1"/>
  <c r="G671" i="1"/>
  <c r="P671" i="1"/>
  <c r="P642" i="1"/>
  <c r="G642" i="1"/>
  <c r="P622" i="1"/>
  <c r="G622" i="1"/>
  <c r="I525" i="1"/>
  <c r="R525" i="1"/>
  <c r="P505" i="1"/>
  <c r="G505" i="1"/>
  <c r="F485" i="1"/>
  <c r="E396" i="2"/>
  <c r="P323" i="1"/>
  <c r="G323" i="1"/>
  <c r="R650" i="1"/>
  <c r="R417" i="1"/>
  <c r="R276" i="1"/>
  <c r="R636" i="1"/>
  <c r="I411" i="1"/>
  <c r="P183" i="1"/>
  <c r="G168" i="1"/>
  <c r="I494" i="1"/>
  <c r="P444" i="1"/>
  <c r="R682" i="1"/>
  <c r="K682" i="1"/>
  <c r="P665" i="1"/>
  <c r="G665" i="1"/>
  <c r="P603" i="1"/>
  <c r="G603" i="1"/>
  <c r="I586" i="1"/>
  <c r="R586" i="1"/>
  <c r="F582" i="1"/>
  <c r="E479" i="2"/>
  <c r="G574" i="1"/>
  <c r="P574" i="1"/>
  <c r="F562" i="1"/>
  <c r="E463" i="2"/>
  <c r="F468" i="1"/>
  <c r="E388" i="2"/>
  <c r="F452" i="1"/>
  <c r="E372" i="2"/>
  <c r="R429" i="1"/>
  <c r="I429" i="1"/>
  <c r="R407" i="1"/>
  <c r="J407" i="1"/>
  <c r="F390" i="1"/>
  <c r="E321" i="2"/>
  <c r="F285" i="1"/>
  <c r="E228" i="2"/>
  <c r="P223" i="1"/>
  <c r="G223" i="1"/>
  <c r="R170" i="1"/>
  <c r="F115" i="1"/>
  <c r="E60" i="2"/>
  <c r="F97" i="1"/>
  <c r="E42" i="2"/>
  <c r="P612" i="1"/>
  <c r="G612" i="1"/>
  <c r="F593" i="1"/>
  <c r="E482" i="2"/>
  <c r="G498" i="1"/>
  <c r="P498" i="1"/>
  <c r="G455" i="1"/>
  <c r="P455" i="1"/>
  <c r="E363" i="2"/>
  <c r="E364" i="2"/>
  <c r="F374" i="1"/>
  <c r="E305" i="2"/>
  <c r="F320" i="1"/>
  <c r="E260" i="2"/>
  <c r="F247" i="1"/>
  <c r="G247" i="1" s="1"/>
  <c r="E189" i="2"/>
  <c r="R183" i="1"/>
  <c r="I183" i="1"/>
  <c r="R491" i="1"/>
  <c r="R432" i="1"/>
  <c r="I587" i="1"/>
  <c r="G314" i="1"/>
  <c r="R327" i="1"/>
  <c r="R508" i="1"/>
  <c r="G664" i="1"/>
  <c r="I611" i="1"/>
  <c r="R611" i="1"/>
  <c r="P592" i="1"/>
  <c r="G592" i="1"/>
  <c r="F556" i="1"/>
  <c r="E458" i="2"/>
  <c r="F512" i="1"/>
  <c r="E414" i="2"/>
  <c r="F495" i="1"/>
  <c r="E406" i="2"/>
  <c r="G471" i="1"/>
  <c r="P471" i="1"/>
  <c r="I395" i="1"/>
  <c r="R395" i="1"/>
  <c r="P379" i="1"/>
  <c r="G379" i="1"/>
  <c r="P361" i="1"/>
  <c r="G361" i="1"/>
  <c r="F336" i="1"/>
  <c r="R330" i="1"/>
  <c r="I330" i="1"/>
  <c r="G299" i="1"/>
  <c r="F293" i="1"/>
  <c r="E236" i="2"/>
  <c r="R267" i="1"/>
  <c r="I267" i="1"/>
  <c r="F188" i="1"/>
  <c r="G179" i="1"/>
  <c r="P179" i="1"/>
  <c r="R112" i="1"/>
  <c r="I112" i="1"/>
  <c r="P306" i="1"/>
  <c r="G306" i="1"/>
  <c r="P279" i="1"/>
  <c r="G279" i="1"/>
  <c r="F195" i="1"/>
  <c r="E140" i="2"/>
  <c r="F117" i="1"/>
  <c r="G117" i="1" s="1"/>
  <c r="E62" i="2"/>
  <c r="G672" i="1"/>
  <c r="P672" i="1"/>
  <c r="G609" i="1"/>
  <c r="P609" i="1"/>
  <c r="K583" i="1"/>
  <c r="R583" i="1"/>
  <c r="R569" i="1"/>
  <c r="I569" i="1"/>
  <c r="F567" i="1"/>
  <c r="E468" i="2"/>
  <c r="G550" i="1"/>
  <c r="P550" i="1"/>
  <c r="P524" i="1"/>
  <c r="G524" i="1"/>
  <c r="R483" i="1"/>
  <c r="J483" i="1"/>
  <c r="P416" i="1"/>
  <c r="G416" i="1"/>
  <c r="P387" i="1"/>
  <c r="G387" i="1"/>
  <c r="R311" i="1"/>
  <c r="I311" i="1"/>
  <c r="F269" i="1"/>
  <c r="E212" i="2"/>
  <c r="F256" i="1"/>
  <c r="E198" i="2"/>
  <c r="I210" i="1"/>
  <c r="R210" i="1"/>
  <c r="F208" i="1"/>
  <c r="G208" i="1" s="1"/>
  <c r="E153" i="2"/>
  <c r="E242" i="2"/>
  <c r="P597" i="1"/>
  <c r="G597" i="1"/>
  <c r="P578" i="1"/>
  <c r="G578" i="1"/>
  <c r="P575" i="1"/>
  <c r="G575" i="1"/>
  <c r="G572" i="1"/>
  <c r="P572" i="1"/>
  <c r="F545" i="1"/>
  <c r="E447" i="2"/>
  <c r="R535" i="1"/>
  <c r="I535" i="1"/>
  <c r="I526" i="1"/>
  <c r="R526" i="1"/>
  <c r="G489" i="1"/>
  <c r="P489" i="1"/>
  <c r="P486" i="1"/>
  <c r="G486" i="1"/>
  <c r="J478" i="1"/>
  <c r="R478" i="1"/>
  <c r="R462" i="1"/>
  <c r="I462" i="1"/>
  <c r="G441" i="1"/>
  <c r="P441" i="1"/>
  <c r="G406" i="1"/>
  <c r="P406" i="1"/>
  <c r="F378" i="1"/>
  <c r="E309" i="2"/>
  <c r="R340" i="1"/>
  <c r="J340" i="1"/>
  <c r="I122" i="1"/>
  <c r="R122" i="1"/>
  <c r="E113" i="2"/>
  <c r="R677" i="1"/>
  <c r="K677" i="1"/>
  <c r="G514" i="1"/>
  <c r="P514" i="1"/>
  <c r="F435" i="1"/>
  <c r="E355" i="2"/>
  <c r="P394" i="1"/>
  <c r="G394" i="1"/>
  <c r="P357" i="1"/>
  <c r="G357" i="1"/>
  <c r="F321" i="1"/>
  <c r="E261" i="2"/>
  <c r="P316" i="1"/>
  <c r="P313" i="1"/>
  <c r="G313" i="1"/>
  <c r="P696" i="1"/>
  <c r="G696" i="1"/>
  <c r="P674" i="1"/>
  <c r="G674" i="1"/>
  <c r="K604" i="1"/>
  <c r="R233" i="1"/>
  <c r="P440" i="1"/>
  <c r="P491" i="1"/>
  <c r="G615" i="1"/>
  <c r="K700" i="1"/>
  <c r="R715" i="1"/>
  <c r="E478" i="2"/>
  <c r="G541" i="1"/>
  <c r="G656" i="1"/>
  <c r="K679" i="1"/>
  <c r="P651" i="1"/>
  <c r="G703" i="1"/>
  <c r="P663" i="1"/>
  <c r="P637" i="1"/>
  <c r="G637" i="1"/>
  <c r="E484" i="2"/>
  <c r="F596" i="1"/>
  <c r="G580" i="1"/>
  <c r="P549" i="1"/>
  <c r="G549" i="1"/>
  <c r="G544" i="1"/>
  <c r="P544" i="1"/>
  <c r="F480" i="1"/>
  <c r="E394" i="2"/>
  <c r="P465" i="1"/>
  <c r="G465" i="1"/>
  <c r="R446" i="1"/>
  <c r="I446" i="1"/>
  <c r="F443" i="1"/>
  <c r="P405" i="1"/>
  <c r="G405" i="1"/>
  <c r="F386" i="1"/>
  <c r="E317" i="2"/>
  <c r="F329" i="1"/>
  <c r="E269" i="2"/>
  <c r="F286" i="1"/>
  <c r="E229" i="2"/>
  <c r="G591" i="1"/>
  <c r="P591" i="1"/>
  <c r="G561" i="1"/>
  <c r="P561" i="1"/>
  <c r="G513" i="1"/>
  <c r="P513" i="1"/>
  <c r="P388" i="1"/>
  <c r="G349" i="1"/>
  <c r="P349" i="1"/>
  <c r="P251" i="1"/>
  <c r="P214" i="1"/>
  <c r="I167" i="1"/>
  <c r="F130" i="1"/>
  <c r="I128" i="1"/>
  <c r="P176" i="1"/>
  <c r="G176" i="1"/>
  <c r="I169" i="1"/>
  <c r="R169" i="1"/>
  <c r="I160" i="1"/>
  <c r="R160" i="1"/>
  <c r="R158" i="1"/>
  <c r="I158" i="1"/>
  <c r="R81" i="1"/>
  <c r="I81" i="1"/>
  <c r="P382" i="1"/>
  <c r="G382" i="1"/>
  <c r="P380" i="1"/>
  <c r="G380" i="1"/>
  <c r="P344" i="1"/>
  <c r="G344" i="1"/>
  <c r="P310" i="1"/>
  <c r="G310" i="1"/>
  <c r="R178" i="1"/>
  <c r="I178" i="1"/>
  <c r="R89" i="1"/>
  <c r="I89" i="1"/>
  <c r="F74" i="1"/>
  <c r="E20" i="2"/>
  <c r="R59" i="1"/>
  <c r="H59" i="1"/>
  <c r="E123" i="2"/>
  <c r="P706" i="1"/>
  <c r="G706" i="1"/>
  <c r="P595" i="1"/>
  <c r="G595" i="1"/>
  <c r="P534" i="1"/>
  <c r="G534" i="1"/>
  <c r="P484" i="1"/>
  <c r="G484" i="1"/>
  <c r="G463" i="1"/>
  <c r="P463" i="1"/>
  <c r="J457" i="1"/>
  <c r="R457" i="1"/>
  <c r="P434" i="1"/>
  <c r="G434" i="1"/>
  <c r="P377" i="1"/>
  <c r="G377" i="1"/>
  <c r="P325" i="1"/>
  <c r="G325" i="1"/>
  <c r="R230" i="1"/>
  <c r="I230" i="1"/>
  <c r="R95" i="1"/>
  <c r="I95" i="1"/>
  <c r="E283" i="2"/>
  <c r="E251" i="2"/>
  <c r="E94" i="2"/>
  <c r="R681" i="1"/>
  <c r="K681" i="1"/>
  <c r="P475" i="1"/>
  <c r="G475" i="1"/>
  <c r="P445" i="1"/>
  <c r="G445" i="1"/>
  <c r="P413" i="1"/>
  <c r="G413" i="1"/>
  <c r="R372" i="1"/>
  <c r="I372" i="1"/>
  <c r="G355" i="1"/>
  <c r="I322" i="1"/>
  <c r="R322" i="1"/>
  <c r="E157" i="2"/>
  <c r="P708" i="1"/>
  <c r="G708" i="1"/>
  <c r="P690" i="1"/>
  <c r="P589" i="1"/>
  <c r="G589" i="1"/>
  <c r="R516" i="1"/>
  <c r="P493" i="1"/>
  <c r="G493" i="1"/>
  <c r="P469" i="1"/>
  <c r="G469" i="1"/>
  <c r="P227" i="1"/>
  <c r="G227" i="1"/>
  <c r="G185" i="1"/>
  <c r="P185" i="1"/>
  <c r="P422" i="1"/>
  <c r="G422" i="1"/>
  <c r="R218" i="1"/>
  <c r="I218" i="1"/>
  <c r="G198" i="1"/>
  <c r="P198" i="1"/>
  <c r="G555" i="1"/>
  <c r="P555" i="1"/>
  <c r="P477" i="1"/>
  <c r="G477" i="1"/>
  <c r="G308" i="1"/>
  <c r="P308" i="1"/>
  <c r="G294" i="1"/>
  <c r="P294" i="1"/>
  <c r="G428" i="1"/>
  <c r="P428" i="1"/>
  <c r="G373" i="1"/>
  <c r="P373" i="1"/>
  <c r="I219" i="1"/>
  <c r="R219" i="1"/>
  <c r="I204" i="1"/>
  <c r="R204" i="1"/>
  <c r="P182" i="1"/>
  <c r="G182" i="1"/>
  <c r="R164" i="1"/>
  <c r="I164" i="1"/>
  <c r="R166" i="1"/>
  <c r="I166" i="1"/>
  <c r="R189" i="1"/>
  <c r="I189" i="1"/>
  <c r="R127" i="1"/>
  <c r="I127" i="1"/>
  <c r="R73" i="1"/>
  <c r="I73" i="1"/>
  <c r="P57" i="1"/>
  <c r="P715" i="1"/>
  <c r="G721" i="1"/>
  <c r="P721" i="1"/>
  <c r="G717" i="1"/>
  <c r="P717" i="1"/>
  <c r="G720" i="1"/>
  <c r="P720" i="1"/>
  <c r="P712" i="1"/>
  <c r="G719" i="1"/>
  <c r="P719" i="1"/>
  <c r="G718" i="1"/>
  <c r="P718" i="1"/>
  <c r="P297" i="1"/>
  <c r="P282" i="1"/>
  <c r="P271" i="1"/>
  <c r="P267" i="1"/>
  <c r="P239" i="1"/>
  <c r="P226" i="1"/>
  <c r="P217" i="1"/>
  <c r="P205" i="1"/>
  <c r="P204" i="1"/>
  <c r="P193" i="1"/>
  <c r="P186" i="1"/>
  <c r="P180" i="1"/>
  <c r="P169" i="1"/>
  <c r="P167" i="1"/>
  <c r="P156" i="1"/>
  <c r="P144" i="1"/>
  <c r="P133" i="1"/>
  <c r="P106" i="1"/>
  <c r="P98" i="1"/>
  <c r="P82" i="1"/>
  <c r="F17" i="1"/>
  <c r="P713" i="1"/>
  <c r="P295" i="1"/>
  <c r="P265" i="1"/>
  <c r="P249" i="1"/>
  <c r="P177" i="1"/>
  <c r="P171" i="1"/>
  <c r="P161" i="1"/>
  <c r="P158" i="1"/>
  <c r="P153" i="1"/>
  <c r="P136" i="1"/>
  <c r="P122" i="1"/>
  <c r="P59" i="1"/>
  <c r="P283" i="1"/>
  <c r="P275" i="1"/>
  <c r="P268" i="1"/>
  <c r="P262" i="1"/>
  <c r="P230" i="1"/>
  <c r="P222" i="1"/>
  <c r="P218" i="1"/>
  <c r="P200" i="1"/>
  <c r="P184" i="1"/>
  <c r="P104" i="1"/>
  <c r="P290" i="1"/>
  <c r="P247" i="1"/>
  <c r="P236" i="1"/>
  <c r="P234" i="1"/>
  <c r="P225" i="1"/>
  <c r="P220" i="1"/>
  <c r="P203" i="1"/>
  <c r="P190" i="1"/>
  <c r="P175" i="1"/>
  <c r="P173" i="1"/>
  <c r="P172" i="1"/>
  <c r="P128" i="1"/>
  <c r="P120" i="1"/>
  <c r="P33" i="1"/>
  <c r="P263" i="1"/>
  <c r="P259" i="1"/>
  <c r="P254" i="1"/>
  <c r="P241" i="1"/>
  <c r="P208" i="1"/>
  <c r="P189" i="1"/>
  <c r="P170" i="1"/>
  <c r="P166" i="1"/>
  <c r="P165" i="1"/>
  <c r="P446" i="1" l="1"/>
  <c r="R261" i="1"/>
  <c r="I261" i="1"/>
  <c r="R403" i="1"/>
  <c r="I403" i="1"/>
  <c r="I243" i="1"/>
  <c r="R243" i="1"/>
  <c r="G134" i="1"/>
  <c r="P134" i="1"/>
  <c r="R50" i="1"/>
  <c r="H50" i="1"/>
  <c r="P523" i="1"/>
  <c r="G523" i="1"/>
  <c r="K666" i="1"/>
  <c r="R666" i="1"/>
  <c r="P448" i="1"/>
  <c r="I568" i="1"/>
  <c r="R568" i="1"/>
  <c r="G162" i="1"/>
  <c r="P162" i="1"/>
  <c r="R151" i="1"/>
  <c r="I151" i="1"/>
  <c r="I547" i="1"/>
  <c r="R547" i="1"/>
  <c r="R265" i="1"/>
  <c r="I265" i="1"/>
  <c r="R96" i="1"/>
  <c r="I96" i="1"/>
  <c r="I331" i="1"/>
  <c r="R331" i="1"/>
  <c r="G138" i="1"/>
  <c r="P138" i="1"/>
  <c r="I236" i="1"/>
  <c r="R236" i="1"/>
  <c r="G58" i="1"/>
  <c r="P58" i="1"/>
  <c r="F35" i="1"/>
  <c r="E542" i="2"/>
  <c r="R22" i="1"/>
  <c r="H22" i="1"/>
  <c r="P309" i="1"/>
  <c r="G309" i="1"/>
  <c r="I106" i="1"/>
  <c r="R106" i="1"/>
  <c r="R215" i="1"/>
  <c r="I215" i="1"/>
  <c r="P117" i="1"/>
  <c r="F46" i="1"/>
  <c r="E553" i="2"/>
  <c r="G292" i="1"/>
  <c r="P292" i="1"/>
  <c r="G100" i="1"/>
  <c r="P100" i="1"/>
  <c r="I187" i="1"/>
  <c r="R187" i="1"/>
  <c r="I78" i="1"/>
  <c r="R78" i="1"/>
  <c r="P340" i="1"/>
  <c r="R334" i="1"/>
  <c r="I334" i="1"/>
  <c r="R142" i="1"/>
  <c r="I142" i="1"/>
  <c r="R222" i="1"/>
  <c r="I222" i="1"/>
  <c r="R449" i="1"/>
  <c r="I449" i="1"/>
  <c r="R205" i="1"/>
  <c r="I205" i="1"/>
  <c r="I85" i="1"/>
  <c r="R85" i="1"/>
  <c r="G194" i="1"/>
  <c r="P194" i="1"/>
  <c r="R289" i="1"/>
  <c r="I289" i="1"/>
  <c r="P647" i="1"/>
  <c r="G647" i="1"/>
  <c r="I397" i="1"/>
  <c r="R397" i="1"/>
  <c r="P660" i="1"/>
  <c r="G660" i="1"/>
  <c r="G147" i="1"/>
  <c r="P147" i="1"/>
  <c r="R272" i="1"/>
  <c r="I272" i="1"/>
  <c r="R713" i="1"/>
  <c r="K713" i="1"/>
  <c r="G716" i="1"/>
  <c r="P716" i="1"/>
  <c r="F79" i="1"/>
  <c r="E25" i="2"/>
  <c r="F37" i="1"/>
  <c r="E544" i="2"/>
  <c r="F60" i="1"/>
  <c r="E567" i="2"/>
  <c r="I135" i="1"/>
  <c r="R135" i="1"/>
  <c r="K683" i="1"/>
  <c r="R683" i="1"/>
  <c r="R652" i="1"/>
  <c r="K652" i="1"/>
  <c r="I522" i="1"/>
  <c r="R522" i="1"/>
  <c r="P714" i="1"/>
  <c r="F27" i="1"/>
  <c r="E12" i="2"/>
  <c r="F83" i="1"/>
  <c r="E29" i="2"/>
  <c r="F43" i="1"/>
  <c r="E550" i="2"/>
  <c r="F62" i="1"/>
  <c r="E569" i="2"/>
  <c r="F29" i="1"/>
  <c r="E536" i="2"/>
  <c r="I300" i="1"/>
  <c r="R300" i="1"/>
  <c r="R581" i="1"/>
  <c r="K581" i="1"/>
  <c r="R585" i="1"/>
  <c r="I585" i="1"/>
  <c r="P135" i="1"/>
  <c r="P503" i="1"/>
  <c r="F32" i="1"/>
  <c r="E539" i="2"/>
  <c r="F61" i="1"/>
  <c r="E568" i="2"/>
  <c r="R714" i="1"/>
  <c r="K714" i="1"/>
  <c r="F65" i="1"/>
  <c r="E571" i="2"/>
  <c r="F34" i="1"/>
  <c r="E541" i="2"/>
  <c r="P303" i="1"/>
  <c r="G303" i="1"/>
  <c r="I409" i="1"/>
  <c r="R409" i="1"/>
  <c r="R560" i="1"/>
  <c r="I560" i="1"/>
  <c r="G232" i="1"/>
  <c r="P232" i="1"/>
  <c r="P300" i="1"/>
  <c r="F40" i="1"/>
  <c r="E547" i="2"/>
  <c r="F64" i="1"/>
  <c r="E570" i="2"/>
  <c r="F25" i="1"/>
  <c r="E534" i="2"/>
  <c r="F75" i="1"/>
  <c r="E21" i="2"/>
  <c r="F47" i="1"/>
  <c r="E554" i="2"/>
  <c r="I281" i="1"/>
  <c r="R281" i="1"/>
  <c r="G402" i="1"/>
  <c r="P402" i="1"/>
  <c r="P317" i="1"/>
  <c r="P369" i="1"/>
  <c r="F45" i="1"/>
  <c r="E552" i="2"/>
  <c r="F31" i="1"/>
  <c r="E538" i="2"/>
  <c r="F77" i="1"/>
  <c r="E23" i="2"/>
  <c r="P488" i="1"/>
  <c r="G488" i="1"/>
  <c r="I317" i="1"/>
  <c r="R317" i="1"/>
  <c r="F48" i="1"/>
  <c r="E555" i="2"/>
  <c r="F41" i="1"/>
  <c r="E548" i="2"/>
  <c r="I145" i="1"/>
  <c r="R145" i="1"/>
  <c r="R363" i="1"/>
  <c r="J363" i="1"/>
  <c r="R197" i="1"/>
  <c r="I197" i="1"/>
  <c r="K626" i="1"/>
  <c r="R626" i="1"/>
  <c r="P359" i="1"/>
  <c r="G359" i="1"/>
  <c r="R458" i="1"/>
  <c r="I458" i="1"/>
  <c r="I448" i="1"/>
  <c r="R448" i="1"/>
  <c r="P532" i="1"/>
  <c r="R384" i="1"/>
  <c r="I384" i="1"/>
  <c r="G710" i="1"/>
  <c r="P710" i="1"/>
  <c r="F66" i="1"/>
  <c r="E572" i="2"/>
  <c r="F44" i="1"/>
  <c r="E551" i="2"/>
  <c r="I369" i="1"/>
  <c r="R369" i="1"/>
  <c r="R678" i="1"/>
  <c r="K678" i="1"/>
  <c r="F69" i="1"/>
  <c r="E15" i="2"/>
  <c r="F30" i="1"/>
  <c r="E537" i="2"/>
  <c r="F49" i="1"/>
  <c r="E556" i="2"/>
  <c r="I532" i="1"/>
  <c r="R532" i="1"/>
  <c r="R263" i="1"/>
  <c r="I263" i="1"/>
  <c r="R503" i="1"/>
  <c r="J503" i="1"/>
  <c r="R571" i="1"/>
  <c r="I571" i="1"/>
  <c r="I453" i="1"/>
  <c r="R453" i="1"/>
  <c r="I227" i="1"/>
  <c r="R227" i="1"/>
  <c r="G269" i="1"/>
  <c r="P269" i="1"/>
  <c r="I117" i="1"/>
  <c r="R117" i="1"/>
  <c r="R299" i="1"/>
  <c r="I299" i="1"/>
  <c r="I247" i="1"/>
  <c r="R247" i="1"/>
  <c r="R455" i="1"/>
  <c r="I455" i="1"/>
  <c r="G97" i="1"/>
  <c r="P97" i="1"/>
  <c r="G285" i="1"/>
  <c r="P285" i="1"/>
  <c r="P452" i="1"/>
  <c r="G452" i="1"/>
  <c r="P582" i="1"/>
  <c r="G582" i="1"/>
  <c r="R692" i="1"/>
  <c r="K692" i="1"/>
  <c r="R579" i="1"/>
  <c r="I579" i="1"/>
  <c r="R644" i="1"/>
  <c r="K644" i="1"/>
  <c r="R607" i="1"/>
  <c r="K607" i="1"/>
  <c r="R182" i="1"/>
  <c r="I182" i="1"/>
  <c r="R344" i="1"/>
  <c r="J344" i="1"/>
  <c r="R313" i="1"/>
  <c r="I313" i="1"/>
  <c r="R428" i="1"/>
  <c r="I428" i="1"/>
  <c r="R308" i="1"/>
  <c r="I308" i="1"/>
  <c r="R198" i="1"/>
  <c r="I198" i="1"/>
  <c r="I325" i="1"/>
  <c r="R325" i="1"/>
  <c r="R706" i="1"/>
  <c r="K706" i="1"/>
  <c r="G130" i="1"/>
  <c r="P130" i="1"/>
  <c r="I513" i="1"/>
  <c r="R513" i="1"/>
  <c r="P329" i="1"/>
  <c r="G329" i="1"/>
  <c r="J465" i="1"/>
  <c r="R465" i="1"/>
  <c r="R580" i="1"/>
  <c r="I580" i="1"/>
  <c r="I441" i="1"/>
  <c r="R441" i="1"/>
  <c r="R489" i="1"/>
  <c r="I489" i="1"/>
  <c r="R572" i="1"/>
  <c r="I572" i="1"/>
  <c r="R524" i="1"/>
  <c r="I524" i="1"/>
  <c r="P556" i="1"/>
  <c r="G556" i="1"/>
  <c r="R314" i="1"/>
  <c r="I314" i="1"/>
  <c r="I350" i="1"/>
  <c r="R350" i="1"/>
  <c r="J477" i="1"/>
  <c r="R477" i="1"/>
  <c r="I469" i="1"/>
  <c r="R469" i="1"/>
  <c r="K708" i="1"/>
  <c r="R708" i="1"/>
  <c r="R413" i="1"/>
  <c r="I413" i="1"/>
  <c r="J463" i="1"/>
  <c r="R463" i="1"/>
  <c r="I380" i="1"/>
  <c r="R380" i="1"/>
  <c r="P596" i="1"/>
  <c r="G596" i="1"/>
  <c r="R656" i="1"/>
  <c r="K656" i="1"/>
  <c r="P435" i="1"/>
  <c r="G435" i="1"/>
  <c r="I575" i="1"/>
  <c r="R575" i="1"/>
  <c r="I208" i="1"/>
  <c r="R208" i="1"/>
  <c r="G195" i="1"/>
  <c r="P195" i="1"/>
  <c r="I179" i="1"/>
  <c r="R179" i="1"/>
  <c r="R592" i="1"/>
  <c r="J592" i="1"/>
  <c r="G320" i="1"/>
  <c r="P320" i="1"/>
  <c r="R498" i="1"/>
  <c r="I498" i="1"/>
  <c r="G115" i="1"/>
  <c r="P115" i="1"/>
  <c r="G390" i="1"/>
  <c r="P390" i="1"/>
  <c r="P468" i="1"/>
  <c r="G468" i="1"/>
  <c r="I323" i="1"/>
  <c r="R323" i="1"/>
  <c r="R622" i="1"/>
  <c r="J622" i="1"/>
  <c r="G376" i="1"/>
  <c r="P376" i="1"/>
  <c r="G188" i="1"/>
  <c r="P188" i="1"/>
  <c r="R471" i="1"/>
  <c r="I471" i="1"/>
  <c r="K603" i="1"/>
  <c r="R603" i="1"/>
  <c r="I168" i="1"/>
  <c r="R168" i="1"/>
  <c r="G467" i="1"/>
  <c r="P467" i="1"/>
  <c r="G439" i="1"/>
  <c r="P439" i="1"/>
  <c r="G336" i="1"/>
  <c r="P336" i="1"/>
  <c r="R422" i="1"/>
  <c r="I422" i="1"/>
  <c r="I493" i="1"/>
  <c r="R493" i="1"/>
  <c r="I445" i="1"/>
  <c r="R445" i="1"/>
  <c r="I382" i="1"/>
  <c r="R382" i="1"/>
  <c r="I405" i="1"/>
  <c r="R405" i="1"/>
  <c r="G480" i="1"/>
  <c r="P480" i="1"/>
  <c r="K637" i="1"/>
  <c r="R637" i="1"/>
  <c r="R674" i="1"/>
  <c r="K674" i="1"/>
  <c r="G321" i="1"/>
  <c r="P321" i="1"/>
  <c r="R514" i="1"/>
  <c r="I514" i="1"/>
  <c r="I578" i="1"/>
  <c r="R578" i="1"/>
  <c r="I550" i="1"/>
  <c r="R550" i="1"/>
  <c r="R609" i="1"/>
  <c r="K609" i="1"/>
  <c r="R361" i="1"/>
  <c r="I361" i="1"/>
  <c r="P374" i="1"/>
  <c r="G374" i="1"/>
  <c r="P593" i="1"/>
  <c r="G593" i="1"/>
  <c r="P562" i="1"/>
  <c r="G562" i="1"/>
  <c r="K642" i="1"/>
  <c r="R642" i="1"/>
  <c r="K605" i="1"/>
  <c r="R605" i="1"/>
  <c r="R702" i="1"/>
  <c r="K702" i="1"/>
  <c r="R377" i="1"/>
  <c r="I377" i="1"/>
  <c r="R279" i="1"/>
  <c r="I279" i="1"/>
  <c r="I555" i="1"/>
  <c r="R555" i="1"/>
  <c r="I434" i="1"/>
  <c r="R434" i="1"/>
  <c r="R534" i="1"/>
  <c r="I534" i="1"/>
  <c r="R591" i="1"/>
  <c r="J591" i="1"/>
  <c r="R357" i="1"/>
  <c r="I357" i="1"/>
  <c r="P378" i="1"/>
  <c r="G378" i="1"/>
  <c r="R416" i="1"/>
  <c r="I416" i="1"/>
  <c r="R306" i="1"/>
  <c r="I306" i="1"/>
  <c r="G495" i="1"/>
  <c r="P495" i="1"/>
  <c r="K612" i="1"/>
  <c r="R612" i="1"/>
  <c r="R223" i="1"/>
  <c r="I223" i="1"/>
  <c r="K665" i="1"/>
  <c r="R665" i="1"/>
  <c r="P485" i="1"/>
  <c r="G485" i="1"/>
  <c r="G398" i="1"/>
  <c r="P398" i="1"/>
  <c r="G536" i="1"/>
  <c r="P536" i="1"/>
  <c r="R484" i="1"/>
  <c r="I484" i="1"/>
  <c r="I561" i="1"/>
  <c r="R561" i="1"/>
  <c r="P386" i="1"/>
  <c r="G386" i="1"/>
  <c r="I541" i="1"/>
  <c r="R541" i="1"/>
  <c r="R387" i="1"/>
  <c r="I387" i="1"/>
  <c r="J475" i="1"/>
  <c r="R475" i="1"/>
  <c r="I310" i="1"/>
  <c r="R310" i="1"/>
  <c r="R176" i="1"/>
  <c r="I176" i="1"/>
  <c r="R349" i="1"/>
  <c r="J349" i="1"/>
  <c r="P443" i="1"/>
  <c r="G443" i="1"/>
  <c r="R544" i="1"/>
  <c r="I544" i="1"/>
  <c r="R696" i="1"/>
  <c r="K696" i="1"/>
  <c r="R486" i="1"/>
  <c r="I486" i="1"/>
  <c r="R597" i="1"/>
  <c r="K597" i="1"/>
  <c r="P256" i="1"/>
  <c r="G256" i="1"/>
  <c r="P567" i="1"/>
  <c r="G567" i="1"/>
  <c r="J672" i="1"/>
  <c r="R672" i="1"/>
  <c r="R379" i="1"/>
  <c r="I379" i="1"/>
  <c r="K664" i="1"/>
  <c r="R664" i="1"/>
  <c r="R574" i="1"/>
  <c r="J574" i="1"/>
  <c r="R505" i="1"/>
  <c r="J505" i="1"/>
  <c r="I497" i="1"/>
  <c r="R497" i="1"/>
  <c r="R687" i="1"/>
  <c r="K687" i="1"/>
  <c r="R530" i="1"/>
  <c r="I530" i="1"/>
  <c r="I373" i="1"/>
  <c r="R373" i="1"/>
  <c r="R294" i="1"/>
  <c r="I294" i="1"/>
  <c r="R185" i="1"/>
  <c r="I185" i="1"/>
  <c r="R589" i="1"/>
  <c r="K589" i="1"/>
  <c r="J355" i="1"/>
  <c r="R355" i="1"/>
  <c r="R595" i="1"/>
  <c r="I595" i="1"/>
  <c r="G74" i="1"/>
  <c r="P74" i="1"/>
  <c r="G286" i="1"/>
  <c r="P286" i="1"/>
  <c r="J549" i="1"/>
  <c r="R549" i="1"/>
  <c r="K703" i="1"/>
  <c r="R703" i="1"/>
  <c r="R615" i="1"/>
  <c r="K615" i="1"/>
  <c r="R394" i="1"/>
  <c r="I394" i="1"/>
  <c r="R406" i="1"/>
  <c r="J406" i="1"/>
  <c r="P545" i="1"/>
  <c r="G545" i="1"/>
  <c r="G293" i="1"/>
  <c r="P293" i="1"/>
  <c r="G512" i="1"/>
  <c r="P512" i="1"/>
  <c r="R671" i="1"/>
  <c r="K671" i="1"/>
  <c r="G414" i="1"/>
  <c r="P414" i="1"/>
  <c r="R539" i="1"/>
  <c r="I539" i="1"/>
  <c r="K712" i="1"/>
  <c r="R712" i="1"/>
  <c r="K717" i="1"/>
  <c r="R717" i="1"/>
  <c r="K718" i="1"/>
  <c r="R718" i="1"/>
  <c r="K719" i="1"/>
  <c r="R719" i="1"/>
  <c r="K720" i="1"/>
  <c r="R720" i="1"/>
  <c r="K721" i="1"/>
  <c r="R721" i="1"/>
  <c r="C12" i="1"/>
  <c r="C11" i="1"/>
  <c r="R660" i="1" l="1"/>
  <c r="K660" i="1"/>
  <c r="G46" i="1"/>
  <c r="P46" i="1"/>
  <c r="R134" i="1"/>
  <c r="I134" i="1"/>
  <c r="R194" i="1"/>
  <c r="I194" i="1"/>
  <c r="R138" i="1"/>
  <c r="I138" i="1"/>
  <c r="G35" i="1"/>
  <c r="P35" i="1"/>
  <c r="R523" i="1"/>
  <c r="I523" i="1"/>
  <c r="K647" i="1"/>
  <c r="R647" i="1"/>
  <c r="R100" i="1"/>
  <c r="I100" i="1"/>
  <c r="H58" i="1"/>
  <c r="R58" i="1"/>
  <c r="I162" i="1"/>
  <c r="R162" i="1"/>
  <c r="I292" i="1"/>
  <c r="R292" i="1"/>
  <c r="I309" i="1"/>
  <c r="R309" i="1"/>
  <c r="R147" i="1"/>
  <c r="I147" i="1"/>
  <c r="O712" i="1"/>
  <c r="O606" i="1"/>
  <c r="O716" i="1"/>
  <c r="O621" i="1"/>
  <c r="O632" i="1"/>
  <c r="O641" i="1"/>
  <c r="O661" i="1"/>
  <c r="O605" i="1"/>
  <c r="O611" i="1"/>
  <c r="O604" i="1"/>
  <c r="O580" i="1"/>
  <c r="O434" i="1"/>
  <c r="O714" i="1"/>
  <c r="O700" i="1"/>
  <c r="O633" i="1"/>
  <c r="O638" i="1"/>
  <c r="O592" i="1"/>
  <c r="O600" i="1"/>
  <c r="O628" i="1"/>
  <c r="O644" i="1"/>
  <c r="O717" i="1"/>
  <c r="O680" i="1"/>
  <c r="O694" i="1"/>
  <c r="O672" i="1"/>
  <c r="O681" i="1"/>
  <c r="O682" i="1"/>
  <c r="O612" i="1"/>
  <c r="O601" i="1"/>
  <c r="O598" i="1"/>
  <c r="O617" i="1"/>
  <c r="O648" i="1"/>
  <c r="O659" i="1"/>
  <c r="O587" i="1"/>
  <c r="O620" i="1"/>
  <c r="O673" i="1"/>
  <c r="O658" i="1"/>
  <c r="O578" i="1"/>
  <c r="O678" i="1"/>
  <c r="O591" i="1"/>
  <c r="O608" i="1"/>
  <c r="O718" i="1"/>
  <c r="O688" i="1"/>
  <c r="O211" i="1"/>
  <c r="O709" i="1"/>
  <c r="O654" i="1"/>
  <c r="O662" i="1"/>
  <c r="O692" i="1"/>
  <c r="O707" i="1"/>
  <c r="O676" i="1"/>
  <c r="O603" i="1"/>
  <c r="O706" i="1"/>
  <c r="O407" i="1"/>
  <c r="O651" i="1"/>
  <c r="O595" i="1"/>
  <c r="O623" i="1"/>
  <c r="O629" i="1"/>
  <c r="O713" i="1"/>
  <c r="O637" i="1"/>
  <c r="O636" i="1"/>
  <c r="O653" i="1"/>
  <c r="O719" i="1"/>
  <c r="O693" i="1"/>
  <c r="O686" i="1"/>
  <c r="O643" i="1"/>
  <c r="O639" i="1"/>
  <c r="O642" i="1"/>
  <c r="O589" i="1"/>
  <c r="O690" i="1"/>
  <c r="O627" i="1"/>
  <c r="O695" i="1"/>
  <c r="O581" i="1"/>
  <c r="O685" i="1"/>
  <c r="O665" i="1"/>
  <c r="O646" i="1"/>
  <c r="O667" i="1"/>
  <c r="O671" i="1"/>
  <c r="O593" i="1"/>
  <c r="O649" i="1"/>
  <c r="O715" i="1"/>
  <c r="O720" i="1"/>
  <c r="O618" i="1"/>
  <c r="O655" i="1"/>
  <c r="O679" i="1"/>
  <c r="O337" i="1"/>
  <c r="O596" i="1"/>
  <c r="O683" i="1"/>
  <c r="O645" i="1"/>
  <c r="O630" i="1"/>
  <c r="O619" i="1"/>
  <c r="O669" i="1"/>
  <c r="O635" i="1"/>
  <c r="O696" i="1"/>
  <c r="O590" i="1"/>
  <c r="O614" i="1"/>
  <c r="O426" i="1"/>
  <c r="O657" i="1"/>
  <c r="O691" i="1"/>
  <c r="O625" i="1"/>
  <c r="O721" i="1"/>
  <c r="O701" i="1"/>
  <c r="O430" i="1"/>
  <c r="O708" i="1"/>
  <c r="O675" i="1"/>
  <c r="O610" i="1"/>
  <c r="O622" i="1"/>
  <c r="O640" i="1"/>
  <c r="O616" i="1"/>
  <c r="O579" i="1"/>
  <c r="O416" i="1"/>
  <c r="O666" i="1"/>
  <c r="O594" i="1"/>
  <c r="O650" i="1"/>
  <c r="O687" i="1"/>
  <c r="O609" i="1"/>
  <c r="O419" i="1"/>
  <c r="C15" i="1"/>
  <c r="C18" i="1" s="1"/>
  <c r="O668" i="1"/>
  <c r="O677" i="1"/>
  <c r="O584" i="1"/>
  <c r="O664" i="1"/>
  <c r="O689" i="1"/>
  <c r="O705" i="1"/>
  <c r="O699" i="1"/>
  <c r="O634" i="1"/>
  <c r="O647" i="1"/>
  <c r="O698" i="1"/>
  <c r="O656" i="1"/>
  <c r="O602" i="1"/>
  <c r="O417" i="1"/>
  <c r="O615" i="1"/>
  <c r="O597" i="1"/>
  <c r="O704" i="1"/>
  <c r="O670" i="1"/>
  <c r="O431" i="1"/>
  <c r="O429" i="1"/>
  <c r="O710" i="1"/>
  <c r="O607" i="1"/>
  <c r="O703" i="1"/>
  <c r="O631" i="1"/>
  <c r="O613" i="1"/>
  <c r="O660" i="1"/>
  <c r="O702" i="1"/>
  <c r="O588" i="1"/>
  <c r="O421" i="1"/>
  <c r="O697" i="1"/>
  <c r="O674" i="1"/>
  <c r="O624" i="1"/>
  <c r="O652" i="1"/>
  <c r="O585" i="1"/>
  <c r="O663" i="1"/>
  <c r="O599" i="1"/>
  <c r="O684" i="1"/>
  <c r="O626" i="1"/>
  <c r="O711" i="1"/>
  <c r="O586" i="1"/>
  <c r="C16" i="1"/>
  <c r="D18" i="1" s="1"/>
  <c r="K710" i="1"/>
  <c r="R710" i="1"/>
  <c r="I359" i="1"/>
  <c r="R359" i="1"/>
  <c r="I488" i="1"/>
  <c r="R488" i="1"/>
  <c r="G61" i="1"/>
  <c r="P61" i="1"/>
  <c r="G43" i="1"/>
  <c r="P43" i="1"/>
  <c r="G75" i="1"/>
  <c r="P75" i="1"/>
  <c r="G37" i="1"/>
  <c r="P37" i="1"/>
  <c r="G49" i="1"/>
  <c r="P49" i="1"/>
  <c r="I232" i="1"/>
  <c r="R232" i="1"/>
  <c r="G34" i="1"/>
  <c r="P34" i="1"/>
  <c r="G32" i="1"/>
  <c r="P32" i="1"/>
  <c r="G83" i="1"/>
  <c r="P83" i="1"/>
  <c r="G41" i="1"/>
  <c r="P41" i="1"/>
  <c r="G77" i="1"/>
  <c r="P77" i="1"/>
  <c r="R402" i="1"/>
  <c r="I402" i="1"/>
  <c r="G25" i="1"/>
  <c r="P25" i="1"/>
  <c r="D15" i="1"/>
  <c r="C19" i="1" s="1"/>
  <c r="G79" i="1"/>
  <c r="P79" i="1"/>
  <c r="G30" i="1"/>
  <c r="P30" i="1"/>
  <c r="G44" i="1"/>
  <c r="P44" i="1"/>
  <c r="G65" i="1"/>
  <c r="P65" i="1"/>
  <c r="G29" i="1"/>
  <c r="P29" i="1"/>
  <c r="G27" i="1"/>
  <c r="P27" i="1"/>
  <c r="G48" i="1"/>
  <c r="P48" i="1"/>
  <c r="G31" i="1"/>
  <c r="P31" i="1"/>
  <c r="G64" i="1"/>
  <c r="P64" i="1"/>
  <c r="R716" i="1"/>
  <c r="K716" i="1"/>
  <c r="G69" i="1"/>
  <c r="P69" i="1"/>
  <c r="G66" i="1"/>
  <c r="P66" i="1"/>
  <c r="G62" i="1"/>
  <c r="P62" i="1"/>
  <c r="G45" i="1"/>
  <c r="P45" i="1"/>
  <c r="G47" i="1"/>
  <c r="P47" i="1"/>
  <c r="G40" i="1"/>
  <c r="P40" i="1"/>
  <c r="I303" i="1"/>
  <c r="R303" i="1"/>
  <c r="G60" i="1"/>
  <c r="P60" i="1"/>
  <c r="I567" i="1"/>
  <c r="R567" i="1"/>
  <c r="I562" i="1"/>
  <c r="R562" i="1"/>
  <c r="R556" i="1"/>
  <c r="I556" i="1"/>
  <c r="I293" i="1"/>
  <c r="R293" i="1"/>
  <c r="I74" i="1"/>
  <c r="R74" i="1"/>
  <c r="R536" i="1"/>
  <c r="I536" i="1"/>
  <c r="I321" i="1"/>
  <c r="R321" i="1"/>
  <c r="I376" i="1"/>
  <c r="R376" i="1"/>
  <c r="I390" i="1"/>
  <c r="R390" i="1"/>
  <c r="R285" i="1"/>
  <c r="I285" i="1"/>
  <c r="R545" i="1"/>
  <c r="I545" i="1"/>
  <c r="R256" i="1"/>
  <c r="I256" i="1"/>
  <c r="I386" i="1"/>
  <c r="R386" i="1"/>
  <c r="R378" i="1"/>
  <c r="I378" i="1"/>
  <c r="J593" i="1"/>
  <c r="R593" i="1"/>
  <c r="R435" i="1"/>
  <c r="J435" i="1"/>
  <c r="J414" i="1"/>
  <c r="R414" i="1"/>
  <c r="I398" i="1"/>
  <c r="R398" i="1"/>
  <c r="I336" i="1"/>
  <c r="R336" i="1"/>
  <c r="R115" i="1"/>
  <c r="I115" i="1"/>
  <c r="I130" i="1"/>
  <c r="R130" i="1"/>
  <c r="R97" i="1"/>
  <c r="I97" i="1"/>
  <c r="I443" i="1"/>
  <c r="R443" i="1"/>
  <c r="I485" i="1"/>
  <c r="R485" i="1"/>
  <c r="I374" i="1"/>
  <c r="R374" i="1"/>
  <c r="R582" i="1"/>
  <c r="J582" i="1"/>
  <c r="R495" i="1"/>
  <c r="I495" i="1"/>
  <c r="I439" i="1"/>
  <c r="R439" i="1"/>
  <c r="I195" i="1"/>
  <c r="R195" i="1"/>
  <c r="R269" i="1"/>
  <c r="I269" i="1"/>
  <c r="R468" i="1"/>
  <c r="I468" i="1"/>
  <c r="R596" i="1"/>
  <c r="J596" i="1"/>
  <c r="R329" i="1"/>
  <c r="I329" i="1"/>
  <c r="I452" i="1"/>
  <c r="R452" i="1"/>
  <c r="I512" i="1"/>
  <c r="R512" i="1"/>
  <c r="I286" i="1"/>
  <c r="R286" i="1"/>
  <c r="R480" i="1"/>
  <c r="I480" i="1"/>
  <c r="I467" i="1"/>
  <c r="R467" i="1"/>
  <c r="I188" i="1"/>
  <c r="R188" i="1"/>
  <c r="I320" i="1"/>
  <c r="R320" i="1"/>
  <c r="R35" i="1" l="1"/>
  <c r="H35" i="1"/>
  <c r="H46" i="1"/>
  <c r="R46" i="1"/>
  <c r="F18" i="1"/>
  <c r="F19" i="1" s="1"/>
  <c r="R47" i="1"/>
  <c r="H47" i="1"/>
  <c r="I69" i="1"/>
  <c r="R69" i="1"/>
  <c r="R48" i="1"/>
  <c r="H48" i="1"/>
  <c r="H44" i="1"/>
  <c r="R44" i="1"/>
  <c r="R32" i="1"/>
  <c r="H32" i="1"/>
  <c r="R37" i="1"/>
  <c r="H37" i="1"/>
  <c r="H60" i="1"/>
  <c r="R60" i="1"/>
  <c r="R45" i="1"/>
  <c r="H45" i="1"/>
  <c r="R27" i="1"/>
  <c r="H27" i="1"/>
  <c r="H30" i="1"/>
  <c r="R30" i="1"/>
  <c r="I77" i="1"/>
  <c r="R77" i="1"/>
  <c r="H34" i="1"/>
  <c r="R34" i="1"/>
  <c r="I75" i="1"/>
  <c r="R75" i="1"/>
  <c r="H62" i="1"/>
  <c r="R62" i="1"/>
  <c r="H64" i="1"/>
  <c r="R64" i="1"/>
  <c r="H29" i="1"/>
  <c r="R29" i="1"/>
  <c r="R79" i="1"/>
  <c r="I79" i="1"/>
  <c r="R41" i="1"/>
  <c r="H41" i="1"/>
  <c r="R43" i="1"/>
  <c r="H43" i="1"/>
  <c r="R40" i="1"/>
  <c r="H40" i="1"/>
  <c r="H66" i="1"/>
  <c r="R66" i="1"/>
  <c r="H31" i="1"/>
  <c r="R31" i="1"/>
  <c r="R65" i="1"/>
  <c r="H65" i="1"/>
  <c r="R25" i="1"/>
  <c r="H25" i="1"/>
  <c r="I83" i="1"/>
  <c r="R83" i="1"/>
  <c r="R49" i="1"/>
  <c r="H49" i="1"/>
  <c r="H61" i="1"/>
  <c r="R61" i="1"/>
  <c r="E14" i="1" l="1"/>
</calcChain>
</file>

<file path=xl/sharedStrings.xml><?xml version="1.0" encoding="utf-8"?>
<sst xmlns="http://schemas.openxmlformats.org/spreadsheetml/2006/main" count="5747" uniqueCount="1971">
  <si>
    <t>V0508 Oph / GSC 01019-01840</t>
  </si>
  <si>
    <t>System Type:</t>
  </si>
  <si>
    <t>EW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</si>
  <si>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</si>
  <si>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</si>
  <si>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</si>
  <si>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</si>
  <si>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</si>
  <si>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</si>
  <si>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(row #)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</si>
  <si>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</si>
  <si>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</si>
  <si>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</si>
  <si>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</si>
  <si>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</si>
  <si>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</si>
  <si>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</si>
  <si>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</si>
  <si>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</si>
  <si>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</si>
  <si>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</si>
  <si>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</si>
  <si>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</si>
  <si>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</si>
  <si>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</si>
  <si>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</si>
  <si>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</si>
  <si>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</si>
  <si>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</si>
  <si>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</si>
  <si>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</si>
  <si>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</si>
  <si>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</si>
  <si>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</si>
  <si>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</si>
  <si>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</si>
  <si>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</si>
  <si>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</si>
  <si>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</si>
  <si>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S6</t>
  </si>
  <si>
    <t>Misc</t>
  </si>
  <si>
    <t>Lin Fit</t>
  </si>
  <si>
    <t>Q. Fit</t>
  </si>
  <si>
    <t>Date</t>
  </si>
  <si>
    <t>BAD?</t>
  </si>
  <si>
    <t> AN 261.212 </t>
  </si>
  <si>
    <t>I</t>
  </si>
  <si>
    <t> IODE 4.2.232 </t>
  </si>
  <si>
    <t>II</t>
  </si>
  <si>
    <t>1964AJ.....69..316F</t>
  </si>
  <si>
    <t>?</t>
  </si>
  <si>
    <t>Koch 1961</t>
  </si>
  <si>
    <t> MVS 2.125 </t>
  </si>
  <si>
    <t> PZP 3.247 </t>
  </si>
  <si>
    <t> PZ 14.348 </t>
  </si>
  <si>
    <t>BBSAG Bull...14</t>
  </si>
  <si>
    <t>BBSAG Bull...24</t>
  </si>
  <si>
    <t>Locher K</t>
  </si>
  <si>
    <t>B</t>
  </si>
  <si>
    <t>v</t>
  </si>
  <si>
    <t>BBSAG Bull...25</t>
  </si>
  <si>
    <t>Elias D</t>
  </si>
  <si>
    <t>K</t>
  </si>
  <si>
    <t>BBSAG Bull...26</t>
  </si>
  <si>
    <t>BBSAG Bull...29</t>
  </si>
  <si>
    <t>BBSAG Bull...30</t>
  </si>
  <si>
    <t>BBSAG Bull...31</t>
  </si>
  <si>
    <t>BBSAG Bull...32</t>
  </si>
  <si>
    <t>BBSAG Bull...33</t>
  </si>
  <si>
    <t>BBSAG Bull.2</t>
  </si>
  <si>
    <t>BBSAG Bull.3</t>
  </si>
  <si>
    <t>BBSAG Bull.4</t>
  </si>
  <si>
    <t>BBSAG Bull.5</t>
  </si>
  <si>
    <t>BBSAG Bull.6</t>
  </si>
  <si>
    <t>BBSAG Bull.7</t>
  </si>
  <si>
    <t>BBSAG Bull.8</t>
  </si>
  <si>
    <t>BBSAG Bull.9</t>
  </si>
  <si>
    <t>BBSAG Bull.10</t>
  </si>
  <si>
    <t>BBSAG Bull.11</t>
  </si>
  <si>
    <t>BBSAG Bull.12</t>
  </si>
  <si>
    <t>BBSAG Bull.13</t>
  </si>
  <si>
    <t>BBSAG Bull.14</t>
  </si>
  <si>
    <t>BBSAG Bull.15</t>
  </si>
  <si>
    <t>BBSAG Bull.16</t>
  </si>
  <si>
    <t> BBS 16 </t>
  </si>
  <si>
    <t>BBSAG Bull.17</t>
  </si>
  <si>
    <t>BBSAG Bull.18</t>
  </si>
  <si>
    <t>BBSAG Bull.21</t>
  </si>
  <si>
    <t>BBSAG Bull.22</t>
  </si>
  <si>
    <t>BBSAG Bull.23</t>
  </si>
  <si>
    <t>BBSAG Bull.24</t>
  </si>
  <si>
    <t>BBSAG Bull.27</t>
  </si>
  <si>
    <t>BBSAG Bull.28</t>
  </si>
  <si>
    <t>BBSAG Bull.29</t>
  </si>
  <si>
    <t>BBSAG Bull.30</t>
  </si>
  <si>
    <t>BBSAG Bull.31</t>
  </si>
  <si>
    <t>BBSAG Bull.32</t>
  </si>
  <si>
    <t>BBSAG Bull.33</t>
  </si>
  <si>
    <t>BBSAG Bull.34</t>
  </si>
  <si>
    <t>BBSAG Bull.35</t>
  </si>
  <si>
    <t>BBSAG Bull.36</t>
  </si>
  <si>
    <t>BBSAG Bull.37</t>
  </si>
  <si>
    <t>BBSAG Bull.38</t>
  </si>
  <si>
    <t>BBSAG Bull.39</t>
  </si>
  <si>
    <t>BBSAG Bull.42</t>
  </si>
  <si>
    <t>BBSAG Bull.43</t>
  </si>
  <si>
    <t>BBSAG Bull.44</t>
  </si>
  <si>
    <t>BBSAG 44</t>
  </si>
  <si>
    <t>BBSAG 45</t>
  </si>
  <si>
    <t>BBSAG Bull.45</t>
  </si>
  <si>
    <t>BBSAG Bull.46</t>
  </si>
  <si>
    <t>BBSAG 46</t>
  </si>
  <si>
    <t>BBSAG Bull.48</t>
  </si>
  <si>
    <t>BBSAG Bull.49</t>
  </si>
  <si>
    <t>MVS 9,18</t>
  </si>
  <si>
    <t>VS 9,18           K</t>
  </si>
  <si>
    <t>BBSAG Bull.51</t>
  </si>
  <si>
    <t>BBSAG 54</t>
  </si>
  <si>
    <t>BBSAG Bull.54</t>
  </si>
  <si>
    <t>BBSAG Bull.56</t>
  </si>
  <si>
    <t>BBSAG Bull.55</t>
  </si>
  <si>
    <t> BBS 55 </t>
  </si>
  <si>
    <t>BRNO 26</t>
  </si>
  <si>
    <t>IBVS 2317</t>
  </si>
  <si>
    <t>IBVS 2828</t>
  </si>
  <si>
    <t>p</t>
  </si>
  <si>
    <t>BBSAG Bull.57</t>
  </si>
  <si>
    <t>BBSAG Bull.58</t>
  </si>
  <si>
    <t>BBSAG Bull.59</t>
  </si>
  <si>
    <t>BBSAG Bull.60</t>
  </si>
  <si>
    <t>IBVS 2344</t>
  </si>
  <si>
    <t>GCVS 4</t>
  </si>
  <si>
    <t>BBSAG Bull.61</t>
  </si>
  <si>
    <t>BBSAG Bull.62</t>
  </si>
  <si>
    <t>BBSAG 62</t>
  </si>
  <si>
    <t>BBSAG Bull.64</t>
  </si>
  <si>
    <t>BBSAG Bull.65</t>
  </si>
  <si>
    <t>BBSAG Bull.66</t>
  </si>
  <si>
    <t>BBSAG Bull.67</t>
  </si>
  <si>
    <t>BAV-M 38</t>
  </si>
  <si>
    <t>BBSAG Bull.68</t>
  </si>
  <si>
    <t>BBSAG Bull.69</t>
  </si>
  <si>
    <t>BBSAG Bull.71</t>
  </si>
  <si>
    <t>BBSAG Bull.73</t>
  </si>
  <si>
    <t>BBSAG Bull.72</t>
  </si>
  <si>
    <t>BBSAG Bull.74</t>
  </si>
  <si>
    <t> ASS 113.83 </t>
  </si>
  <si>
    <t>BBSAG Bull.76</t>
  </si>
  <si>
    <t>PASP 98,690</t>
  </si>
  <si>
    <t> AOEB 10 </t>
  </si>
  <si>
    <t>BRNO 27</t>
  </si>
  <si>
    <t>VSB 47 </t>
  </si>
  <si>
    <t>BBSAG Bull.77</t>
  </si>
  <si>
    <t>BBSAG Bull.78</t>
  </si>
  <si>
    <t>BBSAG Bull.80</t>
  </si>
  <si>
    <t>BRNO 28</t>
  </si>
  <si>
    <t>IBVS 3153</t>
  </si>
  <si>
    <t>BBSAG Bull.81</t>
  </si>
  <si>
    <t>BBSAG Bull.84</t>
  </si>
  <si>
    <t>BBSAG Bull.85</t>
  </si>
  <si>
    <t>AS AP 231,365</t>
  </si>
  <si>
    <t>BBSAG Bull.86</t>
  </si>
  <si>
    <t>BRNO 30</t>
  </si>
  <si>
    <t>BBSAG Bull.88</t>
  </si>
  <si>
    <t>BBSAG Bull.89</t>
  </si>
  <si>
    <t>IBVS 4263</t>
  </si>
  <si>
    <t>BBSAG Bull.90</t>
  </si>
  <si>
    <t>BBSAG Bull.91</t>
  </si>
  <si>
    <t>BBSAG Bull.92</t>
  </si>
  <si>
    <t>BBSAG Bull.95</t>
  </si>
  <si>
    <t>BBSAG Bull.96</t>
  </si>
  <si>
    <t>BBSAG Bull.98</t>
  </si>
  <si>
    <t>BBSAG Bull.99</t>
  </si>
  <si>
    <t>BBSAG Bull.100</t>
  </si>
  <si>
    <t>BBSAG Bull.101</t>
  </si>
  <si>
    <t>BBSAG Bull.102</t>
  </si>
  <si>
    <t>BBSAG Bull.103</t>
  </si>
  <si>
    <t>BBSAG Bull.104</t>
  </si>
  <si>
    <t>BBSAG Bull.105</t>
  </si>
  <si>
    <t>BBSAG Bull.106</t>
  </si>
  <si>
    <t>BBSAG Bull.107</t>
  </si>
  <si>
    <t>BBSAG Bull.108</t>
  </si>
  <si>
    <t>IBVS 4382</t>
  </si>
  <si>
    <t>BBSAG Bull.109</t>
  </si>
  <si>
    <t>BBSAG Bull.110</t>
  </si>
  <si>
    <t>BBSAG Bull.111</t>
  </si>
  <si>
    <t>BBSAG Bull.112</t>
  </si>
  <si>
    <t>IBVS 4472</t>
  </si>
  <si>
    <t>BBSAG 112</t>
  </si>
  <si>
    <t>BBSAG Bull.113</t>
  </si>
  <si>
    <t>BBSAG Bull.114</t>
  </si>
  <si>
    <t>BBSAG Bull.115</t>
  </si>
  <si>
    <t>IBVS 4606</t>
  </si>
  <si>
    <t>BBSAG Bull.116</t>
  </si>
  <si>
    <t>BBSAG Bull.117</t>
  </si>
  <si>
    <t>BBSAG Bull.118</t>
  </si>
  <si>
    <t>IBVS 4712</t>
  </si>
  <si>
    <t>BBSAG 119</t>
  </si>
  <si>
    <t>BBSAG 120</t>
  </si>
  <si>
    <t>IBVS 5017</t>
  </si>
  <si>
    <t> BBS 121 </t>
  </si>
  <si>
    <t> BBS 122 </t>
  </si>
  <si>
    <t> BBS 123 </t>
  </si>
  <si>
    <t> BRNO 32 </t>
  </si>
  <si>
    <t>IBVS 5296</t>
  </si>
  <si>
    <t>IBVS 4840</t>
  </si>
  <si>
    <t> BBS 124 </t>
  </si>
  <si>
    <t> BBS 125 </t>
  </si>
  <si>
    <t> BBS 126 </t>
  </si>
  <si>
    <t> BBS 127 </t>
  </si>
  <si>
    <t>BBSAG 128</t>
  </si>
  <si>
    <t>VSB 40 </t>
  </si>
  <si>
    <t>IBVS 5364</t>
  </si>
  <si>
    <t>IBVS 5438</t>
  </si>
  <si>
    <t>IBVS 5643</t>
  </si>
  <si>
    <t>VSB 42 </t>
  </si>
  <si>
    <t>IBVS 5543</t>
  </si>
  <si>
    <t>IBVS 5502</t>
  </si>
  <si>
    <t>IBVS 5588</t>
  </si>
  <si>
    <t>OEJV 0003</t>
  </si>
  <si>
    <t>OEJV 0074</t>
  </si>
  <si>
    <t>VSB 44 </t>
  </si>
  <si>
    <t>IBVS 5754</t>
  </si>
  <si>
    <t>IBVS 5677</t>
  </si>
  <si>
    <t> AOEB 12 </t>
  </si>
  <si>
    <t>VSB 45 </t>
  </si>
  <si>
    <t>IBVS 5874</t>
  </si>
  <si>
    <t>IBVS 5898</t>
  </si>
  <si>
    <t>JAVSO..36..186</t>
  </si>
  <si>
    <t>IBVS 5870</t>
  </si>
  <si>
    <t>IBVS 5887</t>
  </si>
  <si>
    <t>IBVS 5917</t>
  </si>
  <si>
    <t>OEJV 0107</t>
  </si>
  <si>
    <t>VSB 50 </t>
  </si>
  <si>
    <t>JAVSO..38...85</t>
  </si>
  <si>
    <t>IBVS 5980</t>
  </si>
  <si>
    <t>JAVSO..39...94</t>
  </si>
  <si>
    <t>IBVS 5945</t>
  </si>
  <si>
    <t>OEJV 0137</t>
  </si>
  <si>
    <t>VSB 51 </t>
  </si>
  <si>
    <t>JAVSO..39..177</t>
  </si>
  <si>
    <t>IBVS 6044</t>
  </si>
  <si>
    <t>IBVS 6044 </t>
  </si>
  <si>
    <t>OEJV 0160</t>
  </si>
  <si>
    <t>VSB 53 </t>
  </si>
  <si>
    <t> JAAVSO 41;122 </t>
  </si>
  <si>
    <t>2013JAVSO..41..122</t>
  </si>
  <si>
    <t>IBVS 6029</t>
  </si>
  <si>
    <t>OEJV 0165</t>
  </si>
  <si>
    <t>6,00E-05</t>
  </si>
  <si>
    <t>IBVS 6167</t>
  </si>
  <si>
    <t>JAVSO..41..328</t>
  </si>
  <si>
    <t> JAAVSO 43-1 </t>
  </si>
  <si>
    <t>JAVSO 43, 77</t>
  </si>
  <si>
    <t>JAVSO..43…77</t>
  </si>
  <si>
    <t>JAVSO..42..426</t>
  </si>
  <si>
    <t>IBVS 6149</t>
  </si>
  <si>
    <t>OEJV 0179</t>
  </si>
  <si>
    <t>IBVS 6157</t>
  </si>
  <si>
    <t>JAVSO..43..238</t>
  </si>
  <si>
    <t>JAVSO..44..164</t>
  </si>
  <si>
    <t>JAVSO..45..121</t>
  </si>
  <si>
    <t>IBVS 6244</t>
  </si>
  <si>
    <t>JAVSO..45..215</t>
  </si>
  <si>
    <t>JAVSO..46…79 (2018)</t>
  </si>
  <si>
    <t>JAVSO..47..105</t>
  </si>
  <si>
    <t>RHN 2020</t>
  </si>
  <si>
    <t>JAVSO..46..184</t>
  </si>
  <si>
    <t>JAVSO..47..263</t>
  </si>
  <si>
    <t>JAVSO..48…87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</si>
  <si>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</si>
  <si>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</si>
  <si>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</si>
  <si>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</si>
  <si>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</si>
  <si>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</si>
  <si>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</si>
  <si>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</si>
  <si>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2434530.868 </t>
  </si>
  <si>
    <t> 02.06.1953 08:49 </t>
  </si>
  <si>
    <t> -0.001 </t>
  </si>
  <si>
    <t>E </t>
  </si>
  <si>
    <t> W.S.Fitch </t>
  </si>
  <si>
    <t> AJ 69.316 </t>
  </si>
  <si>
    <t>2434861.877 </t>
  </si>
  <si>
    <t> 29.04.1954 09:02 </t>
  </si>
  <si>
    <t> 0.007 </t>
  </si>
  <si>
    <t>F </t>
  </si>
  <si>
    <t> R.H.Koch </t>
  </si>
  <si>
    <t> AJ 66.35 </t>
  </si>
  <si>
    <t>2440010.439 </t>
  </si>
  <si>
    <t> 02.06.1968 22:32 </t>
  </si>
  <si>
    <t> -0.039 </t>
  </si>
  <si>
    <t>V </t>
  </si>
  <si>
    <t> R.Diethelm </t>
  </si>
  <si>
    <t> ORI 109 </t>
  </si>
  <si>
    <t>2440713.503 </t>
  </si>
  <si>
    <t> 07.05.1970 00:04 </t>
  </si>
  <si>
    <t> -0.007 </t>
  </si>
  <si>
    <t> ORI 119 </t>
  </si>
  <si>
    <t>2440720.579 </t>
  </si>
  <si>
    <t> 14.05.1970 01:53 </t>
  </si>
  <si>
    <t> 0.001 </t>
  </si>
  <si>
    <t>2440725.567 </t>
  </si>
  <si>
    <t> 19.05.1970 01:36 </t>
  </si>
  <si>
    <t> -0.010 </t>
  </si>
  <si>
    <t>2440731.427 </t>
  </si>
  <si>
    <t> 24.05.1970 22:14 </t>
  </si>
  <si>
    <t> -0.012 </t>
  </si>
  <si>
    <t>2440733.491 </t>
  </si>
  <si>
    <t> 26.05.1970 23:47 </t>
  </si>
  <si>
    <t> -0.016 </t>
  </si>
  <si>
    <t>2440735.408 </t>
  </si>
  <si>
    <t> 28.05.1970 21:47 </t>
  </si>
  <si>
    <t> 0.004 </t>
  </si>
  <si>
    <t>2440735.574 </t>
  </si>
  <si>
    <t> 29.05.1970 01:46 </t>
  </si>
  <si>
    <t> -0.002 </t>
  </si>
  <si>
    <t>2440740.573 </t>
  </si>
  <si>
    <t> 03.06.1970 01:45 </t>
  </si>
  <si>
    <t> -0.003 </t>
  </si>
  <si>
    <t> K.Locher </t>
  </si>
  <si>
    <t>2440741.433 </t>
  </si>
  <si>
    <t> 03.06.1970 22:23 </t>
  </si>
  <si>
    <t> -0.005 </t>
  </si>
  <si>
    <t>2440742.475 </t>
  </si>
  <si>
    <t> 04.06.1970 23:24 </t>
  </si>
  <si>
    <t> 0.003 </t>
  </si>
  <si>
    <t>2440743.516 </t>
  </si>
  <si>
    <t> 06.06.1970 00:23 </t>
  </si>
  <si>
    <t> 0.010 </t>
  </si>
  <si>
    <t>2440750.400 </t>
  </si>
  <si>
    <t> 12.06.1970 21:36 </t>
  </si>
  <si>
    <t> ORI 120 </t>
  </si>
  <si>
    <t>2440753.502 </t>
  </si>
  <si>
    <t> 16.06.1970 00:02 </t>
  </si>
  <si>
    <t>2440763.494 </t>
  </si>
  <si>
    <t> 25.06.1970 23:51 </t>
  </si>
  <si>
    <t>2440780.411 </t>
  </si>
  <si>
    <t> 12.07.1970 21:51 </t>
  </si>
  <si>
    <t> 0.012 </t>
  </si>
  <si>
    <t>2440790.393 </t>
  </si>
  <si>
    <t> 22.07.1970 21:25 </t>
  </si>
  <si>
    <t>2440795.401 </t>
  </si>
  <si>
    <t> 27.07.1970 21:37 </t>
  </si>
  <si>
    <t>2440795.406 </t>
  </si>
  <si>
    <t> 27.07.1970 21:44 </t>
  </si>
  <si>
    <t> 0.008 </t>
  </si>
  <si>
    <t>2440795.563 </t>
  </si>
  <si>
    <t> 28.07.1970 01:30 </t>
  </si>
  <si>
    <t>2440796.440 </t>
  </si>
  <si>
    <t> 28.07.1970 22:33 </t>
  </si>
  <si>
    <t>2440799.528 </t>
  </si>
  <si>
    <t> 01.08.1970 00:40 </t>
  </si>
  <si>
    <t>2440803.494 </t>
  </si>
  <si>
    <t> 04.08.1970 23:51 </t>
  </si>
  <si>
    <t> -0.006 </t>
  </si>
  <si>
    <t>2440830.388 </t>
  </si>
  <si>
    <t> 31.08.1970 21:18 </t>
  </si>
  <si>
    <t> ORI 121 </t>
  </si>
  <si>
    <t>2440844.344 </t>
  </si>
  <si>
    <t> 14.09.1970 20:15 </t>
  </si>
  <si>
    <t> -0.014 </t>
  </si>
  <si>
    <t>2440853.310 </t>
  </si>
  <si>
    <t> 23.09.1970 19:26 </t>
  </si>
  <si>
    <t> -0.013 </t>
  </si>
  <si>
    <t>2441028.645 </t>
  </si>
  <si>
    <t> 18.03.1971 03:28 </t>
  </si>
  <si>
    <t> ORI 124 </t>
  </si>
  <si>
    <t>2441043.643 </t>
  </si>
  <si>
    <t> 02.04.1971 03:25 </t>
  </si>
  <si>
    <t>2441070.547 </t>
  </si>
  <si>
    <t> 29.04.1971 01:07 </t>
  </si>
  <si>
    <t> 0.005 </t>
  </si>
  <si>
    <t> ORI 125 </t>
  </si>
  <si>
    <t>2441080.535 </t>
  </si>
  <si>
    <t> 09.05.1971 00:50 </t>
  </si>
  <si>
    <t>2441088.473 </t>
  </si>
  <si>
    <t> 16.05.1971 23:21 </t>
  </si>
  <si>
    <t> 0.002 </t>
  </si>
  <si>
    <t>2441115.534 </t>
  </si>
  <si>
    <t> 13.06.1971 00:48 </t>
  </si>
  <si>
    <t>2441116.571 </t>
  </si>
  <si>
    <t> 14.06.1971 01:42 </t>
  </si>
  <si>
    <t>2441130.540 </t>
  </si>
  <si>
    <t> 28.06.1971 00:57 </t>
  </si>
  <si>
    <t> ORI 126 </t>
  </si>
  <si>
    <t>2441136.564 </t>
  </si>
  <si>
    <t> 04.07.1971 01:32 </t>
  </si>
  <si>
    <t>2441142.434 </t>
  </si>
  <si>
    <t> 09.07.1971 22:24 </t>
  </si>
  <si>
    <t>2441143.462 </t>
  </si>
  <si>
    <t> 10.07.1971 23:05 </t>
  </si>
  <si>
    <t> A.Meyer </t>
  </si>
  <si>
    <t>2441148.456 </t>
  </si>
  <si>
    <t> 15.07.1971 22:56 </t>
  </si>
  <si>
    <t> -0.009 </t>
  </si>
  <si>
    <t>2441155.535 </t>
  </si>
  <si>
    <t> 23.07.1971 00:50 </t>
  </si>
  <si>
    <t>2441162.438 </t>
  </si>
  <si>
    <t> 29.07.1971 22:30 </t>
  </si>
  <si>
    <t> 0.009 </t>
  </si>
  <si>
    <t>2441176.383 </t>
  </si>
  <si>
    <t> 12.08.1971 21:11 </t>
  </si>
  <si>
    <t>2441181.380 </t>
  </si>
  <si>
    <t> 17.08.1971 21:07 </t>
  </si>
  <si>
    <t>2441182.418 </t>
  </si>
  <si>
    <t> 18.08.1971 22:01 </t>
  </si>
  <si>
    <t>2441200.362 </t>
  </si>
  <si>
    <t> 05.09.1971 20:41 </t>
  </si>
  <si>
    <t> 0.006 </t>
  </si>
  <si>
    <t> H.Peter </t>
  </si>
  <si>
    <t> ORI 127 </t>
  </si>
  <si>
    <t>2441201.384 </t>
  </si>
  <si>
    <t> 06.09.1971 21:12 </t>
  </si>
  <si>
    <t>2441201.391 </t>
  </si>
  <si>
    <t> 06.09.1971 21:23 </t>
  </si>
  <si>
    <t>2441211.374 </t>
  </si>
  <si>
    <t> 16.09.1971 20:58 </t>
  </si>
  <si>
    <t> -0.015 </t>
  </si>
  <si>
    <t>2441215.361 </t>
  </si>
  <si>
    <t> 20.09.1971 20:39 </t>
  </si>
  <si>
    <t> ORI 129 </t>
  </si>
  <si>
    <t>2441220.353 </t>
  </si>
  <si>
    <t> 25.09.1971 20:28 </t>
  </si>
  <si>
    <t>2441233.280 </t>
  </si>
  <si>
    <t> 08.10.1971 18:43 </t>
  </si>
  <si>
    <t> -0.004 </t>
  </si>
  <si>
    <t>2441234.324 </t>
  </si>
  <si>
    <t> 09.10.1971 19:46 </t>
  </si>
  <si>
    <t>2441235.338 </t>
  </si>
  <si>
    <t> 10.10.1971 20:06 </t>
  </si>
  <si>
    <t>2441253.282 </t>
  </si>
  <si>
    <t> 28.10.1971 18:46 </t>
  </si>
  <si>
    <t> 0.000 </t>
  </si>
  <si>
    <t>2441370.676 </t>
  </si>
  <si>
    <t> 23.02.1972 04:13 </t>
  </si>
  <si>
    <t> BBS 2 </t>
  </si>
  <si>
    <t>2441398.619 </t>
  </si>
  <si>
    <t> 22.03.1972 02:51 </t>
  </si>
  <si>
    <t>2441459.463 </t>
  </si>
  <si>
    <t> 21.05.1972 23:06 </t>
  </si>
  <si>
    <t> R.Germann </t>
  </si>
  <si>
    <t> BBS 3 </t>
  </si>
  <si>
    <t>2441472.406 </t>
  </si>
  <si>
    <t> 03.06.1972 21:44 </t>
  </si>
  <si>
    <t>2441473.427 </t>
  </si>
  <si>
    <t> 04.06.1972 22:14 </t>
  </si>
  <si>
    <t>2441473.442 </t>
  </si>
  <si>
    <t> 04.06.1972 22:36 </t>
  </si>
  <si>
    <t> 0.011 </t>
  </si>
  <si>
    <t>2441477.396 </t>
  </si>
  <si>
    <t> 08.06.1972 21:30 </t>
  </si>
  <si>
    <t> -0.000 </t>
  </si>
  <si>
    <t>2441477.554 </t>
  </si>
  <si>
    <t> 09.06.1972 01:17 </t>
  </si>
  <si>
    <t>2441481.535 </t>
  </si>
  <si>
    <t> 13.06.1972 00:50 </t>
  </si>
  <si>
    <t>2441482.404 </t>
  </si>
  <si>
    <t> 13.06.1972 21:41 </t>
  </si>
  <si>
    <t>2441483.426 </t>
  </si>
  <si>
    <t> 14.06.1972 22:13 </t>
  </si>
  <si>
    <t>2441483.430 </t>
  </si>
  <si>
    <t> 14.06.1972 22:19 </t>
  </si>
  <si>
    <t>2441487.389 </t>
  </si>
  <si>
    <t> 18.06.1972 21:20 </t>
  </si>
  <si>
    <t>2441487.566 </t>
  </si>
  <si>
    <t> 19.06.1972 01:35 </t>
  </si>
  <si>
    <t>2441503.434 </t>
  </si>
  <si>
    <t> 04.07.1972 22:24 </t>
  </si>
  <si>
    <t> BBS 4 </t>
  </si>
  <si>
    <t>2441503.441 </t>
  </si>
  <si>
    <t> 04.07.1972 22:35 </t>
  </si>
  <si>
    <t> 0.013 </t>
  </si>
  <si>
    <t>2441507.572 </t>
  </si>
  <si>
    <t> 09.07.1972 01:43 </t>
  </si>
  <si>
    <t>2441511.525 </t>
  </si>
  <si>
    <t> 13.07.1972 00:36 </t>
  </si>
  <si>
    <t>2441512.567 </t>
  </si>
  <si>
    <t> 14.07.1972 01:36 </t>
  </si>
  <si>
    <t>2441513.424 </t>
  </si>
  <si>
    <t> 14.07.1972 22:10 </t>
  </si>
  <si>
    <t>2441516.531 </t>
  </si>
  <si>
    <t> 18.07.1972 00:44 </t>
  </si>
  <si>
    <t>2441517.571 </t>
  </si>
  <si>
    <t> 19.07.1972 01:42 </t>
  </si>
  <si>
    <t>2441521.534 </t>
  </si>
  <si>
    <t> 23.07.1972 00:48 </t>
  </si>
  <si>
    <t>2441528.417 </t>
  </si>
  <si>
    <t> 29.07.1972 22:00 </t>
  </si>
  <si>
    <t>2441536.527 </t>
  </si>
  <si>
    <t> 07.08.1972 00:38 </t>
  </si>
  <si>
    <t> BBS 5 </t>
  </si>
  <si>
    <t>2441554.453 </t>
  </si>
  <si>
    <t> 24.08.1972 22:52 </t>
  </si>
  <si>
    <t>2441562.381 </t>
  </si>
  <si>
    <t> 01.09.1972 21:08 </t>
  </si>
  <si>
    <t>2441581.346 </t>
  </si>
  <si>
    <t> 20.09.1972 20:18 </t>
  </si>
  <si>
    <t>2441581.359 </t>
  </si>
  <si>
    <t> 20.09.1972 20:36 </t>
  </si>
  <si>
    <t>2441582.384 </t>
  </si>
  <si>
    <t> 21.09.1972 21:12 </t>
  </si>
  <si>
    <t>2441589.276 </t>
  </si>
  <si>
    <t> 28.09.1972 18:37 </t>
  </si>
  <si>
    <t>2441591.328 </t>
  </si>
  <si>
    <t> 30.09.1972 19:52 </t>
  </si>
  <si>
    <t> -0.022 </t>
  </si>
  <si>
    <t>2441604.279 </t>
  </si>
  <si>
    <t> 13.10.1972 18:41 </t>
  </si>
  <si>
    <t> BBS 6 </t>
  </si>
  <si>
    <t>2441610.306 </t>
  </si>
  <si>
    <t> 19.10.1972 19:20 </t>
  </si>
  <si>
    <t> -0.008 </t>
  </si>
  <si>
    <t>2441652.201 </t>
  </si>
  <si>
    <t> 30.11.1972 16:49 </t>
  </si>
  <si>
    <t>2441703.750 </t>
  </si>
  <si>
    <t> 21.01.1973 06:00 </t>
  </si>
  <si>
    <t> BBS 7 </t>
  </si>
  <si>
    <t>2441706.678 </t>
  </si>
  <si>
    <t> 24.01.1973 04:16 </t>
  </si>
  <si>
    <t>2441727.712 </t>
  </si>
  <si>
    <t> 14.02.1973 05:05 </t>
  </si>
  <si>
    <t> BBS 8 </t>
  </si>
  <si>
    <t>2441787.534 </t>
  </si>
  <si>
    <t> 15.04.1973 00:48 </t>
  </si>
  <si>
    <t> BBS 9 </t>
  </si>
  <si>
    <t>2441799.609 </t>
  </si>
  <si>
    <t> 27.04.1973 02:36 </t>
  </si>
  <si>
    <t>2441809.607 </t>
  </si>
  <si>
    <t> 07.05.1973 02:34 </t>
  </si>
  <si>
    <t>2441814.432 </t>
  </si>
  <si>
    <t> 11.05.1973 22:22 </t>
  </si>
  <si>
    <t>2441814.606 </t>
  </si>
  <si>
    <t> 12.05.1973 02:32 </t>
  </si>
  <si>
    <t>2441824.432 </t>
  </si>
  <si>
    <t> 21.05.1973 22:22 </t>
  </si>
  <si>
    <t>2441824.598 </t>
  </si>
  <si>
    <t> 22.05.1973 02:21 </t>
  </si>
  <si>
    <t>2441829.429 </t>
  </si>
  <si>
    <t> 26.05.1973 22:17 </t>
  </si>
  <si>
    <t>2441829.596 </t>
  </si>
  <si>
    <t> 27.05.1973 02:18 </t>
  </si>
  <si>
    <t>2441837.358 </t>
  </si>
  <si>
    <t> 03.06.1973 20:35 </t>
  </si>
  <si>
    <t> BBS 10 </t>
  </si>
  <si>
    <t>2441843.571 </t>
  </si>
  <si>
    <t> 10.06.1973 01:42 </t>
  </si>
  <si>
    <t>2441845.465 </t>
  </si>
  <si>
    <t> 11.06.1973 23:09 </t>
  </si>
  <si>
    <t>2441850.460 </t>
  </si>
  <si>
    <t> 16.06.1973 23:02 </t>
  </si>
  <si>
    <t>2441853.393 </t>
  </si>
  <si>
    <t> 19.06.1973 21:25 </t>
  </si>
  <si>
    <t>2441863.570 </t>
  </si>
  <si>
    <t> 30.06.1973 01:40 </t>
  </si>
  <si>
    <t>2441868.388 </t>
  </si>
  <si>
    <t> 04.07.1973 21:18 </t>
  </si>
  <si>
    <t>2441869.421 </t>
  </si>
  <si>
    <t> 05.07.1973 22:06 </t>
  </si>
  <si>
    <t>2441874.424 </t>
  </si>
  <si>
    <t> 10.07.1973 22:10 </t>
  </si>
  <si>
    <t>2441894.428 </t>
  </si>
  <si>
    <t> 30.07.1973 22:16 </t>
  </si>
  <si>
    <t>2441904.424 </t>
  </si>
  <si>
    <t> 09.08.1973 22:10 </t>
  </si>
  <si>
    <t> BBS 11 </t>
  </si>
  <si>
    <t>2441912.352 </t>
  </si>
  <si>
    <t> 17.08.1973 20:26 </t>
  </si>
  <si>
    <t>2441918.377 </t>
  </si>
  <si>
    <t> 23.08.1973 21:02 </t>
  </si>
  <si>
    <t>2441918.378 </t>
  </si>
  <si>
    <t> 23.08.1973 21:04 </t>
  </si>
  <si>
    <t>2441918.385 </t>
  </si>
  <si>
    <t> 23.08.1973 21:14 </t>
  </si>
  <si>
    <t>2441929.421 </t>
  </si>
  <si>
    <t> 03.09.1973 22:06 </t>
  </si>
  <si>
    <t>2441932.345 </t>
  </si>
  <si>
    <t> 06.09.1973 20:16 </t>
  </si>
  <si>
    <t>2441932.349 </t>
  </si>
  <si>
    <t> 06.09.1973 20:22 </t>
  </si>
  <si>
    <t>2441938.382 </t>
  </si>
  <si>
    <t> 12.09.1973 21:10 </t>
  </si>
  <si>
    <t>2441941.308 </t>
  </si>
  <si>
    <t> 15.09.1973 19:23 </t>
  </si>
  <si>
    <t>2441941.312 </t>
  </si>
  <si>
    <t> 15.09.1973 19:29 </t>
  </si>
  <si>
    <t>2441965.275 </t>
  </si>
  <si>
    <t> 09.10.1973 18:36 </t>
  </si>
  <si>
    <t> BBS 12 </t>
  </si>
  <si>
    <t>2441985.268 </t>
  </si>
  <si>
    <t> 29.10.1973 18:25 </t>
  </si>
  <si>
    <t>2442004.236 </t>
  </si>
  <si>
    <t> 17.11.1973 17:39 </t>
  </si>
  <si>
    <t>2442078.706 </t>
  </si>
  <si>
    <t> 31.01.1974 04:56 </t>
  </si>
  <si>
    <t> BBS 13 </t>
  </si>
  <si>
    <t>2442131.638 </t>
  </si>
  <si>
    <t> 25.03.1974 03:18 </t>
  </si>
  <si>
    <t> BBS 14 </t>
  </si>
  <si>
    <t>2442156.457 </t>
  </si>
  <si>
    <t> 18.04.1974 22:58 </t>
  </si>
  <si>
    <t> BBS 15 </t>
  </si>
  <si>
    <t>2442156.467 </t>
  </si>
  <si>
    <t> 18.04.1974 23:12 </t>
  </si>
  <si>
    <t>2442158.531 </t>
  </si>
  <si>
    <t> 21.04.1974 00:44 </t>
  </si>
  <si>
    <t>2442159.563 </t>
  </si>
  <si>
    <t> 22.04.1974 01:30 </t>
  </si>
  <si>
    <t>2442179.565 </t>
  </si>
  <si>
    <t> 12.05.1974 01:33 </t>
  </si>
  <si>
    <t>2442180.427 </t>
  </si>
  <si>
    <t> 12.05.1974 22:14 </t>
  </si>
  <si>
    <t>2442184.387 </t>
  </si>
  <si>
    <t> 16.05.1974 21:17 </t>
  </si>
  <si>
    <t>2442186.459 </t>
  </si>
  <si>
    <t> 18.05.1974 23:00 </t>
  </si>
  <si>
    <t>2442201.457 </t>
  </si>
  <si>
    <t> 02.06.1974 22:58 </t>
  </si>
  <si>
    <t>2442201.460 </t>
  </si>
  <si>
    <t> 02.06.1974 23:02 </t>
  </si>
  <si>
    <t>2442202.492 </t>
  </si>
  <si>
    <t> 03.06.1974 23:48 </t>
  </si>
  <si>
    <t>2442215.418 </t>
  </si>
  <si>
    <t> 16.06.1974 22:01 </t>
  </si>
  <si>
    <t>2442241.454 </t>
  </si>
  <si>
    <t> 12.07.1974 22:53 </t>
  </si>
  <si>
    <t>2442241.458 </t>
  </si>
  <si>
    <t> 12.07.1974 22:59 </t>
  </si>
  <si>
    <t>2442251.445 </t>
  </si>
  <si>
    <t> 22.07.1974 22:40 </t>
  </si>
  <si>
    <t>2442255.414 </t>
  </si>
  <si>
    <t> 26.07.1974 21:56 </t>
  </si>
  <si>
    <t>2442255.426 </t>
  </si>
  <si>
    <t> 26.07.1974 22:13 </t>
  </si>
  <si>
    <t>2442262.498 </t>
  </si>
  <si>
    <t> 02.08.1974 23:57 </t>
  </si>
  <si>
    <t> BBS 17 </t>
  </si>
  <si>
    <t>2442263.376 </t>
  </si>
  <si>
    <t> 03.08.1974 21:01 </t>
  </si>
  <si>
    <t> 0.026 </t>
  </si>
  <si>
    <t>2442266.461 </t>
  </si>
  <si>
    <t> 06.08.1974 23:03 </t>
  </si>
  <si>
    <t>2442275.416 </t>
  </si>
  <si>
    <t> 15.08.1974 21:59 </t>
  </si>
  <si>
    <t>2442303.342 </t>
  </si>
  <si>
    <t> 12.09.1974 20:12 </t>
  </si>
  <si>
    <t>2442303.349 </t>
  </si>
  <si>
    <t> 12.09.1974 20:22 </t>
  </si>
  <si>
    <t>2442461.607 </t>
  </si>
  <si>
    <t> 18.02.1975 02:34 </t>
  </si>
  <si>
    <t> BBS 21 </t>
  </si>
  <si>
    <t>2442468.676 </t>
  </si>
  <si>
    <t> 25.02.1975 04:13 </t>
  </si>
  <si>
    <t>2442473.670 </t>
  </si>
  <si>
    <t> 02.03.1975 04:04 </t>
  </si>
  <si>
    <t>2442516.603 </t>
  </si>
  <si>
    <t> 14.04.1975 02:28 </t>
  </si>
  <si>
    <t> BBS 22 </t>
  </si>
  <si>
    <t>2442524.521 </t>
  </si>
  <si>
    <t> 22.04.1975 00:30 </t>
  </si>
  <si>
    <t>2442528.495 </t>
  </si>
  <si>
    <t> 25.04.1975 23:52 </t>
  </si>
  <si>
    <t>2442532.468 </t>
  </si>
  <si>
    <t> 29.04.1975 23:13 </t>
  </si>
  <si>
    <t>2442540.571 </t>
  </si>
  <si>
    <t> 08.05.1975 01:42 </t>
  </si>
  <si>
    <t>2442546.424 </t>
  </si>
  <si>
    <t> 13.05.1975 22:10 </t>
  </si>
  <si>
    <t>2442546.431 </t>
  </si>
  <si>
    <t> 13.05.1975 22:20 </t>
  </si>
  <si>
    <t>2442551.428 </t>
  </si>
  <si>
    <t> 18.05.1975 22:16 </t>
  </si>
  <si>
    <t>2442561.420 </t>
  </si>
  <si>
    <t> 28.05.1975 22:04 </t>
  </si>
  <si>
    <t>2442561.424 </t>
  </si>
  <si>
    <t> 28.05.1975 22:10 </t>
  </si>
  <si>
    <t>2442571.421 </t>
  </si>
  <si>
    <t> 07.06.1975 22:06 </t>
  </si>
  <si>
    <t> BBS 23 </t>
  </si>
  <si>
    <t>2442571.426 </t>
  </si>
  <si>
    <t> 07.06.1975 22:13 </t>
  </si>
  <si>
    <t>2442578.491 </t>
  </si>
  <si>
    <t> 14.06.1975 23:47 </t>
  </si>
  <si>
    <t>2442597.454 </t>
  </si>
  <si>
    <t> 03.07.1975 22:53 </t>
  </si>
  <si>
    <t>2442601.427 </t>
  </si>
  <si>
    <t> 07.07.1975 22:14 </t>
  </si>
  <si>
    <t>2442606.422 </t>
  </si>
  <si>
    <t> 12.07.1975 22:07 </t>
  </si>
  <si>
    <t>2442617.453 </t>
  </si>
  <si>
    <t> 23.07.1975 22:52 </t>
  </si>
  <si>
    <t>2442620.388 </t>
  </si>
  <si>
    <t> 26.07.1975 21:18 </t>
  </si>
  <si>
    <t>2442645.382 </t>
  </si>
  <si>
    <t> 20.08.1975 21:10 </t>
  </si>
  <si>
    <t>2442664.345 </t>
  </si>
  <si>
    <t> 08.09.1975 20:16 </t>
  </si>
  <si>
    <t> BBS 24 </t>
  </si>
  <si>
    <t>2442678.312 </t>
  </si>
  <si>
    <t> 22.09.1975 19:29 </t>
  </si>
  <si>
    <t>2442712.273 </t>
  </si>
  <si>
    <t> 26.10.1975 18:33 </t>
  </si>
  <si>
    <t>2442746.234 </t>
  </si>
  <si>
    <t> 29.11.1975 17:36 </t>
  </si>
  <si>
    <t>2442839.670 </t>
  </si>
  <si>
    <t> 02.03.1976 04:04 </t>
  </si>
  <si>
    <t> BBS 27 </t>
  </si>
  <si>
    <t>2442882.598 </t>
  </si>
  <si>
    <t> 14.04.1976 02:21 </t>
  </si>
  <si>
    <t>2442889.489 </t>
  </si>
  <si>
    <t> 20.04.1976 23:44 </t>
  </si>
  <si>
    <t>2442898.456 </t>
  </si>
  <si>
    <t> 29.04.1976 22:56 </t>
  </si>
  <si>
    <t>2442922.424 </t>
  </si>
  <si>
    <t> 23.05.1976 22:10 </t>
  </si>
  <si>
    <t> BBS 28 </t>
  </si>
  <si>
    <t>2442922.604 </t>
  </si>
  <si>
    <t> 24.05.1976 02:29 </t>
  </si>
  <si>
    <t>2442926.385 </t>
  </si>
  <si>
    <t> 27.05.1976 21:14 </t>
  </si>
  <si>
    <t>2442927.419 </t>
  </si>
  <si>
    <t> 28.05.1976 22:03 </t>
  </si>
  <si>
    <t>2442935.518 </t>
  </si>
  <si>
    <t> 06.06.1976 00:25 </t>
  </si>
  <si>
    <t>2442937.420 </t>
  </si>
  <si>
    <t> 07.06.1976 22:04 </t>
  </si>
  <si>
    <t>2442944.486 </t>
  </si>
  <si>
    <t> 14.06.1976 23:39 </t>
  </si>
  <si>
    <t>2442947.424 </t>
  </si>
  <si>
    <t> 17.06.1976 22:10 </t>
  </si>
  <si>
    <t>2442951.383 </t>
  </si>
  <si>
    <t> 21.06.1976 21:11 </t>
  </si>
  <si>
    <t>2442951.385 </t>
  </si>
  <si>
    <t> 21.06.1976 21:14 </t>
  </si>
  <si>
    <t>2442956.386 </t>
  </si>
  <si>
    <t> 26.06.1976 21:15 </t>
  </si>
  <si>
    <t>2442957.420 </t>
  </si>
  <si>
    <t> 27.06.1976 22:04 </t>
  </si>
  <si>
    <t>2442964.483 </t>
  </si>
  <si>
    <t> 04.07.1976 23:35 </t>
  </si>
  <si>
    <t> BBS 29 </t>
  </si>
  <si>
    <t>2442971.384 </t>
  </si>
  <si>
    <t> 11.07.1976 21:12 </t>
  </si>
  <si>
    <t>2442993.444 </t>
  </si>
  <si>
    <t> 02.08.1976 22:39 </t>
  </si>
  <si>
    <t>2442996.386 </t>
  </si>
  <si>
    <t> 05.08.1976 21:15 </t>
  </si>
  <si>
    <t>2443005.341 </t>
  </si>
  <si>
    <t> 14.08.1976 20:11 </t>
  </si>
  <si>
    <t>2443016.369 </t>
  </si>
  <si>
    <t> 25.08.1976 20:51 </t>
  </si>
  <si>
    <t>2443016.380 </t>
  </si>
  <si>
    <t> 25.08.1976 21:07 </t>
  </si>
  <si>
    <t>2443036.382 </t>
  </si>
  <si>
    <t> 14.09.1976 21:10 </t>
  </si>
  <si>
    <t> BBS 30 </t>
  </si>
  <si>
    <t>2443046.375 </t>
  </si>
  <si>
    <t> 24.09.1976 21:00 </t>
  </si>
  <si>
    <t>2443058.272 </t>
  </si>
  <si>
    <t> 06.10.1976 18:31 </t>
  </si>
  <si>
    <t>2443088.269 </t>
  </si>
  <si>
    <t> 05.11.1976 18:27 </t>
  </si>
  <si>
    <t> BBS 31 </t>
  </si>
  <si>
    <t>2443180.675 </t>
  </si>
  <si>
    <t> 06.02.1977 04:12 </t>
  </si>
  <si>
    <t> BBS 32 </t>
  </si>
  <si>
    <t>2443281.356 </t>
  </si>
  <si>
    <t> 17.05.1977 20:32 </t>
  </si>
  <si>
    <t> BBS 33 </t>
  </si>
  <si>
    <t>2443297.386 </t>
  </si>
  <si>
    <t> 02.06.1977 21:15 </t>
  </si>
  <si>
    <t>2443328.409 </t>
  </si>
  <si>
    <t> 03.07.1977 21:48 </t>
  </si>
  <si>
    <t> BBS 34 </t>
  </si>
  <si>
    <t>2443347.387 </t>
  </si>
  <si>
    <t> 22.07.1977 21:17 </t>
  </si>
  <si>
    <t>2443371.346 </t>
  </si>
  <si>
    <t> 15.08.1977 20:18 </t>
  </si>
  <si>
    <t>2443435.308 </t>
  </si>
  <si>
    <t> 18.10.1977 19:23 </t>
  </si>
  <si>
    <t> BBS 35 </t>
  </si>
  <si>
    <t>2443453.229 </t>
  </si>
  <si>
    <t> 05.11.1977 17:29 </t>
  </si>
  <si>
    <t>2443542.707 </t>
  </si>
  <si>
    <t> 03.02.1978 04:58 </t>
  </si>
  <si>
    <t> BBS 36 </t>
  </si>
  <si>
    <t>2443631.493 </t>
  </si>
  <si>
    <t> 02.05.1978 23:49 </t>
  </si>
  <si>
    <t> BBS 37 </t>
  </si>
  <si>
    <t>2443656.485 </t>
  </si>
  <si>
    <t> 27.05.1978 23:38 </t>
  </si>
  <si>
    <t>2443658.374 </t>
  </si>
  <si>
    <t> 29.05.1978 20:58 </t>
  </si>
  <si>
    <t>2443663.372 </t>
  </si>
  <si>
    <t> 03.06.1978 20:55 </t>
  </si>
  <si>
    <t>2443663.382 </t>
  </si>
  <si>
    <t> 03.06.1978 21:10 </t>
  </si>
  <si>
    <t>2443671.488 </t>
  </si>
  <si>
    <t> 11.06.1978 23:42 </t>
  </si>
  <si>
    <t>2443699.407 </t>
  </si>
  <si>
    <t> 09.07.1978 21:46 </t>
  </si>
  <si>
    <t> BBS 38 </t>
  </si>
  <si>
    <t>2443703.380 </t>
  </si>
  <si>
    <t> 13.07.1978 21:07 </t>
  </si>
  <si>
    <t>2443711.479 </t>
  </si>
  <si>
    <t> 21.07.1978 23:29 </t>
  </si>
  <si>
    <t>2443714.405 </t>
  </si>
  <si>
    <t> 24.07.1978 21:43 </t>
  </si>
  <si>
    <t>2443723.389 </t>
  </si>
  <si>
    <t> 02.08.1978 21:20 </t>
  </si>
  <si>
    <t> 0.017 </t>
  </si>
  <si>
    <t>2443743.372 </t>
  </si>
  <si>
    <t> 22.08.1978 20:55 </t>
  </si>
  <si>
    <t>2443762.345 </t>
  </si>
  <si>
    <t> 10.09.1978 20:16 </t>
  </si>
  <si>
    <t> BBS 39 </t>
  </si>
  <si>
    <t>2443764.406 </t>
  </si>
  <si>
    <t> 12.09.1978 21:44 </t>
  </si>
  <si>
    <t>2443953.697 </t>
  </si>
  <si>
    <t> 21.03.1979 04:43 </t>
  </si>
  <si>
    <t> BBS 42 </t>
  </si>
  <si>
    <t>2443971.624 </t>
  </si>
  <si>
    <t> 08.04.1979 02:58 </t>
  </si>
  <si>
    <t> BBS 43 </t>
  </si>
  <si>
    <t>2444017.480 </t>
  </si>
  <si>
    <t> 23.05.1979 23:31 </t>
  </si>
  <si>
    <t>2444024.372 </t>
  </si>
  <si>
    <t> 30.05.1979 20:55 </t>
  </si>
  <si>
    <t>2444025.413 </t>
  </si>
  <si>
    <t> 31.05.1979 21:54 </t>
  </si>
  <si>
    <t>2444046.445 </t>
  </si>
  <si>
    <t> 21.06.1979 22:40 </t>
  </si>
  <si>
    <t> BBS 44 </t>
  </si>
  <si>
    <t>2444046.455 </t>
  </si>
  <si>
    <t> 21.06.1979 22:55 </t>
  </si>
  <si>
    <t>2444070.401 </t>
  </si>
  <si>
    <t> 15.07.1979 21:37 </t>
  </si>
  <si>
    <t>2444070.581 </t>
  </si>
  <si>
    <t> 16.07.1979 01:56 </t>
  </si>
  <si>
    <t>2444099.369 </t>
  </si>
  <si>
    <t> 13.08.1979 20:51 </t>
  </si>
  <si>
    <t>2444114.362 </t>
  </si>
  <si>
    <t> 28.08.1979 20:41 </t>
  </si>
  <si>
    <t>2444123.328 </t>
  </si>
  <si>
    <t> 06.09.1979 19:52 </t>
  </si>
  <si>
    <t> BBS 45 </t>
  </si>
  <si>
    <t>2444124.366 </t>
  </si>
  <si>
    <t> 07.09.1979 20:47 </t>
  </si>
  <si>
    <t>2444129.361 </t>
  </si>
  <si>
    <t> 12.09.1979 20:39 </t>
  </si>
  <si>
    <t>2444133.329 </t>
  </si>
  <si>
    <t> 16.09.1979 19:53 </t>
  </si>
  <si>
    <t>2444157.298 </t>
  </si>
  <si>
    <t> 10.10.1979 19:09 </t>
  </si>
  <si>
    <t>2444278.658 </t>
  </si>
  <si>
    <t> 09.02.1980 03:47 </t>
  </si>
  <si>
    <t> BBS 46 </t>
  </si>
  <si>
    <t>2444299.687 </t>
  </si>
  <si>
    <t> 01.03.1980 04:29 </t>
  </si>
  <si>
    <t>2444372.448 </t>
  </si>
  <si>
    <t> 12.05.1980 22:45 </t>
  </si>
  <si>
    <t> BBS 48 </t>
  </si>
  <si>
    <t>2444379.511 </t>
  </si>
  <si>
    <t> 20.05.1980 00:15 </t>
  </si>
  <si>
    <t>2444402.440 </t>
  </si>
  <si>
    <t> 11.06.1980 22:33 </t>
  </si>
  <si>
    <t>2444432.430 </t>
  </si>
  <si>
    <t> 11.07.1980 22:19 </t>
  </si>
  <si>
    <t> BBS 49 </t>
  </si>
  <si>
    <t>2444435.540 </t>
  </si>
  <si>
    <t> 15.07.1980 00:57 </t>
  </si>
  <si>
    <t>2444441.573 </t>
  </si>
  <si>
    <t> 21.07.1980 01:45 </t>
  </si>
  <si>
    <t>2444442.443 </t>
  </si>
  <si>
    <t> 21.07.1980 22:37 </t>
  </si>
  <si>
    <t>2444445.371 </t>
  </si>
  <si>
    <t> 24.07.1980 20:54 </t>
  </si>
  <si>
    <t>2444459.485 </t>
  </si>
  <si>
    <t> 07.08.1980 23:38 </t>
  </si>
  <si>
    <t> -0.019 </t>
  </si>
  <si>
    <t> L.Barski </t>
  </si>
  <si>
    <t> MVS 9.18 </t>
  </si>
  <si>
    <t>2444459.500 </t>
  </si>
  <si>
    <t> 08.08.1980 00:00 </t>
  </si>
  <si>
    <t> K.Chyzni </t>
  </si>
  <si>
    <t>2444459.504 </t>
  </si>
  <si>
    <t> 08.08.1980 00:05 </t>
  </si>
  <si>
    <t> A.Trabacz </t>
  </si>
  <si>
    <t>2444459.509 </t>
  </si>
  <si>
    <t> 08.08.1980 00:12 </t>
  </si>
  <si>
    <t> D.Lis </t>
  </si>
  <si>
    <t>2444466.391 </t>
  </si>
  <si>
    <t> 14.08.1980 21:23 </t>
  </si>
  <si>
    <t>2444470.366 </t>
  </si>
  <si>
    <t> 18.08.1980 20:47 </t>
  </si>
  <si>
    <t>2444533.294 </t>
  </si>
  <si>
    <t> 20.10.1980 19:03 </t>
  </si>
  <si>
    <t> BBS 51 </t>
  </si>
  <si>
    <t>2444707.593 </t>
  </si>
  <si>
    <t> 13.04.1981 02:13 </t>
  </si>
  <si>
    <t> BBS 54 </t>
  </si>
  <si>
    <t>2444711.542 </t>
  </si>
  <si>
    <t> 17.04.1981 01:00 </t>
  </si>
  <si>
    <t>2444742.408 </t>
  </si>
  <si>
    <t> 17.05.1981 21:47 </t>
  </si>
  <si>
    <t> BBS 56 </t>
  </si>
  <si>
    <t>2444757.416 </t>
  </si>
  <si>
    <t> 01.06.1981 21:59 </t>
  </si>
  <si>
    <t>2444758.440 </t>
  </si>
  <si>
    <t> 02.06.1981 22:33 </t>
  </si>
  <si>
    <t> K.Carbol </t>
  </si>
  <si>
    <t> BRNO 26 </t>
  </si>
  <si>
    <t>2444779.467 </t>
  </si>
  <si>
    <t> 23.06.1981 23:12 </t>
  </si>
  <si>
    <t> D.Elias </t>
  </si>
  <si>
    <t>2444783.4265 </t>
  </si>
  <si>
    <t> 27.06.1981 22:14 </t>
  </si>
  <si>
    <t> -0.0093 </t>
  </si>
  <si>
    <t> P.Rovithis </t>
  </si>
  <si>
    <t>IBVS 2317 </t>
  </si>
  <si>
    <t>2444784.4623 </t>
  </si>
  <si>
    <t> 28.06.1981 23:05 </t>
  </si>
  <si>
    <t> -0.0079 </t>
  </si>
  <si>
    <t>2444785.3283 </t>
  </si>
  <si>
    <t> 29.06.1981 19:52 </t>
  </si>
  <si>
    <t> -0.0039 </t>
  </si>
  <si>
    <t>2444785.4958 </t>
  </si>
  <si>
    <t> 29.06.1981 23:53 </t>
  </si>
  <si>
    <t> -0.0088 </t>
  </si>
  <si>
    <t>2444786.3623 </t>
  </si>
  <si>
    <t> 30.06.1981 20:41 </t>
  </si>
  <si>
    <t> -0.0043 </t>
  </si>
  <si>
    <t>2444793.437 </t>
  </si>
  <si>
    <t> 07.07.1981 22:29 </t>
  </si>
  <si>
    <t>2444812.411 </t>
  </si>
  <si>
    <t> 26.07.1981 21:51 </t>
  </si>
  <si>
    <t>2444816.365 </t>
  </si>
  <si>
    <t> 30.07.1981 20:45 </t>
  </si>
  <si>
    <t>2444864.2816 </t>
  </si>
  <si>
    <t> 16.09.1981 18:45 </t>
  </si>
  <si>
    <t> -0.0080 </t>
  </si>
  <si>
    <t>2444865.327 </t>
  </si>
  <si>
    <t> 17.09.1981 19:50 </t>
  </si>
  <si>
    <t>2444889.299 </t>
  </si>
  <si>
    <t> 11.10.1981 19:10 </t>
  </si>
  <si>
    <t> BBS 57 </t>
  </si>
  <si>
    <t>2444919.279 </t>
  </si>
  <si>
    <t> 10.11.1981 18:41 </t>
  </si>
  <si>
    <t>2444972.721 </t>
  </si>
  <si>
    <t> 03.01.1982 05:18 </t>
  </si>
  <si>
    <t> BBS 58 </t>
  </si>
  <si>
    <t>2445036.688 </t>
  </si>
  <si>
    <t> 08.03.1982 04:30 </t>
  </si>
  <si>
    <t> BBS 59 </t>
  </si>
  <si>
    <t>2445060.656 </t>
  </si>
  <si>
    <t> 01.04.1982 03:44 </t>
  </si>
  <si>
    <t>2445064.616 </t>
  </si>
  <si>
    <t> 05.04.1982 02:47 </t>
  </si>
  <si>
    <t> BBS 60 </t>
  </si>
  <si>
    <t>2445078.5785 </t>
  </si>
  <si>
    <t> 19.04.1982 01:53 </t>
  </si>
  <si>
    <t> 0.0006 </t>
  </si>
  <si>
    <t> M.Hoffmann </t>
  </si>
  <si>
    <t>IBVS 2344 </t>
  </si>
  <si>
    <t>2445082.5430 </t>
  </si>
  <si>
    <t> 23.04.1982 01:01 </t>
  </si>
  <si>
    <t> 0.0000 </t>
  </si>
  <si>
    <t>2445092.551 </t>
  </si>
  <si>
    <t> 03.05.1982 01:13 </t>
  </si>
  <si>
    <t>2445104.602 </t>
  </si>
  <si>
    <t> 15.05.1982 02:26 </t>
  </si>
  <si>
    <t>2445105.471 </t>
  </si>
  <si>
    <t> 15.05.1982 23:18 </t>
  </si>
  <si>
    <t>2445115.468 </t>
  </si>
  <si>
    <t> 25.05.1982 23:13 </t>
  </si>
  <si>
    <t>2445138.400 </t>
  </si>
  <si>
    <t> 17.06.1982 21:36 </t>
  </si>
  <si>
    <t> BBS 61 </t>
  </si>
  <si>
    <t>2445158.401 </t>
  </si>
  <si>
    <t> 07.07.1982 21:37 </t>
  </si>
  <si>
    <t>2445193.397 </t>
  </si>
  <si>
    <t> 11.08.1982 21:31 </t>
  </si>
  <si>
    <t> BBS 62 </t>
  </si>
  <si>
    <t>2445200.461 </t>
  </si>
  <si>
    <t> 18.08.1982 23:03 </t>
  </si>
  <si>
    <t>2445208.395 </t>
  </si>
  <si>
    <t> 26.08.1982 21:28 </t>
  </si>
  <si>
    <t>2445216.326 </t>
  </si>
  <si>
    <t> 03.09.1982 19:49 </t>
  </si>
  <si>
    <t>2445217.360 </t>
  </si>
  <si>
    <t> 04.09.1982 20:38 </t>
  </si>
  <si>
    <t>2445222.349 </t>
  </si>
  <si>
    <t> 09.09.1982 20:22 </t>
  </si>
  <si>
    <t>2445228.391 </t>
  </si>
  <si>
    <t> 15.09.1982 21:23 </t>
  </si>
  <si>
    <t>2445231.317 </t>
  </si>
  <si>
    <t> 18.09.1982 19:36 </t>
  </si>
  <si>
    <t>2445275.291 </t>
  </si>
  <si>
    <t> 01.11.1982 18:59 </t>
  </si>
  <si>
    <t> BBS 64 </t>
  </si>
  <si>
    <t>2445386.649 </t>
  </si>
  <si>
    <t> 21.02.1983 03:34 </t>
  </si>
  <si>
    <t> BBS 65 </t>
  </si>
  <si>
    <t>2445396.647 </t>
  </si>
  <si>
    <t> 03.03.1983 03:31 </t>
  </si>
  <si>
    <t>2445437.515 </t>
  </si>
  <si>
    <t> 13.04.1983 00:21 </t>
  </si>
  <si>
    <t> BBS 66 </t>
  </si>
  <si>
    <t>2445484.578 </t>
  </si>
  <si>
    <t> 30.05.1983 01:52 </t>
  </si>
  <si>
    <t>2445489.396 </t>
  </si>
  <si>
    <t> 03.06.1983 21:30 </t>
  </si>
  <si>
    <t> BBS 67 </t>
  </si>
  <si>
    <t>2445489.397 </t>
  </si>
  <si>
    <t> 03.06.1983 21:31 </t>
  </si>
  <si>
    <t>2445508.535 </t>
  </si>
  <si>
    <t> 23.06.1983 00:50 </t>
  </si>
  <si>
    <t>2445523.537 </t>
  </si>
  <si>
    <t> 08.07.1983 00:53 </t>
  </si>
  <si>
    <t>2445530.430 </t>
  </si>
  <si>
    <t> 14.07.1983 22:19 </t>
  </si>
  <si>
    <t>2445541.471 </t>
  </si>
  <si>
    <t> 25.07.1983 23:18 </t>
  </si>
  <si>
    <t> W.Braune </t>
  </si>
  <si>
    <t>BAVM 38 </t>
  </si>
  <si>
    <t>2445606.285 </t>
  </si>
  <si>
    <t> 28.09.1983 18:50 </t>
  </si>
  <si>
    <t> BBS 68 </t>
  </si>
  <si>
    <t>2445606.291 </t>
  </si>
  <si>
    <t> 28.09.1983 18:59 </t>
  </si>
  <si>
    <t>2445632.310 </t>
  </si>
  <si>
    <t> 24.10.1983 19:26 </t>
  </si>
  <si>
    <t> BBS 69 </t>
  </si>
  <si>
    <t>2445743.686 </t>
  </si>
  <si>
    <t> 13.02.1984 04:27 </t>
  </si>
  <si>
    <t> BBS 71 </t>
  </si>
  <si>
    <t>2445772.658 </t>
  </si>
  <si>
    <t> 13.03.1984 03:47 </t>
  </si>
  <si>
    <t> 0.014 </t>
  </si>
  <si>
    <t>2445817.469 </t>
  </si>
  <si>
    <t> 26.04.1984 23:15 </t>
  </si>
  <si>
    <t> M.Kohl </t>
  </si>
  <si>
    <t> BBS 73 </t>
  </si>
  <si>
    <t>2445870.400 </t>
  </si>
  <si>
    <t> 18.06.1984 21:36 </t>
  </si>
  <si>
    <t> BBS 72 </t>
  </si>
  <si>
    <t>2445870.401 </t>
  </si>
  <si>
    <t> 18.06.1984 21:37 </t>
  </si>
  <si>
    <t>2445878.494 </t>
  </si>
  <si>
    <t> 26.06.1984 23:51 </t>
  </si>
  <si>
    <t>2445885.400 </t>
  </si>
  <si>
    <t> 03.07.1984 21:36 </t>
  </si>
  <si>
    <t>2445888.504 </t>
  </si>
  <si>
    <t> 07.07.1984 00:05 </t>
  </si>
  <si>
    <t> BBS 74 </t>
  </si>
  <si>
    <t>2445892.458 </t>
  </si>
  <si>
    <t> 10.07.1984 22:59 </t>
  </si>
  <si>
    <t>2445892.461 </t>
  </si>
  <si>
    <t> 10.07.1984 23:03 </t>
  </si>
  <si>
    <t>2445903.490 </t>
  </si>
  <si>
    <t> 21.07.1984 23:45 </t>
  </si>
  <si>
    <t>2445911.427 </t>
  </si>
  <si>
    <t> 29.07.1984 22:14 </t>
  </si>
  <si>
    <t>2445932.458 </t>
  </si>
  <si>
    <t> 19.08.1984 22:59 </t>
  </si>
  <si>
    <t>2445934.363 </t>
  </si>
  <si>
    <t> 21.08.1984 20:42 </t>
  </si>
  <si>
    <t>2445940.381 </t>
  </si>
  <si>
    <t> 27.08.1984 21:08 </t>
  </si>
  <si>
    <t>2445940.395 </t>
  </si>
  <si>
    <t> 27.08.1984 21:28 </t>
  </si>
  <si>
    <t>2445984.348 </t>
  </si>
  <si>
    <t> 10.10.1984 20:21 </t>
  </si>
  <si>
    <t>2446158.639 </t>
  </si>
  <si>
    <t> 03.04.1985 03:20 </t>
  </si>
  <si>
    <t> BBS 76 </t>
  </si>
  <si>
    <t>2446184.8454 </t>
  </si>
  <si>
    <t> 29.04.1985 08:17 </t>
  </si>
  <si>
    <t> 0.0020 </t>
  </si>
  <si>
    <t> D.R.Faulkner </t>
  </si>
  <si>
    <t> PASP 98.691 </t>
  </si>
  <si>
    <t>2446239.6684 </t>
  </si>
  <si>
    <t> 23.06.1985 04:02 </t>
  </si>
  <si>
    <t> 0.0030 </t>
  </si>
  <si>
    <t> E.Lapasset </t>
  </si>
  <si>
    <t>IBVS 2828 </t>
  </si>
  <si>
    <t>2446240.7035 </t>
  </si>
  <si>
    <t> 24.06.1985 04:53 </t>
  </si>
  <si>
    <t> 0.0037 </t>
  </si>
  <si>
    <t>2446241.7362 </t>
  </si>
  <si>
    <t> 25.06.1985 05:40 </t>
  </si>
  <si>
    <t> 0.0021 </t>
  </si>
  <si>
    <t>2446253.462 </t>
  </si>
  <si>
    <t> 06.07.1985 23:05 </t>
  </si>
  <si>
    <t> M.Zejda </t>
  </si>
  <si>
    <t> BRNO 27 </t>
  </si>
  <si>
    <t>2446253.466 </t>
  </si>
  <si>
    <t> 06.07.1985 23:11 </t>
  </si>
  <si>
    <t> R.Pleskac </t>
  </si>
  <si>
    <t> P.Svoboda </t>
  </si>
  <si>
    <t>2446253.467 </t>
  </si>
  <si>
    <t> 06.07.1985 23:12 </t>
  </si>
  <si>
    <t> K.Prokes </t>
  </si>
  <si>
    <t>2446264.492 </t>
  </si>
  <si>
    <t> 17.07.1985 23:48 </t>
  </si>
  <si>
    <t> BBS 77 </t>
  </si>
  <si>
    <t>2446264.501 </t>
  </si>
  <si>
    <t> 18.07.1985 00:01 </t>
  </si>
  <si>
    <t>2446271.387 </t>
  </si>
  <si>
    <t> 24.07.1985 21:17 </t>
  </si>
  <si>
    <t>2446272.422 </t>
  </si>
  <si>
    <t> 25.07.1985 22:07 </t>
  </si>
  <si>
    <t>2446280.348 </t>
  </si>
  <si>
    <t> 02.08.1985 20:21 </t>
  </si>
  <si>
    <t> BBS 78 </t>
  </si>
  <si>
    <t>2446280.363 </t>
  </si>
  <si>
    <t> 02.08.1985 20:42 </t>
  </si>
  <si>
    <t>2446282.427 </t>
  </si>
  <si>
    <t> 04.08.1985 22:14 </t>
  </si>
  <si>
    <t>2446291.394 </t>
  </si>
  <si>
    <t> 13.08.1985 21:27 </t>
  </si>
  <si>
    <t>2446292.408 </t>
  </si>
  <si>
    <t> 14.08.1985 21:47 </t>
  </si>
  <si>
    <t> -0.011 </t>
  </si>
  <si>
    <t> D.Hanzl </t>
  </si>
  <si>
    <t>2446292.412 </t>
  </si>
  <si>
    <t> 14.08.1985 21:53 </t>
  </si>
  <si>
    <t> P.Lutcha </t>
  </si>
  <si>
    <t>2446292.416 </t>
  </si>
  <si>
    <t> 14.08.1985 21:59 </t>
  </si>
  <si>
    <t> T.Cervinka </t>
  </si>
  <si>
    <t>2446292.418 </t>
  </si>
  <si>
    <t> 14.08.1985 22:01 </t>
  </si>
  <si>
    <t> M.Varady </t>
  </si>
  <si>
    <t>2446292.420 </t>
  </si>
  <si>
    <t> 14.08.1985 22:04 </t>
  </si>
  <si>
    <t> P.Kucera </t>
  </si>
  <si>
    <t>2446292.424 </t>
  </si>
  <si>
    <t> 14.08.1985 22:10 </t>
  </si>
  <si>
    <t> P.Hajek </t>
  </si>
  <si>
    <t>2446292.432 </t>
  </si>
  <si>
    <t> 14.08.1985 22:22 </t>
  </si>
  <si>
    <t> M.Berka </t>
  </si>
  <si>
    <t>2446293.453 </t>
  </si>
  <si>
    <t> 15.08.1985 22:52 </t>
  </si>
  <si>
    <t>2446320.358 </t>
  </si>
  <si>
    <t> 11.09.1985 20:35 </t>
  </si>
  <si>
    <t>2446338.277 </t>
  </si>
  <si>
    <t> 29.09.1985 18:38 </t>
  </si>
  <si>
    <t>2446348.285 </t>
  </si>
  <si>
    <t> 09.10.1985 18:50 </t>
  </si>
  <si>
    <t>2446542.572 </t>
  </si>
  <si>
    <t> 22.04.1986 01:43 </t>
  </si>
  <si>
    <t> BBS 80 </t>
  </si>
  <si>
    <t>2446576.360 </t>
  </si>
  <si>
    <t> 25.05.1986 20:38 </t>
  </si>
  <si>
    <t>2446607.403 </t>
  </si>
  <si>
    <t> 25.06.1986 21:40 </t>
  </si>
  <si>
    <t>2446615.475 </t>
  </si>
  <si>
    <t> 03.07.1986 23:24 </t>
  </si>
  <si>
    <t> R.Vystavel </t>
  </si>
  <si>
    <t> BRNO 28 </t>
  </si>
  <si>
    <t>2446615.480 </t>
  </si>
  <si>
    <t> 03.07.1986 23:31 </t>
  </si>
  <si>
    <t> R.Brazda </t>
  </si>
  <si>
    <t>2446627.399 </t>
  </si>
  <si>
    <t> 15.07.1986 21:34 </t>
  </si>
  <si>
    <t> 0.015 </t>
  </si>
  <si>
    <t>2446668.4185 </t>
  </si>
  <si>
    <t> 25.08.1986 22:02 </t>
  </si>
  <si>
    <t> 0.0041 </t>
  </si>
  <si>
    <t>IBVS 3153 </t>
  </si>
  <si>
    <t>2446671.3510 </t>
  </si>
  <si>
    <t> 28.08.1986 20:25 </t>
  </si>
  <si>
    <t> 0.0059 </t>
  </si>
  <si>
    <t>2446672.363 </t>
  </si>
  <si>
    <t> 29.08.1986 20:42 </t>
  </si>
  <si>
    <t> -0.017 </t>
  </si>
  <si>
    <t> P.Kolar </t>
  </si>
  <si>
    <t>2446672.376 </t>
  </si>
  <si>
    <t> 29.08.1986 21:01 </t>
  </si>
  <si>
    <t>2446672.377 </t>
  </si>
  <si>
    <t> 29.08.1986 21:02 </t>
  </si>
  <si>
    <t> P.Krivanek </t>
  </si>
  <si>
    <t>2446672.381 </t>
  </si>
  <si>
    <t> 29.08.1986 21:08 </t>
  </si>
  <si>
    <t>2446674.4526 </t>
  </si>
  <si>
    <t> 31.08.1986 22:51 </t>
  </si>
  <si>
    <t> 0.0043 </t>
  </si>
  <si>
    <t>2446675.3150 </t>
  </si>
  <si>
    <t> 01.09.1986 19:33 </t>
  </si>
  <si>
    <t> 0.0048 </t>
  </si>
  <si>
    <t>2446677.3836 </t>
  </si>
  <si>
    <t> 03.09.1986 21:12 </t>
  </si>
  <si>
    <t> 0.0046 </t>
  </si>
  <si>
    <t>2446678.4182 </t>
  </si>
  <si>
    <t> 04.09.1986 22:02 </t>
  </si>
  <si>
    <t>2446681.350 </t>
  </si>
  <si>
    <t> 07.09.1986 20:24 </t>
  </si>
  <si>
    <t> BBS 81 </t>
  </si>
  <si>
    <t>2446705.320 </t>
  </si>
  <si>
    <t> 01.10.1986 19:40 </t>
  </si>
  <si>
    <t>2446914.610 </t>
  </si>
  <si>
    <t> 29.04.1987 02:38 </t>
  </si>
  <si>
    <t> BBS 84 </t>
  </si>
  <si>
    <t>2446917.537 </t>
  </si>
  <si>
    <t> 02.05.1987 00:53 </t>
  </si>
  <si>
    <t> BBS 85 </t>
  </si>
  <si>
    <t>2446924.600 </t>
  </si>
  <si>
    <t> 09.05.1987 02:24 </t>
  </si>
  <si>
    <t>2446939.434 </t>
  </si>
  <si>
    <t> 23.05.1987 22:24 </t>
  </si>
  <si>
    <t> E.Blättler </t>
  </si>
  <si>
    <t>2446973.392 </t>
  </si>
  <si>
    <t> 26.06.1987 21:24 </t>
  </si>
  <si>
    <t> G.Mavrofridis </t>
  </si>
  <si>
    <t>2446974.450 </t>
  </si>
  <si>
    <t> 27.06.1987 22:48 </t>
  </si>
  <si>
    <t> 0.033 </t>
  </si>
  <si>
    <t>2446992.361 </t>
  </si>
  <si>
    <t> 15.07.1987 20:39 </t>
  </si>
  <si>
    <t> BBS 86 </t>
  </si>
  <si>
    <t>2446994.412 </t>
  </si>
  <si>
    <t> 17.07.1987 21:53 </t>
  </si>
  <si>
    <t> P.Znojilova </t>
  </si>
  <si>
    <t> BRNO 30 </t>
  </si>
  <si>
    <t>2446994.415 </t>
  </si>
  <si>
    <t> 17.07.1987 21:57 </t>
  </si>
  <si>
    <t>2446994.419 </t>
  </si>
  <si>
    <t> 17.07.1987 22:03 </t>
  </si>
  <si>
    <t>2446994.422 </t>
  </si>
  <si>
    <t> 17.07.1987 22:07 </t>
  </si>
  <si>
    <t>2447002.359 </t>
  </si>
  <si>
    <t> 25.07.1987 20:36 </t>
  </si>
  <si>
    <t>2447003.399 </t>
  </si>
  <si>
    <t> 26.07.1987 21:34 </t>
  </si>
  <si>
    <t> 0.019 </t>
  </si>
  <si>
    <t>2447005.467 </t>
  </si>
  <si>
    <t> 28.07.1987 23:12 </t>
  </si>
  <si>
    <t> 0.018 </t>
  </si>
  <si>
    <t>2447029.413 </t>
  </si>
  <si>
    <t> 21.08.1987 21:54 </t>
  </si>
  <si>
    <t>2447038.378 </t>
  </si>
  <si>
    <t> 30.08.1987 21:04 </t>
  </si>
  <si>
    <t>2447260.579 </t>
  </si>
  <si>
    <t> 09.04.1988 01:53 </t>
  </si>
  <si>
    <t> BBS 88 </t>
  </si>
  <si>
    <t>2447307.503 </t>
  </si>
  <si>
    <t> 26.05.1988 00:04 </t>
  </si>
  <si>
    <t> 0.016 </t>
  </si>
  <si>
    <t>2447315.425 </t>
  </si>
  <si>
    <t> 02.06.1988 22:12 </t>
  </si>
  <si>
    <t> A.Paschke </t>
  </si>
  <si>
    <t> BBS 89 </t>
  </si>
  <si>
    <t>2447331.457 </t>
  </si>
  <si>
    <t> 18.06.1988 22:58 </t>
  </si>
  <si>
    <t>2447364.392 </t>
  </si>
  <si>
    <t> 21.07.1988 21:24 </t>
  </si>
  <si>
    <t>2447369.386 </t>
  </si>
  <si>
    <t> 26.07.1988 21:15 </t>
  </si>
  <si>
    <t>2447371.4489 </t>
  </si>
  <si>
    <t> 28.07.1988 22:46 </t>
  </si>
  <si>
    <t> 0.0034 </t>
  </si>
  <si>
    <t> S.Zola </t>
  </si>
  <si>
    <t>IBVS 4263 </t>
  </si>
  <si>
    <t>2447374.391 </t>
  </si>
  <si>
    <t> 31.07.1988 21:23 </t>
  </si>
  <si>
    <t>2447383.349 </t>
  </si>
  <si>
    <t> 09.08.1988 20:22 </t>
  </si>
  <si>
    <t>2447387.474 </t>
  </si>
  <si>
    <t> 13.08.1988 23:22 </t>
  </si>
  <si>
    <t>2447402.3110 </t>
  </si>
  <si>
    <t> 28.08.1988 19:27 </t>
  </si>
  <si>
    <t> 0.0066 </t>
  </si>
  <si>
    <t> G.Pajdosz </t>
  </si>
  <si>
    <t>2447412.314 </t>
  </si>
  <si>
    <t> 07.09.1988 19:32 </t>
  </si>
  <si>
    <t>2447431.280 </t>
  </si>
  <si>
    <t> 26.09.1988 18:43 </t>
  </si>
  <si>
    <t> BBS 90 </t>
  </si>
  <si>
    <t>2447432.312 </t>
  </si>
  <si>
    <t> 27.09.1988 19:29 </t>
  </si>
  <si>
    <t>2447452.306 </t>
  </si>
  <si>
    <t> 17.10.1988 19:20 </t>
  </si>
  <si>
    <t>2447563.670 </t>
  </si>
  <si>
    <t> 06.02.1989 04:04 </t>
  </si>
  <si>
    <t> BBS 91 </t>
  </si>
  <si>
    <t>2447693.480 </t>
  </si>
  <si>
    <t> 15.06.1989 23:31 </t>
  </si>
  <si>
    <t> BBS 92 </t>
  </si>
  <si>
    <t>2447697.458 </t>
  </si>
  <si>
    <t> 19.06.1989 22:59 </t>
  </si>
  <si>
    <t>2447723.488 </t>
  </si>
  <si>
    <t> 15.07.1989 23:42 </t>
  </si>
  <si>
    <t>2448043.459 </t>
  </si>
  <si>
    <t> 31.05.1990 23:00 </t>
  </si>
  <si>
    <t> BBS 95 </t>
  </si>
  <si>
    <t>2448069.496 </t>
  </si>
  <si>
    <t> 26.06.1990 23:54 </t>
  </si>
  <si>
    <t>2448085.518 </t>
  </si>
  <si>
    <t> 13.07.1990 00:25 </t>
  </si>
  <si>
    <t> BBS 96 </t>
  </si>
  <si>
    <t>2448096.387 </t>
  </si>
  <si>
    <t> 23.07.1990 21:17 </t>
  </si>
  <si>
    <t>2448107.411 </t>
  </si>
  <si>
    <t> 03.08.1990 21:51 </t>
  </si>
  <si>
    <t>2448438.418 </t>
  </si>
  <si>
    <t> 30.06.1991 22:01 </t>
  </si>
  <si>
    <t> BBS 98 </t>
  </si>
  <si>
    <t>2448449.459 </t>
  </si>
  <si>
    <t> 11.07.1991 23:00 </t>
  </si>
  <si>
    <t> 0.021 </t>
  </si>
  <si>
    <t>2448469.459 </t>
  </si>
  <si>
    <t> 31.07.1991 23:00 </t>
  </si>
  <si>
    <t> 0.023 </t>
  </si>
  <si>
    <t>2448521.340 </t>
  </si>
  <si>
    <t> 21.09.1991 20:09 </t>
  </si>
  <si>
    <t> BBS 99 </t>
  </si>
  <si>
    <t>2448543.211 </t>
  </si>
  <si>
    <t> 13.10.1991 17:03 </t>
  </si>
  <si>
    <t>2448691.659 </t>
  </si>
  <si>
    <t> 10.03.1992 03:48 </t>
  </si>
  <si>
    <t> BBS 100 </t>
  </si>
  <si>
    <t>2448768.390 </t>
  </si>
  <si>
    <t> 25.05.1992 21:21 </t>
  </si>
  <si>
    <t> BBS 101 </t>
  </si>
  <si>
    <t>2448780.438 </t>
  </si>
  <si>
    <t> 06.06.1992 22:30 </t>
  </si>
  <si>
    <t>2448783.550 </t>
  </si>
  <si>
    <t> 10.06.1992 01:12 </t>
  </si>
  <si>
    <t>2448788.380 </t>
  </si>
  <si>
    <t> 14.06.1992 21:07 </t>
  </si>
  <si>
    <t>2448840.453 </t>
  </si>
  <si>
    <t> 05.08.1992 22:52 </t>
  </si>
  <si>
    <t> BBS 102 </t>
  </si>
  <si>
    <t>2449043.700 </t>
  </si>
  <si>
    <t> 25.02.1993 04:48 </t>
  </si>
  <si>
    <t> BBS 103 </t>
  </si>
  <si>
    <t>2449130.417 </t>
  </si>
  <si>
    <t> 22.05.1993 22:00 </t>
  </si>
  <si>
    <t> BBS 104 </t>
  </si>
  <si>
    <t>2449145.588 </t>
  </si>
  <si>
    <t> 07.06.1993 02:06 </t>
  </si>
  <si>
    <t>2449211.448 </t>
  </si>
  <si>
    <t> 11.08.1993 22:45 </t>
  </si>
  <si>
    <t> BBS 105 </t>
  </si>
  <si>
    <t>2449229.364 </t>
  </si>
  <si>
    <t> 29.08.1993 20:44 </t>
  </si>
  <si>
    <t>2449375.732 </t>
  </si>
  <si>
    <t> 23.01.1994 05:34 </t>
  </si>
  <si>
    <t> BBS 106 </t>
  </si>
  <si>
    <t>2449522.446 </t>
  </si>
  <si>
    <t> 18.06.1994 22:42 </t>
  </si>
  <si>
    <t> BBS 107 </t>
  </si>
  <si>
    <t>2449561.407 </t>
  </si>
  <si>
    <t> 27.07.1994 21:46 </t>
  </si>
  <si>
    <t>2449580.372 </t>
  </si>
  <si>
    <t> 15.08.1994 20:55 </t>
  </si>
  <si>
    <t>2449600.364 </t>
  </si>
  <si>
    <t> 04.09.1994 20:44 </t>
  </si>
  <si>
    <t>2449648.289 </t>
  </si>
  <si>
    <t> 22.10.1994 18:56 </t>
  </si>
  <si>
    <t> BBS 108 </t>
  </si>
  <si>
    <t>2449894.4721 </t>
  </si>
  <si>
    <t> 25.06.1995 23:19 </t>
  </si>
  <si>
    <t> 0.0101 </t>
  </si>
  <si>
    <t>o</t>
  </si>
  <si>
    <t> W.Kleikamp </t>
  </si>
  <si>
    <t>BAVM 90 </t>
  </si>
  <si>
    <t>2449895.516 </t>
  </si>
  <si>
    <t> 27.06.1995 00:23 </t>
  </si>
  <si>
    <t> 0.020 </t>
  </si>
  <si>
    <t> BBS 109 </t>
  </si>
  <si>
    <t>2449924.466 </t>
  </si>
  <si>
    <t> 25.07.1995 23:11 </t>
  </si>
  <si>
    <t> BBS 110 </t>
  </si>
  <si>
    <t>2449995.316 </t>
  </si>
  <si>
    <t> 04.10.1995 19:35 </t>
  </si>
  <si>
    <t>2450145.648 </t>
  </si>
  <si>
    <t> 03.03.1996 03:33 </t>
  </si>
  <si>
    <t> BBS 111 </t>
  </si>
  <si>
    <t>2450232.538 </t>
  </si>
  <si>
    <t> 29.05.1996 00:54 </t>
  </si>
  <si>
    <t> BBS 112 </t>
  </si>
  <si>
    <t>2450234.450 </t>
  </si>
  <si>
    <t> 30.05.1996 22:48 </t>
  </si>
  <si>
    <t>2450249.442 </t>
  </si>
  <si>
    <t> 14.06.1996 22:36 </t>
  </si>
  <si>
    <t>2450250.4693 </t>
  </si>
  <si>
    <t> 15.06.1996 23:15 </t>
  </si>
  <si>
    <t> 0.0095 </t>
  </si>
  <si>
    <t>BAVM 99 </t>
  </si>
  <si>
    <t>2450283.391 </t>
  </si>
  <si>
    <t> 18.07.1996 21:23 </t>
  </si>
  <si>
    <t>2450313.397 </t>
  </si>
  <si>
    <t> 17.08.1996 21:31 </t>
  </si>
  <si>
    <t> BBS 113 </t>
  </si>
  <si>
    <t>2450343.402 </t>
  </si>
  <si>
    <t> 16.09.1996 21:38 </t>
  </si>
  <si>
    <t>2450346.318 </t>
  </si>
  <si>
    <t> 19.09.1996 19:37 </t>
  </si>
  <si>
    <t>2450360.298 </t>
  </si>
  <si>
    <t> 03.10.1996 19:09 </t>
  </si>
  <si>
    <t> 0.022 </t>
  </si>
  <si>
    <t>2450502.685 </t>
  </si>
  <si>
    <t> 23.02.1997 04:26 </t>
  </si>
  <si>
    <t> BBS 114 </t>
  </si>
  <si>
    <t>2450560.601 </t>
  </si>
  <si>
    <t> 22.04.1997 02:25 </t>
  </si>
  <si>
    <t> BBS 115 </t>
  </si>
  <si>
    <t>2450616.4631 </t>
  </si>
  <si>
    <t> 16.06.1997 23:06 </t>
  </si>
  <si>
    <t> 0.0064 </t>
  </si>
  <si>
    <t>BAVM 111 </t>
  </si>
  <si>
    <t>2450645.440 </t>
  </si>
  <si>
    <t> 15.07.1997 22:33 </t>
  </si>
  <si>
    <t>2450673.359 </t>
  </si>
  <si>
    <t> 12.08.1997 20:36 </t>
  </si>
  <si>
    <t>2450702.330 </t>
  </si>
  <si>
    <t> 10.09.1997 19:55 </t>
  </si>
  <si>
    <t> BBS 116 </t>
  </si>
  <si>
    <t>2450761.276 </t>
  </si>
  <si>
    <t> 08.11.1997 18:37 </t>
  </si>
  <si>
    <t>2450823.687 </t>
  </si>
  <si>
    <t> 10.01.1998 04:29 </t>
  </si>
  <si>
    <t> BBS 117 </t>
  </si>
  <si>
    <t>2450949.360 </t>
  </si>
  <si>
    <t> 15.05.1998 20:38 </t>
  </si>
  <si>
    <t> BBS 118 </t>
  </si>
  <si>
    <t>2450950.5658 </t>
  </si>
  <si>
    <t> 17.05.1998 01:34 </t>
  </si>
  <si>
    <t> 0.0056 </t>
  </si>
  <si>
    <t>BAVM 118 </t>
  </si>
  <si>
    <t>2450987.4582 </t>
  </si>
  <si>
    <t> 22.06.1998 22:59 </t>
  </si>
  <si>
    <t> 0.0052 </t>
  </si>
  <si>
    <t>2451180.729 </t>
  </si>
  <si>
    <t> 02.01.1999 05:29 </t>
  </si>
  <si>
    <t> BBS 119 </t>
  </si>
  <si>
    <t>2451245.706 </t>
  </si>
  <si>
    <t> 08.03.1999 04:56 </t>
  </si>
  <si>
    <t> BBS 120 </t>
  </si>
  <si>
    <t>2451358.4538 </t>
  </si>
  <si>
    <t> 28.06.1999 22:53 </t>
  </si>
  <si>
    <t> 0.0045 </t>
  </si>
  <si>
    <t>-I</t>
  </si>
  <si>
    <t>BAVM 133 </t>
  </si>
  <si>
    <t>2451687.3838 </t>
  </si>
  <si>
    <t> 22.05.2000 21:12 </t>
  </si>
  <si>
    <t>19156</t>
  </si>
  <si>
    <t> 0.0028 </t>
  </si>
  <si>
    <t> D.Husar </t>
  </si>
  <si>
    <t>BAVM 152 </t>
  </si>
  <si>
    <t>2452386.622 </t>
  </si>
  <si>
    <t> 22.04.2002 02:55 </t>
  </si>
  <si>
    <t>21184</t>
  </si>
  <si>
    <t> BBS 128 </t>
  </si>
  <si>
    <t>2452486.4355 </t>
  </si>
  <si>
    <t> 30.07.2002 22:27 </t>
  </si>
  <si>
    <t>21473.5</t>
  </si>
  <si>
    <t> -0.0013 </t>
  </si>
  <si>
    <t> O.Demircan et al. </t>
  </si>
  <si>
    <t>IBVS 5364 </t>
  </si>
  <si>
    <t>2452513.3314 </t>
  </si>
  <si>
    <t> 26.08.2002 19:57 </t>
  </si>
  <si>
    <t>21551.5</t>
  </si>
  <si>
    <t> 0.0008 </t>
  </si>
  <si>
    <t>2452535.391 </t>
  </si>
  <si>
    <t> 17.09.2002 21:23 </t>
  </si>
  <si>
    <t>21615.5</t>
  </si>
  <si>
    <t> BBS 129 </t>
  </si>
  <si>
    <t>2452750.5436 </t>
  </si>
  <si>
    <t> 21.04.2003 01:02 </t>
  </si>
  <si>
    <t>22239.5</t>
  </si>
  <si>
    <t> -0.0040 </t>
  </si>
  <si>
    <t> K. &amp; M. Rätz </t>
  </si>
  <si>
    <t>BAVM 172 </t>
  </si>
  <si>
    <t>2452829.502 </t>
  </si>
  <si>
    <t> 09.07.2003 00:02 </t>
  </si>
  <si>
    <t>22468.5</t>
  </si>
  <si>
    <t> BBS 130 </t>
  </si>
  <si>
    <t>2452935.5247 </t>
  </si>
  <si>
    <t> 23.10.2003 00:35 </t>
  </si>
  <si>
    <t>22776</t>
  </si>
  <si>
    <t> -0.0038 </t>
  </si>
  <si>
    <t> S.Dvorak </t>
  </si>
  <si>
    <t>IBVS 5502 </t>
  </si>
  <si>
    <t>2453107.5741 </t>
  </si>
  <si>
    <t> 12.04.2004 01:46 </t>
  </si>
  <si>
    <t>23275</t>
  </si>
  <si>
    <t> -0.0057 </t>
  </si>
  <si>
    <t> O.Aksu et al. </t>
  </si>
  <si>
    <t>IBVS 5588 </t>
  </si>
  <si>
    <t>2453201.520 </t>
  </si>
  <si>
    <t> 15.07.2004 00:28 </t>
  </si>
  <si>
    <t>23547.5</t>
  </si>
  <si>
    <t>OEJV 0003 </t>
  </si>
  <si>
    <t>2453221.35629 </t>
  </si>
  <si>
    <t> 03.08.2004 20:33 </t>
  </si>
  <si>
    <t>23605</t>
  </si>
  <si>
    <t> -0.00492 </t>
  </si>
  <si>
    <t>C </t>
  </si>
  <si>
    <t>R</t>
  </si>
  <si>
    <t> R.Ehrenberger </t>
  </si>
  <si>
    <t>OEJV 0074 </t>
  </si>
  <si>
    <t>2453630.6203 </t>
  </si>
  <si>
    <t> 17.09.2005 02:53 </t>
  </si>
  <si>
    <t>24792</t>
  </si>
  <si>
    <t> -0.0092 </t>
  </si>
  <si>
    <t>IBVS 5677 </t>
  </si>
  <si>
    <t>2454218.4864 </t>
  </si>
  <si>
    <t> 27.04.2007 23:40 </t>
  </si>
  <si>
    <t>26497</t>
  </si>
  <si>
    <t> -0.0136 </t>
  </si>
  <si>
    <t> M.&amp; C.Rätz </t>
  </si>
  <si>
    <t>BAVM 201 </t>
  </si>
  <si>
    <t>2454223.4870 </t>
  </si>
  <si>
    <t> 02.05.2007 23:41 </t>
  </si>
  <si>
    <t>26511.5</t>
  </si>
  <si>
    <t> -0.0125 </t>
  </si>
  <si>
    <t>2454267.44626 </t>
  </si>
  <si>
    <t> 15.06.2007 22:42 </t>
  </si>
  <si>
    <t>26639</t>
  </si>
  <si>
    <t> -0.01426 </t>
  </si>
  <si>
    <t>2454513.6267 </t>
  </si>
  <si>
    <t> 17.02.2008 03:02 </t>
  </si>
  <si>
    <t>27353</t>
  </si>
  <si>
    <t> -0.0154 </t>
  </si>
  <si>
    <t> S.Parimucha et al. </t>
  </si>
  <si>
    <t>IBVS 5898 </t>
  </si>
  <si>
    <t>2454569.8276 </t>
  </si>
  <si>
    <t> 13.04.2008 07:51 </t>
  </si>
  <si>
    <t>27516</t>
  </si>
  <si>
    <t> -0.0156 </t>
  </si>
  <si>
    <t> J.Bialozynski </t>
  </si>
  <si>
    <t>JAAVSO 36(2);186 </t>
  </si>
  <si>
    <t>2454588.7907 </t>
  </si>
  <si>
    <t> 02.05.2008 06:58 </t>
  </si>
  <si>
    <t>27571</t>
  </si>
  <si>
    <t> -0.0161 </t>
  </si>
  <si>
    <t>IBVS 5870 </t>
  </si>
  <si>
    <t>2454655.3364 </t>
  </si>
  <si>
    <t> 07.07.2008 20:04 </t>
  </si>
  <si>
    <t>27764</t>
  </si>
  <si>
    <t> -0.0153 </t>
  </si>
  <si>
    <t>B;V</t>
  </si>
  <si>
    <t> T.Çakir &amp; T.Karacaoglu </t>
  </si>
  <si>
    <t>IBVS 5887 </t>
  </si>
  <si>
    <t>2454656.3689 </t>
  </si>
  <si>
    <t> 08.07.2008 20:51 </t>
  </si>
  <si>
    <t>27767</t>
  </si>
  <si>
    <t> -0.0171 </t>
  </si>
  <si>
    <t> S.Aydin &amp; E.Günes </t>
  </si>
  <si>
    <t>2454674.6431 </t>
  </si>
  <si>
    <t> 27.07.2008 03:26 </t>
  </si>
  <si>
    <t>27820</t>
  </si>
  <si>
    <t> -0.0169 </t>
  </si>
  <si>
    <t> G.Samolyk </t>
  </si>
  <si>
    <t>2454721.3643 </t>
  </si>
  <si>
    <t> 11.09.2008 20:44 </t>
  </si>
  <si>
    <t>27955.5</t>
  </si>
  <si>
    <t> -0.0151 </t>
  </si>
  <si>
    <t> G.Marino et al. </t>
  </si>
  <si>
    <t>IBVS 5917 </t>
  </si>
  <si>
    <t>ns</t>
  </si>
  <si>
    <t> F.Salvaggio </t>
  </si>
  <si>
    <t>JAAVSO 37(1);44 </t>
  </si>
  <si>
    <t>2454969.4403 </t>
  </si>
  <si>
    <t> 17.05.2009 22:34 </t>
  </si>
  <si>
    <t>28675</t>
  </si>
  <si>
    <t> -0.0170 </t>
  </si>
  <si>
    <t>2454987.7142 </t>
  </si>
  <si>
    <t> 05.06.2009 05:08 </t>
  </si>
  <si>
    <t>28728</t>
  </si>
  <si>
    <t> JAAVSO 38;85 </t>
  </si>
  <si>
    <t>2455013.3950 </t>
  </si>
  <si>
    <t> 30.06.2009 21:28 </t>
  </si>
  <si>
    <t>28802.5</t>
  </si>
  <si>
    <t> -0.0233 </t>
  </si>
  <si>
    <t> Y.Ogmen </t>
  </si>
  <si>
    <t>2455030.2914 </t>
  </si>
  <si>
    <t> 17.07.2009 18:59 </t>
  </si>
  <si>
    <t>28851.5</t>
  </si>
  <si>
    <t> -0.0217 </t>
  </si>
  <si>
    <t>2455074.6009 </t>
  </si>
  <si>
    <t> 31.08.2009 02:25 </t>
  </si>
  <si>
    <t>28980</t>
  </si>
  <si>
    <t> -0.0180 </t>
  </si>
  <si>
    <t>2455321.8157 </t>
  </si>
  <si>
    <t> 05.05.2010 07:34 </t>
  </si>
  <si>
    <t>29697</t>
  </si>
  <si>
    <t> -0.0192 </t>
  </si>
  <si>
    <t> K.Menzies </t>
  </si>
  <si>
    <t> JAAVSO 39;94 </t>
  </si>
  <si>
    <t>2455327.8487 </t>
  </si>
  <si>
    <t> 11.05.2010 08:22 </t>
  </si>
  <si>
    <t>29714.5</t>
  </si>
  <si>
    <t> -0.0200 </t>
  </si>
  <si>
    <t>IBVS 5945 </t>
  </si>
  <si>
    <t>2455646.6092 </t>
  </si>
  <si>
    <t> 26.03.2011 02:37 </t>
  </si>
  <si>
    <t>30639</t>
  </si>
  <si>
    <t> -0.0198 </t>
  </si>
  <si>
    <t> C.Rivero </t>
  </si>
  <si>
    <t> JAAVSO 39;177 </t>
  </si>
  <si>
    <t>2455705.39677 </t>
  </si>
  <si>
    <t> 23.05.2011 21:31 </t>
  </si>
  <si>
    <t>30809.5</t>
  </si>
  <si>
    <t> -0.01933 </t>
  </si>
  <si>
    <t> L.Šmelcer </t>
  </si>
  <si>
    <t>OEJV 0160 </t>
  </si>
  <si>
    <t>2455705.39707 </t>
  </si>
  <si>
    <t> -0.01903 </t>
  </si>
  <si>
    <t>2455705.39727 </t>
  </si>
  <si>
    <t> 23.05.2011 21:32 </t>
  </si>
  <si>
    <t> -0.01883 </t>
  </si>
  <si>
    <t>2455711.42936 </t>
  </si>
  <si>
    <t> 29.05.2011 22:18 </t>
  </si>
  <si>
    <t>30827</t>
  </si>
  <si>
    <t> -0.02060 </t>
  </si>
  <si>
    <t>2455711.42956 </t>
  </si>
  <si>
    <t> -0.02040 </t>
  </si>
  <si>
    <t>2455817.28019 </t>
  </si>
  <si>
    <t> 12.09.2011 18:43 </t>
  </si>
  <si>
    <t>31134</t>
  </si>
  <si>
    <t> -0.02095 </t>
  </si>
  <si>
    <t>2455822.27919 </t>
  </si>
  <si>
    <t> 17.09.2011 18:42 </t>
  </si>
  <si>
    <t>31148.5</t>
  </si>
  <si>
    <t> -0.02144 </t>
  </si>
  <si>
    <t>2455822.27929 </t>
  </si>
  <si>
    <t> -0.02134 </t>
  </si>
  <si>
    <t>2456072.42483 </t>
  </si>
  <si>
    <t> 24.05.2012 22:11 </t>
  </si>
  <si>
    <t>31874</t>
  </si>
  <si>
    <t> -0.02249 </t>
  </si>
  <si>
    <t>2456072.42503 </t>
  </si>
  <si>
    <t> 24.05.2012 22:12 </t>
  </si>
  <si>
    <t> -0.02229 </t>
  </si>
  <si>
    <t>2456076.9082 </t>
  </si>
  <si>
    <t> 29.05.2012 09:47 </t>
  </si>
  <si>
    <t>31887</t>
  </si>
  <si>
    <t> -0.0214 </t>
  </si>
  <si>
    <t>IBVS 6029 </t>
  </si>
  <si>
    <t>2456444.45575 </t>
  </si>
  <si>
    <t> 31.05.2013 22:56 </t>
  </si>
  <si>
    <t>32953</t>
  </si>
  <si>
    <t> -0.02228 </t>
  </si>
  <si>
    <t>2456444.45577 </t>
  </si>
  <si>
    <t> -0.02226 </t>
  </si>
  <si>
    <t>2456486.6926 </t>
  </si>
  <si>
    <t> 13.07.2013 04:37 </t>
  </si>
  <si>
    <t>33075.5</t>
  </si>
  <si>
    <t> -0.0225 </t>
  </si>
  <si>
    <t> B.Manske </t>
  </si>
  <si>
    <t> JAAVSO 41;328 </t>
  </si>
  <si>
    <t>2456520.6555 </t>
  </si>
  <si>
    <t> 16.08.2013 03:43 </t>
  </si>
  <si>
    <t>33174</t>
  </si>
  <si>
    <t> -0.0216 </t>
  </si>
  <si>
    <t>2456801.8335 </t>
  </si>
  <si>
    <t> 24.05.2014 08:00 </t>
  </si>
  <si>
    <t>33989.5</t>
  </si>
  <si>
    <t> JAAVSO 42;426 </t>
  </si>
  <si>
    <t>2456808.3828 </t>
  </si>
  <si>
    <t> 30.05.2014 21:11 </t>
  </si>
  <si>
    <t>34008.5</t>
  </si>
  <si>
    <t> F.Agerer </t>
  </si>
  <si>
    <t>BAVM 238 </t>
  </si>
  <si>
    <t>2456810.4521 </t>
  </si>
  <si>
    <t> 01.06.2014 22:51 </t>
  </si>
  <si>
    <t> -0.0228 </t>
  </si>
  <si>
    <t>2457176.4462 </t>
  </si>
  <si>
    <t> 02.06.2015 22:42 </t>
  </si>
  <si>
    <t> -0.0255 </t>
  </si>
  <si>
    <t>BAVM 241 (=IBVS 6157) </t>
  </si>
  <si>
    <t>2428416.334 </t>
  </si>
  <si>
    <t> 04.09.1936 20:00 </t>
  </si>
  <si>
    <t> L.Jacchia </t>
  </si>
  <si>
    <t>2430895.218 </t>
  </si>
  <si>
    <t> 19.06.1943 17:13 </t>
  </si>
  <si>
    <t> W.Zessewitsch </t>
  </si>
  <si>
    <t>2430895.392 </t>
  </si>
  <si>
    <t> 19.06.1943 21:24 </t>
  </si>
  <si>
    <t>2431176.225 </t>
  </si>
  <si>
    <t> 26.03.1944 17:24 </t>
  </si>
  <si>
    <t>2431176.401 </t>
  </si>
  <si>
    <t> 26.03.1944 21:37 </t>
  </si>
  <si>
    <t>2435984.505 </t>
  </si>
  <si>
    <t> 26.05.1957 00:07 </t>
  </si>
  <si>
    <t>P </t>
  </si>
  <si>
    <t> H.Huth </t>
  </si>
  <si>
    <t>2435989.530 </t>
  </si>
  <si>
    <t> 31.05.1957 00:43 </t>
  </si>
  <si>
    <t>2436060.367 </t>
  </si>
  <si>
    <t> 09.08.1957 20:48 </t>
  </si>
  <si>
    <t> V.G.Karetnikov </t>
  </si>
  <si>
    <t>2436137.256 </t>
  </si>
  <si>
    <t> 25.10.1957 18:08 </t>
  </si>
  <si>
    <t>2436226.386 </t>
  </si>
  <si>
    <t> 22.01.1958 21:15 </t>
  </si>
  <si>
    <t>2436254.486 </t>
  </si>
  <si>
    <t> 19.02.1958 23:39 </t>
  </si>
  <si>
    <t>2436307.571 </t>
  </si>
  <si>
    <t> 14.04.1958 01:42 </t>
  </si>
  <si>
    <t>2436443.252 </t>
  </si>
  <si>
    <t> 27.08.1958 18:02 </t>
  </si>
  <si>
    <t>2436451.357 </t>
  </si>
  <si>
    <t> 04.09.1958 20:34 </t>
  </si>
  <si>
    <t>2436456.368 </t>
  </si>
  <si>
    <t> 09.09.1958 20:49 </t>
  </si>
  <si>
    <t>2436576.519 </t>
  </si>
  <si>
    <t> 08.01.1959 00:27 </t>
  </si>
  <si>
    <t>2436592.206 </t>
  </si>
  <si>
    <t> 23.01.1959 16:56 </t>
  </si>
  <si>
    <t>2436956.483 </t>
  </si>
  <si>
    <t> 22.01.1960 23:35 </t>
  </si>
  <si>
    <t>2437016.634 </t>
  </si>
  <si>
    <t> 23.03.1960 03:12 </t>
  </si>
  <si>
    <t>2437078.542 </t>
  </si>
  <si>
    <t> 24.05.1960 01:00 </t>
  </si>
  <si>
    <t>2437082.489 </t>
  </si>
  <si>
    <t> 27.05.1960 23:44 </t>
  </si>
  <si>
    <t>2437165.420 </t>
  </si>
  <si>
    <t> 18.08.1960 22:04 </t>
  </si>
  <si>
    <t>2437170.430 </t>
  </si>
  <si>
    <t> 23.08.1960 22:19 </t>
  </si>
  <si>
    <t>2437176.286 </t>
  </si>
  <si>
    <t> 29.08.1960 18:51 </t>
  </si>
  <si>
    <t>2437186.293 </t>
  </si>
  <si>
    <t> 08.09.1960 19:01 </t>
  </si>
  <si>
    <t>2437189.394 </t>
  </si>
  <si>
    <t> 11.09.1960 21:27 </t>
  </si>
  <si>
    <t>2437192.316 </t>
  </si>
  <si>
    <t> 14.09.1960 19:35 </t>
  </si>
  <si>
    <t>2437196.283 </t>
  </si>
  <si>
    <t> 18.09.1960 18:47 </t>
  </si>
  <si>
    <t>2437201.283 </t>
  </si>
  <si>
    <t> 23.09.1960 18:47 </t>
  </si>
  <si>
    <t>2437212.326 </t>
  </si>
  <si>
    <t> 04.10.1960 19:49 </t>
  </si>
  <si>
    <t>2437262.488 </t>
  </si>
  <si>
    <t> 23.11.1960 23:42 </t>
  </si>
  <si>
    <t>2437465.565 </t>
  </si>
  <si>
    <t> 15.06.1961 01:33 </t>
  </si>
  <si>
    <t>2437479.531 </t>
  </si>
  <si>
    <t> 29.06.1961 00:44 </t>
  </si>
  <si>
    <t>2437603.314 </t>
  </si>
  <si>
    <t> 30.10.1961 19:32 </t>
  </si>
  <si>
    <t>2437677.097 </t>
  </si>
  <si>
    <t> 12.01.1962 14:19 </t>
  </si>
  <si>
    <t> J.T.Fedotov </t>
  </si>
  <si>
    <t>2437911.370 </t>
  </si>
  <si>
    <t> 03.09.1962 20:52 </t>
  </si>
  <si>
    <t>2437959.315 </t>
  </si>
  <si>
    <t> 21.10.1962 19:33 </t>
  </si>
  <si>
    <t>2438555.286 </t>
  </si>
  <si>
    <t> 08.06.1964 18:51 </t>
  </si>
  <si>
    <t>2438574.418 </t>
  </si>
  <si>
    <t> 27.06.1964 22:01 </t>
  </si>
  <si>
    <t>2439690.337 </t>
  </si>
  <si>
    <t> 18.07.1967 20:05 </t>
  </si>
  <si>
    <t>2440010.476 </t>
  </si>
  <si>
    <t> 02.06.1968 23:25 </t>
  </si>
  <si>
    <t>2440050.469 </t>
  </si>
  <si>
    <t> 12.07.1968 23:15 </t>
  </si>
  <si>
    <t>2440574.382 </t>
  </si>
  <si>
    <t> 18.12.1969 21:10 </t>
  </si>
  <si>
    <t>2440597.138 </t>
  </si>
  <si>
    <t> 10.01.1970 15:18 </t>
  </si>
  <si>
    <t>2440948.310 </t>
  </si>
  <si>
    <t> 27.12.1970 19:26 </t>
  </si>
  <si>
    <t>2442255.427 </t>
  </si>
  <si>
    <t> 26.07.1974 22:14 </t>
  </si>
  <si>
    <t>2444757.418 </t>
  </si>
  <si>
    <t> 01.06.1981 22:01 </t>
  </si>
  <si>
    <t>2445915.5615 </t>
  </si>
  <si>
    <t> 03.08.1984 01:28 </t>
  </si>
  <si>
    <t> 0.0007 </t>
  </si>
  <si>
    <t> Lapasset &amp; Funes </t>
  </si>
  <si>
    <t>2446239.673 </t>
  </si>
  <si>
    <t> 23.06.1985 04:09 </t>
  </si>
  <si>
    <t> D.Williams </t>
  </si>
  <si>
    <t>2446240.699 </t>
  </si>
  <si>
    <t> 24.06.1985 04:46 </t>
  </si>
  <si>
    <t>2446241.5635 </t>
  </si>
  <si>
    <t> 25.06.1985 01:31 </t>
  </si>
  <si>
    <t> 0.0018 </t>
  </si>
  <si>
    <t>2446246.738 </t>
  </si>
  <si>
    <t> 30.06.1985 05:42 </t>
  </si>
  <si>
    <t>2446262.085 </t>
  </si>
  <si>
    <t> 15.07.1985 14:02 </t>
  </si>
  <si>
    <t> T.Kato </t>
  </si>
  <si>
    <t>2446264.665 </t>
  </si>
  <si>
    <t> 18.07.1985 03:57 </t>
  </si>
  <si>
    <t>2446265.702 </t>
  </si>
  <si>
    <t> 19.07.1985 04:50 </t>
  </si>
  <si>
    <t>2446269.665 </t>
  </si>
  <si>
    <t> 23.07.1985 03:57 </t>
  </si>
  <si>
    <t>2446274.666 </t>
  </si>
  <si>
    <t> 28.07.1985 03:59 </t>
  </si>
  <si>
    <t>2451420.352 </t>
  </si>
  <si>
    <t> 29.08.1999 20:26 </t>
  </si>
  <si>
    <t>18381.5</t>
  </si>
  <si>
    <t>2451601.707 </t>
  </si>
  <si>
    <t> 27.02.2000 04:58 </t>
  </si>
  <si>
    <t>18907.5</t>
  </si>
  <si>
    <t>2451671.521 </t>
  </si>
  <si>
    <t> 07.05.2000 00:30 </t>
  </si>
  <si>
    <t>19110</t>
  </si>
  <si>
    <t>2451671.5263 </t>
  </si>
  <si>
    <t> 07.05.2000 00:37 </t>
  </si>
  <si>
    <t> 0.0057 </t>
  </si>
  <si>
    <t> M.Haltuf </t>
  </si>
  <si>
    <t>2451690.8308 </t>
  </si>
  <si>
    <t> 26.05.2000 07:56 </t>
  </si>
  <si>
    <t>19166</t>
  </si>
  <si>
    <t> 0.0019 </t>
  </si>
  <si>
    <t> R.H.Nelson </t>
  </si>
  <si>
    <t>IBVS 5040 </t>
  </si>
  <si>
    <t>2451951.666 </t>
  </si>
  <si>
    <t> 11.02.2001 03:59 </t>
  </si>
  <si>
    <t>19922.5</t>
  </si>
  <si>
    <t>2452052.521 </t>
  </si>
  <si>
    <t> 23.05.2001 00:30 </t>
  </si>
  <si>
    <t>20215</t>
  </si>
  <si>
    <t>2452195.259 </t>
  </si>
  <si>
    <t> 12.10.2001 18:12 </t>
  </si>
  <si>
    <t>20629</t>
  </si>
  <si>
    <t>2452317.660 </t>
  </si>
  <si>
    <t> 12.02.2002 03:50 </t>
  </si>
  <si>
    <t>20984</t>
  </si>
  <si>
    <t>2452421.0982 </t>
  </si>
  <si>
    <t> 26.05.2002 14:21 </t>
  </si>
  <si>
    <t>21284</t>
  </si>
  <si>
    <t> -0.0005 </t>
  </si>
  <si>
    <t> Nakajima </t>
  </si>
  <si>
    <t>2452466.6085 </t>
  </si>
  <si>
    <t> 11.07.2002 02:36 </t>
  </si>
  <si>
    <t>21416</t>
  </si>
  <si>
    <t> -0.0027 </t>
  </si>
  <si>
    <t>2452811.0565 </t>
  </si>
  <si>
    <t> 20.06.2003 13:21 </t>
  </si>
  <si>
    <t>22415</t>
  </si>
  <si>
    <t> -0.0021 </t>
  </si>
  <si>
    <t>2452811.2296 </t>
  </si>
  <si>
    <t> 20.06.2003 17:30 </t>
  </si>
  <si>
    <t>22415.5</t>
  </si>
  <si>
    <t> -0.0014 </t>
  </si>
  <si>
    <t>2453316.5172 </t>
  </si>
  <si>
    <t> 07.11.2004 00:24 </t>
  </si>
  <si>
    <t>23881</t>
  </si>
  <si>
    <t> -0.0066 </t>
  </si>
  <si>
    <t>2453524.4294 </t>
  </si>
  <si>
    <t> 02.06.2005 22:18 </t>
  </si>
  <si>
    <t>24484</t>
  </si>
  <si>
    <t> -0.0041 </t>
  </si>
  <si>
    <t> J.Coloma </t>
  </si>
  <si>
    <t>2453528.2194 </t>
  </si>
  <si>
    <t> 06.06.2005 17:15 </t>
  </si>
  <si>
    <t>24495</t>
  </si>
  <si>
    <t> -0.0068 </t>
  </si>
  <si>
    <t> Kubotera </t>
  </si>
  <si>
    <t>2453541.6649 </t>
  </si>
  <si>
    <t> 20.06.2005 03:57 </t>
  </si>
  <si>
    <t>24534</t>
  </si>
  <si>
    <t> -0.0082 </t>
  </si>
  <si>
    <t> R.Poklar </t>
  </si>
  <si>
    <t>2453549.4226 </t>
  </si>
  <si>
    <t> 27.06.2005 22:08 </t>
  </si>
  <si>
    <t>24556.5</t>
  </si>
  <si>
    <t> -0.0083 </t>
  </si>
  <si>
    <t> H.V.Senavci et al. </t>
  </si>
  <si>
    <t>IBVS 5754 </t>
  </si>
  <si>
    <t>2453561.6623 </t>
  </si>
  <si>
    <t> 10.07.2005 03:53 </t>
  </si>
  <si>
    <t>24592</t>
  </si>
  <si>
    <t> -0.0087 </t>
  </si>
  <si>
    <t> C.Hesseltine </t>
  </si>
  <si>
    <t>2453882.6610 </t>
  </si>
  <si>
    <t> 27.05.2006 03:51 </t>
  </si>
  <si>
    <t>25523</t>
  </si>
  <si>
    <t> -0.0115 </t>
  </si>
  <si>
    <t>2453914.0368 </t>
  </si>
  <si>
    <t> 27.06.2006 12:52 </t>
  </si>
  <si>
    <t>25614</t>
  </si>
  <si>
    <t> -0.0118 </t>
  </si>
  <si>
    <t> K.Nagai et al. </t>
  </si>
  <si>
    <t>2454233.6576 </t>
  </si>
  <si>
    <t> 13.05.2007 03:46 </t>
  </si>
  <si>
    <t>26541</t>
  </si>
  <si>
    <t> -0.0133 </t>
  </si>
  <si>
    <t> H.Gerner </t>
  </si>
  <si>
    <t>2454246.7588 </t>
  </si>
  <si>
    <t> 26.05.2007 06:12 </t>
  </si>
  <si>
    <t>26579</t>
  </si>
  <si>
    <t> -0.0142 </t>
  </si>
  <si>
    <t>2454959.4407 </t>
  </si>
  <si>
    <t> 07.05.2009 22:34 </t>
  </si>
  <si>
    <t>28646</t>
  </si>
  <si>
    <t> -0.0176 </t>
  </si>
  <si>
    <t>OEJV 0107 </t>
  </si>
  <si>
    <t>2454959.4409 </t>
  </si>
  <si>
    <t> -0.0174 </t>
  </si>
  <si>
    <t>2454971.1640 </t>
  </si>
  <si>
    <t> 19.05.2009 15:56 </t>
  </si>
  <si>
    <t>28680</t>
  </si>
  <si>
    <t> -0.0173 </t>
  </si>
  <si>
    <t> K.Shiokawa </t>
  </si>
  <si>
    <t>2454972.1985 </t>
  </si>
  <si>
    <t> 20.05.2009 16:45 </t>
  </si>
  <si>
    <t>28683</t>
  </si>
  <si>
    <t>2455052.3627 </t>
  </si>
  <si>
    <t> 08.08.2009 20:42 </t>
  </si>
  <si>
    <t>28915.5</t>
  </si>
  <si>
    <t>IBVS 5980 </t>
  </si>
  <si>
    <t>2455307.5067 </t>
  </si>
  <si>
    <t> 21.04.2010 00:09 </t>
  </si>
  <si>
    <t>29655.5</t>
  </si>
  <si>
    <t> -0.0193 </t>
  </si>
  <si>
    <t>2455355.4325 </t>
  </si>
  <si>
    <t> 07.06.2010 22:22 </t>
  </si>
  <si>
    <t>29794.5</t>
  </si>
  <si>
    <t> -0.0196 </t>
  </si>
  <si>
    <t>2455386.4638 </t>
  </si>
  <si>
    <t> 08.07.2010 23:07 </t>
  </si>
  <si>
    <t>29884.5</t>
  </si>
  <si>
    <t>OEJV 0137 </t>
  </si>
  <si>
    <t>2455386.4643 </t>
  </si>
  <si>
    <t> 08.07.2010 23:08 </t>
  </si>
  <si>
    <t> -0.0191 </t>
  </si>
  <si>
    <t>2455386.4644 </t>
  </si>
  <si>
    <t> -0.0190 </t>
  </si>
  <si>
    <t>2455415.0830 </t>
  </si>
  <si>
    <t> 06.08.2010 13:59 </t>
  </si>
  <si>
    <t>29967.5</t>
  </si>
  <si>
    <t> -0.0181 </t>
  </si>
  <si>
    <t>Rc</t>
  </si>
  <si>
    <t>2455650.5739 </t>
  </si>
  <si>
    <t> 30.03.2011 01:46 </t>
  </si>
  <si>
    <t>30650.5</t>
  </si>
  <si>
    <t> -0.0202 </t>
  </si>
  <si>
    <t>2455693.5000 </t>
  </si>
  <si>
    <t> 12.05.2011 00:00 </t>
  </si>
  <si>
    <t>30775</t>
  </si>
  <si>
    <t> -0.0208 </t>
  </si>
  <si>
    <t>2455754.1836 </t>
  </si>
  <si>
    <t> 11.07.2011 16:24 </t>
  </si>
  <si>
    <t>30951</t>
  </si>
  <si>
    <t> -0.0206 </t>
  </si>
  <si>
    <t> H.Itoh </t>
  </si>
  <si>
    <t>2455768.149 </t>
  </si>
  <si>
    <t> 25.07.2011 15:34 </t>
  </si>
  <si>
    <t>30991.5</t>
  </si>
  <si>
    <t>2456073.8036 </t>
  </si>
  <si>
    <t> 26.05.2012 07:17 </t>
  </si>
  <si>
    <t>31878</t>
  </si>
  <si>
    <t> -0.0229 </t>
  </si>
  <si>
    <t>2456160.3469 </t>
  </si>
  <si>
    <t> 20.08.2012 20:19 </t>
  </si>
  <si>
    <t>32129</t>
  </si>
  <si>
    <t> -0.0224 </t>
  </si>
  <si>
    <t>2456799.7632 </t>
  </si>
  <si>
    <t> 22.05.2014 06:19 </t>
  </si>
  <si>
    <t>33983.5</t>
  </si>
  <si>
    <t> -0.0231 </t>
  </si>
  <si>
    <t>JAVSO 49, 108</t>
  </si>
  <si>
    <t>JAVSO 49, 256</t>
  </si>
  <si>
    <t>JBAV, 55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</si>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</sst>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0.00000"/>
    <numFmt numFmtId="168" formatCode="0.0000"/>
    <numFmt numFmtId="169" formatCode="dd/mm/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trike/>
      <sz val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7" fillId="0" borderId="0"/>
    <xf numFmtId="0" fontId="17" fillId="0" borderId="0"/>
  </cellStyleXfs>
  <cellXfs count="9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3" fillId="0" borderId="0" xfId="0" applyFont="1" applyAlignment="1"/>
    <xf numFmtId="0" fontId="4" fillId="0" borderId="0" xfId="0" applyFont="1" applyAlignment="1"/>
    <xf numFmtId="0" fontId="0" fillId="0" borderId="3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0" fillId="0" borderId="7" xfId="0" applyBorder="1" applyAlignment="1"/>
    <xf numFmtId="0" fontId="0" fillId="0" borderId="8" xfId="0" applyBorder="1" applyAlignment="1"/>
    <xf numFmtId="0" fontId="7" fillId="0" borderId="9" xfId="0" applyFont="1" applyBorder="1" applyAlignment="1"/>
    <xf numFmtId="0" fontId="7" fillId="0" borderId="10" xfId="0" applyFont="1" applyBorder="1" applyAlignment="1"/>
    <xf numFmtId="165" fontId="6" fillId="0" borderId="0" xfId="0" applyNumberFormat="1" applyFont="1">
      <alignment vertical="top"/>
    </xf>
    <xf numFmtId="0" fontId="2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Font="1" applyAlignment="1"/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0" fillId="0" borderId="0" xfId="0" applyAlignment="1">
      <alignment horizontal="left"/>
    </xf>
    <xf numFmtId="0" fontId="10" fillId="0" borderId="3" xfId="0" applyFont="1" applyBorder="1" applyAlignment="1"/>
    <xf numFmtId="0" fontId="0" fillId="0" borderId="3" xfId="0" applyBorder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10" fillId="0" borderId="0" xfId="0" applyNumberFormat="1" applyFont="1" applyAlignment="1">
      <alignment horizontal="left" vertical="center"/>
    </xf>
    <xf numFmtId="0" fontId="12" fillId="0" borderId="0" xfId="0" applyFont="1" applyAlignment="1"/>
    <xf numFmtId="167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10" fillId="0" borderId="0" xfId="0" applyFont="1">
      <alignment vertical="top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13" fillId="0" borderId="0" xfId="6" applyFont="1" applyAlignment="1">
      <alignment horizontal="left" vertical="center"/>
    </xf>
    <xf numFmtId="0" fontId="13" fillId="0" borderId="0" xfId="6" applyFont="1" applyAlignment="1">
      <alignment horizontal="center" vertical="center"/>
    </xf>
    <xf numFmtId="0" fontId="13" fillId="0" borderId="0" xfId="6" applyFont="1" applyAlignment="1">
      <alignment horizontal="left"/>
    </xf>
    <xf numFmtId="0" fontId="10" fillId="0" borderId="0" xfId="7" applyFont="1"/>
    <xf numFmtId="0" fontId="10" fillId="0" borderId="0" xfId="7" applyFont="1" applyAlignment="1">
      <alignment horizontal="center"/>
    </xf>
    <xf numFmtId="0" fontId="10" fillId="0" borderId="0" xfId="7" applyFont="1" applyAlignment="1">
      <alignment horizontal="left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 wrapText="1"/>
    </xf>
    <xf numFmtId="0" fontId="14" fillId="0" borderId="0" xfId="7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14" fillId="0" borderId="0" xfId="7" applyFont="1" applyAlignment="1">
      <alignment horizontal="center"/>
    </xf>
    <xf numFmtId="0" fontId="12" fillId="0" borderId="0" xfId="7" applyFont="1" applyAlignment="1">
      <alignment horizontal="left" vertical="center"/>
    </xf>
    <xf numFmtId="168" fontId="12" fillId="0" borderId="0" xfId="0" applyNumberFormat="1" applyFont="1" applyBorder="1" applyAlignment="1">
      <alignment horizontal="left" vertical="center"/>
    </xf>
    <xf numFmtId="168" fontId="10" fillId="0" borderId="0" xfId="0" applyNumberFormat="1" applyFont="1" applyAlignment="1">
      <alignment horizontal="left" vertical="center"/>
    </xf>
    <xf numFmtId="0" fontId="14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11" xfId="0" applyFont="1" applyBorder="1" applyAlignment="1">
      <alignment horizontal="center"/>
    </xf>
    <xf numFmtId="0" fontId="0" fillId="0" borderId="12" xfId="0" applyFont="1" applyBorder="1">
      <alignment vertical="top"/>
    </xf>
    <xf numFmtId="0" fontId="0" fillId="0" borderId="13" xfId="0" applyFont="1" applyBorder="1" applyAlignment="1">
      <alignment horizontal="center"/>
    </xf>
    <xf numFmtId="0" fontId="0" fillId="0" borderId="14" xfId="0" applyFont="1" applyBorder="1">
      <alignment vertical="top"/>
    </xf>
    <xf numFmtId="0" fontId="16" fillId="0" borderId="0" xfId="5" applyNumberFormat="1" applyFont="1" applyFill="1" applyBorder="1" applyAlignment="1" applyProtection="1">
      <alignment horizontal="left"/>
    </xf>
    <xf numFmtId="0" fontId="0" fillId="0" borderId="15" xfId="0" applyFont="1" applyBorder="1" applyAlignment="1">
      <alignment horizontal="center"/>
    </xf>
    <xf numFmtId="0" fontId="0" fillId="0" borderId="16" xfId="0" applyFont="1" applyBorder="1">
      <alignment vertical="top"/>
    </xf>
    <xf numFmtId="0" fontId="10" fillId="2" borderId="17" xfId="0" applyFont="1" applyFill="1" applyBorder="1" applyAlignment="1">
      <alignment horizontal="left" vertical="top" wrapText="1" inden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right" vertical="top" wrapText="1"/>
    </xf>
    <xf numFmtId="0" fontId="16" fillId="2" borderId="17" xfId="5" applyNumberFormat="1" applyFont="1" applyFill="1" applyBorder="1" applyAlignment="1" applyProtection="1">
      <alignment horizontal="right" vertical="top" wrapText="1"/>
    </xf>
    <xf numFmtId="0" fontId="10" fillId="2" borderId="17" xfId="0" applyNumberFormat="1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vertical="center" wrapText="1"/>
    </xf>
    <xf numFmtId="169" fontId="0" fillId="0" borderId="0" xfId="0" applyNumberFormat="1" applyFont="1" applyAlignment="1"/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V508 Oph - O-C Diagr.</a:t>
            </a:r>
          </a:p>
        </c:rich>
      </c:tx>
      <c:layout>
        <c:manualLayout>
          <c:xMode val="edge"/>
          <c:yMode val="edge"/>
          <c:x val="0.36405578334966193"/>
          <c:y val="4.60122699386503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1006145902556"/>
          <c:y val="0.24233128834355827"/>
          <c:w val="0.79877231958693296"/>
          <c:h val="0.5398773006134969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Active!$H$21:$H$707</c:f>
              <c:numCache>
                <c:formatCode>General</c:formatCode>
                <c:ptCount val="687"/>
                <c:pt idx="0">
                  <c:v>8.1394730004831217E-3</c:v>
                </c:pt>
                <c:pt idx="1">
                  <c:v>9.1280275009921752E-3</c:v>
                </c:pt>
                <c:pt idx="2">
                  <c:v>1.0731963004218414E-2</c:v>
                </c:pt>
                <c:pt idx="3">
                  <c:v>1.0542892501689494E-2</c:v>
                </c:pt>
                <c:pt idx="4">
                  <c:v>1.4146828001685208E-2</c:v>
                </c:pt>
                <c:pt idx="5">
                  <c:v>-1.4762129940208979E-3</c:v>
                </c:pt>
                <c:pt idx="6">
                  <c:v>7.0799470049678348E-3</c:v>
                </c:pt>
                <c:pt idx="7">
                  <c:v>-8.0920769978547469E-3</c:v>
                </c:pt>
                <c:pt idx="8">
                  <c:v>1.7422052500478458E-2</c:v>
                </c:pt>
                <c:pt idx="9">
                  <c:v>-3.6045700107933953E-4</c:v>
                </c:pt>
                <c:pt idx="10">
                  <c:v>-5.2239993237890303E-6</c:v>
                </c:pt>
                <c:pt idx="11">
                  <c:v>1.2294295011088252E-3</c:v>
                </c:pt>
                <c:pt idx="12">
                  <c:v>6.709160006721504E-4</c:v>
                </c:pt>
                <c:pt idx="13">
                  <c:v>-1.231694999296451E-2</c:v>
                </c:pt>
                <c:pt idx="14">
                  <c:v>-7.0197114982875064E-3</c:v>
                </c:pt>
                <c:pt idx="15">
                  <c:v>-4.6347429961315356E-3</c:v>
                </c:pt>
                <c:pt idx="16">
                  <c:v>6.8793865066254511E-3</c:v>
                </c:pt>
                <c:pt idx="17">
                  <c:v>-2.1775700006401166E-3</c:v>
                </c:pt>
                <c:pt idx="18">
                  <c:v>-3.2194394952966832E-3</c:v>
                </c:pt>
                <c:pt idx="19">
                  <c:v>8.962720021372661E-4</c:v>
                </c:pt>
                <c:pt idx="20">
                  <c:v>-1.4330238496768288E-2</c:v>
                </c:pt>
                <c:pt idx="21">
                  <c:v>3.4826060000341386E-3</c:v>
                </c:pt>
                <c:pt idx="22">
                  <c:v>-1.4626877498812973E-2</c:v>
                </c:pt>
                <c:pt idx="23">
                  <c:v>-6.133902003057301E-3</c:v>
                </c:pt>
                <c:pt idx="24">
                  <c:v>4.3802275031339377E-3</c:v>
                </c:pt>
                <c:pt idx="25">
                  <c:v>-1.0859654939849861E-3</c:v>
                </c:pt>
                <c:pt idx="26">
                  <c:v>6.9422934975591488E-3</c:v>
                </c:pt>
                <c:pt idx="27">
                  <c:v>4.8131325020221993E-3</c:v>
                </c:pt>
                <c:pt idx="28">
                  <c:v>-3.9199640013976023E-3</c:v>
                </c:pt>
                <c:pt idx="29">
                  <c:v>-2.0294474961701781E-3</c:v>
                </c:pt>
                <c:pt idx="30">
                  <c:v>-1.5153179920162074E-3</c:v>
                </c:pt>
                <c:pt idx="31">
                  <c:v>8.1365540027036332E-3</c:v>
                </c:pt>
                <c:pt idx="32">
                  <c:v>2.8817845013691112E-3</c:v>
                </c:pt>
                <c:pt idx="33">
                  <c:v>-2.6821964929695241E-3</c:v>
                </c:pt>
                <c:pt idx="34">
                  <c:v>-7.634209978277795E-4</c:v>
                </c:pt>
                <c:pt idx="35">
                  <c:v>1.8622679999680258E-3</c:v>
                </c:pt>
                <c:pt idx="36">
                  <c:v>-6.5333800012012944E-4</c:v>
                </c:pt>
                <c:pt idx="37">
                  <c:v>-1.3904993495089002E-2</c:v>
                </c:pt>
                <c:pt idx="38">
                  <c:v>4.9890755035448819E-3</c:v>
                </c:pt>
                <c:pt idx="39">
                  <c:v>2.7940990039496683E-3</c:v>
                </c:pt>
                <c:pt idx="40">
                  <c:v>-1.1690605024341494E-3</c:v>
                </c:pt>
                <c:pt idx="41">
                  <c:v>-1.8945689953397959E-3</c:v>
                </c:pt>
                <c:pt idx="43">
                  <c:v>-2.3863454916863702E-3</c:v>
                </c:pt>
                <c:pt idx="44">
                  <c:v>-5.2733094998984598E-3</c:v>
                </c:pt>
                <c:pt idx="45">
                  <c:v>-3.9133250029408373E-3</c:v>
                </c:pt>
                <c:pt idx="46">
                  <c:v>-4.1938389986171387E-3</c:v>
                </c:pt>
                <c:pt idx="72">
                  <c:v>-2.9772255002171732E-3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E8-4974-AFEF-4CA95E24E1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Active!$I$21:$I$707</c:f>
              <c:numCache>
                <c:formatCode>General</c:formatCode>
                <c:ptCount val="687"/>
                <c:pt idx="47">
                  <c:v>-6.537376502819825E-3</c:v>
                </c:pt>
                <c:pt idx="48">
                  <c:v>1.2239790012245066E-3</c:v>
                </c:pt>
                <c:pt idx="49">
                  <c:v>-1.0261891497066244E-2</c:v>
                </c:pt>
                <c:pt idx="50">
                  <c:v>-1.1728084493370261E-2</c:v>
                </c:pt>
                <c:pt idx="51">
                  <c:v>-1.6480858495924622E-2</c:v>
                </c:pt>
                <c:pt idx="52">
                  <c:v>4.1624320074333809E-3</c:v>
                </c:pt>
                <c:pt idx="53">
                  <c:v>-2.233632498246152E-3</c:v>
                </c:pt>
                <c:pt idx="54">
                  <c:v>-2.7195030052098446E-3</c:v>
                </c:pt>
                <c:pt idx="55">
                  <c:v>-4.6998254983918741E-3</c:v>
                </c:pt>
                <c:pt idx="56">
                  <c:v>2.9237874987302348E-3</c:v>
                </c:pt>
                <c:pt idx="57">
                  <c:v>9.5474005065625533E-3</c:v>
                </c:pt>
                <c:pt idx="58">
                  <c:v>-2.2951794962864369E-3</c:v>
                </c:pt>
                <c:pt idx="59">
                  <c:v>-3.4243404952576384E-3</c:v>
                </c:pt>
                <c:pt idx="60">
                  <c:v>-1.0396081495855469E-2</c:v>
                </c:pt>
                <c:pt idx="61">
                  <c:v>1.178959750541253E-2</c:v>
                </c:pt>
                <c:pt idx="62">
                  <c:v>-5.1821435044985265E-3</c:v>
                </c:pt>
                <c:pt idx="63">
                  <c:v>3.3319860012852587E-3</c:v>
                </c:pt>
                <c:pt idx="64">
                  <c:v>8.3319860059418716E-3</c:v>
                </c:pt>
                <c:pt idx="65">
                  <c:v>-7.0640784979332238E-3</c:v>
                </c:pt>
                <c:pt idx="66">
                  <c:v>7.955599001434166E-3</c:v>
                </c:pt>
                <c:pt idx="67">
                  <c:v>-7.1735620003892109E-3</c:v>
                </c:pt>
                <c:pt idx="68">
                  <c:v>-6.2830454990034923E-3</c:v>
                </c:pt>
                <c:pt idx="69">
                  <c:v>-6.0691074977512471E-3</c:v>
                </c:pt>
                <c:pt idx="70">
                  <c:v>-1.4150331997370813E-2</c:v>
                </c:pt>
                <c:pt idx="71">
                  <c:v>-1.2745685999107081E-2</c:v>
                </c:pt>
                <c:pt idx="73">
                  <c:v>-4.5432824990712106E-3</c:v>
                </c:pt>
                <c:pt idx="74">
                  <c:v>-5.0008940015686676E-3</c:v>
                </c:pt>
                <c:pt idx="75">
                  <c:v>5.2130440017208457E-3</c:v>
                </c:pt>
                <c:pt idx="76">
                  <c:v>-5.7586969924159348E-3</c:v>
                </c:pt>
                <c:pt idx="77">
                  <c:v>2.022335997025948E-3</c:v>
                </c:pt>
                <c:pt idx="78">
                  <c:v>-3.1597904962836765E-3</c:v>
                </c:pt>
                <c:pt idx="79">
                  <c:v>-5.361774965422228E-4</c:v>
                </c:pt>
                <c:pt idx="80">
                  <c:v>4.3825980028486811E-3</c:v>
                </c:pt>
                <c:pt idx="81">
                  <c:v>-5.479659499542322E-3</c:v>
                </c:pt>
                <c:pt idx="82">
                  <c:v>3.0541475061909296E-3</c:v>
                </c:pt>
                <c:pt idx="83">
                  <c:v>-3.3222394995391369E-3</c:v>
                </c:pt>
                <c:pt idx="84">
                  <c:v>-8.8081099966075271E-3</c:v>
                </c:pt>
                <c:pt idx="85">
                  <c:v>1.9532455044100061E-3</c:v>
                </c:pt>
                <c:pt idx="86">
                  <c:v>9.1106655017938465E-3</c:v>
                </c:pt>
                <c:pt idx="87">
                  <c:v>-9.9705589964287356E-3</c:v>
                </c:pt>
                <c:pt idx="88">
                  <c:v>-1.2456429503799882E-2</c:v>
                </c:pt>
                <c:pt idx="89">
                  <c:v>-8.8328165002167225E-3</c:v>
                </c:pt>
                <c:pt idx="90">
                  <c:v>5.9764755060314201E-3</c:v>
                </c:pt>
                <c:pt idx="91">
                  <c:v>-6.3999115009210072E-3</c:v>
                </c:pt>
                <c:pt idx="92">
                  <c:v>6.0008850414305925E-4</c:v>
                </c:pt>
                <c:pt idx="93">
                  <c:v>-1.5371652494650334E-2</c:v>
                </c:pt>
                <c:pt idx="94">
                  <c:v>6.5188640000997111E-3</c:v>
                </c:pt>
                <c:pt idx="95">
                  <c:v>-9.6700649737613276E-4</c:v>
                </c:pt>
                <c:pt idx="96">
                  <c:v>-3.6718440023832954E-3</c:v>
                </c:pt>
                <c:pt idx="97">
                  <c:v>5.9517690024222247E-3</c:v>
                </c:pt>
                <c:pt idx="98">
                  <c:v>-1.4424617991608102E-2</c:v>
                </c:pt>
                <c:pt idx="99">
                  <c:v>3.8467400008812547E-4</c:v>
                </c:pt>
                <c:pt idx="100">
                  <c:v>-7.335250498726964E-3</c:v>
                </c:pt>
                <c:pt idx="101">
                  <c:v>7.502300497435499E-3</c:v>
                </c:pt>
                <c:pt idx="102">
                  <c:v>-4.3084679928142577E-3</c:v>
                </c:pt>
                <c:pt idx="103">
                  <c:v>8.9866945054382086E-3</c:v>
                </c:pt>
                <c:pt idx="104">
                  <c:v>-4.3896924980799668E-3</c:v>
                </c:pt>
                <c:pt idx="105">
                  <c:v>1.0610307501337957E-2</c:v>
                </c:pt>
                <c:pt idx="106">
                  <c:v>-4.9917599972104654E-4</c:v>
                </c:pt>
                <c:pt idx="107">
                  <c:v>-1.4895240499754436E-2</c:v>
                </c:pt>
                <c:pt idx="108">
                  <c:v>9.9527600832516328E-4</c:v>
                </c:pt>
                <c:pt idx="109">
                  <c:v>8.0149535060627386E-3</c:v>
                </c:pt>
                <c:pt idx="110">
                  <c:v>-4.3614335008896887E-3</c:v>
                </c:pt>
                <c:pt idx="111">
                  <c:v>-3.6143350007478148E-4</c:v>
                </c:pt>
                <c:pt idx="112">
                  <c:v>-6.4709169964771718E-3</c:v>
                </c:pt>
                <c:pt idx="113">
                  <c:v>-1.8669814962777309E-3</c:v>
                </c:pt>
                <c:pt idx="114">
                  <c:v>5.6950845028040931E-3</c:v>
                </c:pt>
                <c:pt idx="115">
                  <c:v>1.2695084500592202E-2</c:v>
                </c:pt>
                <c:pt idx="116">
                  <c:v>6.1895364997326396E-3</c:v>
                </c:pt>
                <c:pt idx="117">
                  <c:v>-5.9199469978921115E-3</c:v>
                </c:pt>
                <c:pt idx="118">
                  <c:v>1.703666006505955E-3</c:v>
                </c:pt>
                <c:pt idx="119">
                  <c:v>-3.2766564982011914E-3</c:v>
                </c:pt>
                <c:pt idx="120">
                  <c:v>5.9418250748421997E-4</c:v>
                </c:pt>
                <c:pt idx="121">
                  <c:v>6.2177955041988753E-3</c:v>
                </c:pt>
                <c:pt idx="122">
                  <c:v>4.1083120013354346E-3</c:v>
                </c:pt>
                <c:pt idx="123">
                  <c:v>-8.7342679980793037E-3</c:v>
                </c:pt>
                <c:pt idx="124">
                  <c:v>-1.3492994985426776E-3</c:v>
                </c:pt>
                <c:pt idx="125">
                  <c:v>-4.5400074959616177E-3</c:v>
                </c:pt>
                <c:pt idx="126">
                  <c:v>-6.7589744940050878E-3</c:v>
                </c:pt>
                <c:pt idx="127">
                  <c:v>-5.3260694985510781E-3</c:v>
                </c:pt>
                <c:pt idx="128">
                  <c:v>7.6739305004593916E-3</c:v>
                </c:pt>
                <c:pt idx="129">
                  <c:v>-1.7024565022438765E-3</c:v>
                </c:pt>
                <c:pt idx="130">
                  <c:v>-5.5450365034630522E-3</c:v>
                </c:pt>
                <c:pt idx="131">
                  <c:v>-2.229781049391022E-2</c:v>
                </c:pt>
                <c:pt idx="132">
                  <c:v>-1.0026479940279387E-3</c:v>
                </c:pt>
                <c:pt idx="133">
                  <c:v>-7.8649054994457401E-3</c:v>
                </c:pt>
                <c:pt idx="134">
                  <c:v>-5.1085789964417927E-3</c:v>
                </c:pt>
                <c:pt idx="135">
                  <c:v>-2.5318644984508865E-3</c:v>
                </c:pt>
                <c:pt idx="136">
                  <c:v>-5.2649610006483272E-3</c:v>
                </c:pt>
                <c:pt idx="137">
                  <c:v>-3.5848299958161078E-3</c:v>
                </c:pt>
                <c:pt idx="138">
                  <c:v>-3.0192115009413101E-3</c:v>
                </c:pt>
                <c:pt idx="139">
                  <c:v>4.2562734961393289E-3</c:v>
                </c:pt>
                <c:pt idx="140">
                  <c:v>3.2845325040398166E-3</c:v>
                </c:pt>
                <c:pt idx="141">
                  <c:v>1.1947265011258423E-3</c:v>
                </c:pt>
                <c:pt idx="142">
                  <c:v>2.7986620043520816E-3</c:v>
                </c:pt>
                <c:pt idx="143">
                  <c:v>2.222985502157826E-3</c:v>
                </c:pt>
                <c:pt idx="144">
                  <c:v>-4.1730789962457493E-3</c:v>
                </c:pt>
                <c:pt idx="145">
                  <c:v>-2.6288499793736264E-4</c:v>
                </c:pt>
                <c:pt idx="146">
                  <c:v>-5.6589494997751899E-3</c:v>
                </c:pt>
                <c:pt idx="147">
                  <c:v>-1.4818519994150847E-3</c:v>
                </c:pt>
                <c:pt idx="148">
                  <c:v>5.2598260081140324E-3</c:v>
                </c:pt>
                <c:pt idx="149">
                  <c:v>2.9031164958723821E-3</c:v>
                </c:pt>
                <c:pt idx="150">
                  <c:v>-1.5827539973543026E-3</c:v>
                </c:pt>
                <c:pt idx="151">
                  <c:v>6.8414949782891199E-4</c:v>
                </c:pt>
                <c:pt idx="152">
                  <c:v>6.3163439990603365E-3</c:v>
                </c:pt>
                <c:pt idx="153">
                  <c:v>-2.7734620016417466E-3</c:v>
                </c:pt>
                <c:pt idx="154">
                  <c:v>-4.1498489954392426E-3</c:v>
                </c:pt>
                <c:pt idx="155">
                  <c:v>-6.3571950158802792E-4</c:v>
                </c:pt>
                <c:pt idx="156">
                  <c:v>5.4207985012908466E-3</c:v>
                </c:pt>
                <c:pt idx="157">
                  <c:v>2.449057501507923E-3</c:v>
                </c:pt>
                <c:pt idx="158">
                  <c:v>2.3009050346445292E-4</c:v>
                </c:pt>
                <c:pt idx="159">
                  <c:v>-8.6321669950848445E-3</c:v>
                </c:pt>
                <c:pt idx="160">
                  <c:v>-7.6321669985190965E-3</c:v>
                </c:pt>
                <c:pt idx="161">
                  <c:v>-6.3216699345503002E-4</c:v>
                </c:pt>
                <c:pt idx="162">
                  <c:v>2.0197050034767017E-3</c:v>
                </c:pt>
                <c:pt idx="163">
                  <c:v>-4.7133914995356463E-3</c:v>
                </c:pt>
                <c:pt idx="164">
                  <c:v>-7.1339149872073904E-4</c:v>
                </c:pt>
                <c:pt idx="165">
                  <c:v>-1.5756490029161796E-3</c:v>
                </c:pt>
                <c:pt idx="166">
                  <c:v>-6.3087454982451163E-3</c:v>
                </c:pt>
                <c:pt idx="167">
                  <c:v>-2.3087454974302091E-3</c:v>
                </c:pt>
                <c:pt idx="168">
                  <c:v>-2.3617109982296824E-3</c:v>
                </c:pt>
                <c:pt idx="169">
                  <c:v>-7.3051930012297817E-3</c:v>
                </c:pt>
                <c:pt idx="170">
                  <c:v>-2.8722880015266128E-3</c:v>
                </c:pt>
                <c:pt idx="171">
                  <c:v>-7.9721520014572889E-3</c:v>
                </c:pt>
                <c:pt idx="172">
                  <c:v>-1.5639534976799041E-3</c:v>
                </c:pt>
                <c:pt idx="173">
                  <c:v>-7.5972414924763143E-3</c:v>
                </c:pt>
                <c:pt idx="174">
                  <c:v>2.4027585022849962E-3</c:v>
                </c:pt>
                <c:pt idx="175">
                  <c:v>-2.350015492993407E-3</c:v>
                </c:pt>
                <c:pt idx="176">
                  <c:v>-4.7264024979085661E-3</c:v>
                </c:pt>
                <c:pt idx="177">
                  <c:v>-6.6988449543714523E-4</c:v>
                </c:pt>
                <c:pt idx="178">
                  <c:v>-6.502069954876788E-4</c:v>
                </c:pt>
                <c:pt idx="179">
                  <c:v>-5.7596904953243211E-3</c:v>
                </c:pt>
                <c:pt idx="180">
                  <c:v>-2.5124644962488674E-3</c:v>
                </c:pt>
                <c:pt idx="181">
                  <c:v>-2.9700759987463243E-3</c:v>
                </c:pt>
                <c:pt idx="182">
                  <c:v>2.9923998226877302E-5</c:v>
                </c:pt>
                <c:pt idx="183">
                  <c:v>-2.3464629994123243E-3</c:v>
                </c:pt>
                <c:pt idx="184">
                  <c:v>-6.051300500985235E-3</c:v>
                </c:pt>
                <c:pt idx="185">
                  <c:v>-1.857039998867549E-3</c:v>
                </c:pt>
                <c:pt idx="186">
                  <c:v>2.1429600019473583E-3</c:v>
                </c:pt>
                <c:pt idx="187">
                  <c:v>-9.8287809960311279E-3</c:v>
                </c:pt>
                <c:pt idx="188">
                  <c:v>-5.9382644976722077E-3</c:v>
                </c:pt>
                <c:pt idx="189">
                  <c:v>6.0617355047725141E-3</c:v>
                </c:pt>
                <c:pt idx="190">
                  <c:v>7.0617355086142197E-3</c:v>
                </c:pt>
                <c:pt idx="191">
                  <c:v>-6.1691038492426742E-2</c:v>
                </c:pt>
                <c:pt idx="192">
                  <c:v>9.8230910007259808E-3</c:v>
                </c:pt>
                <c:pt idx="193">
                  <c:v>2.5842768496659119E-2</c:v>
                </c:pt>
                <c:pt idx="194">
                  <c:v>7.7136075051384978E-3</c:v>
                </c:pt>
                <c:pt idx="195">
                  <c:v>-1.8817465024767444E-3</c:v>
                </c:pt>
                <c:pt idx="196">
                  <c:v>-4.0441954988637008E-3</c:v>
                </c:pt>
                <c:pt idx="197">
                  <c:v>2.9558045062003657E-3</c:v>
                </c:pt>
                <c:pt idx="198">
                  <c:v>2.9310980025911704E-3</c:v>
                </c:pt>
                <c:pt idx="199">
                  <c:v>1.3685935045941733E-3</c:v>
                </c:pt>
                <c:pt idx="200">
                  <c:v>2.1299490035744384E-3</c:v>
                </c:pt>
                <c:pt idx="201">
                  <c:v>-3.3559215007699095E-3</c:v>
                </c:pt>
                <c:pt idx="202">
                  <c:v>3.0240180058171973E-3</c:v>
                </c:pt>
                <c:pt idx="203">
                  <c:v>-9.194948994263541E-3</c:v>
                </c:pt>
                <c:pt idx="204">
                  <c:v>-3.0443249852396548E-4</c:v>
                </c:pt>
                <c:pt idx="205">
                  <c:v>7.586084000649862E-3</c:v>
                </c:pt>
                <c:pt idx="206">
                  <c:v>7.9710525023983791E-3</c:v>
                </c:pt>
                <c:pt idx="207">
                  <c:v>-4.9514049896970391E-4</c:v>
                </c:pt>
                <c:pt idx="208">
                  <c:v>6.504859498818405E-3</c:v>
                </c:pt>
                <c:pt idx="209">
                  <c:v>4.0189889987232164E-3</c:v>
                </c:pt>
                <c:pt idx="210">
                  <c:v>-2.9527520018746145E-3</c:v>
                </c:pt>
                <c:pt idx="211">
                  <c:v>1.0472479989402927E-3</c:v>
                </c:pt>
                <c:pt idx="212">
                  <c:v>-9.2449299700092524E-4</c:v>
                </c:pt>
                <c:pt idx="213">
                  <c:v>4.07550700037973E-3</c:v>
                </c:pt>
                <c:pt idx="214">
                  <c:v>8.3686250582104549E-4</c:v>
                </c:pt>
                <c:pt idx="215">
                  <c:v>2.6976750086760148E-4</c:v>
                </c:pt>
                <c:pt idx="216">
                  <c:v>8.1602840073173866E-3</c:v>
                </c:pt>
                <c:pt idx="217">
                  <c:v>3.6744134995387867E-3</c:v>
                </c:pt>
                <c:pt idx="218">
                  <c:v>1.3262855063658208E-3</c:v>
                </c:pt>
                <c:pt idx="219">
                  <c:v>5.5931890019564889E-3</c:v>
                </c:pt>
                <c:pt idx="220">
                  <c:v>2.1638364996761084E-3</c:v>
                </c:pt>
                <c:pt idx="221">
                  <c:v>1.596741501998622E-3</c:v>
                </c:pt>
                <c:pt idx="222">
                  <c:v>4.5155170009820722E-3</c:v>
                </c:pt>
                <c:pt idx="223">
                  <c:v>3.4908105008071288E-3</c:v>
                </c:pt>
                <c:pt idx="224">
                  <c:v>2.4661040006321855E-3</c:v>
                </c:pt>
                <c:pt idx="225">
                  <c:v>-2.0085500000277534E-4</c:v>
                </c:pt>
                <c:pt idx="226">
                  <c:v>1.1790845019277185E-3</c:v>
                </c:pt>
                <c:pt idx="227">
                  <c:v>-3.6634954958572052E-3</c:v>
                </c:pt>
                <c:pt idx="228">
                  <c:v>-1.2588495010277256E-3</c:v>
                </c:pt>
                <c:pt idx="229">
                  <c:v>3.6881850028294139E-3</c:v>
                </c:pt>
                <c:pt idx="230">
                  <c:v>1.1292120500002056E-2</c:v>
                </c:pt>
                <c:pt idx="231">
                  <c:v>-4.2129849316552281E-4</c:v>
                </c:pt>
                <c:pt idx="232">
                  <c:v>-7.9768549767322838E-4</c:v>
                </c:pt>
                <c:pt idx="233">
                  <c:v>-4.4127170040155761E-3</c:v>
                </c:pt>
                <c:pt idx="234">
                  <c:v>1.2305734999245033E-3</c:v>
                </c:pt>
                <c:pt idx="235">
                  <c:v>-1.0080709980684333E-3</c:v>
                </c:pt>
                <c:pt idx="236">
                  <c:v>6.2588325017713942E-3</c:v>
                </c:pt>
                <c:pt idx="237">
                  <c:v>1.4934900536900386E-4</c:v>
                </c:pt>
                <c:pt idx="238">
                  <c:v>2.1493490057764575E-3</c:v>
                </c:pt>
                <c:pt idx="239">
                  <c:v>3.6634784992202185E-3</c:v>
                </c:pt>
                <c:pt idx="240">
                  <c:v>3.2870915019884706E-3</c:v>
                </c:pt>
                <c:pt idx="241">
                  <c:v>-1.9515530002536252E-3</c:v>
                </c:pt>
                <c:pt idx="242">
                  <c:v>3.2058669967227615E-3</c:v>
                </c:pt>
                <c:pt idx="243">
                  <c:v>-3.4903889973065816E-3</c:v>
                </c:pt>
                <c:pt idx="244">
                  <c:v>7.7765145033481531E-3</c:v>
                </c:pt>
                <c:pt idx="245">
                  <c:v>-1.8188394969911315E-3</c:v>
                </c:pt>
                <c:pt idx="246">
                  <c:v>-7.1669675016892143E-3</c:v>
                </c:pt>
                <c:pt idx="247">
                  <c:v>3.8330324969138019E-3</c:v>
                </c:pt>
                <c:pt idx="248">
                  <c:v>7.8895504993852228E-3</c:v>
                </c:pt>
                <c:pt idx="249">
                  <c:v>1.9178095026290976E-3</c:v>
                </c:pt>
                <c:pt idx="250">
                  <c:v>3.5893589956685901E-3</c:v>
                </c:pt>
                <c:pt idx="251">
                  <c:v>3.6741360017913394E-3</c:v>
                </c:pt>
                <c:pt idx="252">
                  <c:v>5.3835640064789914E-3</c:v>
                </c:pt>
                <c:pt idx="253">
                  <c:v>7.0818960011820309E-3</c:v>
                </c:pt>
                <c:pt idx="254">
                  <c:v>4.2478975010453723E-3</c:v>
                </c:pt>
                <c:pt idx="255">
                  <c:v>-4.0437124989693984E-3</c:v>
                </c:pt>
                <c:pt idx="256">
                  <c:v>1.0389192502771039E-2</c:v>
                </c:pt>
                <c:pt idx="257">
                  <c:v>6.3362270011566579E-3</c:v>
                </c:pt>
                <c:pt idx="258">
                  <c:v>9.3962975006434135E-3</c:v>
                </c:pt>
                <c:pt idx="259">
                  <c:v>1.2055894985678606E-3</c:v>
                </c:pt>
                <c:pt idx="260">
                  <c:v>5.6481140054529533E-3</c:v>
                </c:pt>
                <c:pt idx="261">
                  <c:v>7.6748965075239539E-3</c:v>
                </c:pt>
                <c:pt idx="262">
                  <c:v>2.2455440048361197E-3</c:v>
                </c:pt>
                <c:pt idx="263">
                  <c:v>-5.1111654975102283E-3</c:v>
                </c:pt>
                <c:pt idx="264">
                  <c:v>-6.5970359937637113E-3</c:v>
                </c:pt>
                <c:pt idx="265">
                  <c:v>3.4029640009975992E-3</c:v>
                </c:pt>
                <c:pt idx="266">
                  <c:v>6.787932499719318E-3</c:v>
                </c:pt>
                <c:pt idx="267">
                  <c:v>-2.3745165017317049E-3</c:v>
                </c:pt>
                <c:pt idx="268">
                  <c:v>5.5159999974421225E-3</c:v>
                </c:pt>
                <c:pt idx="269">
                  <c:v>1.9009684983757325E-3</c:v>
                </c:pt>
                <c:pt idx="270">
                  <c:v>-2.8321279969532043E-3</c:v>
                </c:pt>
                <c:pt idx="271">
                  <c:v>1.657251800497761E-2</c:v>
                </c:pt>
                <c:pt idx="272">
                  <c:v>1.6290360072162002E-3</c:v>
                </c:pt>
                <c:pt idx="273">
                  <c:v>1.1061941004300024E-2</c:v>
                </c:pt>
                <c:pt idx="274">
                  <c:v>3.309167004772462E-3</c:v>
                </c:pt>
                <c:pt idx="275">
                  <c:v>3.4303460051887669E-3</c:v>
                </c:pt>
                <c:pt idx="276">
                  <c:v>1.2396380043355748E-3</c:v>
                </c:pt>
                <c:pt idx="277">
                  <c:v>-1.1351899593137205E-4</c:v>
                </c:pt>
                <c:pt idx="278">
                  <c:v>-3.9560989971505478E-3</c:v>
                </c:pt>
                <c:pt idx="279">
                  <c:v>2.6675140034058131E-3</c:v>
                </c:pt>
                <c:pt idx="280">
                  <c:v>2.3476450005546212E-3</c:v>
                </c:pt>
                <c:pt idx="281">
                  <c:v>1.2347645002591889E-2</c:v>
                </c:pt>
                <c:pt idx="282">
                  <c:v>-4.705320498032961E-3</c:v>
                </c:pt>
                <c:pt idx="283">
                  <c:v>2.8986149991396815E-3</c:v>
                </c:pt>
                <c:pt idx="284">
                  <c:v>-1.3006744993617758E-3</c:v>
                </c:pt>
                <c:pt idx="285">
                  <c:v>7.5584350270219147E-4</c:v>
                </c:pt>
                <c:pt idx="286">
                  <c:v>-4.7017679971759208E-3</c:v>
                </c:pt>
                <c:pt idx="287">
                  <c:v>-1.1297122000542004E-2</c:v>
                </c:pt>
                <c:pt idx="288">
                  <c:v>-3.2971219989121892E-3</c:v>
                </c:pt>
                <c:pt idx="289">
                  <c:v>3.2649100467097014E-4</c:v>
                </c:pt>
                <c:pt idx="290">
                  <c:v>-4.1593795031076297E-3</c:v>
                </c:pt>
                <c:pt idx="291">
                  <c:v>-1.2688630013144575E-3</c:v>
                </c:pt>
                <c:pt idx="292">
                  <c:v>4.6781715063843876E-3</c:v>
                </c:pt>
                <c:pt idx="293">
                  <c:v>-2.1512364983209409E-3</c:v>
                </c:pt>
                <c:pt idx="295">
                  <c:v>-5.4711054981453344E-3</c:v>
                </c:pt>
                <c:pt idx="296">
                  <c:v>4.38967550144298E-3</c:v>
                </c:pt>
                <c:pt idx="297">
                  <c:v>-8.4896900079911575E-4</c:v>
                </c:pt>
                <c:pt idx="298">
                  <c:v>-5.2554749709088355E-4</c:v>
                </c:pt>
                <c:pt idx="299">
                  <c:v>-7.4407704960322008E-3</c:v>
                </c:pt>
                <c:pt idx="300">
                  <c:v>-5.6993150064954534E-4</c:v>
                </c:pt>
                <c:pt idx="301">
                  <c:v>-1.4321889975690283E-3</c:v>
                </c:pt>
                <c:pt idx="302">
                  <c:v>6.5874885040102527E-3</c:v>
                </c:pt>
                <c:pt idx="303">
                  <c:v>3.8543920018128119E-3</c:v>
                </c:pt>
                <c:pt idx="304">
                  <c:v>-1.8622896997840144E-2</c:v>
                </c:pt>
                <c:pt idx="305">
                  <c:v>-3.6228969984222203E-3</c:v>
                </c:pt>
                <c:pt idx="306">
                  <c:v>3.771030023926869E-4</c:v>
                </c:pt>
                <c:pt idx="307">
                  <c:v>5.3771029997733422E-3</c:v>
                </c:pt>
                <c:pt idx="308">
                  <c:v>-8.4654769962071441E-3</c:v>
                </c:pt>
                <c:pt idx="309">
                  <c:v>1.425039503374137E-3</c:v>
                </c:pt>
                <c:pt idx="310">
                  <c:v>4.8614970073685981E-3</c:v>
                </c:pt>
                <c:pt idx="311">
                  <c:v>1.1440287504228763E-2</c:v>
                </c:pt>
                <c:pt idx="312">
                  <c:v>-4.6691959942108952E-3</c:v>
                </c:pt>
                <c:pt idx="313">
                  <c:v>2.4352585023734719E-3</c:v>
                </c:pt>
                <c:pt idx="314">
                  <c:v>3.9776470075594261E-3</c:v>
                </c:pt>
                <c:pt idx="315">
                  <c:v>1.1977647001913283E-2</c:v>
                </c:pt>
                <c:pt idx="316">
                  <c:v>1.3977647002320737E-2</c:v>
                </c:pt>
                <c:pt idx="317">
                  <c:v>1.6012600026442669E-3</c:v>
                </c:pt>
                <c:pt idx="318">
                  <c:v>-3.7186089975875802E-3</c:v>
                </c:pt>
                <c:pt idx="329">
                  <c:v>1.9666359505208675E-2</c:v>
                </c:pt>
                <c:pt idx="330">
                  <c:v>2.2001664983690716E-3</c:v>
                </c:pt>
                <c:pt idx="331">
                  <c:v>1.2633071499294601E-2</c:v>
                </c:pt>
                <c:pt idx="332">
                  <c:v>1.5235879982355982E-3</c:v>
                </c:pt>
                <c:pt idx="335">
                  <c:v>3.0412699998123571E-3</c:v>
                </c:pt>
                <c:pt idx="336">
                  <c:v>1.1988304504484404E-2</c:v>
                </c:pt>
                <c:pt idx="337">
                  <c:v>-4.9269184964941815E-3</c:v>
                </c:pt>
                <c:pt idx="338">
                  <c:v>-5.706913500034716E-3</c:v>
                </c:pt>
                <c:pt idx="339">
                  <c:v>2.3531570041086525E-3</c:v>
                </c:pt>
                <c:pt idx="340">
                  <c:v>7.300191507965792E-3</c:v>
                </c:pt>
                <c:pt idx="341">
                  <c:v>2.1907080008531921E-3</c:v>
                </c:pt>
                <c:pt idx="343">
                  <c:v>0</c:v>
                </c:pt>
                <c:pt idx="344">
                  <c:v>0</c:v>
                </c:pt>
                <c:pt idx="345">
                  <c:v>9.0282590026617981E-3</c:v>
                </c:pt>
                <c:pt idx="346">
                  <c:v>-7.6962559978710487E-3</c:v>
                </c:pt>
                <c:pt idx="347">
                  <c:v>-6.7657850013347343E-4</c:v>
                </c:pt>
                <c:pt idx="348">
                  <c:v>-2.6483194960746914E-3</c:v>
                </c:pt>
                <c:pt idx="349">
                  <c:v>6.7510200460674241E-4</c:v>
                </c:pt>
                <c:pt idx="350">
                  <c:v>3.7316200032364577E-3</c:v>
                </c:pt>
                <c:pt idx="351">
                  <c:v>3.3305265023955144E-3</c:v>
                </c:pt>
                <c:pt idx="352">
                  <c:v>-9.0811799600487575E-4</c:v>
                </c:pt>
                <c:pt idx="353">
                  <c:v>2.8729149998980574E-3</c:v>
                </c:pt>
                <c:pt idx="354">
                  <c:v>3.6539480061037466E-3</c:v>
                </c:pt>
                <c:pt idx="355">
                  <c:v>3.277561001596041E-3</c:v>
                </c:pt>
                <c:pt idx="356">
                  <c:v>-7.2083094928530045E-3</c:v>
                </c:pt>
                <c:pt idx="357">
                  <c:v>9.2943300842307508E-4</c:v>
                </c:pt>
                <c:pt idx="358">
                  <c:v>-3.8036634941818193E-3</c:v>
                </c:pt>
                <c:pt idx="359">
                  <c:v>9.1998889984097332E-3</c:v>
                </c:pt>
                <c:pt idx="360">
                  <c:v>-6.5777800045907497E-4</c:v>
                </c:pt>
                <c:pt idx="361">
                  <c:v>-1.629518999834545E-3</c:v>
                </c:pt>
                <c:pt idx="362">
                  <c:v>8.5031944981892593E-3</c:v>
                </c:pt>
                <c:pt idx="363">
                  <c:v>7.3775860000750981E-3</c:v>
                </c:pt>
                <c:pt idx="364">
                  <c:v>-1.712220000626985E-3</c:v>
                </c:pt>
                <c:pt idx="365">
                  <c:v>-7.1222000406123698E-4</c:v>
                </c:pt>
                <c:pt idx="366">
                  <c:v>1.3246205053292215E-3</c:v>
                </c:pt>
                <c:pt idx="367">
                  <c:v>4.8670089963707142E-3</c:v>
                </c:pt>
                <c:pt idx="368">
                  <c:v>2.024428998993244E-3</c:v>
                </c:pt>
                <c:pt idx="369">
                  <c:v>9.6763010005815886E-3</c:v>
                </c:pt>
                <c:pt idx="370">
                  <c:v>2.7560490052565001E-3</c:v>
                </c:pt>
                <c:pt idx="371">
                  <c:v>8.7560489992029034E-3</c:v>
                </c:pt>
                <c:pt idx="372">
                  <c:v>-4.0496904985047877E-3</c:v>
                </c:pt>
                <c:pt idx="373">
                  <c:v>4.0926425062934868E-3</c:v>
                </c:pt>
                <c:pt idx="374">
                  <c:v>1.3553806507843547E-2</c:v>
                </c:pt>
                <c:pt idx="375">
                  <c:v>1.5770364989293739E-3</c:v>
                </c:pt>
                <c:pt idx="376">
                  <c:v>6.9852350061410107E-3</c:v>
                </c:pt>
                <c:pt idx="377">
                  <c:v>7.9852350027067587E-3</c:v>
                </c:pt>
                <c:pt idx="378">
                  <c:v>-1.6297964975819923E-3</c:v>
                </c:pt>
                <c:pt idx="379">
                  <c:v>8.5276235040510073E-3</c:v>
                </c:pt>
                <c:pt idx="380">
                  <c:v>9.3984625054872595E-3</c:v>
                </c:pt>
                <c:pt idx="381">
                  <c:v>-1.7110209955717437E-3</c:v>
                </c:pt>
                <c:pt idx="382">
                  <c:v>1.2889790086774155E-3</c:v>
                </c:pt>
                <c:pt idx="383">
                  <c:v>-3.0591489994549192E-3</c:v>
                </c:pt>
                <c:pt idx="384">
                  <c:v>3.7218840079731308E-3</c:v>
                </c:pt>
                <c:pt idx="387">
                  <c:v>2.4020150012802333E-3</c:v>
                </c:pt>
                <c:pt idx="388">
                  <c:v>1.1045305502193514E-2</c:v>
                </c:pt>
                <c:pt idx="389">
                  <c:v>-4.8169519941438921E-3</c:v>
                </c:pt>
                <c:pt idx="390">
                  <c:v>9.1830480014323257E-3</c:v>
                </c:pt>
                <c:pt idx="392">
                  <c:v>-2.3460899683414027E-4</c:v>
                </c:pt>
                <c:pt idx="395">
                  <c:v>7.6150760069140233E-3</c:v>
                </c:pt>
                <c:pt idx="396">
                  <c:v>-7.6131099922349676E-4</c:v>
                </c:pt>
                <c:pt idx="400">
                  <c:v>4.3764314978034236E-3</c:v>
                </c:pt>
                <c:pt idx="401">
                  <c:v>4.9299160018563271E-3</c:v>
                </c:pt>
                <c:pt idx="402">
                  <c:v>8.9299160026712343E-3</c:v>
                </c:pt>
                <c:pt idx="403">
                  <c:v>8.9299160026712343E-3</c:v>
                </c:pt>
                <c:pt idx="404">
                  <c:v>9.9299159992369823E-3</c:v>
                </c:pt>
                <c:pt idx="405">
                  <c:v>8.1266909983241931E-3</c:v>
                </c:pt>
                <c:pt idx="406">
                  <c:v>1.5817879975656979E-3</c:v>
                </c:pt>
                <c:pt idx="407">
                  <c:v>1.058178799576126E-2</c:v>
                </c:pt>
                <c:pt idx="408">
                  <c:v>2.1857235042261891E-3</c:v>
                </c:pt>
                <c:pt idx="409">
                  <c:v>4.8093364966916852E-3</c:v>
                </c:pt>
                <c:pt idx="410">
                  <c:v>2.6998530011042021E-3</c:v>
                </c:pt>
                <c:pt idx="411">
                  <c:v>7.3920800787163898E-4</c:v>
                </c:pt>
                <c:pt idx="412">
                  <c:v>1.3628209999296814E-3</c:v>
                </c:pt>
                <c:pt idx="413">
                  <c:v>4.2139825018239208E-3</c:v>
                </c:pt>
                <c:pt idx="415">
                  <c:v>1.2143854000896681E-2</c:v>
                </c:pt>
                <c:pt idx="416">
                  <c:v>7.3910800056182779E-3</c:v>
                </c:pt>
                <c:pt idx="417">
                  <c:v>9.7957260004477575E-3</c:v>
                </c:pt>
                <c:pt idx="418">
                  <c:v>-1.0580660993582569E-2</c:v>
                </c:pt>
                <c:pt idx="419">
                  <c:v>-6.5806610000436194E-3</c:v>
                </c:pt>
                <c:pt idx="420">
                  <c:v>-2.5806609992287122E-3</c:v>
                </c:pt>
                <c:pt idx="421">
                  <c:v>-5.8066099882125854E-4</c:v>
                </c:pt>
                <c:pt idx="422">
                  <c:v>1.4193390015861951E-3</c:v>
                </c:pt>
                <c:pt idx="423">
                  <c:v>1.4193390015861951E-3</c:v>
                </c:pt>
                <c:pt idx="424">
                  <c:v>5.4193390024011023E-3</c:v>
                </c:pt>
                <c:pt idx="425">
                  <c:v>1.3419339004030917E-2</c:v>
                </c:pt>
                <c:pt idx="426">
                  <c:v>4.2952000512741506E-5</c:v>
                </c:pt>
                <c:pt idx="427">
                  <c:v>1.1256890000368003E-2</c:v>
                </c:pt>
                <c:pt idx="428">
                  <c:v>1.0661820051609538E-3</c:v>
                </c:pt>
                <c:pt idx="429">
                  <c:v>1.0094441007822752E-2</c:v>
                </c:pt>
                <c:pt idx="430">
                  <c:v>6.7297495043021627E-3</c:v>
                </c:pt>
                <c:pt idx="431">
                  <c:v>5.1011075047426857E-3</c:v>
                </c:pt>
                <c:pt idx="432">
                  <c:v>1.6809497501526494E-2</c:v>
                </c:pt>
                <c:pt idx="433">
                  <c:v>-1.3805533999402542E-2</c:v>
                </c:pt>
                <c:pt idx="434">
                  <c:v>-8.8055339947459288E-3</c:v>
                </c:pt>
                <c:pt idx="435">
                  <c:v>1.4866015502775554E-2</c:v>
                </c:pt>
                <c:pt idx="437">
                  <c:v>5.8695680054370314E-3</c:v>
                </c:pt>
                <c:pt idx="438">
                  <c:v>-1.6506819003552664E-2</c:v>
                </c:pt>
                <c:pt idx="439">
                  <c:v>-3.5068190045421943E-3</c:v>
                </c:pt>
                <c:pt idx="440">
                  <c:v>-2.5068190007004887E-3</c:v>
                </c:pt>
                <c:pt idx="441">
                  <c:v>1.4931810001144186E-3</c:v>
                </c:pt>
                <c:pt idx="443">
                  <c:v>4.7600845064152963E-3</c:v>
                </c:pt>
                <c:pt idx="446">
                  <c:v>5.8978270026273094E-3</c:v>
                </c:pt>
                <c:pt idx="447">
                  <c:v>1.2844861499615945E-2</c:v>
                </c:pt>
                <c:pt idx="448">
                  <c:v>1.4022558505530469E-2</c:v>
                </c:pt>
                <c:pt idx="449">
                  <c:v>1.0289461999491323E-2</c:v>
                </c:pt>
                <c:pt idx="450">
                  <c:v>5.050817497249227E-3</c:v>
                </c:pt>
                <c:pt idx="451">
                  <c:v>1.2989270500838757E-2</c:v>
                </c:pt>
                <c:pt idx="458">
                  <c:v>8.9645640036906116E-3</c:v>
                </c:pt>
                <c:pt idx="459">
                  <c:v>3.2588176996796392E-2</c:v>
                </c:pt>
                <c:pt idx="463">
                  <c:v>1.4397468999959528E-2</c:v>
                </c:pt>
                <c:pt idx="464">
                  <c:v>-3.3553050016053021E-3</c:v>
                </c:pt>
                <c:pt idx="465">
                  <c:v>-3.5530499735614285E-4</c:v>
                </c:pt>
                <c:pt idx="466">
                  <c:v>3.6446950034587644E-3</c:v>
                </c:pt>
                <c:pt idx="467">
                  <c:v>6.644695000431966E-3</c:v>
                </c:pt>
                <c:pt idx="468">
                  <c:v>1.3425728000584058E-2</c:v>
                </c:pt>
                <c:pt idx="469">
                  <c:v>1.9049340997298714E-2</c:v>
                </c:pt>
                <c:pt idx="470">
                  <c:v>1.829656699555926E-2</c:v>
                </c:pt>
                <c:pt idx="471">
                  <c:v>1.2436015022103675E-3</c:v>
                </c:pt>
                <c:pt idx="472">
                  <c:v>1.6482474966323934E-3</c:v>
                </c:pt>
                <c:pt idx="473">
                  <c:v>-1.5878892998443916E-2</c:v>
                </c:pt>
                <c:pt idx="474">
                  <c:v>1.6391562996432185E-2</c:v>
                </c:pt>
                <c:pt idx="475">
                  <c:v>8.1725960044423118E-3</c:v>
                </c:pt>
                <c:pt idx="476">
                  <c:v>7.3385975047131069E-3</c:v>
                </c:pt>
                <c:pt idx="477">
                  <c:v>1.4690278003399726E-2</c:v>
                </c:pt>
                <c:pt idx="478">
                  <c:v>9.2044074990553781E-3</c:v>
                </c:pt>
                <c:pt idx="489">
                  <c:v>1.4718537007865962E-2</c:v>
                </c:pt>
                <c:pt idx="490">
                  <c:v>8.1231830044998787E-3</c:v>
                </c:pt>
                <c:pt idx="491">
                  <c:v>-4.3823649975820445E-3</c:v>
                </c:pt>
                <c:pt idx="492">
                  <c:v>6.5560880029806867E-3</c:v>
                </c:pt>
                <c:pt idx="493">
                  <c:v>1.0584347000985872E-2</c:v>
                </c:pt>
                <c:pt idx="494">
                  <c:v>1.3017252000281587E-2</c:v>
                </c:pt>
                <c:pt idx="495">
                  <c:v>1.0640865002642386E-2</c:v>
                </c:pt>
                <c:pt idx="496">
                  <c:v>6.6973829962080345E-3</c:v>
                </c:pt>
                <c:pt idx="497">
                  <c:v>2.8397159985615872E-3</c:v>
                </c:pt>
                <c:pt idx="498">
                  <c:v>-1.3968524945084937E-3</c:v>
                </c:pt>
                <c:pt idx="499">
                  <c:v>1.1493664002045989E-2</c:v>
                </c:pt>
                <c:pt idx="500">
                  <c:v>9.6879245029413141E-3</c:v>
                </c:pt>
                <c:pt idx="501">
                  <c:v>1.3592212504590861E-2</c:v>
                </c:pt>
                <c:pt idx="502">
                  <c:v>1.8786473003274295E-2</c:v>
                </c:pt>
                <c:pt idx="503">
                  <c:v>7.9524745015078224E-3</c:v>
                </c:pt>
                <c:pt idx="504">
                  <c:v>1.6000411007553339E-2</c:v>
                </c:pt>
                <c:pt idx="505">
                  <c:v>6.6522830020403489E-3</c:v>
                </c:pt>
                <c:pt idx="506">
                  <c:v>1.3208443000621628E-2</c:v>
                </c:pt>
                <c:pt idx="507">
                  <c:v>2.0860315002209973E-2</c:v>
                </c:pt>
                <c:pt idx="508">
                  <c:v>2.291683300427394E-2</c:v>
                </c:pt>
                <c:pt idx="509">
                  <c:v>1.2701418498181738E-2</c:v>
                </c:pt>
                <c:pt idx="510">
                  <c:v>-1.0598772998491768E-2</c:v>
                </c:pt>
                <c:pt idx="511">
                  <c:v>4.3896925053559244E-3</c:v>
                </c:pt>
                <c:pt idx="512">
                  <c:v>1.9140989999868907E-2</c:v>
                </c:pt>
                <c:pt idx="513">
                  <c:v>-5.835249976371415E-4</c:v>
                </c:pt>
                <c:pt idx="514">
                  <c:v>8.2873140054289252E-3</c:v>
                </c:pt>
                <c:pt idx="515">
                  <c:v>1.1197507999895606E-2</c:v>
                </c:pt>
                <c:pt idx="516">
                  <c:v>2.0586029000696726E-2</c:v>
                </c:pt>
                <c:pt idx="517">
                  <c:v>1.2625983501493465E-2</c:v>
                </c:pt>
                <c:pt idx="518">
                  <c:v>1.4405540001462214E-2</c:v>
                </c:pt>
                <c:pt idx="519">
                  <c:v>1.4551864005625248E-2</c:v>
                </c:pt>
                <c:pt idx="520">
                  <c:v>1.9255225000961218E-2</c:v>
                </c:pt>
                <c:pt idx="521">
                  <c:v>6.0645170015050098E-3</c:v>
                </c:pt>
                <c:pt idx="522">
                  <c:v>9.8057565046474338E-3</c:v>
                </c:pt>
                <c:pt idx="523">
                  <c:v>1.4754867006558925E-2</c:v>
                </c:pt>
                <c:pt idx="524">
                  <c:v>1.4244290003261995E-2</c:v>
                </c:pt>
                <c:pt idx="525">
                  <c:v>1.5677195005991962E-2</c:v>
                </c:pt>
                <c:pt idx="526">
                  <c:v>9.7337130064261146E-3</c:v>
                </c:pt>
                <c:pt idx="527">
                  <c:v>8.6277820009854622E-3</c:v>
                </c:pt>
                <c:pt idx="529">
                  <c:v>1.9671289002872072E-2</c:v>
                </c:pt>
                <c:pt idx="530">
                  <c:v>7.132452999940142E-3</c:v>
                </c:pt>
                <c:pt idx="531">
                  <c:v>2.3499434973928146E-3</c:v>
                </c:pt>
                <c:pt idx="532">
                  <c:v>4.9816995015135035E-3</c:v>
                </c:pt>
                <c:pt idx="533">
                  <c:v>7.3651915008667856E-3</c:v>
                </c:pt>
                <c:pt idx="534">
                  <c:v>2.3008481999568176E-2</c:v>
                </c:pt>
                <c:pt idx="535">
                  <c:v>1.6550870503124315E-2</c:v>
                </c:pt>
                <c:pt idx="537">
                  <c:v>3.790255100466311E-2</c:v>
                </c:pt>
                <c:pt idx="538">
                  <c:v>3.5261640077806078E-3</c:v>
                </c:pt>
                <c:pt idx="539">
                  <c:v>1.2610940997547004E-2</c:v>
                </c:pt>
                <c:pt idx="540">
                  <c:v>2.0695718005299568E-2</c:v>
                </c:pt>
                <c:pt idx="541">
                  <c:v>5.9626215006574057E-3</c:v>
                </c:pt>
                <c:pt idx="542">
                  <c:v>2.1881397005927283E-2</c:v>
                </c:pt>
                <c:pt idx="543">
                  <c:v>9.7321200009901077E-3</c:v>
                </c:pt>
                <c:pt idx="544">
                  <c:v>6.5444800566183403E-4</c:v>
                </c:pt>
                <c:pt idx="546">
                  <c:v>2.0790714006579947E-2</c:v>
                </c:pt>
                <c:pt idx="547">
                  <c:v>1.1628264997852966E-2</c:v>
                </c:pt>
                <c:pt idx="548">
                  <c:v>2.0089429002837278E-2</c:v>
                </c:pt>
                <c:pt idx="549">
                  <c:v>6.6353700021863915E-3</c:v>
                </c:pt>
                <c:pt idx="550">
                  <c:v>1.0260021001158748E-2</c:v>
                </c:pt>
                <c:pt idx="551">
                  <c:v>6.5290005004499108E-3</c:v>
                </c:pt>
                <c:pt idx="554">
                  <c:v>2.0010441505291965E-2</c:v>
                </c:pt>
                <c:pt idx="555">
                  <c:v>3.6941250000381842E-3</c:v>
                </c:pt>
                <c:pt idx="557">
                  <c:v>1.2480786499509122E-2</c:v>
                </c:pt>
                <c:pt idx="558">
                  <c:v>6.8209325036150403E-3</c:v>
                </c:pt>
                <c:pt idx="559">
                  <c:v>4.1481000516796485E-4</c:v>
                </c:pt>
                <c:pt idx="563">
                  <c:v>1.8099974986398593E-3</c:v>
                </c:pt>
                <c:pt idx="564">
                  <c:v>5.1122650038450956E-3</c:v>
                </c:pt>
                <c:pt idx="565">
                  <c:v>-8.2914099766639993E-4</c:v>
                </c:pt>
                <c:pt idx="566">
                  <c:v>-1.0349359945394099E-3</c:v>
                </c:pt>
                <c:pt idx="567">
                  <c:v>2.5392640091013163E-3</c:v>
                </c:pt>
                <c:pt idx="574">
                  <c:v>-6.2643994970130734E-3</c:v>
                </c:pt>
                <c:pt idx="578">
                  <c:v>-2.9504365011234768E-3</c:v>
                </c:pt>
                <c:pt idx="581">
                  <c:v>-1.5657627503969707E-2</c:v>
                </c:pt>
                <c:pt idx="590">
                  <c:v>-1.1508466996019706E-2</c:v>
                </c:pt>
                <c:pt idx="593">
                  <c:v>-1.2527983497420792E-2</c:v>
                </c:pt>
                <c:pt idx="608">
                  <c:v>-1.7259719999856316E-2</c:v>
                </c:pt>
                <c:pt idx="611">
                  <c:v>-2.3295522500120569E-2</c:v>
                </c:pt>
                <c:pt idx="622">
                  <c:v>-1.8125807502656244E-2</c:v>
                </c:pt>
                <c:pt idx="625">
                  <c:v>-2.0769974995346274E-2</c:v>
                </c:pt>
                <c:pt idx="632">
                  <c:v>-1.9265903501946013E-2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E8-4974-AFEF-4CA95E24E1F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Active!$J$21:$J$707</c:f>
              <c:numCache>
                <c:formatCode>General</c:formatCode>
                <c:ptCount val="687"/>
                <c:pt idx="319">
                  <c:v>-9.3280924993450753E-3</c:v>
                </c:pt>
                <c:pt idx="320">
                  <c:v>-9.3280924993450753E-3</c:v>
                </c:pt>
                <c:pt idx="321">
                  <c:v>-7.9044794983929023E-3</c:v>
                </c:pt>
                <c:pt idx="322">
                  <c:v>-7.9044794983929023E-3</c:v>
                </c:pt>
                <c:pt idx="323">
                  <c:v>-3.8848019976285286E-3</c:v>
                </c:pt>
                <c:pt idx="324">
                  <c:v>-3.8848019976285286E-3</c:v>
                </c:pt>
                <c:pt idx="325">
                  <c:v>-8.7808664975455031E-3</c:v>
                </c:pt>
                <c:pt idx="326">
                  <c:v>-8.7808664975455031E-3</c:v>
                </c:pt>
                <c:pt idx="327">
                  <c:v>-4.2611889948602766E-3</c:v>
                </c:pt>
                <c:pt idx="328">
                  <c:v>-4.2611889948602766E-3</c:v>
                </c:pt>
                <c:pt idx="333">
                  <c:v>-7.9823429987300187E-3</c:v>
                </c:pt>
                <c:pt idx="334">
                  <c:v>-7.9823429987300187E-3</c:v>
                </c:pt>
                <c:pt idx="342">
                  <c:v>6.0948350437683985E-4</c:v>
                </c:pt>
                <c:pt idx="385">
                  <c:v>7.1633599873166531E-4</c:v>
                </c:pt>
                <c:pt idx="386">
                  <c:v>7.1633600600762293E-4</c:v>
                </c:pt>
                <c:pt idx="391">
                  <c:v>1.1866005006595515E-3</c:v>
                </c:pt>
                <c:pt idx="393">
                  <c:v>1.9635869975900277E-3</c:v>
                </c:pt>
                <c:pt idx="394">
                  <c:v>3.0150760067044757E-3</c:v>
                </c:pt>
                <c:pt idx="397">
                  <c:v>3.7386890035122633E-3</c:v>
                </c:pt>
                <c:pt idx="398">
                  <c:v>1.7583665030542761E-3</c:v>
                </c:pt>
                <c:pt idx="399">
                  <c:v>2.0623020027414896E-3</c:v>
                </c:pt>
                <c:pt idx="414">
                  <c:v>-2.8561459985212423E-3</c:v>
                </c:pt>
                <c:pt idx="436">
                  <c:v>4.102664504898712E-3</c:v>
                </c:pt>
                <c:pt idx="442">
                  <c:v>4.3404070020187646E-3</c:v>
                </c:pt>
                <c:pt idx="444">
                  <c:v>4.6073105040704831E-3</c:v>
                </c:pt>
                <c:pt idx="445">
                  <c:v>4.8309234989574179E-3</c:v>
                </c:pt>
                <c:pt idx="452">
                  <c:v>3.9819185039959848E-3</c:v>
                </c:pt>
                <c:pt idx="453">
                  <c:v>4.6819185008644126E-3</c:v>
                </c:pt>
                <c:pt idx="454">
                  <c:v>6.1819185066269711E-3</c:v>
                </c:pt>
                <c:pt idx="455">
                  <c:v>3.3055314997909591E-3</c:v>
                </c:pt>
                <c:pt idx="456">
                  <c:v>3.4055314972647466E-3</c:v>
                </c:pt>
                <c:pt idx="457">
                  <c:v>4.0055314966593869E-3</c:v>
                </c:pt>
                <c:pt idx="460">
                  <c:v>3.4629514993866906E-3</c:v>
                </c:pt>
                <c:pt idx="461">
                  <c:v>3.5629514968604781E-3</c:v>
                </c:pt>
                <c:pt idx="462">
                  <c:v>3.6629515016102232E-3</c:v>
                </c:pt>
                <c:pt idx="479">
                  <c:v>3.708343007019721E-3</c:v>
                </c:pt>
                <c:pt idx="480">
                  <c:v>3.908343001967296E-3</c:v>
                </c:pt>
                <c:pt idx="481">
                  <c:v>5.1083430080325343E-3</c:v>
                </c:pt>
                <c:pt idx="482">
                  <c:v>3.3516335024614818E-3</c:v>
                </c:pt>
                <c:pt idx="483">
                  <c:v>3.1555690002278425E-3</c:v>
                </c:pt>
                <c:pt idx="484">
                  <c:v>4.2555690015433356E-3</c:v>
                </c:pt>
                <c:pt idx="485">
                  <c:v>4.3555690062930807E-3</c:v>
                </c:pt>
                <c:pt idx="486">
                  <c:v>5.4752465002820827E-3</c:v>
                </c:pt>
                <c:pt idx="487">
                  <c:v>5.875246504729148E-3</c:v>
                </c:pt>
                <c:pt idx="488">
                  <c:v>6.4752465041237883E-3</c:v>
                </c:pt>
                <c:pt idx="528">
                  <c:v>1.0147676002816297E-2</c:v>
                </c:pt>
                <c:pt idx="536">
                  <c:v>9.474483500525821E-3</c:v>
                </c:pt>
                <c:pt idx="545">
                  <c:v>6.4295500051230192E-3</c:v>
                </c:pt>
                <c:pt idx="552">
                  <c:v>5.5565489965374582E-3</c:v>
                </c:pt>
                <c:pt idx="553">
                  <c:v>5.1987460028612986E-3</c:v>
                </c:pt>
                <c:pt idx="556">
                  <c:v>4.4679420025204308E-3</c:v>
                </c:pt>
                <c:pt idx="561">
                  <c:v>2.7768760046456009E-3</c:v>
                </c:pt>
                <c:pt idx="566">
                  <c:v>-1.0349359945394099E-3</c:v>
                </c:pt>
                <c:pt idx="570">
                  <c:v>-1.2820814954466186E-3</c:v>
                </c:pt>
                <c:pt idx="571">
                  <c:v>-1.2820814954466186E-3</c:v>
                </c:pt>
                <c:pt idx="572">
                  <c:v>8.3185650146333501E-4</c:v>
                </c:pt>
                <c:pt idx="573">
                  <c:v>8.3185650146333501E-4</c:v>
                </c:pt>
                <c:pt idx="575">
                  <c:v>-3.9528955021523871E-3</c:v>
                </c:pt>
                <c:pt idx="580">
                  <c:v>-5.702474998543039E-3</c:v>
                </c:pt>
                <c:pt idx="587">
                  <c:v>-8.3157885019318201E-3</c:v>
                </c:pt>
                <c:pt idx="592">
                  <c:v>-1.3642112993693445E-2</c:v>
                </c:pt>
                <c:pt idx="597">
                  <c:v>-1.5404536992718931E-2</c:v>
                </c:pt>
                <c:pt idx="600">
                  <c:v>-1.5269555995473638E-2</c:v>
                </c:pt>
                <c:pt idx="601">
                  <c:v>-1.7145942998467945E-2</c:v>
                </c:pt>
                <c:pt idx="607">
                  <c:v>-1.6999075000057928E-2</c:v>
                </c:pt>
                <c:pt idx="651">
                  <c:v>-2.3319096500927117E-2</c:v>
                </c:pt>
                <c:pt idx="652">
                  <c:v>-2.2771870491851587E-2</c:v>
                </c:pt>
                <c:pt idx="659">
                  <c:v>-2.5516804002108984E-2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E8-4974-AFEF-4CA95E24E1F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Active!$K$21:$K$707</c:f>
              <c:numCache>
                <c:formatCode>General</c:formatCode>
                <c:ptCount val="687"/>
                <c:pt idx="560">
                  <c:v>5.7148100022459403E-3</c:v>
                </c:pt>
                <c:pt idx="562">
                  <c:v>1.8582548218546435E-3</c:v>
                </c:pt>
                <c:pt idx="568">
                  <c:v>-4.736359987873584E-4</c:v>
                </c:pt>
                <c:pt idx="569">
                  <c:v>-2.7346639981260523E-3</c:v>
                </c:pt>
                <c:pt idx="576">
                  <c:v>-2.0715349965030327E-3</c:v>
                </c:pt>
                <c:pt idx="577">
                  <c:v>-1.3675994996447116E-3</c:v>
                </c:pt>
                <c:pt idx="579">
                  <c:v>-3.8301039967336692E-3</c:v>
                </c:pt>
                <c:pt idx="582">
                  <c:v>-4.9150449922308326E-3</c:v>
                </c:pt>
                <c:pt idx="583">
                  <c:v>-6.6326489977655001E-3</c:v>
                </c:pt>
                <c:pt idx="584">
                  <c:v>-4.0864359980332665E-3</c:v>
                </c:pt>
                <c:pt idx="585">
                  <c:v>-6.7998549930052832E-3</c:v>
                </c:pt>
                <c:pt idx="586">
                  <c:v>-8.1928859945037402E-3</c:v>
                </c:pt>
                <c:pt idx="588">
                  <c:v>-8.7363679922418669E-3</c:v>
                </c:pt>
                <c:pt idx="589">
                  <c:v>-9.1621679966920055E-3</c:v>
                </c:pt>
                <c:pt idx="591">
                  <c:v>-1.1792205994424876E-2</c:v>
                </c:pt>
                <c:pt idx="594">
                  <c:v>-1.3295789001858793E-2</c:v>
                </c:pt>
                <c:pt idx="595">
                  <c:v>-1.4196690994140226E-2</c:v>
                </c:pt>
                <c:pt idx="596">
                  <c:v>-1.4264431003539357E-2</c:v>
                </c:pt>
                <c:pt idx="598">
                  <c:v>-1.5621564001776278E-2</c:v>
                </c:pt>
                <c:pt idx="599">
                  <c:v>-1.6088659001979977E-2</c:v>
                </c:pt>
                <c:pt idx="602">
                  <c:v>-1.6928779994486831E-2</c:v>
                </c:pt>
                <c:pt idx="603">
                  <c:v>-1.5062259495607577E-2</c:v>
                </c:pt>
                <c:pt idx="604">
                  <c:v>-1.7607333997148089E-2</c:v>
                </c:pt>
                <c:pt idx="605">
                  <c:v>-1.7607333997148089E-2</c:v>
                </c:pt>
                <c:pt idx="606">
                  <c:v>-1.7407333994924556E-2</c:v>
                </c:pt>
                <c:pt idx="609">
                  <c:v>-1.7136106995167211E-2</c:v>
                </c:pt>
                <c:pt idx="610">
                  <c:v>-1.7081911995774135E-2</c:v>
                </c:pt>
                <c:pt idx="612">
                  <c:v>-2.1709843495045789E-2</c:v>
                </c:pt>
                <c:pt idx="613">
                  <c:v>-1.7106099498050753E-2</c:v>
                </c:pt>
                <c:pt idx="614">
                  <c:v>-1.7998420000367332E-2</c:v>
                </c:pt>
                <c:pt idx="615">
                  <c:v>-1.9281559500086587E-2</c:v>
                </c:pt>
                <c:pt idx="616">
                  <c:v>-1.9154913003148977E-2</c:v>
                </c:pt>
                <c:pt idx="617">
                  <c:v>-2.0017170492792502E-2</c:v>
                </c:pt>
                <c:pt idx="618">
                  <c:v>-1.9587490496633109E-2</c:v>
                </c:pt>
                <c:pt idx="619">
                  <c:v>-1.9559100503101945E-2</c:v>
                </c:pt>
                <c:pt idx="620">
                  <c:v>-1.9059100501181092E-2</c:v>
                </c:pt>
                <c:pt idx="621">
                  <c:v>-1.8959100503707305E-2</c:v>
                </c:pt>
                <c:pt idx="623">
                  <c:v>-1.9840430999465752E-2</c:v>
                </c:pt>
                <c:pt idx="624">
                  <c:v>-2.0249914494343102E-2</c:v>
                </c:pt>
                <c:pt idx="626">
                  <c:v>-1.9328425500134472E-2</c:v>
                </c:pt>
                <c:pt idx="627">
                  <c:v>-1.9028425500437152E-2</c:v>
                </c:pt>
                <c:pt idx="628">
                  <c:v>-1.8828425498213619E-2</c:v>
                </c:pt>
                <c:pt idx="629">
                  <c:v>-2.060068299761042E-2</c:v>
                </c:pt>
                <c:pt idx="630">
                  <c:v>-2.0400683002662845E-2</c:v>
                </c:pt>
                <c:pt idx="631">
                  <c:v>-2.0584678997693118E-2</c:v>
                </c:pt>
                <c:pt idx="633">
                  <c:v>-2.0954286002961453E-2</c:v>
                </c:pt>
                <c:pt idx="634">
                  <c:v>-2.144015649537323E-2</c:v>
                </c:pt>
                <c:pt idx="635">
                  <c:v>-2.1340156497899443E-2</c:v>
                </c:pt>
                <c:pt idx="636">
                  <c:v>-2.2489745992061216E-2</c:v>
                </c:pt>
                <c:pt idx="637">
                  <c:v>-2.2289745997113641E-2</c:v>
                </c:pt>
                <c:pt idx="638">
                  <c:v>-2.2289745997113641E-2</c:v>
                </c:pt>
                <c:pt idx="639">
                  <c:v>-2.288826199946925E-2</c:v>
                </c:pt>
                <c:pt idx="640">
                  <c:v>-2.2788262001995463E-2</c:v>
                </c:pt>
                <c:pt idx="641">
                  <c:v>-2.1417422998638358E-2</c:v>
                </c:pt>
                <c:pt idx="642">
                  <c:v>-2.2412641003029421E-2</c:v>
                </c:pt>
                <c:pt idx="643">
                  <c:v>-2.2346936995745637E-2</c:v>
                </c:pt>
                <c:pt idx="644">
                  <c:v>-2.239403199928347E-2</c:v>
                </c:pt>
                <c:pt idx="645">
                  <c:v>-2.2462739500042517E-2</c:v>
                </c:pt>
                <c:pt idx="646">
                  <c:v>-2.1587445997283794E-2</c:v>
                </c:pt>
                <c:pt idx="647">
                  <c:v>-2.3115871495974716E-2</c:v>
                </c:pt>
                <c:pt idx="648">
                  <c:v>-2.3115871495974716E-2</c:v>
                </c:pt>
                <c:pt idx="650">
                  <c:v>-2.1568645497609396E-2</c:v>
                </c:pt>
                <c:pt idx="653">
                  <c:v>-2.3424956998496782E-2</c:v>
                </c:pt>
                <c:pt idx="654">
                  <c:v>-2.3414957002387382E-2</c:v>
                </c:pt>
                <c:pt idx="655">
                  <c:v>-2.3294956998142879E-2</c:v>
                </c:pt>
                <c:pt idx="656">
                  <c:v>-2.4234294498455711E-2</c:v>
                </c:pt>
                <c:pt idx="657">
                  <c:v>-2.5209192499460187E-2</c:v>
                </c:pt>
                <c:pt idx="658">
                  <c:v>-2.5059192499611527E-2</c:v>
                </c:pt>
                <c:pt idx="660">
                  <c:v>-2.5012157995661255E-2</c:v>
                </c:pt>
                <c:pt idx="661">
                  <c:v>-2.5366735993884504E-2</c:v>
                </c:pt>
                <c:pt idx="662">
                  <c:v>-2.4580154997238424E-2</c:v>
                </c:pt>
                <c:pt idx="663">
                  <c:v>-2.4105053002131172E-2</c:v>
                </c:pt>
                <c:pt idx="664">
                  <c:v>-2.5624922003771644E-2</c:v>
                </c:pt>
                <c:pt idx="665">
                  <c:v>-2.5638451996201184E-2</c:v>
                </c:pt>
                <c:pt idx="666">
                  <c:v>-2.5490707004792057E-2</c:v>
                </c:pt>
                <c:pt idx="667">
                  <c:v>-2.5490707004792057E-2</c:v>
                </c:pt>
                <c:pt idx="668">
                  <c:v>-2.6344382997194771E-2</c:v>
                </c:pt>
                <c:pt idx="669">
                  <c:v>-2.595405800093431E-2</c:v>
                </c:pt>
                <c:pt idx="670">
                  <c:v>-2.4915604990383144E-2</c:v>
                </c:pt>
                <c:pt idx="671">
                  <c:v>-2.6068761995702516E-2</c:v>
                </c:pt>
                <c:pt idx="672">
                  <c:v>-2.6475211998331361E-2</c:v>
                </c:pt>
                <c:pt idx="674">
                  <c:v>-2.6687703990319278E-2</c:v>
                </c:pt>
                <c:pt idx="675">
                  <c:v>-2.6869638997595757E-2</c:v>
                </c:pt>
                <c:pt idx="676">
                  <c:v>-2.5998281002102885E-2</c:v>
                </c:pt>
                <c:pt idx="677">
                  <c:v>-2.6527824993536342E-2</c:v>
                </c:pt>
                <c:pt idx="678">
                  <c:v>-2.672780000284547E-2</c:v>
                </c:pt>
                <c:pt idx="679">
                  <c:v>-2.5685602995508816E-2</c:v>
                </c:pt>
                <c:pt idx="680">
                  <c:v>-2.6515666002524085E-2</c:v>
                </c:pt>
                <c:pt idx="681">
                  <c:v>-2.7141465994645841E-2</c:v>
                </c:pt>
                <c:pt idx="682">
                  <c:v>-2.6436820000526495E-2</c:v>
                </c:pt>
                <c:pt idx="683">
                  <c:v>-2.60117609941517E-2</c:v>
                </c:pt>
                <c:pt idx="684">
                  <c:v>-2.6712662998761516E-2</c:v>
                </c:pt>
                <c:pt idx="685">
                  <c:v>-2.6486208000278566E-2</c:v>
                </c:pt>
                <c:pt idx="686">
                  <c:v>-2.7219470997806638E-2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E8-4974-AFEF-4CA95E24E1F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Active!$L$21:$L$707</c:f>
              <c:numCache>
                <c:formatCode>General</c:formatCode>
                <c:ptCount val="6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E8-4974-AFEF-4CA95E24E1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Active!$M$21:$M$707</c:f>
              <c:numCache>
                <c:formatCode>General</c:formatCode>
                <c:ptCount val="6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E8-4974-AFEF-4CA95E24E1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Active!$N$21:$N$707</c:f>
              <c:numCache>
                <c:formatCode>General</c:formatCode>
                <c:ptCount val="6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E8-4974-AFEF-4CA95E24E1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Active!$O$21:$O$707</c:f>
              <c:numCache>
                <c:formatCode>General</c:formatCode>
                <c:ptCount val="687"/>
                <c:pt idx="190">
                  <c:v>-2.0405595220237882E-2</c:v>
                </c:pt>
                <c:pt idx="316">
                  <c:v>-2.1367487303324589E-2</c:v>
                </c:pt>
                <c:pt idx="386">
                  <c:v>-2.18127426615673E-2</c:v>
                </c:pt>
                <c:pt idx="395">
                  <c:v>-2.1937345232793306E-2</c:v>
                </c:pt>
                <c:pt idx="396">
                  <c:v>-2.1937742900573813E-2</c:v>
                </c:pt>
                <c:pt idx="398">
                  <c:v>-2.1938074290390904E-2</c:v>
                </c:pt>
                <c:pt idx="400">
                  <c:v>-2.1940062629293447E-2</c:v>
                </c:pt>
                <c:pt idx="405">
                  <c:v>-2.1945961368037656E-2</c:v>
                </c:pt>
                <c:pt idx="408">
                  <c:v>-2.1946955537488929E-2</c:v>
                </c:pt>
                <c:pt idx="409">
                  <c:v>-2.1947353205269436E-2</c:v>
                </c:pt>
                <c:pt idx="410">
                  <c:v>-2.1948877598428052E-2</c:v>
                </c:pt>
                <c:pt idx="413">
                  <c:v>-2.1950799659367175E-2</c:v>
                </c:pt>
                <c:pt idx="557">
                  <c:v>-2.3929064311470252E-2</c:v>
                </c:pt>
                <c:pt idx="558">
                  <c:v>-2.3998788728986083E-2</c:v>
                </c:pt>
                <c:pt idx="559">
                  <c:v>-2.4025631304170406E-2</c:v>
                </c:pt>
                <c:pt idx="560">
                  <c:v>-2.4025631304170406E-2</c:v>
                </c:pt>
                <c:pt idx="563">
                  <c:v>-2.4133332994724799E-2</c:v>
                </c:pt>
                <c:pt idx="564">
                  <c:v>-2.4172105603324383E-2</c:v>
                </c:pt>
                <c:pt idx="565">
                  <c:v>-2.4226983757034557E-2</c:v>
                </c:pt>
                <c:pt idx="566">
                  <c:v>-2.4274041111061399E-2</c:v>
                </c:pt>
                <c:pt idx="567">
                  <c:v>-2.4300552296428635E-2</c:v>
                </c:pt>
                <c:pt idx="568">
                  <c:v>-2.4313807889112252E-2</c:v>
                </c:pt>
                <c:pt idx="569">
                  <c:v>-2.4331305271454627E-2</c:v>
                </c:pt>
                <c:pt idx="570">
                  <c:v>-2.4338927237247707E-2</c:v>
                </c:pt>
                <c:pt idx="571">
                  <c:v>-2.4338927237247707E-2</c:v>
                </c:pt>
                <c:pt idx="572">
                  <c:v>-2.4349266599540929E-2</c:v>
                </c:pt>
                <c:pt idx="573">
                  <c:v>-2.4349266599540929E-2</c:v>
                </c:pt>
                <c:pt idx="574">
                  <c:v>-2.4357750178858443E-2</c:v>
                </c:pt>
                <c:pt idx="575">
                  <c:v>-2.4440465077204217E-2</c:v>
                </c:pt>
                <c:pt idx="576">
                  <c:v>-2.4463728642363965E-2</c:v>
                </c:pt>
                <c:pt idx="577">
                  <c:v>-2.4463794920327384E-2</c:v>
                </c:pt>
                <c:pt idx="578">
                  <c:v>-2.4470820384449702E-2</c:v>
                </c:pt>
                <c:pt idx="579">
                  <c:v>-2.4511581331951825E-2</c:v>
                </c:pt>
                <c:pt idx="580">
                  <c:v>-2.4577726739443077E-2</c:v>
                </c:pt>
                <c:pt idx="581">
                  <c:v>-2.4613848229505936E-2</c:v>
                </c:pt>
                <c:pt idx="582">
                  <c:v>-2.4621470195299016E-2</c:v>
                </c:pt>
                <c:pt idx="583">
                  <c:v>-2.4658055631105798E-2</c:v>
                </c:pt>
                <c:pt idx="584">
                  <c:v>-2.4737986854988014E-2</c:v>
                </c:pt>
                <c:pt idx="585">
                  <c:v>-2.4739444970183211E-2</c:v>
                </c:pt>
                <c:pt idx="586">
                  <c:v>-2.4744614651329822E-2</c:v>
                </c:pt>
                <c:pt idx="587">
                  <c:v>-2.4747597159683634E-2</c:v>
                </c:pt>
                <c:pt idx="588">
                  <c:v>-2.4752302895086321E-2</c:v>
                </c:pt>
                <c:pt idx="589">
                  <c:v>-2.4778814080453553E-2</c:v>
                </c:pt>
                <c:pt idx="590">
                  <c:v>-2.4875712462970798E-2</c:v>
                </c:pt>
                <c:pt idx="591">
                  <c:v>-2.4887775052312891E-2</c:v>
                </c:pt>
                <c:pt idx="592">
                  <c:v>-2.5004821935709232E-2</c:v>
                </c:pt>
                <c:pt idx="593">
                  <c:v>-2.5006743996648359E-2</c:v>
                </c:pt>
                <c:pt idx="594">
                  <c:v>-2.5010654396490025E-2</c:v>
                </c:pt>
                <c:pt idx="595">
                  <c:v>-2.50156915217098E-2</c:v>
                </c:pt>
                <c:pt idx="596">
                  <c:v>-2.5023644877319971E-2</c:v>
                </c:pt>
                <c:pt idx="597">
                  <c:v>-2.5118289809080999E-2</c:v>
                </c:pt>
                <c:pt idx="598">
                  <c:v>-2.5139896425155295E-2</c:v>
                </c:pt>
                <c:pt idx="599">
                  <c:v>-2.5147187001131284E-2</c:v>
                </c:pt>
                <c:pt idx="600">
                  <c:v>-2.5172770295010666E-2</c:v>
                </c:pt>
                <c:pt idx="601">
                  <c:v>-2.5173167962791176E-2</c:v>
                </c:pt>
                <c:pt idx="602">
                  <c:v>-2.5180193426913494E-2</c:v>
                </c:pt>
                <c:pt idx="603">
                  <c:v>-2.5198154754999796E-2</c:v>
                </c:pt>
                <c:pt idx="604">
                  <c:v>-2.5289684622480175E-2</c:v>
                </c:pt>
                <c:pt idx="605">
                  <c:v>-2.5289684622480175E-2</c:v>
                </c:pt>
                <c:pt idx="606">
                  <c:v>-2.5289684622480175E-2</c:v>
                </c:pt>
                <c:pt idx="607">
                  <c:v>-2.5293528744358421E-2</c:v>
                </c:pt>
                <c:pt idx="608">
                  <c:v>-2.5294191523992603E-2</c:v>
                </c:pt>
                <c:pt idx="609">
                  <c:v>-2.5294589191773111E-2</c:v>
                </c:pt>
                <c:pt idx="610">
                  <c:v>-2.5300554208480739E-2</c:v>
                </c:pt>
                <c:pt idx="611">
                  <c:v>-2.5310429625030034E-2</c:v>
                </c:pt>
                <c:pt idx="612">
                  <c:v>-2.5316924865445008E-2</c:v>
                </c:pt>
                <c:pt idx="613">
                  <c:v>-2.5325408444762523E-2</c:v>
                </c:pt>
                <c:pt idx="614">
                  <c:v>-2.5333958302043456E-2</c:v>
                </c:pt>
                <c:pt idx="615">
                  <c:v>-2.5423499830621293E-2</c:v>
                </c:pt>
                <c:pt idx="616">
                  <c:v>-2.5429000901584994E-2</c:v>
                </c:pt>
                <c:pt idx="617">
                  <c:v>-2.5431320630304628E-2</c:v>
                </c:pt>
                <c:pt idx="618">
                  <c:v>-2.5441925104451521E-2</c:v>
                </c:pt>
                <c:pt idx="619">
                  <c:v>-2.5453855137866778E-2</c:v>
                </c:pt>
                <c:pt idx="620">
                  <c:v>-2.5453855137866778E-2</c:v>
                </c:pt>
                <c:pt idx="621">
                  <c:v>-2.5453855137866778E-2</c:v>
                </c:pt>
                <c:pt idx="622">
                  <c:v>-2.5464857279794178E-2</c:v>
                </c:pt>
                <c:pt idx="623">
                  <c:v>-2.5553868584664671E-2</c:v>
                </c:pt>
                <c:pt idx="624">
                  <c:v>-2.5555392977823287E-2</c:v>
                </c:pt>
                <c:pt idx="625">
                  <c:v>-2.5571896190714389E-2</c:v>
                </c:pt>
                <c:pt idx="626">
                  <c:v>-2.5576469370190237E-2</c:v>
                </c:pt>
                <c:pt idx="627">
                  <c:v>-2.5576469370190237E-2</c:v>
                </c:pt>
                <c:pt idx="628">
                  <c:v>-2.5576469370190237E-2</c:v>
                </c:pt>
                <c:pt idx="629">
                  <c:v>-2.5578789098909871E-2</c:v>
                </c:pt>
                <c:pt idx="630">
                  <c:v>-2.5578789098909871E-2</c:v>
                </c:pt>
                <c:pt idx="631">
                  <c:v>-2.5595226033837556E-2</c:v>
                </c:pt>
                <c:pt idx="632">
                  <c:v>-2.5600594548874422E-2</c:v>
                </c:pt>
                <c:pt idx="633">
                  <c:v>-2.5619483768448578E-2</c:v>
                </c:pt>
                <c:pt idx="634">
                  <c:v>-2.5621405829387701E-2</c:v>
                </c:pt>
                <c:pt idx="635">
                  <c:v>-2.5621405829387701E-2</c:v>
                </c:pt>
                <c:pt idx="636">
                  <c:v>-2.5717575154307348E-2</c:v>
                </c:pt>
                <c:pt idx="637">
                  <c:v>-2.5717575154307348E-2</c:v>
                </c:pt>
                <c:pt idx="638">
                  <c:v>-2.5717575154307348E-2</c:v>
                </c:pt>
                <c:pt idx="639">
                  <c:v>-2.5718105378014691E-2</c:v>
                </c:pt>
                <c:pt idx="640">
                  <c:v>-2.5718105378014691E-2</c:v>
                </c:pt>
                <c:pt idx="641">
                  <c:v>-2.5719298381356219E-2</c:v>
                </c:pt>
                <c:pt idx="642">
                  <c:v>-2.5751376915650572E-2</c:v>
                </c:pt>
                <c:pt idx="643">
                  <c:v>-2.5860602999363581E-2</c:v>
                </c:pt>
                <c:pt idx="644">
                  <c:v>-2.5867893575339571E-2</c:v>
                </c:pt>
                <c:pt idx="645">
                  <c:v>-2.5876841100401012E-2</c:v>
                </c:pt>
                <c:pt idx="646">
                  <c:v>-2.5889897859194374E-2</c:v>
                </c:pt>
                <c:pt idx="647">
                  <c:v>-2.599720188196826E-2</c:v>
                </c:pt>
                <c:pt idx="648">
                  <c:v>-2.599720188196826E-2</c:v>
                </c:pt>
                <c:pt idx="649">
                  <c:v>-2.5997599549748767E-2</c:v>
                </c:pt>
                <c:pt idx="650">
                  <c:v>-2.5997997217529274E-2</c:v>
                </c:pt>
                <c:pt idx="651">
                  <c:v>-2.6000515780139163E-2</c:v>
                </c:pt>
                <c:pt idx="652">
                  <c:v>-2.6001311115700178E-2</c:v>
                </c:pt>
                <c:pt idx="653">
                  <c:v>-2.60435301783975E-2</c:v>
                </c:pt>
                <c:pt idx="654">
                  <c:v>-2.60435301783975E-2</c:v>
                </c:pt>
                <c:pt idx="655">
                  <c:v>-2.60435301783975E-2</c:v>
                </c:pt>
                <c:pt idx="656">
                  <c:v>-2.6114778989071944E-2</c:v>
                </c:pt>
                <c:pt idx="657">
                  <c:v>-2.6136253049219405E-2</c:v>
                </c:pt>
                <c:pt idx="658">
                  <c:v>-2.6136253049219405E-2</c:v>
                </c:pt>
                <c:pt idx="659">
                  <c:v>-2.6142019232036781E-2</c:v>
                </c:pt>
                <c:pt idx="660">
                  <c:v>-2.614546568613452E-2</c:v>
                </c:pt>
                <c:pt idx="661">
                  <c:v>-2.6156335272135088E-2</c:v>
                </c:pt>
                <c:pt idx="662">
                  <c:v>-2.6157793387330285E-2</c:v>
                </c:pt>
                <c:pt idx="663">
                  <c:v>-2.6179267447477745E-2</c:v>
                </c:pt>
                <c:pt idx="664">
                  <c:v>-2.6187353359014752E-2</c:v>
                </c:pt>
                <c:pt idx="665">
                  <c:v>-2.6262910237311372E-2</c:v>
                </c:pt>
                <c:pt idx="666">
                  <c:v>-2.6275503050360808E-2</c:v>
                </c:pt>
                <c:pt idx="667">
                  <c:v>-2.6275503050360808E-2</c:v>
                </c:pt>
                <c:pt idx="668">
                  <c:v>-2.6281335511141597E-2</c:v>
                </c:pt>
                <c:pt idx="669">
                  <c:v>-2.6291277205654311E-2</c:v>
                </c:pt>
                <c:pt idx="670">
                  <c:v>-2.6296977110508268E-2</c:v>
                </c:pt>
                <c:pt idx="671">
                  <c:v>-2.6314607048777479E-2</c:v>
                </c:pt>
                <c:pt idx="672">
                  <c:v>-2.6321234845119286E-2</c:v>
                </c:pt>
                <c:pt idx="673">
                  <c:v>-2.6419989010612238E-2</c:v>
                </c:pt>
                <c:pt idx="674">
                  <c:v>-2.6420386678392749E-2</c:v>
                </c:pt>
                <c:pt idx="675">
                  <c:v>-2.6422375017295288E-2</c:v>
                </c:pt>
                <c:pt idx="676">
                  <c:v>-2.6435365498125234E-2</c:v>
                </c:pt>
                <c:pt idx="677">
                  <c:v>-2.6453393104174956E-2</c:v>
                </c:pt>
                <c:pt idx="678">
                  <c:v>-2.655612394747299E-2</c:v>
                </c:pt>
                <c:pt idx="679">
                  <c:v>-2.6570307431644461E-2</c:v>
                </c:pt>
                <c:pt idx="680">
                  <c:v>-2.6576537560205761E-2</c:v>
                </c:pt>
                <c:pt idx="681">
                  <c:v>-2.6603048745572996E-2</c:v>
                </c:pt>
                <c:pt idx="682">
                  <c:v>-2.6606495199670736E-2</c:v>
                </c:pt>
                <c:pt idx="683">
                  <c:v>-2.6716384063017927E-2</c:v>
                </c:pt>
                <c:pt idx="684">
                  <c:v>-2.6721421188237702E-2</c:v>
                </c:pt>
                <c:pt idx="685">
                  <c:v>-2.6735339560555498E-2</c:v>
                </c:pt>
                <c:pt idx="686">
                  <c:v>-2.6847614430585739E-2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E8-4974-AFEF-4CA95E24E1F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Active!$U$21:$U$707</c:f>
              <c:numCache>
                <c:formatCode>General</c:formatCode>
                <c:ptCount val="687"/>
                <c:pt idx="42">
                  <c:v>-3.9386345495586284E-2</c:v>
                </c:pt>
                <c:pt idx="191">
                  <c:v>-6.1691038492426742E-2</c:v>
                </c:pt>
                <c:pt idx="295">
                  <c:v>-8.5471105492615607E-2</c:v>
                </c:pt>
                <c:pt idx="649">
                  <c:v>33986.5</c:v>
                </c:pt>
                <c:pt idx="673">
                  <c:v>-2.9411316994810477E-2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E8-4974-AFEF-4CA95E24E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325528"/>
        <c:axId val="1"/>
      </c:scatterChart>
      <c:valAx>
        <c:axId val="777325528"/>
        <c:scaling>
          <c:orientation val="minMax"/>
          <c:min val="2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34642847063473"/>
              <c:y val="0.865030674846625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1"/>
          <c:min val="-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371897061254438E-2"/>
              <c:y val="0.4202453987730061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32552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21828723022524"/>
          <c:y val="0.89877300613496935"/>
          <c:w val="0.7603697924856167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V508 Oph - O-C Diagr.</a:t>
            </a:r>
          </a:p>
        </c:rich>
      </c:tx>
      <c:layout>
        <c:manualLayout>
          <c:xMode val="edge"/>
          <c:yMode val="edge"/>
          <c:x val="0.36349725456097126"/>
          <c:y val="4.5871559633027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4060451061376"/>
          <c:y val="0.24159093556161471"/>
          <c:w val="0.79754660955069856"/>
          <c:h val="0.5412860201823519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Active!$H$21:$H$707</c:f>
              <c:numCache>
                <c:formatCode>General</c:formatCode>
                <c:ptCount val="687"/>
                <c:pt idx="0">
                  <c:v>8.1394730004831217E-3</c:v>
                </c:pt>
                <c:pt idx="1">
                  <c:v>9.1280275009921752E-3</c:v>
                </c:pt>
                <c:pt idx="2">
                  <c:v>1.0731963004218414E-2</c:v>
                </c:pt>
                <c:pt idx="3">
                  <c:v>1.0542892501689494E-2</c:v>
                </c:pt>
                <c:pt idx="4">
                  <c:v>1.4146828001685208E-2</c:v>
                </c:pt>
                <c:pt idx="5">
                  <c:v>-1.4762129940208979E-3</c:v>
                </c:pt>
                <c:pt idx="6">
                  <c:v>7.0799470049678348E-3</c:v>
                </c:pt>
                <c:pt idx="7">
                  <c:v>-8.0920769978547469E-3</c:v>
                </c:pt>
                <c:pt idx="8">
                  <c:v>1.7422052500478458E-2</c:v>
                </c:pt>
                <c:pt idx="9">
                  <c:v>-3.6045700107933953E-4</c:v>
                </c:pt>
                <c:pt idx="10">
                  <c:v>-5.2239993237890303E-6</c:v>
                </c:pt>
                <c:pt idx="11">
                  <c:v>1.2294295011088252E-3</c:v>
                </c:pt>
                <c:pt idx="12">
                  <c:v>6.709160006721504E-4</c:v>
                </c:pt>
                <c:pt idx="13">
                  <c:v>-1.231694999296451E-2</c:v>
                </c:pt>
                <c:pt idx="14">
                  <c:v>-7.0197114982875064E-3</c:v>
                </c:pt>
                <c:pt idx="15">
                  <c:v>-4.6347429961315356E-3</c:v>
                </c:pt>
                <c:pt idx="16">
                  <c:v>6.8793865066254511E-3</c:v>
                </c:pt>
                <c:pt idx="17">
                  <c:v>-2.1775700006401166E-3</c:v>
                </c:pt>
                <c:pt idx="18">
                  <c:v>-3.2194394952966832E-3</c:v>
                </c:pt>
                <c:pt idx="19">
                  <c:v>8.962720021372661E-4</c:v>
                </c:pt>
                <c:pt idx="20">
                  <c:v>-1.4330238496768288E-2</c:v>
                </c:pt>
                <c:pt idx="21">
                  <c:v>3.4826060000341386E-3</c:v>
                </c:pt>
                <c:pt idx="22">
                  <c:v>-1.4626877498812973E-2</c:v>
                </c:pt>
                <c:pt idx="23">
                  <c:v>-6.133902003057301E-3</c:v>
                </c:pt>
                <c:pt idx="24">
                  <c:v>4.3802275031339377E-3</c:v>
                </c:pt>
                <c:pt idx="25">
                  <c:v>-1.0859654939849861E-3</c:v>
                </c:pt>
                <c:pt idx="26">
                  <c:v>6.9422934975591488E-3</c:v>
                </c:pt>
                <c:pt idx="27">
                  <c:v>4.8131325020221993E-3</c:v>
                </c:pt>
                <c:pt idx="28">
                  <c:v>-3.9199640013976023E-3</c:v>
                </c:pt>
                <c:pt idx="29">
                  <c:v>-2.0294474961701781E-3</c:v>
                </c:pt>
                <c:pt idx="30">
                  <c:v>-1.5153179920162074E-3</c:v>
                </c:pt>
                <c:pt idx="31">
                  <c:v>8.1365540027036332E-3</c:v>
                </c:pt>
                <c:pt idx="32">
                  <c:v>2.8817845013691112E-3</c:v>
                </c:pt>
                <c:pt idx="33">
                  <c:v>-2.6821964929695241E-3</c:v>
                </c:pt>
                <c:pt idx="34">
                  <c:v>-7.634209978277795E-4</c:v>
                </c:pt>
                <c:pt idx="35">
                  <c:v>1.8622679999680258E-3</c:v>
                </c:pt>
                <c:pt idx="36">
                  <c:v>-6.5333800012012944E-4</c:v>
                </c:pt>
                <c:pt idx="37">
                  <c:v>-1.3904993495089002E-2</c:v>
                </c:pt>
                <c:pt idx="38">
                  <c:v>4.9890755035448819E-3</c:v>
                </c:pt>
                <c:pt idx="39">
                  <c:v>2.7940990039496683E-3</c:v>
                </c:pt>
                <c:pt idx="40">
                  <c:v>-1.1690605024341494E-3</c:v>
                </c:pt>
                <c:pt idx="41">
                  <c:v>-1.8945689953397959E-3</c:v>
                </c:pt>
                <c:pt idx="43">
                  <c:v>-2.3863454916863702E-3</c:v>
                </c:pt>
                <c:pt idx="44">
                  <c:v>-5.2733094998984598E-3</c:v>
                </c:pt>
                <c:pt idx="45">
                  <c:v>-3.9133250029408373E-3</c:v>
                </c:pt>
                <c:pt idx="46">
                  <c:v>-4.1938389986171387E-3</c:v>
                </c:pt>
                <c:pt idx="72">
                  <c:v>-2.9772255002171732E-3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11-415D-8E2D-35BFD192DCA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Active!$I$21:$I$707</c:f>
              <c:numCache>
                <c:formatCode>General</c:formatCode>
                <c:ptCount val="687"/>
                <c:pt idx="47">
                  <c:v>-6.537376502819825E-3</c:v>
                </c:pt>
                <c:pt idx="48">
                  <c:v>1.2239790012245066E-3</c:v>
                </c:pt>
                <c:pt idx="49">
                  <c:v>-1.0261891497066244E-2</c:v>
                </c:pt>
                <c:pt idx="50">
                  <c:v>-1.1728084493370261E-2</c:v>
                </c:pt>
                <c:pt idx="51">
                  <c:v>-1.6480858495924622E-2</c:v>
                </c:pt>
                <c:pt idx="52">
                  <c:v>4.1624320074333809E-3</c:v>
                </c:pt>
                <c:pt idx="53">
                  <c:v>-2.233632498246152E-3</c:v>
                </c:pt>
                <c:pt idx="54">
                  <c:v>-2.7195030052098446E-3</c:v>
                </c:pt>
                <c:pt idx="55">
                  <c:v>-4.6998254983918741E-3</c:v>
                </c:pt>
                <c:pt idx="56">
                  <c:v>2.9237874987302348E-3</c:v>
                </c:pt>
                <c:pt idx="57">
                  <c:v>9.5474005065625533E-3</c:v>
                </c:pt>
                <c:pt idx="58">
                  <c:v>-2.2951794962864369E-3</c:v>
                </c:pt>
                <c:pt idx="59">
                  <c:v>-3.4243404952576384E-3</c:v>
                </c:pt>
                <c:pt idx="60">
                  <c:v>-1.0396081495855469E-2</c:v>
                </c:pt>
                <c:pt idx="61">
                  <c:v>1.178959750541253E-2</c:v>
                </c:pt>
                <c:pt idx="62">
                  <c:v>-5.1821435044985265E-3</c:v>
                </c:pt>
                <c:pt idx="63">
                  <c:v>3.3319860012852587E-3</c:v>
                </c:pt>
                <c:pt idx="64">
                  <c:v>8.3319860059418716E-3</c:v>
                </c:pt>
                <c:pt idx="65">
                  <c:v>-7.0640784979332238E-3</c:v>
                </c:pt>
                <c:pt idx="66">
                  <c:v>7.955599001434166E-3</c:v>
                </c:pt>
                <c:pt idx="67">
                  <c:v>-7.1735620003892109E-3</c:v>
                </c:pt>
                <c:pt idx="68">
                  <c:v>-6.2830454990034923E-3</c:v>
                </c:pt>
                <c:pt idx="69">
                  <c:v>-6.0691074977512471E-3</c:v>
                </c:pt>
                <c:pt idx="70">
                  <c:v>-1.4150331997370813E-2</c:v>
                </c:pt>
                <c:pt idx="71">
                  <c:v>-1.2745685999107081E-2</c:v>
                </c:pt>
                <c:pt idx="73">
                  <c:v>-4.5432824990712106E-3</c:v>
                </c:pt>
                <c:pt idx="74">
                  <c:v>-5.0008940015686676E-3</c:v>
                </c:pt>
                <c:pt idx="75">
                  <c:v>5.2130440017208457E-3</c:v>
                </c:pt>
                <c:pt idx="76">
                  <c:v>-5.7586969924159348E-3</c:v>
                </c:pt>
                <c:pt idx="77">
                  <c:v>2.022335997025948E-3</c:v>
                </c:pt>
                <c:pt idx="78">
                  <c:v>-3.1597904962836765E-3</c:v>
                </c:pt>
                <c:pt idx="79">
                  <c:v>-5.361774965422228E-4</c:v>
                </c:pt>
                <c:pt idx="80">
                  <c:v>4.3825980028486811E-3</c:v>
                </c:pt>
                <c:pt idx="81">
                  <c:v>-5.479659499542322E-3</c:v>
                </c:pt>
                <c:pt idx="82">
                  <c:v>3.0541475061909296E-3</c:v>
                </c:pt>
                <c:pt idx="83">
                  <c:v>-3.3222394995391369E-3</c:v>
                </c:pt>
                <c:pt idx="84">
                  <c:v>-8.8081099966075271E-3</c:v>
                </c:pt>
                <c:pt idx="85">
                  <c:v>1.9532455044100061E-3</c:v>
                </c:pt>
                <c:pt idx="86">
                  <c:v>9.1106655017938465E-3</c:v>
                </c:pt>
                <c:pt idx="87">
                  <c:v>-9.9705589964287356E-3</c:v>
                </c:pt>
                <c:pt idx="88">
                  <c:v>-1.2456429503799882E-2</c:v>
                </c:pt>
                <c:pt idx="89">
                  <c:v>-8.8328165002167225E-3</c:v>
                </c:pt>
                <c:pt idx="90">
                  <c:v>5.9764755060314201E-3</c:v>
                </c:pt>
                <c:pt idx="91">
                  <c:v>-6.3999115009210072E-3</c:v>
                </c:pt>
                <c:pt idx="92">
                  <c:v>6.0008850414305925E-4</c:v>
                </c:pt>
                <c:pt idx="93">
                  <c:v>-1.5371652494650334E-2</c:v>
                </c:pt>
                <c:pt idx="94">
                  <c:v>6.5188640000997111E-3</c:v>
                </c:pt>
                <c:pt idx="95">
                  <c:v>-9.6700649737613276E-4</c:v>
                </c:pt>
                <c:pt idx="96">
                  <c:v>-3.6718440023832954E-3</c:v>
                </c:pt>
                <c:pt idx="97">
                  <c:v>5.9517690024222247E-3</c:v>
                </c:pt>
                <c:pt idx="98">
                  <c:v>-1.4424617991608102E-2</c:v>
                </c:pt>
                <c:pt idx="99">
                  <c:v>3.8467400008812547E-4</c:v>
                </c:pt>
                <c:pt idx="100">
                  <c:v>-7.335250498726964E-3</c:v>
                </c:pt>
                <c:pt idx="101">
                  <c:v>7.502300497435499E-3</c:v>
                </c:pt>
                <c:pt idx="102">
                  <c:v>-4.3084679928142577E-3</c:v>
                </c:pt>
                <c:pt idx="103">
                  <c:v>8.9866945054382086E-3</c:v>
                </c:pt>
                <c:pt idx="104">
                  <c:v>-4.3896924980799668E-3</c:v>
                </c:pt>
                <c:pt idx="105">
                  <c:v>1.0610307501337957E-2</c:v>
                </c:pt>
                <c:pt idx="106">
                  <c:v>-4.9917599972104654E-4</c:v>
                </c:pt>
                <c:pt idx="107">
                  <c:v>-1.4895240499754436E-2</c:v>
                </c:pt>
                <c:pt idx="108">
                  <c:v>9.9527600832516328E-4</c:v>
                </c:pt>
                <c:pt idx="109">
                  <c:v>8.0149535060627386E-3</c:v>
                </c:pt>
                <c:pt idx="110">
                  <c:v>-4.3614335008896887E-3</c:v>
                </c:pt>
                <c:pt idx="111">
                  <c:v>-3.6143350007478148E-4</c:v>
                </c:pt>
                <c:pt idx="112">
                  <c:v>-6.4709169964771718E-3</c:v>
                </c:pt>
                <c:pt idx="113">
                  <c:v>-1.8669814962777309E-3</c:v>
                </c:pt>
                <c:pt idx="114">
                  <c:v>5.6950845028040931E-3</c:v>
                </c:pt>
                <c:pt idx="115">
                  <c:v>1.2695084500592202E-2</c:v>
                </c:pt>
                <c:pt idx="116">
                  <c:v>6.1895364997326396E-3</c:v>
                </c:pt>
                <c:pt idx="117">
                  <c:v>-5.9199469978921115E-3</c:v>
                </c:pt>
                <c:pt idx="118">
                  <c:v>1.703666006505955E-3</c:v>
                </c:pt>
                <c:pt idx="119">
                  <c:v>-3.2766564982011914E-3</c:v>
                </c:pt>
                <c:pt idx="120">
                  <c:v>5.9418250748421997E-4</c:v>
                </c:pt>
                <c:pt idx="121">
                  <c:v>6.2177955041988753E-3</c:v>
                </c:pt>
                <c:pt idx="122">
                  <c:v>4.1083120013354346E-3</c:v>
                </c:pt>
                <c:pt idx="123">
                  <c:v>-8.7342679980793037E-3</c:v>
                </c:pt>
                <c:pt idx="124">
                  <c:v>-1.3492994985426776E-3</c:v>
                </c:pt>
                <c:pt idx="125">
                  <c:v>-4.5400074959616177E-3</c:v>
                </c:pt>
                <c:pt idx="126">
                  <c:v>-6.7589744940050878E-3</c:v>
                </c:pt>
                <c:pt idx="127">
                  <c:v>-5.3260694985510781E-3</c:v>
                </c:pt>
                <c:pt idx="128">
                  <c:v>7.6739305004593916E-3</c:v>
                </c:pt>
                <c:pt idx="129">
                  <c:v>-1.7024565022438765E-3</c:v>
                </c:pt>
                <c:pt idx="130">
                  <c:v>-5.5450365034630522E-3</c:v>
                </c:pt>
                <c:pt idx="131">
                  <c:v>-2.229781049391022E-2</c:v>
                </c:pt>
                <c:pt idx="132">
                  <c:v>-1.0026479940279387E-3</c:v>
                </c:pt>
                <c:pt idx="133">
                  <c:v>-7.8649054994457401E-3</c:v>
                </c:pt>
                <c:pt idx="134">
                  <c:v>-5.1085789964417927E-3</c:v>
                </c:pt>
                <c:pt idx="135">
                  <c:v>-2.5318644984508865E-3</c:v>
                </c:pt>
                <c:pt idx="136">
                  <c:v>-5.2649610006483272E-3</c:v>
                </c:pt>
                <c:pt idx="137">
                  <c:v>-3.5848299958161078E-3</c:v>
                </c:pt>
                <c:pt idx="138">
                  <c:v>-3.0192115009413101E-3</c:v>
                </c:pt>
                <c:pt idx="139">
                  <c:v>4.2562734961393289E-3</c:v>
                </c:pt>
                <c:pt idx="140">
                  <c:v>3.2845325040398166E-3</c:v>
                </c:pt>
                <c:pt idx="141">
                  <c:v>1.1947265011258423E-3</c:v>
                </c:pt>
                <c:pt idx="142">
                  <c:v>2.7986620043520816E-3</c:v>
                </c:pt>
                <c:pt idx="143">
                  <c:v>2.222985502157826E-3</c:v>
                </c:pt>
                <c:pt idx="144">
                  <c:v>-4.1730789962457493E-3</c:v>
                </c:pt>
                <c:pt idx="145">
                  <c:v>-2.6288499793736264E-4</c:v>
                </c:pt>
                <c:pt idx="146">
                  <c:v>-5.6589494997751899E-3</c:v>
                </c:pt>
                <c:pt idx="147">
                  <c:v>-1.4818519994150847E-3</c:v>
                </c:pt>
                <c:pt idx="148">
                  <c:v>5.2598260081140324E-3</c:v>
                </c:pt>
                <c:pt idx="149">
                  <c:v>2.9031164958723821E-3</c:v>
                </c:pt>
                <c:pt idx="150">
                  <c:v>-1.5827539973543026E-3</c:v>
                </c:pt>
                <c:pt idx="151">
                  <c:v>6.8414949782891199E-4</c:v>
                </c:pt>
                <c:pt idx="152">
                  <c:v>6.3163439990603365E-3</c:v>
                </c:pt>
                <c:pt idx="153">
                  <c:v>-2.7734620016417466E-3</c:v>
                </c:pt>
                <c:pt idx="154">
                  <c:v>-4.1498489954392426E-3</c:v>
                </c:pt>
                <c:pt idx="155">
                  <c:v>-6.3571950158802792E-4</c:v>
                </c:pt>
                <c:pt idx="156">
                  <c:v>5.4207985012908466E-3</c:v>
                </c:pt>
                <c:pt idx="157">
                  <c:v>2.449057501507923E-3</c:v>
                </c:pt>
                <c:pt idx="158">
                  <c:v>2.3009050346445292E-4</c:v>
                </c:pt>
                <c:pt idx="159">
                  <c:v>-8.6321669950848445E-3</c:v>
                </c:pt>
                <c:pt idx="160">
                  <c:v>-7.6321669985190965E-3</c:v>
                </c:pt>
                <c:pt idx="161">
                  <c:v>-6.3216699345503002E-4</c:v>
                </c:pt>
                <c:pt idx="162">
                  <c:v>2.0197050034767017E-3</c:v>
                </c:pt>
                <c:pt idx="163">
                  <c:v>-4.7133914995356463E-3</c:v>
                </c:pt>
                <c:pt idx="164">
                  <c:v>-7.1339149872073904E-4</c:v>
                </c:pt>
                <c:pt idx="165">
                  <c:v>-1.5756490029161796E-3</c:v>
                </c:pt>
                <c:pt idx="166">
                  <c:v>-6.3087454982451163E-3</c:v>
                </c:pt>
                <c:pt idx="167">
                  <c:v>-2.3087454974302091E-3</c:v>
                </c:pt>
                <c:pt idx="168">
                  <c:v>-2.3617109982296824E-3</c:v>
                </c:pt>
                <c:pt idx="169">
                  <c:v>-7.3051930012297817E-3</c:v>
                </c:pt>
                <c:pt idx="170">
                  <c:v>-2.8722880015266128E-3</c:v>
                </c:pt>
                <c:pt idx="171">
                  <c:v>-7.9721520014572889E-3</c:v>
                </c:pt>
                <c:pt idx="172">
                  <c:v>-1.5639534976799041E-3</c:v>
                </c:pt>
                <c:pt idx="173">
                  <c:v>-7.5972414924763143E-3</c:v>
                </c:pt>
                <c:pt idx="174">
                  <c:v>2.4027585022849962E-3</c:v>
                </c:pt>
                <c:pt idx="175">
                  <c:v>-2.350015492993407E-3</c:v>
                </c:pt>
                <c:pt idx="176">
                  <c:v>-4.7264024979085661E-3</c:v>
                </c:pt>
                <c:pt idx="177">
                  <c:v>-6.6988449543714523E-4</c:v>
                </c:pt>
                <c:pt idx="178">
                  <c:v>-6.502069954876788E-4</c:v>
                </c:pt>
                <c:pt idx="179">
                  <c:v>-5.7596904953243211E-3</c:v>
                </c:pt>
                <c:pt idx="180">
                  <c:v>-2.5124644962488674E-3</c:v>
                </c:pt>
                <c:pt idx="181">
                  <c:v>-2.9700759987463243E-3</c:v>
                </c:pt>
                <c:pt idx="182">
                  <c:v>2.9923998226877302E-5</c:v>
                </c:pt>
                <c:pt idx="183">
                  <c:v>-2.3464629994123243E-3</c:v>
                </c:pt>
                <c:pt idx="184">
                  <c:v>-6.051300500985235E-3</c:v>
                </c:pt>
                <c:pt idx="185">
                  <c:v>-1.857039998867549E-3</c:v>
                </c:pt>
                <c:pt idx="186">
                  <c:v>2.1429600019473583E-3</c:v>
                </c:pt>
                <c:pt idx="187">
                  <c:v>-9.8287809960311279E-3</c:v>
                </c:pt>
                <c:pt idx="188">
                  <c:v>-5.9382644976722077E-3</c:v>
                </c:pt>
                <c:pt idx="189">
                  <c:v>6.0617355047725141E-3</c:v>
                </c:pt>
                <c:pt idx="190">
                  <c:v>7.0617355086142197E-3</c:v>
                </c:pt>
                <c:pt idx="191">
                  <c:v>-6.1691038492426742E-2</c:v>
                </c:pt>
                <c:pt idx="192">
                  <c:v>9.8230910007259808E-3</c:v>
                </c:pt>
                <c:pt idx="193">
                  <c:v>2.5842768496659119E-2</c:v>
                </c:pt>
                <c:pt idx="194">
                  <c:v>7.7136075051384978E-3</c:v>
                </c:pt>
                <c:pt idx="195">
                  <c:v>-1.8817465024767444E-3</c:v>
                </c:pt>
                <c:pt idx="196">
                  <c:v>-4.0441954988637008E-3</c:v>
                </c:pt>
                <c:pt idx="197">
                  <c:v>2.9558045062003657E-3</c:v>
                </c:pt>
                <c:pt idx="198">
                  <c:v>2.9310980025911704E-3</c:v>
                </c:pt>
                <c:pt idx="199">
                  <c:v>1.3685935045941733E-3</c:v>
                </c:pt>
                <c:pt idx="200">
                  <c:v>2.1299490035744384E-3</c:v>
                </c:pt>
                <c:pt idx="201">
                  <c:v>-3.3559215007699095E-3</c:v>
                </c:pt>
                <c:pt idx="202">
                  <c:v>3.0240180058171973E-3</c:v>
                </c:pt>
                <c:pt idx="203">
                  <c:v>-9.194948994263541E-3</c:v>
                </c:pt>
                <c:pt idx="204">
                  <c:v>-3.0443249852396548E-4</c:v>
                </c:pt>
                <c:pt idx="205">
                  <c:v>7.586084000649862E-3</c:v>
                </c:pt>
                <c:pt idx="206">
                  <c:v>7.9710525023983791E-3</c:v>
                </c:pt>
                <c:pt idx="207">
                  <c:v>-4.9514049896970391E-4</c:v>
                </c:pt>
                <c:pt idx="208">
                  <c:v>6.504859498818405E-3</c:v>
                </c:pt>
                <c:pt idx="209">
                  <c:v>4.0189889987232164E-3</c:v>
                </c:pt>
                <c:pt idx="210">
                  <c:v>-2.9527520018746145E-3</c:v>
                </c:pt>
                <c:pt idx="211">
                  <c:v>1.0472479989402927E-3</c:v>
                </c:pt>
                <c:pt idx="212">
                  <c:v>-9.2449299700092524E-4</c:v>
                </c:pt>
                <c:pt idx="213">
                  <c:v>4.07550700037973E-3</c:v>
                </c:pt>
                <c:pt idx="214">
                  <c:v>8.3686250582104549E-4</c:v>
                </c:pt>
                <c:pt idx="215">
                  <c:v>2.6976750086760148E-4</c:v>
                </c:pt>
                <c:pt idx="216">
                  <c:v>8.1602840073173866E-3</c:v>
                </c:pt>
                <c:pt idx="217">
                  <c:v>3.6744134995387867E-3</c:v>
                </c:pt>
                <c:pt idx="218">
                  <c:v>1.3262855063658208E-3</c:v>
                </c:pt>
                <c:pt idx="219">
                  <c:v>5.5931890019564889E-3</c:v>
                </c:pt>
                <c:pt idx="220">
                  <c:v>2.1638364996761084E-3</c:v>
                </c:pt>
                <c:pt idx="221">
                  <c:v>1.596741501998622E-3</c:v>
                </c:pt>
                <c:pt idx="222">
                  <c:v>4.5155170009820722E-3</c:v>
                </c:pt>
                <c:pt idx="223">
                  <c:v>3.4908105008071288E-3</c:v>
                </c:pt>
                <c:pt idx="224">
                  <c:v>2.4661040006321855E-3</c:v>
                </c:pt>
                <c:pt idx="225">
                  <c:v>-2.0085500000277534E-4</c:v>
                </c:pt>
                <c:pt idx="226">
                  <c:v>1.1790845019277185E-3</c:v>
                </c:pt>
                <c:pt idx="227">
                  <c:v>-3.6634954958572052E-3</c:v>
                </c:pt>
                <c:pt idx="228">
                  <c:v>-1.2588495010277256E-3</c:v>
                </c:pt>
                <c:pt idx="229">
                  <c:v>3.6881850028294139E-3</c:v>
                </c:pt>
                <c:pt idx="230">
                  <c:v>1.1292120500002056E-2</c:v>
                </c:pt>
                <c:pt idx="231">
                  <c:v>-4.2129849316552281E-4</c:v>
                </c:pt>
                <c:pt idx="232">
                  <c:v>-7.9768549767322838E-4</c:v>
                </c:pt>
                <c:pt idx="233">
                  <c:v>-4.4127170040155761E-3</c:v>
                </c:pt>
                <c:pt idx="234">
                  <c:v>1.2305734999245033E-3</c:v>
                </c:pt>
                <c:pt idx="235">
                  <c:v>-1.0080709980684333E-3</c:v>
                </c:pt>
                <c:pt idx="236">
                  <c:v>6.2588325017713942E-3</c:v>
                </c:pt>
                <c:pt idx="237">
                  <c:v>1.4934900536900386E-4</c:v>
                </c:pt>
                <c:pt idx="238">
                  <c:v>2.1493490057764575E-3</c:v>
                </c:pt>
                <c:pt idx="239">
                  <c:v>3.6634784992202185E-3</c:v>
                </c:pt>
                <c:pt idx="240">
                  <c:v>3.2870915019884706E-3</c:v>
                </c:pt>
                <c:pt idx="241">
                  <c:v>-1.9515530002536252E-3</c:v>
                </c:pt>
                <c:pt idx="242">
                  <c:v>3.2058669967227615E-3</c:v>
                </c:pt>
                <c:pt idx="243">
                  <c:v>-3.4903889973065816E-3</c:v>
                </c:pt>
                <c:pt idx="244">
                  <c:v>7.7765145033481531E-3</c:v>
                </c:pt>
                <c:pt idx="245">
                  <c:v>-1.8188394969911315E-3</c:v>
                </c:pt>
                <c:pt idx="246">
                  <c:v>-7.1669675016892143E-3</c:v>
                </c:pt>
                <c:pt idx="247">
                  <c:v>3.8330324969138019E-3</c:v>
                </c:pt>
                <c:pt idx="248">
                  <c:v>7.8895504993852228E-3</c:v>
                </c:pt>
                <c:pt idx="249">
                  <c:v>1.9178095026290976E-3</c:v>
                </c:pt>
                <c:pt idx="250">
                  <c:v>3.5893589956685901E-3</c:v>
                </c:pt>
                <c:pt idx="251">
                  <c:v>3.6741360017913394E-3</c:v>
                </c:pt>
                <c:pt idx="252">
                  <c:v>5.3835640064789914E-3</c:v>
                </c:pt>
                <c:pt idx="253">
                  <c:v>7.0818960011820309E-3</c:v>
                </c:pt>
                <c:pt idx="254">
                  <c:v>4.2478975010453723E-3</c:v>
                </c:pt>
                <c:pt idx="255">
                  <c:v>-4.0437124989693984E-3</c:v>
                </c:pt>
                <c:pt idx="256">
                  <c:v>1.0389192502771039E-2</c:v>
                </c:pt>
                <c:pt idx="257">
                  <c:v>6.3362270011566579E-3</c:v>
                </c:pt>
                <c:pt idx="258">
                  <c:v>9.3962975006434135E-3</c:v>
                </c:pt>
                <c:pt idx="259">
                  <c:v>1.2055894985678606E-3</c:v>
                </c:pt>
                <c:pt idx="260">
                  <c:v>5.6481140054529533E-3</c:v>
                </c:pt>
                <c:pt idx="261">
                  <c:v>7.6748965075239539E-3</c:v>
                </c:pt>
                <c:pt idx="262">
                  <c:v>2.2455440048361197E-3</c:v>
                </c:pt>
                <c:pt idx="263">
                  <c:v>-5.1111654975102283E-3</c:v>
                </c:pt>
                <c:pt idx="264">
                  <c:v>-6.5970359937637113E-3</c:v>
                </c:pt>
                <c:pt idx="265">
                  <c:v>3.4029640009975992E-3</c:v>
                </c:pt>
                <c:pt idx="266">
                  <c:v>6.787932499719318E-3</c:v>
                </c:pt>
                <c:pt idx="267">
                  <c:v>-2.3745165017317049E-3</c:v>
                </c:pt>
                <c:pt idx="268">
                  <c:v>5.5159999974421225E-3</c:v>
                </c:pt>
                <c:pt idx="269">
                  <c:v>1.9009684983757325E-3</c:v>
                </c:pt>
                <c:pt idx="270">
                  <c:v>-2.8321279969532043E-3</c:v>
                </c:pt>
                <c:pt idx="271">
                  <c:v>1.657251800497761E-2</c:v>
                </c:pt>
                <c:pt idx="272">
                  <c:v>1.6290360072162002E-3</c:v>
                </c:pt>
                <c:pt idx="273">
                  <c:v>1.1061941004300024E-2</c:v>
                </c:pt>
                <c:pt idx="274">
                  <c:v>3.309167004772462E-3</c:v>
                </c:pt>
                <c:pt idx="275">
                  <c:v>3.4303460051887669E-3</c:v>
                </c:pt>
                <c:pt idx="276">
                  <c:v>1.2396380043355748E-3</c:v>
                </c:pt>
                <c:pt idx="277">
                  <c:v>-1.1351899593137205E-4</c:v>
                </c:pt>
                <c:pt idx="278">
                  <c:v>-3.9560989971505478E-3</c:v>
                </c:pt>
                <c:pt idx="279">
                  <c:v>2.6675140034058131E-3</c:v>
                </c:pt>
                <c:pt idx="280">
                  <c:v>2.3476450005546212E-3</c:v>
                </c:pt>
                <c:pt idx="281">
                  <c:v>1.2347645002591889E-2</c:v>
                </c:pt>
                <c:pt idx="282">
                  <c:v>-4.705320498032961E-3</c:v>
                </c:pt>
                <c:pt idx="283">
                  <c:v>2.8986149991396815E-3</c:v>
                </c:pt>
                <c:pt idx="284">
                  <c:v>-1.3006744993617758E-3</c:v>
                </c:pt>
                <c:pt idx="285">
                  <c:v>7.5584350270219147E-4</c:v>
                </c:pt>
                <c:pt idx="286">
                  <c:v>-4.7017679971759208E-3</c:v>
                </c:pt>
                <c:pt idx="287">
                  <c:v>-1.1297122000542004E-2</c:v>
                </c:pt>
                <c:pt idx="288">
                  <c:v>-3.2971219989121892E-3</c:v>
                </c:pt>
                <c:pt idx="289">
                  <c:v>3.2649100467097014E-4</c:v>
                </c:pt>
                <c:pt idx="290">
                  <c:v>-4.1593795031076297E-3</c:v>
                </c:pt>
                <c:pt idx="291">
                  <c:v>-1.2688630013144575E-3</c:v>
                </c:pt>
                <c:pt idx="292">
                  <c:v>4.6781715063843876E-3</c:v>
                </c:pt>
                <c:pt idx="293">
                  <c:v>-2.1512364983209409E-3</c:v>
                </c:pt>
                <c:pt idx="295">
                  <c:v>-5.4711054981453344E-3</c:v>
                </c:pt>
                <c:pt idx="296">
                  <c:v>4.38967550144298E-3</c:v>
                </c:pt>
                <c:pt idx="297">
                  <c:v>-8.4896900079911575E-4</c:v>
                </c:pt>
                <c:pt idx="298">
                  <c:v>-5.2554749709088355E-4</c:v>
                </c:pt>
                <c:pt idx="299">
                  <c:v>-7.4407704960322008E-3</c:v>
                </c:pt>
                <c:pt idx="300">
                  <c:v>-5.6993150064954534E-4</c:v>
                </c:pt>
                <c:pt idx="301">
                  <c:v>-1.4321889975690283E-3</c:v>
                </c:pt>
                <c:pt idx="302">
                  <c:v>6.5874885040102527E-3</c:v>
                </c:pt>
                <c:pt idx="303">
                  <c:v>3.8543920018128119E-3</c:v>
                </c:pt>
                <c:pt idx="304">
                  <c:v>-1.8622896997840144E-2</c:v>
                </c:pt>
                <c:pt idx="305">
                  <c:v>-3.6228969984222203E-3</c:v>
                </c:pt>
                <c:pt idx="306">
                  <c:v>3.771030023926869E-4</c:v>
                </c:pt>
                <c:pt idx="307">
                  <c:v>5.3771029997733422E-3</c:v>
                </c:pt>
                <c:pt idx="308">
                  <c:v>-8.4654769962071441E-3</c:v>
                </c:pt>
                <c:pt idx="309">
                  <c:v>1.425039503374137E-3</c:v>
                </c:pt>
                <c:pt idx="310">
                  <c:v>4.8614970073685981E-3</c:v>
                </c:pt>
                <c:pt idx="311">
                  <c:v>1.1440287504228763E-2</c:v>
                </c:pt>
                <c:pt idx="312">
                  <c:v>-4.6691959942108952E-3</c:v>
                </c:pt>
                <c:pt idx="313">
                  <c:v>2.4352585023734719E-3</c:v>
                </c:pt>
                <c:pt idx="314">
                  <c:v>3.9776470075594261E-3</c:v>
                </c:pt>
                <c:pt idx="315">
                  <c:v>1.1977647001913283E-2</c:v>
                </c:pt>
                <c:pt idx="316">
                  <c:v>1.3977647002320737E-2</c:v>
                </c:pt>
                <c:pt idx="317">
                  <c:v>1.6012600026442669E-3</c:v>
                </c:pt>
                <c:pt idx="318">
                  <c:v>-3.7186089975875802E-3</c:v>
                </c:pt>
                <c:pt idx="329">
                  <c:v>1.9666359505208675E-2</c:v>
                </c:pt>
                <c:pt idx="330">
                  <c:v>2.2001664983690716E-3</c:v>
                </c:pt>
                <c:pt idx="331">
                  <c:v>1.2633071499294601E-2</c:v>
                </c:pt>
                <c:pt idx="332">
                  <c:v>1.5235879982355982E-3</c:v>
                </c:pt>
                <c:pt idx="335">
                  <c:v>3.0412699998123571E-3</c:v>
                </c:pt>
                <c:pt idx="336">
                  <c:v>1.1988304504484404E-2</c:v>
                </c:pt>
                <c:pt idx="337">
                  <c:v>-4.9269184964941815E-3</c:v>
                </c:pt>
                <c:pt idx="338">
                  <c:v>-5.706913500034716E-3</c:v>
                </c:pt>
                <c:pt idx="339">
                  <c:v>2.3531570041086525E-3</c:v>
                </c:pt>
                <c:pt idx="340">
                  <c:v>7.300191507965792E-3</c:v>
                </c:pt>
                <c:pt idx="341">
                  <c:v>2.1907080008531921E-3</c:v>
                </c:pt>
                <c:pt idx="343">
                  <c:v>0</c:v>
                </c:pt>
                <c:pt idx="344">
                  <c:v>0</c:v>
                </c:pt>
                <c:pt idx="345">
                  <c:v>9.0282590026617981E-3</c:v>
                </c:pt>
                <c:pt idx="346">
                  <c:v>-7.6962559978710487E-3</c:v>
                </c:pt>
                <c:pt idx="347">
                  <c:v>-6.7657850013347343E-4</c:v>
                </c:pt>
                <c:pt idx="348">
                  <c:v>-2.6483194960746914E-3</c:v>
                </c:pt>
                <c:pt idx="349">
                  <c:v>6.7510200460674241E-4</c:v>
                </c:pt>
                <c:pt idx="350">
                  <c:v>3.7316200032364577E-3</c:v>
                </c:pt>
                <c:pt idx="351">
                  <c:v>3.3305265023955144E-3</c:v>
                </c:pt>
                <c:pt idx="352">
                  <c:v>-9.0811799600487575E-4</c:v>
                </c:pt>
                <c:pt idx="353">
                  <c:v>2.8729149998980574E-3</c:v>
                </c:pt>
                <c:pt idx="354">
                  <c:v>3.6539480061037466E-3</c:v>
                </c:pt>
                <c:pt idx="355">
                  <c:v>3.277561001596041E-3</c:v>
                </c:pt>
                <c:pt idx="356">
                  <c:v>-7.2083094928530045E-3</c:v>
                </c:pt>
                <c:pt idx="357">
                  <c:v>9.2943300842307508E-4</c:v>
                </c:pt>
                <c:pt idx="358">
                  <c:v>-3.8036634941818193E-3</c:v>
                </c:pt>
                <c:pt idx="359">
                  <c:v>9.1998889984097332E-3</c:v>
                </c:pt>
                <c:pt idx="360">
                  <c:v>-6.5777800045907497E-4</c:v>
                </c:pt>
                <c:pt idx="361">
                  <c:v>-1.629518999834545E-3</c:v>
                </c:pt>
                <c:pt idx="362">
                  <c:v>8.5031944981892593E-3</c:v>
                </c:pt>
                <c:pt idx="363">
                  <c:v>7.3775860000750981E-3</c:v>
                </c:pt>
                <c:pt idx="364">
                  <c:v>-1.712220000626985E-3</c:v>
                </c:pt>
                <c:pt idx="365">
                  <c:v>-7.1222000406123698E-4</c:v>
                </c:pt>
                <c:pt idx="366">
                  <c:v>1.3246205053292215E-3</c:v>
                </c:pt>
                <c:pt idx="367">
                  <c:v>4.8670089963707142E-3</c:v>
                </c:pt>
                <c:pt idx="368">
                  <c:v>2.024428998993244E-3</c:v>
                </c:pt>
                <c:pt idx="369">
                  <c:v>9.6763010005815886E-3</c:v>
                </c:pt>
                <c:pt idx="370">
                  <c:v>2.7560490052565001E-3</c:v>
                </c:pt>
                <c:pt idx="371">
                  <c:v>8.7560489992029034E-3</c:v>
                </c:pt>
                <c:pt idx="372">
                  <c:v>-4.0496904985047877E-3</c:v>
                </c:pt>
                <c:pt idx="373">
                  <c:v>4.0926425062934868E-3</c:v>
                </c:pt>
                <c:pt idx="374">
                  <c:v>1.3553806507843547E-2</c:v>
                </c:pt>
                <c:pt idx="375">
                  <c:v>1.5770364989293739E-3</c:v>
                </c:pt>
                <c:pt idx="376">
                  <c:v>6.9852350061410107E-3</c:v>
                </c:pt>
                <c:pt idx="377">
                  <c:v>7.9852350027067587E-3</c:v>
                </c:pt>
                <c:pt idx="378">
                  <c:v>-1.6297964975819923E-3</c:v>
                </c:pt>
                <c:pt idx="379">
                  <c:v>8.5276235040510073E-3</c:v>
                </c:pt>
                <c:pt idx="380">
                  <c:v>9.3984625054872595E-3</c:v>
                </c:pt>
                <c:pt idx="381">
                  <c:v>-1.7110209955717437E-3</c:v>
                </c:pt>
                <c:pt idx="382">
                  <c:v>1.2889790086774155E-3</c:v>
                </c:pt>
                <c:pt idx="383">
                  <c:v>-3.0591489994549192E-3</c:v>
                </c:pt>
                <c:pt idx="384">
                  <c:v>3.7218840079731308E-3</c:v>
                </c:pt>
                <c:pt idx="387">
                  <c:v>2.4020150012802333E-3</c:v>
                </c:pt>
                <c:pt idx="388">
                  <c:v>1.1045305502193514E-2</c:v>
                </c:pt>
                <c:pt idx="389">
                  <c:v>-4.8169519941438921E-3</c:v>
                </c:pt>
                <c:pt idx="390">
                  <c:v>9.1830480014323257E-3</c:v>
                </c:pt>
                <c:pt idx="392">
                  <c:v>-2.3460899683414027E-4</c:v>
                </c:pt>
                <c:pt idx="395">
                  <c:v>7.6150760069140233E-3</c:v>
                </c:pt>
                <c:pt idx="396">
                  <c:v>-7.6131099922349676E-4</c:v>
                </c:pt>
                <c:pt idx="400">
                  <c:v>4.3764314978034236E-3</c:v>
                </c:pt>
                <c:pt idx="401">
                  <c:v>4.9299160018563271E-3</c:v>
                </c:pt>
                <c:pt idx="402">
                  <c:v>8.9299160026712343E-3</c:v>
                </c:pt>
                <c:pt idx="403">
                  <c:v>8.9299160026712343E-3</c:v>
                </c:pt>
                <c:pt idx="404">
                  <c:v>9.9299159992369823E-3</c:v>
                </c:pt>
                <c:pt idx="405">
                  <c:v>8.1266909983241931E-3</c:v>
                </c:pt>
                <c:pt idx="406">
                  <c:v>1.5817879975656979E-3</c:v>
                </c:pt>
                <c:pt idx="407">
                  <c:v>1.058178799576126E-2</c:v>
                </c:pt>
                <c:pt idx="408">
                  <c:v>2.1857235042261891E-3</c:v>
                </c:pt>
                <c:pt idx="409">
                  <c:v>4.8093364966916852E-3</c:v>
                </c:pt>
                <c:pt idx="410">
                  <c:v>2.6998530011042021E-3</c:v>
                </c:pt>
                <c:pt idx="411">
                  <c:v>7.3920800787163898E-4</c:v>
                </c:pt>
                <c:pt idx="412">
                  <c:v>1.3628209999296814E-3</c:v>
                </c:pt>
                <c:pt idx="413">
                  <c:v>4.2139825018239208E-3</c:v>
                </c:pt>
                <c:pt idx="415">
                  <c:v>1.2143854000896681E-2</c:v>
                </c:pt>
                <c:pt idx="416">
                  <c:v>7.3910800056182779E-3</c:v>
                </c:pt>
                <c:pt idx="417">
                  <c:v>9.7957260004477575E-3</c:v>
                </c:pt>
                <c:pt idx="418">
                  <c:v>-1.0580660993582569E-2</c:v>
                </c:pt>
                <c:pt idx="419">
                  <c:v>-6.5806610000436194E-3</c:v>
                </c:pt>
                <c:pt idx="420">
                  <c:v>-2.5806609992287122E-3</c:v>
                </c:pt>
                <c:pt idx="421">
                  <c:v>-5.8066099882125854E-4</c:v>
                </c:pt>
                <c:pt idx="422">
                  <c:v>1.4193390015861951E-3</c:v>
                </c:pt>
                <c:pt idx="423">
                  <c:v>1.4193390015861951E-3</c:v>
                </c:pt>
                <c:pt idx="424">
                  <c:v>5.4193390024011023E-3</c:v>
                </c:pt>
                <c:pt idx="425">
                  <c:v>1.3419339004030917E-2</c:v>
                </c:pt>
                <c:pt idx="426">
                  <c:v>4.2952000512741506E-5</c:v>
                </c:pt>
                <c:pt idx="427">
                  <c:v>1.1256890000368003E-2</c:v>
                </c:pt>
                <c:pt idx="428">
                  <c:v>1.0661820051609538E-3</c:v>
                </c:pt>
                <c:pt idx="429">
                  <c:v>1.0094441007822752E-2</c:v>
                </c:pt>
                <c:pt idx="430">
                  <c:v>6.7297495043021627E-3</c:v>
                </c:pt>
                <c:pt idx="431">
                  <c:v>5.1011075047426857E-3</c:v>
                </c:pt>
                <c:pt idx="432">
                  <c:v>1.6809497501526494E-2</c:v>
                </c:pt>
                <c:pt idx="433">
                  <c:v>-1.3805533999402542E-2</c:v>
                </c:pt>
                <c:pt idx="434">
                  <c:v>-8.8055339947459288E-3</c:v>
                </c:pt>
                <c:pt idx="435">
                  <c:v>1.4866015502775554E-2</c:v>
                </c:pt>
                <c:pt idx="437">
                  <c:v>5.8695680054370314E-3</c:v>
                </c:pt>
                <c:pt idx="438">
                  <c:v>-1.6506819003552664E-2</c:v>
                </c:pt>
                <c:pt idx="439">
                  <c:v>-3.5068190045421943E-3</c:v>
                </c:pt>
                <c:pt idx="440">
                  <c:v>-2.5068190007004887E-3</c:v>
                </c:pt>
                <c:pt idx="441">
                  <c:v>1.4931810001144186E-3</c:v>
                </c:pt>
                <c:pt idx="443">
                  <c:v>4.7600845064152963E-3</c:v>
                </c:pt>
                <c:pt idx="446">
                  <c:v>5.8978270026273094E-3</c:v>
                </c:pt>
                <c:pt idx="447">
                  <c:v>1.2844861499615945E-2</c:v>
                </c:pt>
                <c:pt idx="448">
                  <c:v>1.4022558505530469E-2</c:v>
                </c:pt>
                <c:pt idx="449">
                  <c:v>1.0289461999491323E-2</c:v>
                </c:pt>
                <c:pt idx="450">
                  <c:v>5.050817497249227E-3</c:v>
                </c:pt>
                <c:pt idx="451">
                  <c:v>1.2989270500838757E-2</c:v>
                </c:pt>
                <c:pt idx="458">
                  <c:v>8.9645640036906116E-3</c:v>
                </c:pt>
                <c:pt idx="459">
                  <c:v>3.2588176996796392E-2</c:v>
                </c:pt>
                <c:pt idx="463">
                  <c:v>1.4397468999959528E-2</c:v>
                </c:pt>
                <c:pt idx="464">
                  <c:v>-3.3553050016053021E-3</c:v>
                </c:pt>
                <c:pt idx="465">
                  <c:v>-3.5530499735614285E-4</c:v>
                </c:pt>
                <c:pt idx="466">
                  <c:v>3.6446950034587644E-3</c:v>
                </c:pt>
                <c:pt idx="467">
                  <c:v>6.644695000431966E-3</c:v>
                </c:pt>
                <c:pt idx="468">
                  <c:v>1.3425728000584058E-2</c:v>
                </c:pt>
                <c:pt idx="469">
                  <c:v>1.9049340997298714E-2</c:v>
                </c:pt>
                <c:pt idx="470">
                  <c:v>1.829656699555926E-2</c:v>
                </c:pt>
                <c:pt idx="471">
                  <c:v>1.2436015022103675E-3</c:v>
                </c:pt>
                <c:pt idx="472">
                  <c:v>1.6482474966323934E-3</c:v>
                </c:pt>
                <c:pt idx="473">
                  <c:v>-1.5878892998443916E-2</c:v>
                </c:pt>
                <c:pt idx="474">
                  <c:v>1.6391562996432185E-2</c:v>
                </c:pt>
                <c:pt idx="475">
                  <c:v>8.1725960044423118E-3</c:v>
                </c:pt>
                <c:pt idx="476">
                  <c:v>7.3385975047131069E-3</c:v>
                </c:pt>
                <c:pt idx="477">
                  <c:v>1.4690278003399726E-2</c:v>
                </c:pt>
                <c:pt idx="478">
                  <c:v>9.2044074990553781E-3</c:v>
                </c:pt>
                <c:pt idx="489">
                  <c:v>1.4718537007865962E-2</c:v>
                </c:pt>
                <c:pt idx="490">
                  <c:v>8.1231830044998787E-3</c:v>
                </c:pt>
                <c:pt idx="491">
                  <c:v>-4.3823649975820445E-3</c:v>
                </c:pt>
                <c:pt idx="492">
                  <c:v>6.5560880029806867E-3</c:v>
                </c:pt>
                <c:pt idx="493">
                  <c:v>1.0584347000985872E-2</c:v>
                </c:pt>
                <c:pt idx="494">
                  <c:v>1.3017252000281587E-2</c:v>
                </c:pt>
                <c:pt idx="495">
                  <c:v>1.0640865002642386E-2</c:v>
                </c:pt>
                <c:pt idx="496">
                  <c:v>6.6973829962080345E-3</c:v>
                </c:pt>
                <c:pt idx="497">
                  <c:v>2.8397159985615872E-3</c:v>
                </c:pt>
                <c:pt idx="498">
                  <c:v>-1.3968524945084937E-3</c:v>
                </c:pt>
                <c:pt idx="499">
                  <c:v>1.1493664002045989E-2</c:v>
                </c:pt>
                <c:pt idx="500">
                  <c:v>9.6879245029413141E-3</c:v>
                </c:pt>
                <c:pt idx="501">
                  <c:v>1.3592212504590861E-2</c:v>
                </c:pt>
                <c:pt idx="502">
                  <c:v>1.8786473003274295E-2</c:v>
                </c:pt>
                <c:pt idx="503">
                  <c:v>7.9524745015078224E-3</c:v>
                </c:pt>
                <c:pt idx="504">
                  <c:v>1.6000411007553339E-2</c:v>
                </c:pt>
                <c:pt idx="505">
                  <c:v>6.6522830020403489E-3</c:v>
                </c:pt>
                <c:pt idx="506">
                  <c:v>1.3208443000621628E-2</c:v>
                </c:pt>
                <c:pt idx="507">
                  <c:v>2.0860315002209973E-2</c:v>
                </c:pt>
                <c:pt idx="508">
                  <c:v>2.291683300427394E-2</c:v>
                </c:pt>
                <c:pt idx="509">
                  <c:v>1.2701418498181738E-2</c:v>
                </c:pt>
                <c:pt idx="510">
                  <c:v>-1.0598772998491768E-2</c:v>
                </c:pt>
                <c:pt idx="511">
                  <c:v>4.3896925053559244E-3</c:v>
                </c:pt>
                <c:pt idx="512">
                  <c:v>1.9140989999868907E-2</c:v>
                </c:pt>
                <c:pt idx="513">
                  <c:v>-5.835249976371415E-4</c:v>
                </c:pt>
                <c:pt idx="514">
                  <c:v>8.2873140054289252E-3</c:v>
                </c:pt>
                <c:pt idx="515">
                  <c:v>1.1197507999895606E-2</c:v>
                </c:pt>
                <c:pt idx="516">
                  <c:v>2.0586029000696726E-2</c:v>
                </c:pt>
                <c:pt idx="517">
                  <c:v>1.2625983501493465E-2</c:v>
                </c:pt>
                <c:pt idx="518">
                  <c:v>1.4405540001462214E-2</c:v>
                </c:pt>
                <c:pt idx="519">
                  <c:v>1.4551864005625248E-2</c:v>
                </c:pt>
                <c:pt idx="520">
                  <c:v>1.9255225000961218E-2</c:v>
                </c:pt>
                <c:pt idx="521">
                  <c:v>6.0645170015050098E-3</c:v>
                </c:pt>
                <c:pt idx="522">
                  <c:v>9.8057565046474338E-3</c:v>
                </c:pt>
                <c:pt idx="523">
                  <c:v>1.4754867006558925E-2</c:v>
                </c:pt>
                <c:pt idx="524">
                  <c:v>1.4244290003261995E-2</c:v>
                </c:pt>
                <c:pt idx="525">
                  <c:v>1.5677195005991962E-2</c:v>
                </c:pt>
                <c:pt idx="526">
                  <c:v>9.7337130064261146E-3</c:v>
                </c:pt>
                <c:pt idx="527">
                  <c:v>8.6277820009854622E-3</c:v>
                </c:pt>
                <c:pt idx="529">
                  <c:v>1.9671289002872072E-2</c:v>
                </c:pt>
                <c:pt idx="530">
                  <c:v>7.132452999940142E-3</c:v>
                </c:pt>
                <c:pt idx="531">
                  <c:v>2.3499434973928146E-3</c:v>
                </c:pt>
                <c:pt idx="532">
                  <c:v>4.9816995015135035E-3</c:v>
                </c:pt>
                <c:pt idx="533">
                  <c:v>7.3651915008667856E-3</c:v>
                </c:pt>
                <c:pt idx="534">
                  <c:v>2.3008481999568176E-2</c:v>
                </c:pt>
                <c:pt idx="535">
                  <c:v>1.6550870503124315E-2</c:v>
                </c:pt>
                <c:pt idx="537">
                  <c:v>3.790255100466311E-2</c:v>
                </c:pt>
                <c:pt idx="538">
                  <c:v>3.5261640077806078E-3</c:v>
                </c:pt>
                <c:pt idx="539">
                  <c:v>1.2610940997547004E-2</c:v>
                </c:pt>
                <c:pt idx="540">
                  <c:v>2.0695718005299568E-2</c:v>
                </c:pt>
                <c:pt idx="541">
                  <c:v>5.9626215006574057E-3</c:v>
                </c:pt>
                <c:pt idx="542">
                  <c:v>2.1881397005927283E-2</c:v>
                </c:pt>
                <c:pt idx="543">
                  <c:v>9.7321200009901077E-3</c:v>
                </c:pt>
                <c:pt idx="544">
                  <c:v>6.5444800566183403E-4</c:v>
                </c:pt>
                <c:pt idx="546">
                  <c:v>2.0790714006579947E-2</c:v>
                </c:pt>
                <c:pt idx="547">
                  <c:v>1.1628264997852966E-2</c:v>
                </c:pt>
                <c:pt idx="548">
                  <c:v>2.0089429002837278E-2</c:v>
                </c:pt>
                <c:pt idx="549">
                  <c:v>6.6353700021863915E-3</c:v>
                </c:pt>
                <c:pt idx="550">
                  <c:v>1.0260021001158748E-2</c:v>
                </c:pt>
                <c:pt idx="551">
                  <c:v>6.5290005004499108E-3</c:v>
                </c:pt>
                <c:pt idx="554">
                  <c:v>2.0010441505291965E-2</c:v>
                </c:pt>
                <c:pt idx="555">
                  <c:v>3.6941250000381842E-3</c:v>
                </c:pt>
                <c:pt idx="557">
                  <c:v>1.2480786499509122E-2</c:v>
                </c:pt>
                <c:pt idx="558">
                  <c:v>6.8209325036150403E-3</c:v>
                </c:pt>
                <c:pt idx="559">
                  <c:v>4.1481000516796485E-4</c:v>
                </c:pt>
                <c:pt idx="563">
                  <c:v>1.8099974986398593E-3</c:v>
                </c:pt>
                <c:pt idx="564">
                  <c:v>5.1122650038450956E-3</c:v>
                </c:pt>
                <c:pt idx="565">
                  <c:v>-8.2914099766639993E-4</c:v>
                </c:pt>
                <c:pt idx="566">
                  <c:v>-1.0349359945394099E-3</c:v>
                </c:pt>
                <c:pt idx="567">
                  <c:v>2.5392640091013163E-3</c:v>
                </c:pt>
                <c:pt idx="574">
                  <c:v>-6.2643994970130734E-3</c:v>
                </c:pt>
                <c:pt idx="578">
                  <c:v>-2.9504365011234768E-3</c:v>
                </c:pt>
                <c:pt idx="581">
                  <c:v>-1.5657627503969707E-2</c:v>
                </c:pt>
                <c:pt idx="590">
                  <c:v>-1.1508466996019706E-2</c:v>
                </c:pt>
                <c:pt idx="593">
                  <c:v>-1.2527983497420792E-2</c:v>
                </c:pt>
                <c:pt idx="608">
                  <c:v>-1.7259719999856316E-2</c:v>
                </c:pt>
                <c:pt idx="611">
                  <c:v>-2.3295522500120569E-2</c:v>
                </c:pt>
                <c:pt idx="622">
                  <c:v>-1.8125807502656244E-2</c:v>
                </c:pt>
                <c:pt idx="625">
                  <c:v>-2.0769974995346274E-2</c:v>
                </c:pt>
                <c:pt idx="632">
                  <c:v>-1.9265903501946013E-2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11-415D-8E2D-35BFD192DCA5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Active!$J$21:$J$707</c:f>
              <c:numCache>
                <c:formatCode>General</c:formatCode>
                <c:ptCount val="687"/>
                <c:pt idx="319">
                  <c:v>-9.3280924993450753E-3</c:v>
                </c:pt>
                <c:pt idx="320">
                  <c:v>-9.3280924993450753E-3</c:v>
                </c:pt>
                <c:pt idx="321">
                  <c:v>-7.9044794983929023E-3</c:v>
                </c:pt>
                <c:pt idx="322">
                  <c:v>-7.9044794983929023E-3</c:v>
                </c:pt>
                <c:pt idx="323">
                  <c:v>-3.8848019976285286E-3</c:v>
                </c:pt>
                <c:pt idx="324">
                  <c:v>-3.8848019976285286E-3</c:v>
                </c:pt>
                <c:pt idx="325">
                  <c:v>-8.7808664975455031E-3</c:v>
                </c:pt>
                <c:pt idx="326">
                  <c:v>-8.7808664975455031E-3</c:v>
                </c:pt>
                <c:pt idx="327">
                  <c:v>-4.2611889948602766E-3</c:v>
                </c:pt>
                <c:pt idx="328">
                  <c:v>-4.2611889948602766E-3</c:v>
                </c:pt>
                <c:pt idx="333">
                  <c:v>-7.9823429987300187E-3</c:v>
                </c:pt>
                <c:pt idx="334">
                  <c:v>-7.9823429987300187E-3</c:v>
                </c:pt>
                <c:pt idx="342">
                  <c:v>6.0948350437683985E-4</c:v>
                </c:pt>
                <c:pt idx="385">
                  <c:v>7.1633599873166531E-4</c:v>
                </c:pt>
                <c:pt idx="386">
                  <c:v>7.1633600600762293E-4</c:v>
                </c:pt>
                <c:pt idx="391">
                  <c:v>1.1866005006595515E-3</c:v>
                </c:pt>
                <c:pt idx="393">
                  <c:v>1.9635869975900277E-3</c:v>
                </c:pt>
                <c:pt idx="394">
                  <c:v>3.0150760067044757E-3</c:v>
                </c:pt>
                <c:pt idx="397">
                  <c:v>3.7386890035122633E-3</c:v>
                </c:pt>
                <c:pt idx="398">
                  <c:v>1.7583665030542761E-3</c:v>
                </c:pt>
                <c:pt idx="399">
                  <c:v>2.0623020027414896E-3</c:v>
                </c:pt>
                <c:pt idx="414">
                  <c:v>-2.8561459985212423E-3</c:v>
                </c:pt>
                <c:pt idx="436">
                  <c:v>4.102664504898712E-3</c:v>
                </c:pt>
                <c:pt idx="442">
                  <c:v>4.3404070020187646E-3</c:v>
                </c:pt>
                <c:pt idx="444">
                  <c:v>4.6073105040704831E-3</c:v>
                </c:pt>
                <c:pt idx="445">
                  <c:v>4.8309234989574179E-3</c:v>
                </c:pt>
                <c:pt idx="452">
                  <c:v>3.9819185039959848E-3</c:v>
                </c:pt>
                <c:pt idx="453">
                  <c:v>4.6819185008644126E-3</c:v>
                </c:pt>
                <c:pt idx="454">
                  <c:v>6.1819185066269711E-3</c:v>
                </c:pt>
                <c:pt idx="455">
                  <c:v>3.3055314997909591E-3</c:v>
                </c:pt>
                <c:pt idx="456">
                  <c:v>3.4055314972647466E-3</c:v>
                </c:pt>
                <c:pt idx="457">
                  <c:v>4.0055314966593869E-3</c:v>
                </c:pt>
                <c:pt idx="460">
                  <c:v>3.4629514993866906E-3</c:v>
                </c:pt>
                <c:pt idx="461">
                  <c:v>3.5629514968604781E-3</c:v>
                </c:pt>
                <c:pt idx="462">
                  <c:v>3.6629515016102232E-3</c:v>
                </c:pt>
                <c:pt idx="479">
                  <c:v>3.708343007019721E-3</c:v>
                </c:pt>
                <c:pt idx="480">
                  <c:v>3.908343001967296E-3</c:v>
                </c:pt>
                <c:pt idx="481">
                  <c:v>5.1083430080325343E-3</c:v>
                </c:pt>
                <c:pt idx="482">
                  <c:v>3.3516335024614818E-3</c:v>
                </c:pt>
                <c:pt idx="483">
                  <c:v>3.1555690002278425E-3</c:v>
                </c:pt>
                <c:pt idx="484">
                  <c:v>4.2555690015433356E-3</c:v>
                </c:pt>
                <c:pt idx="485">
                  <c:v>4.3555690062930807E-3</c:v>
                </c:pt>
                <c:pt idx="486">
                  <c:v>5.4752465002820827E-3</c:v>
                </c:pt>
                <c:pt idx="487">
                  <c:v>5.875246504729148E-3</c:v>
                </c:pt>
                <c:pt idx="488">
                  <c:v>6.4752465041237883E-3</c:v>
                </c:pt>
                <c:pt idx="528">
                  <c:v>1.0147676002816297E-2</c:v>
                </c:pt>
                <c:pt idx="536">
                  <c:v>9.474483500525821E-3</c:v>
                </c:pt>
                <c:pt idx="545">
                  <c:v>6.4295500051230192E-3</c:v>
                </c:pt>
                <c:pt idx="552">
                  <c:v>5.5565489965374582E-3</c:v>
                </c:pt>
                <c:pt idx="553">
                  <c:v>5.1987460028612986E-3</c:v>
                </c:pt>
                <c:pt idx="556">
                  <c:v>4.4679420025204308E-3</c:v>
                </c:pt>
                <c:pt idx="561">
                  <c:v>2.7768760046456009E-3</c:v>
                </c:pt>
                <c:pt idx="566">
                  <c:v>-1.0349359945394099E-3</c:v>
                </c:pt>
                <c:pt idx="570">
                  <c:v>-1.2820814954466186E-3</c:v>
                </c:pt>
                <c:pt idx="571">
                  <c:v>-1.2820814954466186E-3</c:v>
                </c:pt>
                <c:pt idx="572">
                  <c:v>8.3185650146333501E-4</c:v>
                </c:pt>
                <c:pt idx="573">
                  <c:v>8.3185650146333501E-4</c:v>
                </c:pt>
                <c:pt idx="575">
                  <c:v>-3.9528955021523871E-3</c:v>
                </c:pt>
                <c:pt idx="580">
                  <c:v>-5.702474998543039E-3</c:v>
                </c:pt>
                <c:pt idx="587">
                  <c:v>-8.3157885019318201E-3</c:v>
                </c:pt>
                <c:pt idx="592">
                  <c:v>-1.3642112993693445E-2</c:v>
                </c:pt>
                <c:pt idx="597">
                  <c:v>-1.5404536992718931E-2</c:v>
                </c:pt>
                <c:pt idx="600">
                  <c:v>-1.5269555995473638E-2</c:v>
                </c:pt>
                <c:pt idx="601">
                  <c:v>-1.7145942998467945E-2</c:v>
                </c:pt>
                <c:pt idx="607">
                  <c:v>-1.6999075000057928E-2</c:v>
                </c:pt>
                <c:pt idx="651">
                  <c:v>-2.3319096500927117E-2</c:v>
                </c:pt>
                <c:pt idx="652">
                  <c:v>-2.2771870491851587E-2</c:v>
                </c:pt>
                <c:pt idx="659">
                  <c:v>-2.5516804002108984E-2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311-415D-8E2D-35BFD192DCA5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Active!$K$21:$K$707</c:f>
              <c:numCache>
                <c:formatCode>General</c:formatCode>
                <c:ptCount val="687"/>
                <c:pt idx="560">
                  <c:v>5.7148100022459403E-3</c:v>
                </c:pt>
                <c:pt idx="562">
                  <c:v>1.8582548218546435E-3</c:v>
                </c:pt>
                <c:pt idx="568">
                  <c:v>-4.736359987873584E-4</c:v>
                </c:pt>
                <c:pt idx="569">
                  <c:v>-2.7346639981260523E-3</c:v>
                </c:pt>
                <c:pt idx="576">
                  <c:v>-2.0715349965030327E-3</c:v>
                </c:pt>
                <c:pt idx="577">
                  <c:v>-1.3675994996447116E-3</c:v>
                </c:pt>
                <c:pt idx="579">
                  <c:v>-3.8301039967336692E-3</c:v>
                </c:pt>
                <c:pt idx="582">
                  <c:v>-4.9150449922308326E-3</c:v>
                </c:pt>
                <c:pt idx="583">
                  <c:v>-6.6326489977655001E-3</c:v>
                </c:pt>
                <c:pt idx="584">
                  <c:v>-4.0864359980332665E-3</c:v>
                </c:pt>
                <c:pt idx="585">
                  <c:v>-6.7998549930052832E-3</c:v>
                </c:pt>
                <c:pt idx="586">
                  <c:v>-8.1928859945037402E-3</c:v>
                </c:pt>
                <c:pt idx="588">
                  <c:v>-8.7363679922418669E-3</c:v>
                </c:pt>
                <c:pt idx="589">
                  <c:v>-9.1621679966920055E-3</c:v>
                </c:pt>
                <c:pt idx="591">
                  <c:v>-1.1792205994424876E-2</c:v>
                </c:pt>
                <c:pt idx="594">
                  <c:v>-1.3295789001858793E-2</c:v>
                </c:pt>
                <c:pt idx="595">
                  <c:v>-1.4196690994140226E-2</c:v>
                </c:pt>
                <c:pt idx="596">
                  <c:v>-1.4264431003539357E-2</c:v>
                </c:pt>
                <c:pt idx="598">
                  <c:v>-1.5621564001776278E-2</c:v>
                </c:pt>
                <c:pt idx="599">
                  <c:v>-1.6088659001979977E-2</c:v>
                </c:pt>
                <c:pt idx="602">
                  <c:v>-1.6928779994486831E-2</c:v>
                </c:pt>
                <c:pt idx="603">
                  <c:v>-1.5062259495607577E-2</c:v>
                </c:pt>
                <c:pt idx="604">
                  <c:v>-1.7607333997148089E-2</c:v>
                </c:pt>
                <c:pt idx="605">
                  <c:v>-1.7607333997148089E-2</c:v>
                </c:pt>
                <c:pt idx="606">
                  <c:v>-1.7407333994924556E-2</c:v>
                </c:pt>
                <c:pt idx="609">
                  <c:v>-1.7136106995167211E-2</c:v>
                </c:pt>
                <c:pt idx="610">
                  <c:v>-1.7081911995774135E-2</c:v>
                </c:pt>
                <c:pt idx="612">
                  <c:v>-2.1709843495045789E-2</c:v>
                </c:pt>
                <c:pt idx="613">
                  <c:v>-1.7106099498050753E-2</c:v>
                </c:pt>
                <c:pt idx="614">
                  <c:v>-1.7998420000367332E-2</c:v>
                </c:pt>
                <c:pt idx="615">
                  <c:v>-1.9281559500086587E-2</c:v>
                </c:pt>
                <c:pt idx="616">
                  <c:v>-1.9154913003148977E-2</c:v>
                </c:pt>
                <c:pt idx="617">
                  <c:v>-2.0017170492792502E-2</c:v>
                </c:pt>
                <c:pt idx="618">
                  <c:v>-1.9587490496633109E-2</c:v>
                </c:pt>
                <c:pt idx="619">
                  <c:v>-1.9559100503101945E-2</c:v>
                </c:pt>
                <c:pt idx="620">
                  <c:v>-1.9059100501181092E-2</c:v>
                </c:pt>
                <c:pt idx="621">
                  <c:v>-1.8959100503707305E-2</c:v>
                </c:pt>
                <c:pt idx="623">
                  <c:v>-1.9840430999465752E-2</c:v>
                </c:pt>
                <c:pt idx="624">
                  <c:v>-2.0249914494343102E-2</c:v>
                </c:pt>
                <c:pt idx="626">
                  <c:v>-1.9328425500134472E-2</c:v>
                </c:pt>
                <c:pt idx="627">
                  <c:v>-1.9028425500437152E-2</c:v>
                </c:pt>
                <c:pt idx="628">
                  <c:v>-1.8828425498213619E-2</c:v>
                </c:pt>
                <c:pt idx="629">
                  <c:v>-2.060068299761042E-2</c:v>
                </c:pt>
                <c:pt idx="630">
                  <c:v>-2.0400683002662845E-2</c:v>
                </c:pt>
                <c:pt idx="631">
                  <c:v>-2.0584678997693118E-2</c:v>
                </c:pt>
                <c:pt idx="633">
                  <c:v>-2.0954286002961453E-2</c:v>
                </c:pt>
                <c:pt idx="634">
                  <c:v>-2.144015649537323E-2</c:v>
                </c:pt>
                <c:pt idx="635">
                  <c:v>-2.1340156497899443E-2</c:v>
                </c:pt>
                <c:pt idx="636">
                  <c:v>-2.2489745992061216E-2</c:v>
                </c:pt>
                <c:pt idx="637">
                  <c:v>-2.2289745997113641E-2</c:v>
                </c:pt>
                <c:pt idx="638">
                  <c:v>-2.2289745997113641E-2</c:v>
                </c:pt>
                <c:pt idx="639">
                  <c:v>-2.288826199946925E-2</c:v>
                </c:pt>
                <c:pt idx="640">
                  <c:v>-2.2788262001995463E-2</c:v>
                </c:pt>
                <c:pt idx="641">
                  <c:v>-2.1417422998638358E-2</c:v>
                </c:pt>
                <c:pt idx="642">
                  <c:v>-2.2412641003029421E-2</c:v>
                </c:pt>
                <c:pt idx="643">
                  <c:v>-2.2346936995745637E-2</c:v>
                </c:pt>
                <c:pt idx="644">
                  <c:v>-2.239403199928347E-2</c:v>
                </c:pt>
                <c:pt idx="645">
                  <c:v>-2.2462739500042517E-2</c:v>
                </c:pt>
                <c:pt idx="646">
                  <c:v>-2.1587445997283794E-2</c:v>
                </c:pt>
                <c:pt idx="647">
                  <c:v>-2.3115871495974716E-2</c:v>
                </c:pt>
                <c:pt idx="648">
                  <c:v>-2.3115871495974716E-2</c:v>
                </c:pt>
                <c:pt idx="650">
                  <c:v>-2.1568645497609396E-2</c:v>
                </c:pt>
                <c:pt idx="653">
                  <c:v>-2.3424956998496782E-2</c:v>
                </c:pt>
                <c:pt idx="654">
                  <c:v>-2.3414957002387382E-2</c:v>
                </c:pt>
                <c:pt idx="655">
                  <c:v>-2.3294956998142879E-2</c:v>
                </c:pt>
                <c:pt idx="656">
                  <c:v>-2.4234294498455711E-2</c:v>
                </c:pt>
                <c:pt idx="657">
                  <c:v>-2.5209192499460187E-2</c:v>
                </c:pt>
                <c:pt idx="658">
                  <c:v>-2.5059192499611527E-2</c:v>
                </c:pt>
                <c:pt idx="660">
                  <c:v>-2.5012157995661255E-2</c:v>
                </c:pt>
                <c:pt idx="661">
                  <c:v>-2.5366735993884504E-2</c:v>
                </c:pt>
                <c:pt idx="662">
                  <c:v>-2.4580154997238424E-2</c:v>
                </c:pt>
                <c:pt idx="663">
                  <c:v>-2.4105053002131172E-2</c:v>
                </c:pt>
                <c:pt idx="664">
                  <c:v>-2.5624922003771644E-2</c:v>
                </c:pt>
                <c:pt idx="665">
                  <c:v>-2.5638451996201184E-2</c:v>
                </c:pt>
                <c:pt idx="666">
                  <c:v>-2.5490707004792057E-2</c:v>
                </c:pt>
                <c:pt idx="667">
                  <c:v>-2.5490707004792057E-2</c:v>
                </c:pt>
                <c:pt idx="668">
                  <c:v>-2.6344382997194771E-2</c:v>
                </c:pt>
                <c:pt idx="669">
                  <c:v>-2.595405800093431E-2</c:v>
                </c:pt>
                <c:pt idx="670">
                  <c:v>-2.4915604990383144E-2</c:v>
                </c:pt>
                <c:pt idx="671">
                  <c:v>-2.6068761995702516E-2</c:v>
                </c:pt>
                <c:pt idx="672">
                  <c:v>-2.6475211998331361E-2</c:v>
                </c:pt>
                <c:pt idx="674">
                  <c:v>-2.6687703990319278E-2</c:v>
                </c:pt>
                <c:pt idx="675">
                  <c:v>-2.6869638997595757E-2</c:v>
                </c:pt>
                <c:pt idx="676">
                  <c:v>-2.5998281002102885E-2</c:v>
                </c:pt>
                <c:pt idx="677">
                  <c:v>-2.6527824993536342E-2</c:v>
                </c:pt>
                <c:pt idx="678">
                  <c:v>-2.672780000284547E-2</c:v>
                </c:pt>
                <c:pt idx="679">
                  <c:v>-2.5685602995508816E-2</c:v>
                </c:pt>
                <c:pt idx="680">
                  <c:v>-2.6515666002524085E-2</c:v>
                </c:pt>
                <c:pt idx="681">
                  <c:v>-2.7141465994645841E-2</c:v>
                </c:pt>
                <c:pt idx="682">
                  <c:v>-2.6436820000526495E-2</c:v>
                </c:pt>
                <c:pt idx="683">
                  <c:v>-2.60117609941517E-2</c:v>
                </c:pt>
                <c:pt idx="684">
                  <c:v>-2.6712662998761516E-2</c:v>
                </c:pt>
                <c:pt idx="685">
                  <c:v>-2.6486208000278566E-2</c:v>
                </c:pt>
                <c:pt idx="686">
                  <c:v>-2.7219470997806638E-2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311-415D-8E2D-35BFD192DCA5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Active!$L$21:$L$707</c:f>
              <c:numCache>
                <c:formatCode>General</c:formatCode>
                <c:ptCount val="6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311-415D-8E2D-35BFD192DCA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Active!$M$21:$M$707</c:f>
              <c:numCache>
                <c:formatCode>General</c:formatCode>
                <c:ptCount val="6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311-415D-8E2D-35BFD192DCA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Active!$N$21:$N$707</c:f>
              <c:numCache>
                <c:formatCode>General</c:formatCode>
                <c:ptCount val="68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311-415D-8E2D-35BFD192DCA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Active!$O$21:$O$707</c:f>
              <c:numCache>
                <c:formatCode>General</c:formatCode>
                <c:ptCount val="687"/>
                <c:pt idx="190">
                  <c:v>-2.0405595220237882E-2</c:v>
                </c:pt>
                <c:pt idx="316">
                  <c:v>-2.1367487303324589E-2</c:v>
                </c:pt>
                <c:pt idx="386">
                  <c:v>-2.18127426615673E-2</c:v>
                </c:pt>
                <c:pt idx="395">
                  <c:v>-2.1937345232793306E-2</c:v>
                </c:pt>
                <c:pt idx="396">
                  <c:v>-2.1937742900573813E-2</c:v>
                </c:pt>
                <c:pt idx="398">
                  <c:v>-2.1938074290390904E-2</c:v>
                </c:pt>
                <c:pt idx="400">
                  <c:v>-2.1940062629293447E-2</c:v>
                </c:pt>
                <c:pt idx="405">
                  <c:v>-2.1945961368037656E-2</c:v>
                </c:pt>
                <c:pt idx="408">
                  <c:v>-2.1946955537488929E-2</c:v>
                </c:pt>
                <c:pt idx="409">
                  <c:v>-2.1947353205269436E-2</c:v>
                </c:pt>
                <c:pt idx="410">
                  <c:v>-2.1948877598428052E-2</c:v>
                </c:pt>
                <c:pt idx="413">
                  <c:v>-2.1950799659367175E-2</c:v>
                </c:pt>
                <c:pt idx="557">
                  <c:v>-2.3929064311470252E-2</c:v>
                </c:pt>
                <c:pt idx="558">
                  <c:v>-2.3998788728986083E-2</c:v>
                </c:pt>
                <c:pt idx="559">
                  <c:v>-2.4025631304170406E-2</c:v>
                </c:pt>
                <c:pt idx="560">
                  <c:v>-2.4025631304170406E-2</c:v>
                </c:pt>
                <c:pt idx="563">
                  <c:v>-2.4133332994724799E-2</c:v>
                </c:pt>
                <c:pt idx="564">
                  <c:v>-2.4172105603324383E-2</c:v>
                </c:pt>
                <c:pt idx="565">
                  <c:v>-2.4226983757034557E-2</c:v>
                </c:pt>
                <c:pt idx="566">
                  <c:v>-2.4274041111061399E-2</c:v>
                </c:pt>
                <c:pt idx="567">
                  <c:v>-2.4300552296428635E-2</c:v>
                </c:pt>
                <c:pt idx="568">
                  <c:v>-2.4313807889112252E-2</c:v>
                </c:pt>
                <c:pt idx="569">
                  <c:v>-2.4331305271454627E-2</c:v>
                </c:pt>
                <c:pt idx="570">
                  <c:v>-2.4338927237247707E-2</c:v>
                </c:pt>
                <c:pt idx="571">
                  <c:v>-2.4338927237247707E-2</c:v>
                </c:pt>
                <c:pt idx="572">
                  <c:v>-2.4349266599540929E-2</c:v>
                </c:pt>
                <c:pt idx="573">
                  <c:v>-2.4349266599540929E-2</c:v>
                </c:pt>
                <c:pt idx="574">
                  <c:v>-2.4357750178858443E-2</c:v>
                </c:pt>
                <c:pt idx="575">
                  <c:v>-2.4440465077204217E-2</c:v>
                </c:pt>
                <c:pt idx="576">
                  <c:v>-2.4463728642363965E-2</c:v>
                </c:pt>
                <c:pt idx="577">
                  <c:v>-2.4463794920327384E-2</c:v>
                </c:pt>
                <c:pt idx="578">
                  <c:v>-2.4470820384449702E-2</c:v>
                </c:pt>
                <c:pt idx="579">
                  <c:v>-2.4511581331951825E-2</c:v>
                </c:pt>
                <c:pt idx="580">
                  <c:v>-2.4577726739443077E-2</c:v>
                </c:pt>
                <c:pt idx="581">
                  <c:v>-2.4613848229505936E-2</c:v>
                </c:pt>
                <c:pt idx="582">
                  <c:v>-2.4621470195299016E-2</c:v>
                </c:pt>
                <c:pt idx="583">
                  <c:v>-2.4658055631105798E-2</c:v>
                </c:pt>
                <c:pt idx="584">
                  <c:v>-2.4737986854988014E-2</c:v>
                </c:pt>
                <c:pt idx="585">
                  <c:v>-2.4739444970183211E-2</c:v>
                </c:pt>
                <c:pt idx="586">
                  <c:v>-2.4744614651329822E-2</c:v>
                </c:pt>
                <c:pt idx="587">
                  <c:v>-2.4747597159683634E-2</c:v>
                </c:pt>
                <c:pt idx="588">
                  <c:v>-2.4752302895086321E-2</c:v>
                </c:pt>
                <c:pt idx="589">
                  <c:v>-2.4778814080453553E-2</c:v>
                </c:pt>
                <c:pt idx="590">
                  <c:v>-2.4875712462970798E-2</c:v>
                </c:pt>
                <c:pt idx="591">
                  <c:v>-2.4887775052312891E-2</c:v>
                </c:pt>
                <c:pt idx="592">
                  <c:v>-2.5004821935709232E-2</c:v>
                </c:pt>
                <c:pt idx="593">
                  <c:v>-2.5006743996648359E-2</c:v>
                </c:pt>
                <c:pt idx="594">
                  <c:v>-2.5010654396490025E-2</c:v>
                </c:pt>
                <c:pt idx="595">
                  <c:v>-2.50156915217098E-2</c:v>
                </c:pt>
                <c:pt idx="596">
                  <c:v>-2.5023644877319971E-2</c:v>
                </c:pt>
                <c:pt idx="597">
                  <c:v>-2.5118289809080999E-2</c:v>
                </c:pt>
                <c:pt idx="598">
                  <c:v>-2.5139896425155295E-2</c:v>
                </c:pt>
                <c:pt idx="599">
                  <c:v>-2.5147187001131284E-2</c:v>
                </c:pt>
                <c:pt idx="600">
                  <c:v>-2.5172770295010666E-2</c:v>
                </c:pt>
                <c:pt idx="601">
                  <c:v>-2.5173167962791176E-2</c:v>
                </c:pt>
                <c:pt idx="602">
                  <c:v>-2.5180193426913494E-2</c:v>
                </c:pt>
                <c:pt idx="603">
                  <c:v>-2.5198154754999796E-2</c:v>
                </c:pt>
                <c:pt idx="604">
                  <c:v>-2.5289684622480175E-2</c:v>
                </c:pt>
                <c:pt idx="605">
                  <c:v>-2.5289684622480175E-2</c:v>
                </c:pt>
                <c:pt idx="606">
                  <c:v>-2.5289684622480175E-2</c:v>
                </c:pt>
                <c:pt idx="607">
                  <c:v>-2.5293528744358421E-2</c:v>
                </c:pt>
                <c:pt idx="608">
                  <c:v>-2.5294191523992603E-2</c:v>
                </c:pt>
                <c:pt idx="609">
                  <c:v>-2.5294589191773111E-2</c:v>
                </c:pt>
                <c:pt idx="610">
                  <c:v>-2.5300554208480739E-2</c:v>
                </c:pt>
                <c:pt idx="611">
                  <c:v>-2.5310429625030034E-2</c:v>
                </c:pt>
                <c:pt idx="612">
                  <c:v>-2.5316924865445008E-2</c:v>
                </c:pt>
                <c:pt idx="613">
                  <c:v>-2.5325408444762523E-2</c:v>
                </c:pt>
                <c:pt idx="614">
                  <c:v>-2.5333958302043456E-2</c:v>
                </c:pt>
                <c:pt idx="615">
                  <c:v>-2.5423499830621293E-2</c:v>
                </c:pt>
                <c:pt idx="616">
                  <c:v>-2.5429000901584994E-2</c:v>
                </c:pt>
                <c:pt idx="617">
                  <c:v>-2.5431320630304628E-2</c:v>
                </c:pt>
                <c:pt idx="618">
                  <c:v>-2.5441925104451521E-2</c:v>
                </c:pt>
                <c:pt idx="619">
                  <c:v>-2.5453855137866778E-2</c:v>
                </c:pt>
                <c:pt idx="620">
                  <c:v>-2.5453855137866778E-2</c:v>
                </c:pt>
                <c:pt idx="621">
                  <c:v>-2.5453855137866778E-2</c:v>
                </c:pt>
                <c:pt idx="622">
                  <c:v>-2.5464857279794178E-2</c:v>
                </c:pt>
                <c:pt idx="623">
                  <c:v>-2.5553868584664671E-2</c:v>
                </c:pt>
                <c:pt idx="624">
                  <c:v>-2.5555392977823287E-2</c:v>
                </c:pt>
                <c:pt idx="625">
                  <c:v>-2.5571896190714389E-2</c:v>
                </c:pt>
                <c:pt idx="626">
                  <c:v>-2.5576469370190237E-2</c:v>
                </c:pt>
                <c:pt idx="627">
                  <c:v>-2.5576469370190237E-2</c:v>
                </c:pt>
                <c:pt idx="628">
                  <c:v>-2.5576469370190237E-2</c:v>
                </c:pt>
                <c:pt idx="629">
                  <c:v>-2.5578789098909871E-2</c:v>
                </c:pt>
                <c:pt idx="630">
                  <c:v>-2.5578789098909871E-2</c:v>
                </c:pt>
                <c:pt idx="631">
                  <c:v>-2.5595226033837556E-2</c:v>
                </c:pt>
                <c:pt idx="632">
                  <c:v>-2.5600594548874422E-2</c:v>
                </c:pt>
                <c:pt idx="633">
                  <c:v>-2.5619483768448578E-2</c:v>
                </c:pt>
                <c:pt idx="634">
                  <c:v>-2.5621405829387701E-2</c:v>
                </c:pt>
                <c:pt idx="635">
                  <c:v>-2.5621405829387701E-2</c:v>
                </c:pt>
                <c:pt idx="636">
                  <c:v>-2.5717575154307348E-2</c:v>
                </c:pt>
                <c:pt idx="637">
                  <c:v>-2.5717575154307348E-2</c:v>
                </c:pt>
                <c:pt idx="638">
                  <c:v>-2.5717575154307348E-2</c:v>
                </c:pt>
                <c:pt idx="639">
                  <c:v>-2.5718105378014691E-2</c:v>
                </c:pt>
                <c:pt idx="640">
                  <c:v>-2.5718105378014691E-2</c:v>
                </c:pt>
                <c:pt idx="641">
                  <c:v>-2.5719298381356219E-2</c:v>
                </c:pt>
                <c:pt idx="642">
                  <c:v>-2.5751376915650572E-2</c:v>
                </c:pt>
                <c:pt idx="643">
                  <c:v>-2.5860602999363581E-2</c:v>
                </c:pt>
                <c:pt idx="644">
                  <c:v>-2.5867893575339571E-2</c:v>
                </c:pt>
                <c:pt idx="645">
                  <c:v>-2.5876841100401012E-2</c:v>
                </c:pt>
                <c:pt idx="646">
                  <c:v>-2.5889897859194374E-2</c:v>
                </c:pt>
                <c:pt idx="647">
                  <c:v>-2.599720188196826E-2</c:v>
                </c:pt>
                <c:pt idx="648">
                  <c:v>-2.599720188196826E-2</c:v>
                </c:pt>
                <c:pt idx="649">
                  <c:v>-2.5997599549748767E-2</c:v>
                </c:pt>
                <c:pt idx="650">
                  <c:v>-2.5997997217529274E-2</c:v>
                </c:pt>
                <c:pt idx="651">
                  <c:v>-2.6000515780139163E-2</c:v>
                </c:pt>
                <c:pt idx="652">
                  <c:v>-2.6001311115700178E-2</c:v>
                </c:pt>
                <c:pt idx="653">
                  <c:v>-2.60435301783975E-2</c:v>
                </c:pt>
                <c:pt idx="654">
                  <c:v>-2.60435301783975E-2</c:v>
                </c:pt>
                <c:pt idx="655">
                  <c:v>-2.60435301783975E-2</c:v>
                </c:pt>
                <c:pt idx="656">
                  <c:v>-2.6114778989071944E-2</c:v>
                </c:pt>
                <c:pt idx="657">
                  <c:v>-2.6136253049219405E-2</c:v>
                </c:pt>
                <c:pt idx="658">
                  <c:v>-2.6136253049219405E-2</c:v>
                </c:pt>
                <c:pt idx="659">
                  <c:v>-2.6142019232036781E-2</c:v>
                </c:pt>
                <c:pt idx="660">
                  <c:v>-2.614546568613452E-2</c:v>
                </c:pt>
                <c:pt idx="661">
                  <c:v>-2.6156335272135088E-2</c:v>
                </c:pt>
                <c:pt idx="662">
                  <c:v>-2.6157793387330285E-2</c:v>
                </c:pt>
                <c:pt idx="663">
                  <c:v>-2.6179267447477745E-2</c:v>
                </c:pt>
                <c:pt idx="664">
                  <c:v>-2.6187353359014752E-2</c:v>
                </c:pt>
                <c:pt idx="665">
                  <c:v>-2.6262910237311372E-2</c:v>
                </c:pt>
                <c:pt idx="666">
                  <c:v>-2.6275503050360808E-2</c:v>
                </c:pt>
                <c:pt idx="667">
                  <c:v>-2.6275503050360808E-2</c:v>
                </c:pt>
                <c:pt idx="668">
                  <c:v>-2.6281335511141597E-2</c:v>
                </c:pt>
                <c:pt idx="669">
                  <c:v>-2.6291277205654311E-2</c:v>
                </c:pt>
                <c:pt idx="670">
                  <c:v>-2.6296977110508268E-2</c:v>
                </c:pt>
                <c:pt idx="671">
                  <c:v>-2.6314607048777479E-2</c:v>
                </c:pt>
                <c:pt idx="672">
                  <c:v>-2.6321234845119286E-2</c:v>
                </c:pt>
                <c:pt idx="673">
                  <c:v>-2.6419989010612238E-2</c:v>
                </c:pt>
                <c:pt idx="674">
                  <c:v>-2.6420386678392749E-2</c:v>
                </c:pt>
                <c:pt idx="675">
                  <c:v>-2.6422375017295288E-2</c:v>
                </c:pt>
                <c:pt idx="676">
                  <c:v>-2.6435365498125234E-2</c:v>
                </c:pt>
                <c:pt idx="677">
                  <c:v>-2.6453393104174956E-2</c:v>
                </c:pt>
                <c:pt idx="678">
                  <c:v>-2.655612394747299E-2</c:v>
                </c:pt>
                <c:pt idx="679">
                  <c:v>-2.6570307431644461E-2</c:v>
                </c:pt>
                <c:pt idx="680">
                  <c:v>-2.6576537560205761E-2</c:v>
                </c:pt>
                <c:pt idx="681">
                  <c:v>-2.6603048745572996E-2</c:v>
                </c:pt>
                <c:pt idx="682">
                  <c:v>-2.6606495199670736E-2</c:v>
                </c:pt>
                <c:pt idx="683">
                  <c:v>-2.6716384063017927E-2</c:v>
                </c:pt>
                <c:pt idx="684">
                  <c:v>-2.6721421188237702E-2</c:v>
                </c:pt>
                <c:pt idx="685">
                  <c:v>-2.6735339560555498E-2</c:v>
                </c:pt>
                <c:pt idx="686">
                  <c:v>-2.6847614430585739E-2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311-415D-8E2D-35BFD192DCA5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Active!$F$21:$F$707</c:f>
              <c:numCache>
                <c:formatCode>General</c:formatCode>
                <c:ptCount val="687"/>
                <c:pt idx="0">
                  <c:v>-48337</c:v>
                </c:pt>
                <c:pt idx="1">
                  <c:v>-41147.5</c:v>
                </c:pt>
                <c:pt idx="2">
                  <c:v>-41147</c:v>
                </c:pt>
                <c:pt idx="3">
                  <c:v>-40332.5</c:v>
                </c:pt>
                <c:pt idx="4">
                  <c:v>-40332</c:v>
                </c:pt>
                <c:pt idx="5">
                  <c:v>-30603</c:v>
                </c:pt>
                <c:pt idx="6">
                  <c:v>-29643</c:v>
                </c:pt>
                <c:pt idx="7">
                  <c:v>-26387</c:v>
                </c:pt>
                <c:pt idx="8">
                  <c:v>-26372.5</c:v>
                </c:pt>
                <c:pt idx="9">
                  <c:v>-26167</c:v>
                </c:pt>
                <c:pt idx="10">
                  <c:v>-25944</c:v>
                </c:pt>
                <c:pt idx="11">
                  <c:v>-25685.5</c:v>
                </c:pt>
                <c:pt idx="12">
                  <c:v>-25604</c:v>
                </c:pt>
                <c:pt idx="13">
                  <c:v>-25450</c:v>
                </c:pt>
                <c:pt idx="14">
                  <c:v>-25056.5</c:v>
                </c:pt>
                <c:pt idx="15">
                  <c:v>-25033</c:v>
                </c:pt>
                <c:pt idx="16">
                  <c:v>-25018.5</c:v>
                </c:pt>
                <c:pt idx="17">
                  <c:v>-24670</c:v>
                </c:pt>
                <c:pt idx="18">
                  <c:v>-24624.5</c:v>
                </c:pt>
                <c:pt idx="19">
                  <c:v>-23568</c:v>
                </c:pt>
                <c:pt idx="20">
                  <c:v>-23393.5</c:v>
                </c:pt>
                <c:pt idx="21">
                  <c:v>-23214</c:v>
                </c:pt>
                <c:pt idx="22">
                  <c:v>-23202.5</c:v>
                </c:pt>
                <c:pt idx="23">
                  <c:v>-22962</c:v>
                </c:pt>
                <c:pt idx="24">
                  <c:v>-22947.5</c:v>
                </c:pt>
                <c:pt idx="25">
                  <c:v>-22930.5</c:v>
                </c:pt>
                <c:pt idx="26">
                  <c:v>-22901.5</c:v>
                </c:pt>
                <c:pt idx="27">
                  <c:v>-22892.5</c:v>
                </c:pt>
                <c:pt idx="28">
                  <c:v>-22884</c:v>
                </c:pt>
                <c:pt idx="29">
                  <c:v>-22872.5</c:v>
                </c:pt>
                <c:pt idx="30">
                  <c:v>-22858</c:v>
                </c:pt>
                <c:pt idx="31">
                  <c:v>-22826</c:v>
                </c:pt>
                <c:pt idx="32">
                  <c:v>-22680.5</c:v>
                </c:pt>
                <c:pt idx="33">
                  <c:v>-22091.5</c:v>
                </c:pt>
                <c:pt idx="34">
                  <c:v>-22051</c:v>
                </c:pt>
                <c:pt idx="35">
                  <c:v>-21692</c:v>
                </c:pt>
                <c:pt idx="36">
                  <c:v>-21478</c:v>
                </c:pt>
                <c:pt idx="37">
                  <c:v>-20798.5</c:v>
                </c:pt>
                <c:pt idx="38">
                  <c:v>-20659.5</c:v>
                </c:pt>
                <c:pt idx="39">
                  <c:v>-18931</c:v>
                </c:pt>
                <c:pt idx="40">
                  <c:v>-18875.5</c:v>
                </c:pt>
                <c:pt idx="41">
                  <c:v>-15639</c:v>
                </c:pt>
                <c:pt idx="42">
                  <c:v>-14710.5</c:v>
                </c:pt>
                <c:pt idx="43">
                  <c:v>-14710.5</c:v>
                </c:pt>
                <c:pt idx="44">
                  <c:v>-14594.5</c:v>
                </c:pt>
                <c:pt idx="45">
                  <c:v>-13075</c:v>
                </c:pt>
                <c:pt idx="46">
                  <c:v>-13009</c:v>
                </c:pt>
                <c:pt idx="47">
                  <c:v>-12671.5</c:v>
                </c:pt>
                <c:pt idx="48">
                  <c:v>-12651</c:v>
                </c:pt>
                <c:pt idx="49">
                  <c:v>-12636.5</c:v>
                </c:pt>
                <c:pt idx="50">
                  <c:v>-12619.5</c:v>
                </c:pt>
                <c:pt idx="51">
                  <c:v>-12613.5</c:v>
                </c:pt>
                <c:pt idx="52">
                  <c:v>-12608</c:v>
                </c:pt>
                <c:pt idx="53">
                  <c:v>-12607.5</c:v>
                </c:pt>
                <c:pt idx="54">
                  <c:v>-12593</c:v>
                </c:pt>
                <c:pt idx="55">
                  <c:v>-12590.5</c:v>
                </c:pt>
                <c:pt idx="56">
                  <c:v>-12587.5</c:v>
                </c:pt>
                <c:pt idx="57">
                  <c:v>-12584.5</c:v>
                </c:pt>
                <c:pt idx="58">
                  <c:v>-12564.5</c:v>
                </c:pt>
                <c:pt idx="59">
                  <c:v>-12555.5</c:v>
                </c:pt>
                <c:pt idx="60">
                  <c:v>-12526.5</c:v>
                </c:pt>
                <c:pt idx="61">
                  <c:v>-12477.5</c:v>
                </c:pt>
                <c:pt idx="62">
                  <c:v>-12448.5</c:v>
                </c:pt>
                <c:pt idx="63">
                  <c:v>-12434</c:v>
                </c:pt>
                <c:pt idx="64">
                  <c:v>-12434</c:v>
                </c:pt>
                <c:pt idx="65">
                  <c:v>-12433.5</c:v>
                </c:pt>
                <c:pt idx="66">
                  <c:v>-12431</c:v>
                </c:pt>
                <c:pt idx="67">
                  <c:v>-12422</c:v>
                </c:pt>
                <c:pt idx="68">
                  <c:v>-12410.5</c:v>
                </c:pt>
                <c:pt idx="69">
                  <c:v>-12332.5</c:v>
                </c:pt>
                <c:pt idx="70">
                  <c:v>-12292</c:v>
                </c:pt>
                <c:pt idx="71">
                  <c:v>-12266</c:v>
                </c:pt>
                <c:pt idx="72">
                  <c:v>-11990.5</c:v>
                </c:pt>
                <c:pt idx="73">
                  <c:v>-11757.5</c:v>
                </c:pt>
                <c:pt idx="74">
                  <c:v>-11714</c:v>
                </c:pt>
                <c:pt idx="75">
                  <c:v>-11636</c:v>
                </c:pt>
                <c:pt idx="76">
                  <c:v>-11607</c:v>
                </c:pt>
                <c:pt idx="77">
                  <c:v>-11584</c:v>
                </c:pt>
                <c:pt idx="78">
                  <c:v>-11505.5</c:v>
                </c:pt>
                <c:pt idx="79">
                  <c:v>-11502.5</c:v>
                </c:pt>
                <c:pt idx="80">
                  <c:v>-11462</c:v>
                </c:pt>
                <c:pt idx="81">
                  <c:v>-11444.5</c:v>
                </c:pt>
                <c:pt idx="82">
                  <c:v>-11427.5</c:v>
                </c:pt>
                <c:pt idx="83">
                  <c:v>-11424.5</c:v>
                </c:pt>
                <c:pt idx="84">
                  <c:v>-11410</c:v>
                </c:pt>
                <c:pt idx="85">
                  <c:v>-11389.5</c:v>
                </c:pt>
                <c:pt idx="86">
                  <c:v>-11369.5</c:v>
                </c:pt>
                <c:pt idx="87">
                  <c:v>-11329</c:v>
                </c:pt>
                <c:pt idx="88">
                  <c:v>-11314.5</c:v>
                </c:pt>
                <c:pt idx="89">
                  <c:v>-11311.5</c:v>
                </c:pt>
                <c:pt idx="90">
                  <c:v>-11259.5</c:v>
                </c:pt>
                <c:pt idx="91">
                  <c:v>-11256.5</c:v>
                </c:pt>
                <c:pt idx="92">
                  <c:v>-11256.5</c:v>
                </c:pt>
                <c:pt idx="93">
                  <c:v>-11227.5</c:v>
                </c:pt>
                <c:pt idx="94">
                  <c:v>-11216</c:v>
                </c:pt>
                <c:pt idx="95">
                  <c:v>-11201.5</c:v>
                </c:pt>
                <c:pt idx="96">
                  <c:v>-11164</c:v>
                </c:pt>
                <c:pt idx="97">
                  <c:v>-11161</c:v>
                </c:pt>
                <c:pt idx="98">
                  <c:v>-11158</c:v>
                </c:pt>
                <c:pt idx="99">
                  <c:v>-11106</c:v>
                </c:pt>
                <c:pt idx="100">
                  <c:v>-10765.5</c:v>
                </c:pt>
                <c:pt idx="101">
                  <c:v>-10684.5</c:v>
                </c:pt>
                <c:pt idx="102">
                  <c:v>-10508</c:v>
                </c:pt>
                <c:pt idx="103">
                  <c:v>-10470.5</c:v>
                </c:pt>
                <c:pt idx="104">
                  <c:v>-10467.5</c:v>
                </c:pt>
                <c:pt idx="105">
                  <c:v>-10467.5</c:v>
                </c:pt>
                <c:pt idx="106">
                  <c:v>-10456</c:v>
                </c:pt>
                <c:pt idx="107">
                  <c:v>-10455.5</c:v>
                </c:pt>
                <c:pt idx="108">
                  <c:v>-10444</c:v>
                </c:pt>
                <c:pt idx="109">
                  <c:v>-10441.5</c:v>
                </c:pt>
                <c:pt idx="110">
                  <c:v>-10438.5</c:v>
                </c:pt>
                <c:pt idx="111">
                  <c:v>-10438.5</c:v>
                </c:pt>
                <c:pt idx="112">
                  <c:v>-10427</c:v>
                </c:pt>
                <c:pt idx="113">
                  <c:v>-10426.5</c:v>
                </c:pt>
                <c:pt idx="114">
                  <c:v>-10380.5</c:v>
                </c:pt>
                <c:pt idx="115">
                  <c:v>-10380.5</c:v>
                </c:pt>
                <c:pt idx="116">
                  <c:v>-10368.5</c:v>
                </c:pt>
                <c:pt idx="117">
                  <c:v>-10357</c:v>
                </c:pt>
                <c:pt idx="118">
                  <c:v>-10354</c:v>
                </c:pt>
                <c:pt idx="119">
                  <c:v>-10351.5</c:v>
                </c:pt>
                <c:pt idx="120">
                  <c:v>-10342.5</c:v>
                </c:pt>
                <c:pt idx="121">
                  <c:v>-10339.5</c:v>
                </c:pt>
                <c:pt idx="122">
                  <c:v>-10328</c:v>
                </c:pt>
                <c:pt idx="123">
                  <c:v>-10308</c:v>
                </c:pt>
                <c:pt idx="124">
                  <c:v>-10284.5</c:v>
                </c:pt>
                <c:pt idx="125">
                  <c:v>-10232.5</c:v>
                </c:pt>
                <c:pt idx="126">
                  <c:v>-10209.5</c:v>
                </c:pt>
                <c:pt idx="127">
                  <c:v>-10154.5</c:v>
                </c:pt>
                <c:pt idx="128">
                  <c:v>-10154.5</c:v>
                </c:pt>
                <c:pt idx="129">
                  <c:v>-10151.5</c:v>
                </c:pt>
                <c:pt idx="130">
                  <c:v>-10131.5</c:v>
                </c:pt>
                <c:pt idx="131">
                  <c:v>-10125.5</c:v>
                </c:pt>
                <c:pt idx="132">
                  <c:v>-10088</c:v>
                </c:pt>
                <c:pt idx="133">
                  <c:v>-10070.5</c:v>
                </c:pt>
                <c:pt idx="134">
                  <c:v>-9949</c:v>
                </c:pt>
                <c:pt idx="135">
                  <c:v>-9799.5</c:v>
                </c:pt>
                <c:pt idx="136">
                  <c:v>-9791</c:v>
                </c:pt>
                <c:pt idx="137">
                  <c:v>-9730</c:v>
                </c:pt>
                <c:pt idx="138">
                  <c:v>-9556.5</c:v>
                </c:pt>
                <c:pt idx="139">
                  <c:v>-9521.5</c:v>
                </c:pt>
                <c:pt idx="140">
                  <c:v>-9492.5</c:v>
                </c:pt>
                <c:pt idx="141">
                  <c:v>-9478.5</c:v>
                </c:pt>
                <c:pt idx="142">
                  <c:v>-9478</c:v>
                </c:pt>
                <c:pt idx="143">
                  <c:v>-9449.5</c:v>
                </c:pt>
                <c:pt idx="144">
                  <c:v>-9449</c:v>
                </c:pt>
                <c:pt idx="145">
                  <c:v>-9435</c:v>
                </c:pt>
                <c:pt idx="146">
                  <c:v>-9434.5</c:v>
                </c:pt>
                <c:pt idx="147">
                  <c:v>-9412</c:v>
                </c:pt>
                <c:pt idx="148">
                  <c:v>-9394</c:v>
                </c:pt>
                <c:pt idx="149">
                  <c:v>-9388.5</c:v>
                </c:pt>
                <c:pt idx="150">
                  <c:v>-9374</c:v>
                </c:pt>
                <c:pt idx="151">
                  <c:v>-9365.5</c:v>
                </c:pt>
                <c:pt idx="152">
                  <c:v>-9336</c:v>
                </c:pt>
                <c:pt idx="153">
                  <c:v>-9322</c:v>
                </c:pt>
                <c:pt idx="154">
                  <c:v>-9319</c:v>
                </c:pt>
                <c:pt idx="155">
                  <c:v>-9304.5</c:v>
                </c:pt>
                <c:pt idx="156">
                  <c:v>-9246.5</c:v>
                </c:pt>
                <c:pt idx="157">
                  <c:v>-9217.5</c:v>
                </c:pt>
                <c:pt idx="158">
                  <c:v>-9194.5</c:v>
                </c:pt>
                <c:pt idx="159">
                  <c:v>-9177</c:v>
                </c:pt>
                <c:pt idx="160">
                  <c:v>-9177</c:v>
                </c:pt>
                <c:pt idx="161">
                  <c:v>-9177</c:v>
                </c:pt>
                <c:pt idx="162">
                  <c:v>-9145</c:v>
                </c:pt>
                <c:pt idx="163">
                  <c:v>-9136.5</c:v>
                </c:pt>
                <c:pt idx="164">
                  <c:v>-9136.5</c:v>
                </c:pt>
                <c:pt idx="165">
                  <c:v>-9119</c:v>
                </c:pt>
                <c:pt idx="166">
                  <c:v>-9110.5</c:v>
                </c:pt>
                <c:pt idx="167">
                  <c:v>-9110.5</c:v>
                </c:pt>
                <c:pt idx="168">
                  <c:v>-9041</c:v>
                </c:pt>
                <c:pt idx="169">
                  <c:v>-8983</c:v>
                </c:pt>
                <c:pt idx="170">
                  <c:v>-8928</c:v>
                </c:pt>
                <c:pt idx="171">
                  <c:v>-8712</c:v>
                </c:pt>
                <c:pt idx="172">
                  <c:v>-8558.5</c:v>
                </c:pt>
                <c:pt idx="173">
                  <c:v>-8486.5</c:v>
                </c:pt>
                <c:pt idx="174">
                  <c:v>-8486.5</c:v>
                </c:pt>
                <c:pt idx="175">
                  <c:v>-8480.5</c:v>
                </c:pt>
                <c:pt idx="176">
                  <c:v>-8477.5</c:v>
                </c:pt>
                <c:pt idx="177">
                  <c:v>-8419.5</c:v>
                </c:pt>
                <c:pt idx="178">
                  <c:v>-8417</c:v>
                </c:pt>
                <c:pt idx="179">
                  <c:v>-8405.5</c:v>
                </c:pt>
                <c:pt idx="180">
                  <c:v>-8399.5</c:v>
                </c:pt>
                <c:pt idx="181">
                  <c:v>-8356</c:v>
                </c:pt>
                <c:pt idx="182">
                  <c:v>-8356</c:v>
                </c:pt>
                <c:pt idx="183">
                  <c:v>-8353</c:v>
                </c:pt>
                <c:pt idx="184">
                  <c:v>-8315.5</c:v>
                </c:pt>
                <c:pt idx="185">
                  <c:v>-8240</c:v>
                </c:pt>
                <c:pt idx="186">
                  <c:v>-8240</c:v>
                </c:pt>
                <c:pt idx="187">
                  <c:v>-8211</c:v>
                </c:pt>
                <c:pt idx="188">
                  <c:v>-8199.5</c:v>
                </c:pt>
                <c:pt idx="189">
                  <c:v>-8199.5</c:v>
                </c:pt>
                <c:pt idx="190">
                  <c:v>-8199.5</c:v>
                </c:pt>
                <c:pt idx="191">
                  <c:v>-8193.5</c:v>
                </c:pt>
                <c:pt idx="192">
                  <c:v>-8179</c:v>
                </c:pt>
                <c:pt idx="193">
                  <c:v>-8176.5</c:v>
                </c:pt>
                <c:pt idx="194">
                  <c:v>-8167.5</c:v>
                </c:pt>
                <c:pt idx="195">
                  <c:v>-8141.5</c:v>
                </c:pt>
                <c:pt idx="196">
                  <c:v>-8060.5</c:v>
                </c:pt>
                <c:pt idx="197">
                  <c:v>-8060.5</c:v>
                </c:pt>
                <c:pt idx="198">
                  <c:v>-7962</c:v>
                </c:pt>
                <c:pt idx="199">
                  <c:v>-7601.5</c:v>
                </c:pt>
                <c:pt idx="200">
                  <c:v>-7581</c:v>
                </c:pt>
                <c:pt idx="201">
                  <c:v>-7566.5</c:v>
                </c:pt>
                <c:pt idx="202">
                  <c:v>-7442</c:v>
                </c:pt>
                <c:pt idx="203">
                  <c:v>-7419</c:v>
                </c:pt>
                <c:pt idx="204">
                  <c:v>-7407.5</c:v>
                </c:pt>
                <c:pt idx="205">
                  <c:v>-7396</c:v>
                </c:pt>
                <c:pt idx="206">
                  <c:v>-7372.5</c:v>
                </c:pt>
                <c:pt idx="207">
                  <c:v>-7355.5</c:v>
                </c:pt>
                <c:pt idx="208">
                  <c:v>-7355.5</c:v>
                </c:pt>
                <c:pt idx="209">
                  <c:v>-7341</c:v>
                </c:pt>
                <c:pt idx="210">
                  <c:v>-7312</c:v>
                </c:pt>
                <c:pt idx="211">
                  <c:v>-7312</c:v>
                </c:pt>
                <c:pt idx="212">
                  <c:v>-7283</c:v>
                </c:pt>
                <c:pt idx="213">
                  <c:v>-7283</c:v>
                </c:pt>
                <c:pt idx="214">
                  <c:v>-7262.5</c:v>
                </c:pt>
                <c:pt idx="215">
                  <c:v>-7207.5</c:v>
                </c:pt>
                <c:pt idx="216">
                  <c:v>-7196</c:v>
                </c:pt>
                <c:pt idx="217">
                  <c:v>-7181.5</c:v>
                </c:pt>
                <c:pt idx="218">
                  <c:v>-7149.5</c:v>
                </c:pt>
                <c:pt idx="219">
                  <c:v>-7141</c:v>
                </c:pt>
                <c:pt idx="220">
                  <c:v>-7068.5</c:v>
                </c:pt>
                <c:pt idx="221">
                  <c:v>-7013.5</c:v>
                </c:pt>
                <c:pt idx="222">
                  <c:v>-6973</c:v>
                </c:pt>
                <c:pt idx="223">
                  <c:v>-6874.5</c:v>
                </c:pt>
                <c:pt idx="224">
                  <c:v>-6776</c:v>
                </c:pt>
                <c:pt idx="225">
                  <c:v>-6505</c:v>
                </c:pt>
                <c:pt idx="226">
                  <c:v>-6380.5</c:v>
                </c:pt>
                <c:pt idx="227">
                  <c:v>-6360.5</c:v>
                </c:pt>
                <c:pt idx="228">
                  <c:v>-6334.5</c:v>
                </c:pt>
                <c:pt idx="229">
                  <c:v>-6265</c:v>
                </c:pt>
                <c:pt idx="230">
                  <c:v>-6264.5</c:v>
                </c:pt>
                <c:pt idx="231">
                  <c:v>-6253.5</c:v>
                </c:pt>
                <c:pt idx="232">
                  <c:v>-6250.5</c:v>
                </c:pt>
                <c:pt idx="233">
                  <c:v>-6227</c:v>
                </c:pt>
                <c:pt idx="234">
                  <c:v>-6221.5</c:v>
                </c:pt>
                <c:pt idx="235">
                  <c:v>-6201</c:v>
                </c:pt>
                <c:pt idx="236">
                  <c:v>-6192.5</c:v>
                </c:pt>
                <c:pt idx="237">
                  <c:v>-6181</c:v>
                </c:pt>
                <c:pt idx="238">
                  <c:v>-6181</c:v>
                </c:pt>
                <c:pt idx="239">
                  <c:v>-6166.5</c:v>
                </c:pt>
                <c:pt idx="240">
                  <c:v>-6163.5</c:v>
                </c:pt>
                <c:pt idx="241">
                  <c:v>-6143</c:v>
                </c:pt>
                <c:pt idx="242">
                  <c:v>-6123</c:v>
                </c:pt>
                <c:pt idx="243">
                  <c:v>-6059</c:v>
                </c:pt>
                <c:pt idx="244">
                  <c:v>-6050.5</c:v>
                </c:pt>
                <c:pt idx="245">
                  <c:v>-6024.5</c:v>
                </c:pt>
                <c:pt idx="246">
                  <c:v>-5992.5</c:v>
                </c:pt>
                <c:pt idx="247">
                  <c:v>-5992.5</c:v>
                </c:pt>
                <c:pt idx="248">
                  <c:v>-5934.5</c:v>
                </c:pt>
                <c:pt idx="249">
                  <c:v>-5905.5</c:v>
                </c:pt>
                <c:pt idx="250">
                  <c:v>-5871</c:v>
                </c:pt>
                <c:pt idx="251">
                  <c:v>-5784</c:v>
                </c:pt>
                <c:pt idx="252">
                  <c:v>-5516</c:v>
                </c:pt>
                <c:pt idx="253">
                  <c:v>-5224</c:v>
                </c:pt>
                <c:pt idx="254">
                  <c:v>-5177.5</c:v>
                </c:pt>
                <c:pt idx="255">
                  <c:v>-5087.5</c:v>
                </c:pt>
                <c:pt idx="256">
                  <c:v>-5032.5</c:v>
                </c:pt>
                <c:pt idx="257">
                  <c:v>-4963</c:v>
                </c:pt>
                <c:pt idx="258">
                  <c:v>-4777.5</c:v>
                </c:pt>
                <c:pt idx="259">
                  <c:v>-4725.5</c:v>
                </c:pt>
                <c:pt idx="260">
                  <c:v>-4466</c:v>
                </c:pt>
                <c:pt idx="261">
                  <c:v>-4208.5</c:v>
                </c:pt>
                <c:pt idx="262">
                  <c:v>-4136</c:v>
                </c:pt>
                <c:pt idx="263">
                  <c:v>-4130.5</c:v>
                </c:pt>
                <c:pt idx="264">
                  <c:v>-4116</c:v>
                </c:pt>
                <c:pt idx="265">
                  <c:v>-4116</c:v>
                </c:pt>
                <c:pt idx="266">
                  <c:v>-4092.5</c:v>
                </c:pt>
                <c:pt idx="267">
                  <c:v>-4011.5</c:v>
                </c:pt>
                <c:pt idx="268">
                  <c:v>-4000</c:v>
                </c:pt>
                <c:pt idx="269">
                  <c:v>-3976.5</c:v>
                </c:pt>
                <c:pt idx="270">
                  <c:v>-3968</c:v>
                </c:pt>
                <c:pt idx="271">
                  <c:v>-3942</c:v>
                </c:pt>
                <c:pt idx="272">
                  <c:v>-3884</c:v>
                </c:pt>
                <c:pt idx="273">
                  <c:v>-3829</c:v>
                </c:pt>
                <c:pt idx="274">
                  <c:v>-3823</c:v>
                </c:pt>
                <c:pt idx="275">
                  <c:v>-3274</c:v>
                </c:pt>
                <c:pt idx="276">
                  <c:v>-3222</c:v>
                </c:pt>
                <c:pt idx="277">
                  <c:v>-3089</c:v>
                </c:pt>
                <c:pt idx="278">
                  <c:v>-3069</c:v>
                </c:pt>
                <c:pt idx="279">
                  <c:v>-3066</c:v>
                </c:pt>
                <c:pt idx="280">
                  <c:v>-3005</c:v>
                </c:pt>
                <c:pt idx="281">
                  <c:v>-3005</c:v>
                </c:pt>
                <c:pt idx="282">
                  <c:v>-2935.5</c:v>
                </c:pt>
                <c:pt idx="283">
                  <c:v>-2935</c:v>
                </c:pt>
                <c:pt idx="284">
                  <c:v>-2909.5</c:v>
                </c:pt>
                <c:pt idx="285">
                  <c:v>-2851.5</c:v>
                </c:pt>
                <c:pt idx="286">
                  <c:v>-2808</c:v>
                </c:pt>
                <c:pt idx="287">
                  <c:v>-2782</c:v>
                </c:pt>
                <c:pt idx="288">
                  <c:v>-2782</c:v>
                </c:pt>
                <c:pt idx="289">
                  <c:v>-2779</c:v>
                </c:pt>
                <c:pt idx="290">
                  <c:v>-2764.5</c:v>
                </c:pt>
                <c:pt idx="291">
                  <c:v>-2753</c:v>
                </c:pt>
                <c:pt idx="292">
                  <c:v>-2683.5</c:v>
                </c:pt>
                <c:pt idx="293">
                  <c:v>-2331.5</c:v>
                </c:pt>
                <c:pt idx="294">
                  <c:v>-2270.5</c:v>
                </c:pt>
                <c:pt idx="295">
                  <c:v>-2270.5</c:v>
                </c:pt>
                <c:pt idx="296">
                  <c:v>-2059.5</c:v>
                </c:pt>
                <c:pt idx="297">
                  <c:v>-2039</c:v>
                </c:pt>
                <c:pt idx="298">
                  <c:v>-1972.5</c:v>
                </c:pt>
                <c:pt idx="299">
                  <c:v>-1885.5</c:v>
                </c:pt>
                <c:pt idx="300">
                  <c:v>-1876.5</c:v>
                </c:pt>
                <c:pt idx="301">
                  <c:v>-1859</c:v>
                </c:pt>
                <c:pt idx="302">
                  <c:v>-1856.5</c:v>
                </c:pt>
                <c:pt idx="303">
                  <c:v>-1848</c:v>
                </c:pt>
                <c:pt idx="304">
                  <c:v>-1807</c:v>
                </c:pt>
                <c:pt idx="305">
                  <c:v>-1807</c:v>
                </c:pt>
                <c:pt idx="306">
                  <c:v>-1807</c:v>
                </c:pt>
                <c:pt idx="307">
                  <c:v>-1807</c:v>
                </c:pt>
                <c:pt idx="308">
                  <c:v>-1787</c:v>
                </c:pt>
                <c:pt idx="309">
                  <c:v>-1775.5</c:v>
                </c:pt>
                <c:pt idx="310">
                  <c:v>-1593</c:v>
                </c:pt>
                <c:pt idx="311">
                  <c:v>-1087.5</c:v>
                </c:pt>
                <c:pt idx="312">
                  <c:v>-1076</c:v>
                </c:pt>
                <c:pt idx="313">
                  <c:v>-986.5</c:v>
                </c:pt>
                <c:pt idx="314">
                  <c:v>-943</c:v>
                </c:pt>
                <c:pt idx="315">
                  <c:v>-943</c:v>
                </c:pt>
                <c:pt idx="316">
                  <c:v>-943</c:v>
                </c:pt>
                <c:pt idx="317">
                  <c:v>-940</c:v>
                </c:pt>
                <c:pt idx="318">
                  <c:v>-879</c:v>
                </c:pt>
                <c:pt idx="319">
                  <c:v>-867.5</c:v>
                </c:pt>
                <c:pt idx="320">
                  <c:v>-867.5</c:v>
                </c:pt>
                <c:pt idx="321">
                  <c:v>-864.5</c:v>
                </c:pt>
                <c:pt idx="322">
                  <c:v>-864.5</c:v>
                </c:pt>
                <c:pt idx="323">
                  <c:v>-862</c:v>
                </c:pt>
                <c:pt idx="324">
                  <c:v>-862</c:v>
                </c:pt>
                <c:pt idx="325">
                  <c:v>-861.5</c:v>
                </c:pt>
                <c:pt idx="326">
                  <c:v>-861.5</c:v>
                </c:pt>
                <c:pt idx="327">
                  <c:v>-859</c:v>
                </c:pt>
                <c:pt idx="328">
                  <c:v>-859</c:v>
                </c:pt>
                <c:pt idx="329">
                  <c:v>-855.5</c:v>
                </c:pt>
                <c:pt idx="330">
                  <c:v>-838.5</c:v>
                </c:pt>
                <c:pt idx="331">
                  <c:v>-783.5</c:v>
                </c:pt>
                <c:pt idx="332">
                  <c:v>-772</c:v>
                </c:pt>
                <c:pt idx="333">
                  <c:v>-633</c:v>
                </c:pt>
                <c:pt idx="334">
                  <c:v>-633</c:v>
                </c:pt>
                <c:pt idx="335">
                  <c:v>-630</c:v>
                </c:pt>
                <c:pt idx="336">
                  <c:v>-560.5</c:v>
                </c:pt>
                <c:pt idx="337">
                  <c:v>-473.5</c:v>
                </c:pt>
                <c:pt idx="338">
                  <c:v>-318.5</c:v>
                </c:pt>
                <c:pt idx="339">
                  <c:v>-133</c:v>
                </c:pt>
                <c:pt idx="340">
                  <c:v>-63.5</c:v>
                </c:pt>
                <c:pt idx="341">
                  <c:v>-52</c:v>
                </c:pt>
                <c:pt idx="342">
                  <c:v>-11.5</c:v>
                </c:pt>
                <c:pt idx="343">
                  <c:v>0</c:v>
                </c:pt>
                <c:pt idx="344">
                  <c:v>0</c:v>
                </c:pt>
                <c:pt idx="345">
                  <c:v>29</c:v>
                </c:pt>
                <c:pt idx="346">
                  <c:v>64</c:v>
                </c:pt>
                <c:pt idx="347">
                  <c:v>66.5</c:v>
                </c:pt>
                <c:pt idx="348">
                  <c:v>95.5</c:v>
                </c:pt>
                <c:pt idx="349">
                  <c:v>162</c:v>
                </c:pt>
                <c:pt idx="350">
                  <c:v>220</c:v>
                </c:pt>
                <c:pt idx="351">
                  <c:v>321.5</c:v>
                </c:pt>
                <c:pt idx="352">
                  <c:v>342</c:v>
                </c:pt>
                <c:pt idx="353">
                  <c:v>365</c:v>
                </c:pt>
                <c:pt idx="354">
                  <c:v>388</c:v>
                </c:pt>
                <c:pt idx="355">
                  <c:v>391</c:v>
                </c:pt>
                <c:pt idx="356">
                  <c:v>405.5</c:v>
                </c:pt>
                <c:pt idx="357">
                  <c:v>423</c:v>
                </c:pt>
                <c:pt idx="358">
                  <c:v>431.5</c:v>
                </c:pt>
                <c:pt idx="359">
                  <c:v>559</c:v>
                </c:pt>
                <c:pt idx="360">
                  <c:v>882</c:v>
                </c:pt>
                <c:pt idx="361">
                  <c:v>911</c:v>
                </c:pt>
                <c:pt idx="362">
                  <c:v>1029.5</c:v>
                </c:pt>
                <c:pt idx="363">
                  <c:v>1166</c:v>
                </c:pt>
                <c:pt idx="364">
                  <c:v>1180</c:v>
                </c:pt>
                <c:pt idx="365">
                  <c:v>1180</c:v>
                </c:pt>
                <c:pt idx="366">
                  <c:v>1235.5</c:v>
                </c:pt>
                <c:pt idx="367">
                  <c:v>1279</c:v>
                </c:pt>
                <c:pt idx="368">
                  <c:v>1299</c:v>
                </c:pt>
                <c:pt idx="369">
                  <c:v>1331</c:v>
                </c:pt>
                <c:pt idx="370">
                  <c:v>1519</c:v>
                </c:pt>
                <c:pt idx="371">
                  <c:v>1519</c:v>
                </c:pt>
                <c:pt idx="372">
                  <c:v>1594.5</c:v>
                </c:pt>
                <c:pt idx="373">
                  <c:v>1917.5</c:v>
                </c:pt>
                <c:pt idx="374">
                  <c:v>2001.5</c:v>
                </c:pt>
                <c:pt idx="375">
                  <c:v>2131.5</c:v>
                </c:pt>
                <c:pt idx="376">
                  <c:v>2285</c:v>
                </c:pt>
                <c:pt idx="377">
                  <c:v>2285</c:v>
                </c:pt>
                <c:pt idx="378">
                  <c:v>2308.5</c:v>
                </c:pt>
                <c:pt idx="379">
                  <c:v>2328.5</c:v>
                </c:pt>
                <c:pt idx="380">
                  <c:v>2337.5</c:v>
                </c:pt>
                <c:pt idx="381">
                  <c:v>2349</c:v>
                </c:pt>
                <c:pt idx="382">
                  <c:v>2349</c:v>
                </c:pt>
                <c:pt idx="383">
                  <c:v>2381</c:v>
                </c:pt>
                <c:pt idx="384">
                  <c:v>2404</c:v>
                </c:pt>
                <c:pt idx="385">
                  <c:v>2416</c:v>
                </c:pt>
                <c:pt idx="386">
                  <c:v>2416</c:v>
                </c:pt>
                <c:pt idx="387">
                  <c:v>2465</c:v>
                </c:pt>
                <c:pt idx="388">
                  <c:v>2470.5</c:v>
                </c:pt>
                <c:pt idx="389">
                  <c:v>2488</c:v>
                </c:pt>
                <c:pt idx="390">
                  <c:v>2488</c:v>
                </c:pt>
                <c:pt idx="391">
                  <c:v>2615.5</c:v>
                </c:pt>
                <c:pt idx="392">
                  <c:v>3121</c:v>
                </c:pt>
                <c:pt idx="393">
                  <c:v>3197</c:v>
                </c:pt>
                <c:pt idx="394">
                  <c:v>3356</c:v>
                </c:pt>
                <c:pt idx="395">
                  <c:v>3356</c:v>
                </c:pt>
                <c:pt idx="396">
                  <c:v>3359</c:v>
                </c:pt>
                <c:pt idx="397">
                  <c:v>3359</c:v>
                </c:pt>
                <c:pt idx="398">
                  <c:v>3361.5</c:v>
                </c:pt>
                <c:pt idx="399">
                  <c:v>3362</c:v>
                </c:pt>
                <c:pt idx="400">
                  <c:v>3376.5</c:v>
                </c:pt>
                <c:pt idx="401">
                  <c:v>3396</c:v>
                </c:pt>
                <c:pt idx="402">
                  <c:v>3396</c:v>
                </c:pt>
                <c:pt idx="403">
                  <c:v>3396</c:v>
                </c:pt>
                <c:pt idx="404">
                  <c:v>3396</c:v>
                </c:pt>
                <c:pt idx="405">
                  <c:v>3421</c:v>
                </c:pt>
                <c:pt idx="406">
                  <c:v>3428</c:v>
                </c:pt>
                <c:pt idx="407">
                  <c:v>3428</c:v>
                </c:pt>
                <c:pt idx="408">
                  <c:v>3428.5</c:v>
                </c:pt>
                <c:pt idx="409">
                  <c:v>3431.5</c:v>
                </c:pt>
                <c:pt idx="410">
                  <c:v>3443</c:v>
                </c:pt>
                <c:pt idx="411">
                  <c:v>3448</c:v>
                </c:pt>
                <c:pt idx="412">
                  <c:v>3451</c:v>
                </c:pt>
                <c:pt idx="413">
                  <c:v>3457.5</c:v>
                </c:pt>
                <c:pt idx="414">
                  <c:v>3474</c:v>
                </c:pt>
                <c:pt idx="415">
                  <c:v>3474</c:v>
                </c:pt>
                <c:pt idx="416">
                  <c:v>3480</c:v>
                </c:pt>
                <c:pt idx="417">
                  <c:v>3506</c:v>
                </c:pt>
                <c:pt idx="418">
                  <c:v>3509</c:v>
                </c:pt>
                <c:pt idx="419">
                  <c:v>3509</c:v>
                </c:pt>
                <c:pt idx="420">
                  <c:v>3509</c:v>
                </c:pt>
                <c:pt idx="421">
                  <c:v>3509</c:v>
                </c:pt>
                <c:pt idx="422">
                  <c:v>3509</c:v>
                </c:pt>
                <c:pt idx="423">
                  <c:v>3509</c:v>
                </c:pt>
                <c:pt idx="424">
                  <c:v>3509</c:v>
                </c:pt>
                <c:pt idx="425">
                  <c:v>3509</c:v>
                </c:pt>
                <c:pt idx="426">
                  <c:v>3512</c:v>
                </c:pt>
                <c:pt idx="427">
                  <c:v>3590</c:v>
                </c:pt>
                <c:pt idx="428">
                  <c:v>3642</c:v>
                </c:pt>
                <c:pt idx="429">
                  <c:v>3671</c:v>
                </c:pt>
                <c:pt idx="430">
                  <c:v>4234.5</c:v>
                </c:pt>
                <c:pt idx="431">
                  <c:v>4332.5</c:v>
                </c:pt>
                <c:pt idx="432">
                  <c:v>4422.5</c:v>
                </c:pt>
                <c:pt idx="433">
                  <c:v>4446</c:v>
                </c:pt>
                <c:pt idx="434">
                  <c:v>4446</c:v>
                </c:pt>
                <c:pt idx="435">
                  <c:v>4480.5</c:v>
                </c:pt>
                <c:pt idx="436">
                  <c:v>4599.5</c:v>
                </c:pt>
                <c:pt idx="437">
                  <c:v>4608</c:v>
                </c:pt>
                <c:pt idx="438">
                  <c:v>4611</c:v>
                </c:pt>
                <c:pt idx="439">
                  <c:v>4611</c:v>
                </c:pt>
                <c:pt idx="440">
                  <c:v>4611</c:v>
                </c:pt>
                <c:pt idx="441">
                  <c:v>4611</c:v>
                </c:pt>
                <c:pt idx="442">
                  <c:v>4617</c:v>
                </c:pt>
                <c:pt idx="443">
                  <c:v>4619.5</c:v>
                </c:pt>
                <c:pt idx="444">
                  <c:v>4625.5</c:v>
                </c:pt>
                <c:pt idx="445">
                  <c:v>4628.5</c:v>
                </c:pt>
                <c:pt idx="446">
                  <c:v>4637</c:v>
                </c:pt>
                <c:pt idx="447">
                  <c:v>4706.5</c:v>
                </c:pt>
                <c:pt idx="448">
                  <c:v>5313.5</c:v>
                </c:pt>
                <c:pt idx="449">
                  <c:v>5322</c:v>
                </c:pt>
                <c:pt idx="450">
                  <c:v>5342.5</c:v>
                </c:pt>
                <c:pt idx="451">
                  <c:v>5385.5</c:v>
                </c:pt>
                <c:pt idx="452">
                  <c:v>5473.5</c:v>
                </c:pt>
                <c:pt idx="453">
                  <c:v>5473.5</c:v>
                </c:pt>
                <c:pt idx="454">
                  <c:v>5473.5</c:v>
                </c:pt>
                <c:pt idx="455">
                  <c:v>5476.5</c:v>
                </c:pt>
                <c:pt idx="456">
                  <c:v>5476.5</c:v>
                </c:pt>
                <c:pt idx="457">
                  <c:v>5476.5</c:v>
                </c:pt>
                <c:pt idx="458">
                  <c:v>5484</c:v>
                </c:pt>
                <c:pt idx="459">
                  <c:v>5487</c:v>
                </c:pt>
                <c:pt idx="460">
                  <c:v>5496.5</c:v>
                </c:pt>
                <c:pt idx="461">
                  <c:v>5496.5</c:v>
                </c:pt>
                <c:pt idx="462">
                  <c:v>5496.5</c:v>
                </c:pt>
                <c:pt idx="463">
                  <c:v>5539</c:v>
                </c:pt>
                <c:pt idx="464">
                  <c:v>5545</c:v>
                </c:pt>
                <c:pt idx="465">
                  <c:v>5545</c:v>
                </c:pt>
                <c:pt idx="466">
                  <c:v>5545</c:v>
                </c:pt>
                <c:pt idx="467">
                  <c:v>5545</c:v>
                </c:pt>
                <c:pt idx="468">
                  <c:v>5568</c:v>
                </c:pt>
                <c:pt idx="469">
                  <c:v>5571</c:v>
                </c:pt>
                <c:pt idx="470">
                  <c:v>5577</c:v>
                </c:pt>
                <c:pt idx="471">
                  <c:v>5646.5</c:v>
                </c:pt>
                <c:pt idx="472">
                  <c:v>5672.5</c:v>
                </c:pt>
                <c:pt idx="473">
                  <c:v>6317</c:v>
                </c:pt>
                <c:pt idx="474">
                  <c:v>6453</c:v>
                </c:pt>
                <c:pt idx="475">
                  <c:v>6476</c:v>
                </c:pt>
                <c:pt idx="476">
                  <c:v>6522.5</c:v>
                </c:pt>
                <c:pt idx="477">
                  <c:v>6618</c:v>
                </c:pt>
                <c:pt idx="478">
                  <c:v>6632.5</c:v>
                </c:pt>
                <c:pt idx="479">
                  <c:v>6633</c:v>
                </c:pt>
                <c:pt idx="480">
                  <c:v>6633</c:v>
                </c:pt>
                <c:pt idx="481">
                  <c:v>6633</c:v>
                </c:pt>
                <c:pt idx="482">
                  <c:v>6638.5</c:v>
                </c:pt>
                <c:pt idx="483">
                  <c:v>6639</c:v>
                </c:pt>
                <c:pt idx="484">
                  <c:v>6639</c:v>
                </c:pt>
                <c:pt idx="485">
                  <c:v>6639</c:v>
                </c:pt>
                <c:pt idx="486">
                  <c:v>6641.5</c:v>
                </c:pt>
                <c:pt idx="487">
                  <c:v>6641.5</c:v>
                </c:pt>
                <c:pt idx="488">
                  <c:v>6641.5</c:v>
                </c:pt>
                <c:pt idx="489">
                  <c:v>6647</c:v>
                </c:pt>
                <c:pt idx="490">
                  <c:v>6673</c:v>
                </c:pt>
                <c:pt idx="491">
                  <c:v>6685</c:v>
                </c:pt>
                <c:pt idx="492">
                  <c:v>6728</c:v>
                </c:pt>
                <c:pt idx="493">
                  <c:v>6757</c:v>
                </c:pt>
                <c:pt idx="494">
                  <c:v>6812</c:v>
                </c:pt>
                <c:pt idx="495">
                  <c:v>6815</c:v>
                </c:pt>
                <c:pt idx="496">
                  <c:v>6873</c:v>
                </c:pt>
                <c:pt idx="497">
                  <c:v>7196</c:v>
                </c:pt>
                <c:pt idx="498">
                  <c:v>7572.5</c:v>
                </c:pt>
                <c:pt idx="499">
                  <c:v>7584</c:v>
                </c:pt>
                <c:pt idx="500">
                  <c:v>7659.5</c:v>
                </c:pt>
                <c:pt idx="501">
                  <c:v>8587.5</c:v>
                </c:pt>
                <c:pt idx="502">
                  <c:v>8663</c:v>
                </c:pt>
                <c:pt idx="503">
                  <c:v>8709.5</c:v>
                </c:pt>
                <c:pt idx="504">
                  <c:v>8741</c:v>
                </c:pt>
                <c:pt idx="505">
                  <c:v>8773</c:v>
                </c:pt>
                <c:pt idx="506">
                  <c:v>9733</c:v>
                </c:pt>
                <c:pt idx="507">
                  <c:v>9765</c:v>
                </c:pt>
                <c:pt idx="508">
                  <c:v>9823</c:v>
                </c:pt>
                <c:pt idx="509">
                  <c:v>9973.5</c:v>
                </c:pt>
                <c:pt idx="510">
                  <c:v>10037</c:v>
                </c:pt>
                <c:pt idx="511">
                  <c:v>10467.5</c:v>
                </c:pt>
                <c:pt idx="512">
                  <c:v>10690</c:v>
                </c:pt>
                <c:pt idx="513">
                  <c:v>10725</c:v>
                </c:pt>
                <c:pt idx="514">
                  <c:v>10734</c:v>
                </c:pt>
                <c:pt idx="515">
                  <c:v>10748</c:v>
                </c:pt>
                <c:pt idx="516">
                  <c:v>10899</c:v>
                </c:pt>
                <c:pt idx="517">
                  <c:v>11488.5</c:v>
                </c:pt>
                <c:pt idx="518">
                  <c:v>11740</c:v>
                </c:pt>
                <c:pt idx="519">
                  <c:v>11784</c:v>
                </c:pt>
                <c:pt idx="520">
                  <c:v>11975</c:v>
                </c:pt>
                <c:pt idx="521">
                  <c:v>12027</c:v>
                </c:pt>
                <c:pt idx="522">
                  <c:v>12451.5</c:v>
                </c:pt>
                <c:pt idx="523">
                  <c:v>12877</c:v>
                </c:pt>
                <c:pt idx="524">
                  <c:v>12990</c:v>
                </c:pt>
                <c:pt idx="525">
                  <c:v>13045</c:v>
                </c:pt>
                <c:pt idx="526">
                  <c:v>13103</c:v>
                </c:pt>
                <c:pt idx="527">
                  <c:v>13242</c:v>
                </c:pt>
                <c:pt idx="528">
                  <c:v>13956</c:v>
                </c:pt>
                <c:pt idx="529">
                  <c:v>13959</c:v>
                </c:pt>
                <c:pt idx="530">
                  <c:v>14043</c:v>
                </c:pt>
                <c:pt idx="531">
                  <c:v>14248.5</c:v>
                </c:pt>
                <c:pt idx="532">
                  <c:v>14684.5</c:v>
                </c:pt>
                <c:pt idx="533">
                  <c:v>14936.5</c:v>
                </c:pt>
                <c:pt idx="534">
                  <c:v>14942</c:v>
                </c:pt>
                <c:pt idx="535">
                  <c:v>14985.5</c:v>
                </c:pt>
                <c:pt idx="536">
                  <c:v>14988.5</c:v>
                </c:pt>
                <c:pt idx="537">
                  <c:v>15081</c:v>
                </c:pt>
                <c:pt idx="538">
                  <c:v>15084</c:v>
                </c:pt>
                <c:pt idx="539">
                  <c:v>15171</c:v>
                </c:pt>
                <c:pt idx="540">
                  <c:v>15258</c:v>
                </c:pt>
                <c:pt idx="541">
                  <c:v>15266.5</c:v>
                </c:pt>
                <c:pt idx="542">
                  <c:v>15307</c:v>
                </c:pt>
                <c:pt idx="543">
                  <c:v>15720</c:v>
                </c:pt>
                <c:pt idx="544">
                  <c:v>15888</c:v>
                </c:pt>
                <c:pt idx="545">
                  <c:v>16050</c:v>
                </c:pt>
                <c:pt idx="546">
                  <c:v>16134</c:v>
                </c:pt>
                <c:pt idx="547">
                  <c:v>16215</c:v>
                </c:pt>
                <c:pt idx="548">
                  <c:v>16299</c:v>
                </c:pt>
                <c:pt idx="549">
                  <c:v>16470</c:v>
                </c:pt>
                <c:pt idx="550">
                  <c:v>16651</c:v>
                </c:pt>
                <c:pt idx="551">
                  <c:v>17015.5</c:v>
                </c:pt>
                <c:pt idx="552">
                  <c:v>17019</c:v>
                </c:pt>
                <c:pt idx="553">
                  <c:v>17126</c:v>
                </c:pt>
                <c:pt idx="554">
                  <c:v>17686.5</c:v>
                </c:pt>
                <c:pt idx="555">
                  <c:v>17875</c:v>
                </c:pt>
                <c:pt idx="556">
                  <c:v>18202</c:v>
                </c:pt>
                <c:pt idx="557">
                  <c:v>18381.5</c:v>
                </c:pt>
                <c:pt idx="558">
                  <c:v>18907.5</c:v>
                </c:pt>
                <c:pt idx="559">
                  <c:v>19110</c:v>
                </c:pt>
                <c:pt idx="560">
                  <c:v>19110</c:v>
                </c:pt>
                <c:pt idx="561">
                  <c:v>19156</c:v>
                </c:pt>
                <c:pt idx="562">
                  <c:v>19166</c:v>
                </c:pt>
                <c:pt idx="563">
                  <c:v>19922.5</c:v>
                </c:pt>
                <c:pt idx="564">
                  <c:v>20215</c:v>
                </c:pt>
                <c:pt idx="565">
                  <c:v>20629</c:v>
                </c:pt>
                <c:pt idx="566">
                  <c:v>20984</c:v>
                </c:pt>
                <c:pt idx="567">
                  <c:v>21184</c:v>
                </c:pt>
                <c:pt idx="568">
                  <c:v>21284</c:v>
                </c:pt>
                <c:pt idx="569">
                  <c:v>21416</c:v>
                </c:pt>
                <c:pt idx="570">
                  <c:v>21473.5</c:v>
                </c:pt>
                <c:pt idx="571">
                  <c:v>21473.5</c:v>
                </c:pt>
                <c:pt idx="572">
                  <c:v>21551.5</c:v>
                </c:pt>
                <c:pt idx="573">
                  <c:v>21551.5</c:v>
                </c:pt>
                <c:pt idx="574">
                  <c:v>21615.5</c:v>
                </c:pt>
                <c:pt idx="575">
                  <c:v>22239.5</c:v>
                </c:pt>
                <c:pt idx="576">
                  <c:v>22415</c:v>
                </c:pt>
                <c:pt idx="577">
                  <c:v>22415.5</c:v>
                </c:pt>
                <c:pt idx="578">
                  <c:v>22468.5</c:v>
                </c:pt>
                <c:pt idx="579">
                  <c:v>22776</c:v>
                </c:pt>
                <c:pt idx="580">
                  <c:v>23275</c:v>
                </c:pt>
                <c:pt idx="581">
                  <c:v>23547.5</c:v>
                </c:pt>
                <c:pt idx="582">
                  <c:v>23605</c:v>
                </c:pt>
                <c:pt idx="583">
                  <c:v>23881</c:v>
                </c:pt>
                <c:pt idx="584">
                  <c:v>24484</c:v>
                </c:pt>
                <c:pt idx="585">
                  <c:v>24495</c:v>
                </c:pt>
                <c:pt idx="586">
                  <c:v>24534</c:v>
                </c:pt>
                <c:pt idx="587">
                  <c:v>24556.5</c:v>
                </c:pt>
                <c:pt idx="588">
                  <c:v>24592</c:v>
                </c:pt>
                <c:pt idx="589">
                  <c:v>24792</c:v>
                </c:pt>
                <c:pt idx="590">
                  <c:v>25523</c:v>
                </c:pt>
                <c:pt idx="591">
                  <c:v>25614</c:v>
                </c:pt>
                <c:pt idx="592">
                  <c:v>26497</c:v>
                </c:pt>
                <c:pt idx="593">
                  <c:v>26511.5</c:v>
                </c:pt>
                <c:pt idx="594">
                  <c:v>26541</c:v>
                </c:pt>
                <c:pt idx="595">
                  <c:v>26579</c:v>
                </c:pt>
                <c:pt idx="596">
                  <c:v>26639</c:v>
                </c:pt>
                <c:pt idx="597">
                  <c:v>27353</c:v>
                </c:pt>
                <c:pt idx="598">
                  <c:v>27516</c:v>
                </c:pt>
                <c:pt idx="599">
                  <c:v>27571</c:v>
                </c:pt>
                <c:pt idx="600">
                  <c:v>27764</c:v>
                </c:pt>
                <c:pt idx="601">
                  <c:v>27767</c:v>
                </c:pt>
                <c:pt idx="602">
                  <c:v>27820</c:v>
                </c:pt>
                <c:pt idx="603">
                  <c:v>27955.5</c:v>
                </c:pt>
                <c:pt idx="604">
                  <c:v>28646</c:v>
                </c:pt>
                <c:pt idx="605">
                  <c:v>28646</c:v>
                </c:pt>
                <c:pt idx="606">
                  <c:v>28646</c:v>
                </c:pt>
                <c:pt idx="607">
                  <c:v>28675</c:v>
                </c:pt>
                <c:pt idx="608">
                  <c:v>28680</c:v>
                </c:pt>
                <c:pt idx="609">
                  <c:v>28683</c:v>
                </c:pt>
                <c:pt idx="610">
                  <c:v>28728</c:v>
                </c:pt>
                <c:pt idx="611">
                  <c:v>28802.5</c:v>
                </c:pt>
                <c:pt idx="612">
                  <c:v>28851.5</c:v>
                </c:pt>
                <c:pt idx="613">
                  <c:v>28915.5</c:v>
                </c:pt>
                <c:pt idx="614">
                  <c:v>28980</c:v>
                </c:pt>
                <c:pt idx="615">
                  <c:v>29655.5</c:v>
                </c:pt>
                <c:pt idx="616">
                  <c:v>29697</c:v>
                </c:pt>
                <c:pt idx="617">
                  <c:v>29714.5</c:v>
                </c:pt>
                <c:pt idx="618">
                  <c:v>29794.5</c:v>
                </c:pt>
                <c:pt idx="619">
                  <c:v>29884.5</c:v>
                </c:pt>
                <c:pt idx="620">
                  <c:v>29884.5</c:v>
                </c:pt>
                <c:pt idx="621">
                  <c:v>29884.5</c:v>
                </c:pt>
                <c:pt idx="622">
                  <c:v>29967.5</c:v>
                </c:pt>
                <c:pt idx="623">
                  <c:v>30639</c:v>
                </c:pt>
                <c:pt idx="624">
                  <c:v>30650.5</c:v>
                </c:pt>
                <c:pt idx="625">
                  <c:v>30775</c:v>
                </c:pt>
                <c:pt idx="626">
                  <c:v>30809.5</c:v>
                </c:pt>
                <c:pt idx="627">
                  <c:v>30809.5</c:v>
                </c:pt>
                <c:pt idx="628">
                  <c:v>30809.5</c:v>
                </c:pt>
                <c:pt idx="629">
                  <c:v>30827</c:v>
                </c:pt>
                <c:pt idx="630">
                  <c:v>30827</c:v>
                </c:pt>
                <c:pt idx="631">
                  <c:v>30951</c:v>
                </c:pt>
                <c:pt idx="632">
                  <c:v>30991.5</c:v>
                </c:pt>
                <c:pt idx="633">
                  <c:v>31134</c:v>
                </c:pt>
                <c:pt idx="634">
                  <c:v>31148.5</c:v>
                </c:pt>
                <c:pt idx="635">
                  <c:v>31148.5</c:v>
                </c:pt>
                <c:pt idx="636">
                  <c:v>31874</c:v>
                </c:pt>
                <c:pt idx="637">
                  <c:v>31874</c:v>
                </c:pt>
                <c:pt idx="638">
                  <c:v>31874</c:v>
                </c:pt>
                <c:pt idx="639">
                  <c:v>31878</c:v>
                </c:pt>
                <c:pt idx="640">
                  <c:v>31878</c:v>
                </c:pt>
                <c:pt idx="641">
                  <c:v>31887</c:v>
                </c:pt>
                <c:pt idx="642">
                  <c:v>32129</c:v>
                </c:pt>
                <c:pt idx="643">
                  <c:v>32953</c:v>
                </c:pt>
                <c:pt idx="644">
                  <c:v>33008</c:v>
                </c:pt>
                <c:pt idx="645">
                  <c:v>33075.5</c:v>
                </c:pt>
                <c:pt idx="646">
                  <c:v>33174</c:v>
                </c:pt>
                <c:pt idx="647">
                  <c:v>33983.5</c:v>
                </c:pt>
                <c:pt idx="648">
                  <c:v>33983.5</c:v>
                </c:pt>
                <c:pt idx="650">
                  <c:v>33989.5</c:v>
                </c:pt>
                <c:pt idx="651">
                  <c:v>34008.5</c:v>
                </c:pt>
                <c:pt idx="652">
                  <c:v>34014.5</c:v>
                </c:pt>
                <c:pt idx="653">
                  <c:v>34333</c:v>
                </c:pt>
                <c:pt idx="654">
                  <c:v>34333</c:v>
                </c:pt>
                <c:pt idx="655">
                  <c:v>34333</c:v>
                </c:pt>
                <c:pt idx="656">
                  <c:v>34870.5</c:v>
                </c:pt>
                <c:pt idx="657">
                  <c:v>35032.5</c:v>
                </c:pt>
                <c:pt idx="658">
                  <c:v>35032.5</c:v>
                </c:pt>
                <c:pt idx="659">
                  <c:v>35076</c:v>
                </c:pt>
                <c:pt idx="660">
                  <c:v>35102</c:v>
                </c:pt>
                <c:pt idx="661">
                  <c:v>35184</c:v>
                </c:pt>
                <c:pt idx="662">
                  <c:v>35195</c:v>
                </c:pt>
                <c:pt idx="663">
                  <c:v>35357</c:v>
                </c:pt>
                <c:pt idx="664">
                  <c:v>35418</c:v>
                </c:pt>
                <c:pt idx="665">
                  <c:v>35988</c:v>
                </c:pt>
                <c:pt idx="666">
                  <c:v>36083</c:v>
                </c:pt>
                <c:pt idx="667">
                  <c:v>36083</c:v>
                </c:pt>
                <c:pt idx="668">
                  <c:v>36127</c:v>
                </c:pt>
                <c:pt idx="669">
                  <c:v>36202</c:v>
                </c:pt>
                <c:pt idx="670">
                  <c:v>36245</c:v>
                </c:pt>
                <c:pt idx="671">
                  <c:v>36378</c:v>
                </c:pt>
                <c:pt idx="672">
                  <c:v>36428</c:v>
                </c:pt>
                <c:pt idx="673">
                  <c:v>37173</c:v>
                </c:pt>
                <c:pt idx="674">
                  <c:v>37176</c:v>
                </c:pt>
                <c:pt idx="675">
                  <c:v>37191</c:v>
                </c:pt>
                <c:pt idx="676">
                  <c:v>37289</c:v>
                </c:pt>
                <c:pt idx="677">
                  <c:v>37425</c:v>
                </c:pt>
                <c:pt idx="678">
                  <c:v>38200</c:v>
                </c:pt>
                <c:pt idx="679">
                  <c:v>38307</c:v>
                </c:pt>
                <c:pt idx="680">
                  <c:v>38354</c:v>
                </c:pt>
                <c:pt idx="681">
                  <c:v>38554</c:v>
                </c:pt>
                <c:pt idx="682">
                  <c:v>38580</c:v>
                </c:pt>
                <c:pt idx="683">
                  <c:v>39409</c:v>
                </c:pt>
                <c:pt idx="684">
                  <c:v>39447</c:v>
                </c:pt>
                <c:pt idx="685">
                  <c:v>39552</c:v>
                </c:pt>
                <c:pt idx="686">
                  <c:v>40399</c:v>
                </c:pt>
              </c:numCache>
            </c:numRef>
          </c:xVal>
          <c:yVal>
            <c:numRef>
              <c:f>Active!$U$21:$U$707</c:f>
              <c:numCache>
                <c:formatCode>General</c:formatCode>
                <c:ptCount val="687"/>
                <c:pt idx="42">
                  <c:v>-3.9386345495586284E-2</c:v>
                </c:pt>
                <c:pt idx="191">
                  <c:v>-6.1691038492426742E-2</c:v>
                </c:pt>
                <c:pt idx="295">
                  <c:v>-8.5471105492615607E-2</c:v>
                </c:pt>
                <c:pt idx="649">
                  <c:v>33986.5</c:v>
                </c:pt>
                <c:pt idx="673">
                  <c:v>-2.9411316994810477E-2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311-415D-8E2D-35BFD192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7341272"/>
        <c:axId val="1"/>
      </c:scatterChart>
      <c:valAx>
        <c:axId val="777341272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00645701495896"/>
              <c:y val="0.865445993562731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82208588957052E-2"/>
              <c:y val="0.41896152889145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7341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9756211455163"/>
          <c:y val="0.89908513729361816"/>
          <c:w val="0.75920309807899777"/>
          <c:h val="6.11624005714881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47625</xdr:rowOff>
    </xdr:from>
    <xdr:to>
      <xdr:col>17</xdr:col>
      <xdr:colOff>28575</xdr:colOff>
      <xdr:row>18</xdr:row>
      <xdr:rowOff>142875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1DBA3A4-B21C-3FAD-FCBA-654C7AD47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257175</xdr:colOff>
      <xdr:row>0</xdr:row>
      <xdr:rowOff>0</xdr:rowOff>
    </xdr:from>
    <xdr:to>
      <xdr:col>26</xdr:col>
      <xdr:colOff>295275</xdr:colOff>
      <xdr:row>18</xdr:row>
      <xdr:rowOff>104775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9CE8768-5244-E577-5AA5-3EBDF2D5B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3153" TargetMode="External"/><Relationship Id="rId18" Type="http://schemas.openxmlformats.org/officeDocument/2006/relationships/hyperlink" Target="http://www.konkoly.hu/cgi-bin/IBVS?3153" TargetMode="External"/><Relationship Id="rId26" Type="http://schemas.openxmlformats.org/officeDocument/2006/relationships/hyperlink" Target="http://www.bav-astro.de/sfs/BAVM_link.php?BAVMnr=133" TargetMode="External"/><Relationship Id="rId39" Type="http://schemas.openxmlformats.org/officeDocument/2006/relationships/hyperlink" Target="http://www.konkoly.hu/cgi-bin/IBVS?5898" TargetMode="External"/><Relationship Id="rId21" Type="http://schemas.openxmlformats.org/officeDocument/2006/relationships/hyperlink" Target="http://www.bav-astro.de/sfs/BAVM_link.php?BAVMnr=90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www.konkoly.hu/cgi-bin/IBVS?5887" TargetMode="External"/><Relationship Id="rId47" Type="http://schemas.openxmlformats.org/officeDocument/2006/relationships/hyperlink" Target="http://www.konkoly.hu/cgi-bin/IBVS?5898" TargetMode="External"/><Relationship Id="rId50" Type="http://schemas.openxmlformats.org/officeDocument/2006/relationships/hyperlink" Target="http://var.astro.cz/oejv/issues/oejv0160.pdf" TargetMode="External"/><Relationship Id="rId55" Type="http://schemas.openxmlformats.org/officeDocument/2006/relationships/hyperlink" Target="http://var.astro.cz/oejv/issues/oejv0160.pdf" TargetMode="External"/><Relationship Id="rId63" Type="http://schemas.openxmlformats.org/officeDocument/2006/relationships/hyperlink" Target="http://www.bav-astro.de/sfs/BAVM_link.php?BAVMnr=238" TargetMode="External"/><Relationship Id="rId68" Type="http://schemas.openxmlformats.org/officeDocument/2006/relationships/hyperlink" Target="http://www.konkoly.hu/cgi-bin/IBVS?5040" TargetMode="External"/><Relationship Id="rId76" Type="http://schemas.openxmlformats.org/officeDocument/2006/relationships/hyperlink" Target="http://var.astro.cz/oejv/issues/oejv0107.pdf" TargetMode="External"/><Relationship Id="rId84" Type="http://schemas.openxmlformats.org/officeDocument/2006/relationships/hyperlink" Target="http://var.astro.cz/oejv/issues/oejv0137.pdf" TargetMode="External"/><Relationship Id="rId89" Type="http://schemas.openxmlformats.org/officeDocument/2006/relationships/hyperlink" Target="http://vsolj.cetus-net.org/vsoljno53.pdf" TargetMode="External"/><Relationship Id="rId7" Type="http://schemas.openxmlformats.org/officeDocument/2006/relationships/hyperlink" Target="http://www.konkoly.hu/cgi-bin/IBVS?2344" TargetMode="External"/><Relationship Id="rId71" Type="http://schemas.openxmlformats.org/officeDocument/2006/relationships/hyperlink" Target="http://vsolj.cetus-net.org/no42.pdf" TargetMode="External"/><Relationship Id="rId2" Type="http://schemas.openxmlformats.org/officeDocument/2006/relationships/hyperlink" Target="http://www.konkoly.hu/cgi-bin/IBVS?2317" TargetMode="External"/><Relationship Id="rId16" Type="http://schemas.openxmlformats.org/officeDocument/2006/relationships/hyperlink" Target="http://www.konkoly.hu/cgi-bin/IBVS?3153" TargetMode="External"/><Relationship Id="rId29" Type="http://schemas.openxmlformats.org/officeDocument/2006/relationships/hyperlink" Target="http://www.konkoly.hu/cgi-bin/IBVS?5364" TargetMode="External"/><Relationship Id="rId11" Type="http://schemas.openxmlformats.org/officeDocument/2006/relationships/hyperlink" Target="http://www.konkoly.hu/cgi-bin/IBVS?2828" TargetMode="External"/><Relationship Id="rId24" Type="http://schemas.openxmlformats.org/officeDocument/2006/relationships/hyperlink" Target="http://www.bav-astro.de/sfs/BAVM_link.php?BAVMnr=118" TargetMode="External"/><Relationship Id="rId32" Type="http://schemas.openxmlformats.org/officeDocument/2006/relationships/hyperlink" Target="http://www.konkoly.hu/cgi-bin/IBVS?5588" TargetMode="External"/><Relationship Id="rId37" Type="http://schemas.openxmlformats.org/officeDocument/2006/relationships/hyperlink" Target="http://www.bav-astro.de/sfs/BAVM_link.php?BAVMnr=201" TargetMode="External"/><Relationship Id="rId40" Type="http://schemas.openxmlformats.org/officeDocument/2006/relationships/hyperlink" Target="http://www.aavso.org/sites/default/files/jaavso/v36n2/186.pdf" TargetMode="External"/><Relationship Id="rId45" Type="http://schemas.openxmlformats.org/officeDocument/2006/relationships/hyperlink" Target="http://www.konkoly.hu/cgi-bin/IBVS?5917" TargetMode="External"/><Relationship Id="rId53" Type="http://schemas.openxmlformats.org/officeDocument/2006/relationships/hyperlink" Target="http://var.astro.cz/oejv/issues/oejv0160.pdf" TargetMode="External"/><Relationship Id="rId58" Type="http://schemas.openxmlformats.org/officeDocument/2006/relationships/hyperlink" Target="http://var.astro.cz/oejv/issues/oejv0160.pdf" TargetMode="External"/><Relationship Id="rId66" Type="http://schemas.openxmlformats.org/officeDocument/2006/relationships/hyperlink" Target="http://www.konkoly.hu/cgi-bin/IBVS?2828" TargetMode="External"/><Relationship Id="rId74" Type="http://schemas.openxmlformats.org/officeDocument/2006/relationships/hyperlink" Target="http://vsolj.cetus-net.org/no45.pdf" TargetMode="External"/><Relationship Id="rId79" Type="http://schemas.openxmlformats.org/officeDocument/2006/relationships/hyperlink" Target="http://vsolj.cetus-net.org/vsoljno50.pdf" TargetMode="External"/><Relationship Id="rId87" Type="http://schemas.openxmlformats.org/officeDocument/2006/relationships/hyperlink" Target="http://www.konkoly.hu/cgi-bin/IBVS?6044" TargetMode="External"/><Relationship Id="rId5" Type="http://schemas.openxmlformats.org/officeDocument/2006/relationships/hyperlink" Target="http://www.konkoly.hu/cgi-bin/IBVS?2317" TargetMode="External"/><Relationship Id="rId61" Type="http://schemas.openxmlformats.org/officeDocument/2006/relationships/hyperlink" Target="http://var.astro.cz/oejv/issues/oejv0160.pdf" TargetMode="External"/><Relationship Id="rId82" Type="http://schemas.openxmlformats.org/officeDocument/2006/relationships/hyperlink" Target="http://www.konkoly.hu/cgi-bin/IBVS?5980" TargetMode="External"/><Relationship Id="rId90" Type="http://schemas.openxmlformats.org/officeDocument/2006/relationships/hyperlink" Target="http://vsolj.cetus-net.org/vsoljno53.pdf" TargetMode="External"/><Relationship Id="rId19" Type="http://schemas.openxmlformats.org/officeDocument/2006/relationships/hyperlink" Target="http://www.konkoly.hu/cgi-bin/IBVS?4263" TargetMode="External"/><Relationship Id="rId14" Type="http://schemas.openxmlformats.org/officeDocument/2006/relationships/hyperlink" Target="http://www.konkoly.hu/cgi-bin/IBVS?3153" TargetMode="External"/><Relationship Id="rId22" Type="http://schemas.openxmlformats.org/officeDocument/2006/relationships/hyperlink" Target="http://www.bav-astro.de/sfs/BAVM_link.php?BAVMnr=99" TargetMode="External"/><Relationship Id="rId27" Type="http://schemas.openxmlformats.org/officeDocument/2006/relationships/hyperlink" Target="http://www.bav-astro.de/sfs/BAVM_link.php?BAVMnr=152" TargetMode="External"/><Relationship Id="rId30" Type="http://schemas.openxmlformats.org/officeDocument/2006/relationships/hyperlink" Target="http://www.bav-astro.de/sfs/BAVM_link.php?BAVMnr=172" TargetMode="External"/><Relationship Id="rId35" Type="http://schemas.openxmlformats.org/officeDocument/2006/relationships/hyperlink" Target="http://www.konkoly.hu/cgi-bin/IBVS?5677" TargetMode="External"/><Relationship Id="rId43" Type="http://schemas.openxmlformats.org/officeDocument/2006/relationships/hyperlink" Target="http://www.konkoly.hu/cgi-bin/IBVS?5887" TargetMode="External"/><Relationship Id="rId48" Type="http://schemas.openxmlformats.org/officeDocument/2006/relationships/hyperlink" Target="http://www.konkoly.hu/cgi-bin/IBVS?5945" TargetMode="External"/><Relationship Id="rId56" Type="http://schemas.openxmlformats.org/officeDocument/2006/relationships/hyperlink" Target="http://var.astro.cz/oejv/issues/oejv0160.pdf" TargetMode="External"/><Relationship Id="rId64" Type="http://schemas.openxmlformats.org/officeDocument/2006/relationships/hyperlink" Target="http://www.bav-astro.de/sfs/BAVM_link.php?BAVMnr=238" TargetMode="External"/><Relationship Id="rId69" Type="http://schemas.openxmlformats.org/officeDocument/2006/relationships/hyperlink" Target="http://vsolj.cetus-net.org/no40.pdf" TargetMode="External"/><Relationship Id="rId77" Type="http://schemas.openxmlformats.org/officeDocument/2006/relationships/hyperlink" Target="http://var.astro.cz/oejv/issues/oejv0107.pdf" TargetMode="External"/><Relationship Id="rId8" Type="http://schemas.openxmlformats.org/officeDocument/2006/relationships/hyperlink" Target="http://www.konkoly.hu/cgi-bin/IBVS?2344" TargetMode="External"/><Relationship Id="rId51" Type="http://schemas.openxmlformats.org/officeDocument/2006/relationships/hyperlink" Target="http://var.astro.cz/oejv/issues/oejv0160.pdf" TargetMode="External"/><Relationship Id="rId72" Type="http://schemas.openxmlformats.org/officeDocument/2006/relationships/hyperlink" Target="http://vsolj.cetus-net.org/no44.pdf" TargetMode="External"/><Relationship Id="rId80" Type="http://schemas.openxmlformats.org/officeDocument/2006/relationships/hyperlink" Target="http://www.konkoly.hu/cgi-bin/IBVS?5980" TargetMode="External"/><Relationship Id="rId85" Type="http://schemas.openxmlformats.org/officeDocument/2006/relationships/hyperlink" Target="http://var.astro.cz/oejv/issues/oejv0137.pdf" TargetMode="External"/><Relationship Id="rId3" Type="http://schemas.openxmlformats.org/officeDocument/2006/relationships/hyperlink" Target="http://www.konkoly.hu/cgi-bin/IBVS?2317" TargetMode="External"/><Relationship Id="rId12" Type="http://schemas.openxmlformats.org/officeDocument/2006/relationships/hyperlink" Target="http://www.konkoly.hu/cgi-bin/IBVS?2828" TargetMode="External"/><Relationship Id="rId17" Type="http://schemas.openxmlformats.org/officeDocument/2006/relationships/hyperlink" Target="http://www.konkoly.hu/cgi-bin/IBVS?3153" TargetMode="External"/><Relationship Id="rId25" Type="http://schemas.openxmlformats.org/officeDocument/2006/relationships/hyperlink" Target="http://www.bav-astro.de/sfs/BAVM_link.php?BAVMnr=118" TargetMode="External"/><Relationship Id="rId33" Type="http://schemas.openxmlformats.org/officeDocument/2006/relationships/hyperlink" Target="http://var.astro.cz/oejv/issues/oejv0003.pdf" TargetMode="External"/><Relationship Id="rId38" Type="http://schemas.openxmlformats.org/officeDocument/2006/relationships/hyperlink" Target="http://var.astro.cz/oejv/issues/oejv0074.pdf" TargetMode="External"/><Relationship Id="rId46" Type="http://schemas.openxmlformats.org/officeDocument/2006/relationships/hyperlink" Target="http://www.aavso.org/sites/default/files/jaavso/v37n1/44.pdf" TargetMode="External"/><Relationship Id="rId59" Type="http://schemas.openxmlformats.org/officeDocument/2006/relationships/hyperlink" Target="http://var.astro.cz/oejv/issues/oejv0160.pdf" TargetMode="External"/><Relationship Id="rId67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www.konkoly.hu/cgi-bin/IBVS?4263" TargetMode="External"/><Relationship Id="rId41" Type="http://schemas.openxmlformats.org/officeDocument/2006/relationships/hyperlink" Target="http://www.konkoly.hu/cgi-bin/IBVS?5870" TargetMode="External"/><Relationship Id="rId54" Type="http://schemas.openxmlformats.org/officeDocument/2006/relationships/hyperlink" Target="http://var.astro.cz/oejv/issues/oejv0160.pdf" TargetMode="External"/><Relationship Id="rId62" Type="http://schemas.openxmlformats.org/officeDocument/2006/relationships/hyperlink" Target="http://var.astro.cz/oejv/issues/oejv0160.pdf" TargetMode="External"/><Relationship Id="rId70" Type="http://schemas.openxmlformats.org/officeDocument/2006/relationships/hyperlink" Target="http://vsolj.cetus-net.org/no42.pdf" TargetMode="External"/><Relationship Id="rId75" Type="http://schemas.openxmlformats.org/officeDocument/2006/relationships/hyperlink" Target="http://var.astro.cz/oejv/issues/oejv0107.pdf" TargetMode="External"/><Relationship Id="rId83" Type="http://schemas.openxmlformats.org/officeDocument/2006/relationships/hyperlink" Target="http://var.astro.cz/oejv/issues/oejv0137.pdf" TargetMode="External"/><Relationship Id="rId88" Type="http://schemas.openxmlformats.org/officeDocument/2006/relationships/hyperlink" Target="http://www.konkoly.hu/cgi-bin/IBVS?6044" TargetMode="External"/><Relationship Id="rId91" Type="http://schemas.openxmlformats.org/officeDocument/2006/relationships/hyperlink" Target="http://www.konkoly.hu/cgi-bin/IBVS?6044" TargetMode="External"/><Relationship Id="rId1" Type="http://schemas.openxmlformats.org/officeDocument/2006/relationships/hyperlink" Target="http://www.konkoly.hu/cgi-bin/IBVS?2317" TargetMode="External"/><Relationship Id="rId6" Type="http://schemas.openxmlformats.org/officeDocument/2006/relationships/hyperlink" Target="http://www.konkoly.hu/cgi-bin/IBVS?2317" TargetMode="External"/><Relationship Id="rId15" Type="http://schemas.openxmlformats.org/officeDocument/2006/relationships/hyperlink" Target="http://www.konkoly.hu/cgi-bin/IBVS?3153" TargetMode="External"/><Relationship Id="rId23" Type="http://schemas.openxmlformats.org/officeDocument/2006/relationships/hyperlink" Target="http://www.bav-astro.de/sfs/BAVM_link.php?BAVMnr=111" TargetMode="External"/><Relationship Id="rId28" Type="http://schemas.openxmlformats.org/officeDocument/2006/relationships/hyperlink" Target="http://www.konkoly.hu/cgi-bin/IBVS?5364" TargetMode="External"/><Relationship Id="rId36" Type="http://schemas.openxmlformats.org/officeDocument/2006/relationships/hyperlink" Target="http://www.bav-astro.de/sfs/BAVM_link.php?BAVMnr=201" TargetMode="External"/><Relationship Id="rId49" Type="http://schemas.openxmlformats.org/officeDocument/2006/relationships/hyperlink" Target="http://var.astro.cz/oejv/issues/oejv0160.pdf" TargetMode="External"/><Relationship Id="rId57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2828" TargetMode="External"/><Relationship Id="rId31" Type="http://schemas.openxmlformats.org/officeDocument/2006/relationships/hyperlink" Target="http://www.konkoly.hu/cgi-bin/IBVS?5502" TargetMode="External"/><Relationship Id="rId44" Type="http://schemas.openxmlformats.org/officeDocument/2006/relationships/hyperlink" Target="http://www.aavso.org/sites/default/files/jaavso/v36n2/186.pdf" TargetMode="External"/><Relationship Id="rId52" Type="http://schemas.openxmlformats.org/officeDocument/2006/relationships/hyperlink" Target="http://var.astro.cz/oejv/issues/oejv0160.pdf" TargetMode="External"/><Relationship Id="rId60" Type="http://schemas.openxmlformats.org/officeDocument/2006/relationships/hyperlink" Target="http://www.konkoly.hu/cgi-bin/IBVS?6029" TargetMode="External"/><Relationship Id="rId65" Type="http://schemas.openxmlformats.org/officeDocument/2006/relationships/hyperlink" Target="http://www.bav-astro.de/sfs/BAVM_link.php?BAVMnr=241" TargetMode="External"/><Relationship Id="rId73" Type="http://schemas.openxmlformats.org/officeDocument/2006/relationships/hyperlink" Target="http://www.konkoly.hu/cgi-bin/IBVS?5754" TargetMode="External"/><Relationship Id="rId78" Type="http://schemas.openxmlformats.org/officeDocument/2006/relationships/hyperlink" Target="http://vsolj.cetus-net.org/vsoljno50.pdf" TargetMode="External"/><Relationship Id="rId81" Type="http://schemas.openxmlformats.org/officeDocument/2006/relationships/hyperlink" Target="http://www.konkoly.hu/cgi-bin/IBVS?5980" TargetMode="External"/><Relationship Id="rId86" Type="http://schemas.openxmlformats.org/officeDocument/2006/relationships/hyperlink" Target="http://vsolj.cetus-net.org/vsoljno51.pdf" TargetMode="External"/><Relationship Id="rId4" Type="http://schemas.openxmlformats.org/officeDocument/2006/relationships/hyperlink" Target="http://www.konkoly.hu/cgi-bin/IBVS?2317" TargetMode="External"/><Relationship Id="rId9" Type="http://schemas.openxmlformats.org/officeDocument/2006/relationships/hyperlink" Target="http://www.bav-astro.de/sfs/BAVM_link.php?BAVMnr=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22"/>
  <sheetViews>
    <sheetView tabSelected="1" workbookViewId="0">
      <pane xSplit="14" ySplit="22" topLeftCell="O70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28515625" style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1" t="s">
        <v>2</v>
      </c>
    </row>
    <row r="4" spans="1:6" x14ac:dyDescent="0.2">
      <c r="A4" s="3" t="s">
        <v>3</v>
      </c>
      <c r="C4" s="4">
        <v>45082.542999999998</v>
      </c>
      <c r="D4" s="5">
        <v>0.344792129</v>
      </c>
    </row>
    <row r="5" spans="1:6" x14ac:dyDescent="0.2">
      <c r="A5" s="6" t="s">
        <v>4</v>
      </c>
      <c r="B5"/>
      <c r="C5" s="7">
        <v>-9.5</v>
      </c>
      <c r="D5" t="s">
        <v>5</v>
      </c>
    </row>
    <row r="6" spans="1:6" x14ac:dyDescent="0.2">
      <c r="A6" s="3" t="s">
        <v>6</v>
      </c>
    </row>
    <row r="7" spans="1:6" x14ac:dyDescent="0.2">
      <c r="A7" s="1" t="s">
        <v>7</v>
      </c>
      <c r="C7" s="1">
        <f>+C4</f>
        <v>45082.542999999998</v>
      </c>
    </row>
    <row r="8" spans="1:6" x14ac:dyDescent="0.2">
      <c r="A8" s="1" t="s">
        <v>8</v>
      </c>
      <c r="C8" s="1">
        <f>+D4</f>
        <v>0.344792129</v>
      </c>
    </row>
    <row r="9" spans="1:6" x14ac:dyDescent="0.2">
      <c r="A9" s="8" t="s">
        <v>9</v>
      </c>
      <c r="B9" s="9">
        <v>690</v>
      </c>
      <c r="C9" s="8" t="str">
        <f>"F"&amp;B9</f>
        <v>F690</v>
      </c>
      <c r="D9" s="8" t="str">
        <f>"G"&amp;B9</f>
        <v>G690</v>
      </c>
    </row>
    <row r="10" spans="1:6" x14ac:dyDescent="0.2">
      <c r="C10" s="10" t="s">
        <v>10</v>
      </c>
      <c r="D10" s="10" t="s">
        <v>11</v>
      </c>
    </row>
    <row r="11" spans="1:6" x14ac:dyDescent="0.2">
      <c r="A11" s="1" t="s">
        <v>12</v>
      </c>
      <c r="C11" s="11">
        <f ca="1">INTERCEPT(INDIRECT(D9):G986,INDIRECT(C9):$F986)</f>
        <v>-2.1492487542331101E-2</v>
      </c>
      <c r="D11" s="12">
        <f>+E11*F11</f>
        <v>9.9993763665685988E-9</v>
      </c>
      <c r="E11" s="13">
        <v>0.99993763665685986</v>
      </c>
      <c r="F11" s="1">
        <v>1E-8</v>
      </c>
    </row>
    <row r="12" spans="1:6" x14ac:dyDescent="0.2">
      <c r="A12" s="1" t="s">
        <v>13</v>
      </c>
      <c r="C12" s="11">
        <f ca="1">SLOPE(INDIRECT(D9):G986,INDIRECT(C9):$F986)</f>
        <v>-1.3255592683617511E-7</v>
      </c>
      <c r="D12" s="12">
        <f>+E12*F12</f>
        <v>-2.5516412889561787E-7</v>
      </c>
      <c r="E12" s="14">
        <v>-0.2551641288956179</v>
      </c>
      <c r="F12" s="1">
        <v>9.9999999999999995E-7</v>
      </c>
    </row>
    <row r="13" spans="1:6" x14ac:dyDescent="0.2">
      <c r="A13" s="1" t="s">
        <v>14</v>
      </c>
      <c r="C13" s="12" t="s">
        <v>15</v>
      </c>
      <c r="D13" s="12">
        <f>+E13*F13</f>
        <v>5.3912327704741276E-12</v>
      </c>
      <c r="E13" s="15">
        <v>0.53912327704741281</v>
      </c>
      <c r="F13" s="1">
        <v>9.9999999999999994E-12</v>
      </c>
    </row>
    <row r="14" spans="1:6" x14ac:dyDescent="0.2">
      <c r="A14" s="1" t="s">
        <v>16</v>
      </c>
      <c r="E14" s="1" t="e">
        <f>SUM(R21:R9930)</f>
        <v>#REF!</v>
      </c>
    </row>
    <row r="15" spans="1:6" x14ac:dyDescent="0.2">
      <c r="A15" s="3" t="s">
        <v>17</v>
      </c>
      <c r="C15" s="16">
        <f ca="1">(C7+C11)+(C8+C12)*INT(MAX(F21:F3512))</f>
        <v>59784.452235887737</v>
      </c>
      <c r="D15" s="17">
        <f>+C7+INT(MAX(F21:F1567))*C8+D11+D12*INT(MAX(F21:F4002))+D13*INT(MAX(F21:F4029)^2)</f>
        <v>59784.478302547075</v>
      </c>
      <c r="E15" s="18" t="s">
        <v>18</v>
      </c>
      <c r="F15" s="7">
        <v>1</v>
      </c>
    </row>
    <row r="16" spans="1:6" x14ac:dyDescent="0.2">
      <c r="A16" s="3" t="s">
        <v>19</v>
      </c>
      <c r="C16" s="16">
        <f ca="1">+C8+C12</f>
        <v>0.34479199644407316</v>
      </c>
      <c r="D16" s="17">
        <f>+C8+D12+2*D13*F90</f>
        <v>0.34479174086111486</v>
      </c>
      <c r="E16" s="18" t="s">
        <v>20</v>
      </c>
      <c r="F16" s="19">
        <f ca="1">NOW()+15018.5+$C$5/24</f>
        <v>59964.81843796296</v>
      </c>
    </row>
    <row r="17" spans="1:21" x14ac:dyDescent="0.2">
      <c r="A17" s="1" t="s">
        <v>21</v>
      </c>
      <c r="C17" s="1">
        <f>COUNT(C21:C4718)</f>
        <v>701</v>
      </c>
      <c r="E17" s="18" t="s">
        <v>22</v>
      </c>
      <c r="F17" s="19">
        <f ca="1">ROUND(2*(F16-$C$7)/$C$8,0)/2+F15</f>
        <v>43164</v>
      </c>
    </row>
    <row r="18" spans="1:21" x14ac:dyDescent="0.2">
      <c r="A18" s="3" t="s">
        <v>23</v>
      </c>
      <c r="C18" s="20">
        <f ca="1">+C15</f>
        <v>59784.452235887737</v>
      </c>
      <c r="D18" s="21">
        <f ca="1">C16</f>
        <v>0.34479199644407316</v>
      </c>
      <c r="E18" s="18" t="s">
        <v>24</v>
      </c>
      <c r="F18" s="17">
        <f ca="1">ROUND(2*(F16-$C$15)/$C$16,0)/2+F15</f>
        <v>524</v>
      </c>
    </row>
    <row r="19" spans="1:21" x14ac:dyDescent="0.2">
      <c r="A19" s="3" t="s">
        <v>25</v>
      </c>
      <c r="C19" s="22">
        <f>+D15</f>
        <v>59784.478302547075</v>
      </c>
      <c r="D19" s="23">
        <f>+D16</f>
        <v>0.34479174086111486</v>
      </c>
      <c r="E19" s="18" t="s">
        <v>26</v>
      </c>
      <c r="F19" s="24">
        <f ca="1">+$C$15+$C$16*F18-15018.5-$C$5/24</f>
        <v>44947.01907535777</v>
      </c>
    </row>
    <row r="20" spans="1:21" x14ac:dyDescent="0.2">
      <c r="A20" s="10" t="s">
        <v>27</v>
      </c>
      <c r="B20" s="10" t="s">
        <v>28</v>
      </c>
      <c r="C20" s="10" t="s">
        <v>29</v>
      </c>
      <c r="D20" s="10" t="s">
        <v>30</v>
      </c>
      <c r="E20" s="10" t="s">
        <v>31</v>
      </c>
      <c r="F20" s="10" t="s">
        <v>32</v>
      </c>
      <c r="G20" s="10" t="s">
        <v>33</v>
      </c>
      <c r="H20" s="25" t="s">
        <v>34</v>
      </c>
      <c r="I20" s="25" t="s">
        <v>35</v>
      </c>
      <c r="J20" s="25" t="s">
        <v>36</v>
      </c>
      <c r="K20" s="25" t="s">
        <v>37</v>
      </c>
      <c r="L20" s="25" t="s">
        <v>38</v>
      </c>
      <c r="M20" s="25" t="s">
        <v>39</v>
      </c>
      <c r="N20" s="25" t="s">
        <v>40</v>
      </c>
      <c r="O20" s="25" t="s">
        <v>41</v>
      </c>
      <c r="P20" s="26" t="s">
        <v>42</v>
      </c>
      <c r="Q20" s="10" t="s">
        <v>43</v>
      </c>
      <c r="T20" s="10"/>
      <c r="U20" s="27" t="s">
        <v>44</v>
      </c>
    </row>
    <row r="21" spans="1:21" x14ac:dyDescent="0.2">
      <c r="A21" s="28" t="s">
        <v>45</v>
      </c>
      <c r="B21" s="29" t="s">
        <v>46</v>
      </c>
      <c r="C21" s="28">
        <v>28416.333999999999</v>
      </c>
      <c r="E21" s="30">
        <f>+(C21-C$7)/C$8</f>
        <v>-48336.976393100893</v>
      </c>
      <c r="F21" s="31">
        <f>ROUND(2*E21,0)/2</f>
        <v>-48337</v>
      </c>
      <c r="G21" s="31">
        <f>+C21-(C$7+F21*C$8)</f>
        <v>8.1394730004831217E-3</v>
      </c>
      <c r="H21" s="31">
        <f>G21</f>
        <v>8.1394730004831217E-3</v>
      </c>
      <c r="I21" s="31"/>
      <c r="J21" s="17"/>
      <c r="M21" s="31"/>
      <c r="O21" s="31"/>
      <c r="P21" s="11">
        <f>+D$11+D$12*F21+D$13*F21^2</f>
        <v>2.4930308240481126E-2</v>
      </c>
      <c r="Q21" s="96">
        <f>+C21-15018.5</f>
        <v>13397.833999999999</v>
      </c>
      <c r="R21" s="31">
        <f>+(U21-G21)^2</f>
        <v>6.6251020725593713E-5</v>
      </c>
    </row>
    <row r="22" spans="1:21" x14ac:dyDescent="0.2">
      <c r="A22" s="28" t="s">
        <v>47</v>
      </c>
      <c r="B22" s="29" t="s">
        <v>48</v>
      </c>
      <c r="C22" s="28">
        <v>30895.218000000001</v>
      </c>
      <c r="E22" s="30">
        <f>+(C22-C$7)/C$8</f>
        <v>-41147.47352599803</v>
      </c>
      <c r="F22" s="31">
        <f>ROUND(2*E22,0)/2</f>
        <v>-41147.5</v>
      </c>
      <c r="G22" s="31">
        <f>+C22-(C$7+F22*C$8)</f>
        <v>9.1280275009921752E-3</v>
      </c>
      <c r="H22" s="31">
        <f>G22</f>
        <v>9.1280275009921752E-3</v>
      </c>
      <c r="I22" s="31"/>
      <c r="J22" s="17"/>
      <c r="M22" s="31"/>
      <c r="O22" s="31"/>
      <c r="P22" s="11">
        <f>+D$11+D$12*F22+D$13*F22^2</f>
        <v>1.962736253364266E-2</v>
      </c>
      <c r="Q22" s="96">
        <f>+C22-15018.5</f>
        <v>15876.718000000001</v>
      </c>
      <c r="R22" s="31">
        <f>+(U22-G22)^2</f>
        <v>8.3320886058869459E-5</v>
      </c>
    </row>
    <row r="23" spans="1:21" x14ac:dyDescent="0.2">
      <c r="A23" s="28" t="s">
        <v>47</v>
      </c>
      <c r="B23" s="29" t="s">
        <v>46</v>
      </c>
      <c r="C23" s="28">
        <v>30895.392</v>
      </c>
      <c r="E23" s="30">
        <f>+(C23-C$7)/C$8</f>
        <v>-41146.968874106744</v>
      </c>
      <c r="F23" s="31">
        <f>ROUND(2*E23,0)/2</f>
        <v>-41147</v>
      </c>
      <c r="G23" s="31">
        <f>+C23-(C$7+F23*C$8)</f>
        <v>1.0731963004218414E-2</v>
      </c>
      <c r="H23" s="31">
        <f>G23</f>
        <v>1.0731963004218414E-2</v>
      </c>
      <c r="I23" s="31"/>
      <c r="J23" s="17"/>
      <c r="M23" s="31"/>
      <c r="O23" s="31"/>
      <c r="P23" s="11">
        <f>+D$11+D$12*F23+D$13*F23^2</f>
        <v>1.9627013117175594E-2</v>
      </c>
      <c r="Q23" s="96">
        <f>+C23-15018.5</f>
        <v>15876.892</v>
      </c>
      <c r="R23" s="31">
        <f>+(U23-G23)^2</f>
        <v>1.1517502992391273E-4</v>
      </c>
    </row>
    <row r="24" spans="1:21" x14ac:dyDescent="0.2">
      <c r="A24" s="28" t="s">
        <v>47</v>
      </c>
      <c r="B24" s="29" t="s">
        <v>48</v>
      </c>
      <c r="C24" s="28">
        <v>31176.224999999999</v>
      </c>
      <c r="E24" s="30">
        <f>+(C24-C$7)/C$8</f>
        <v>-40332.469422467584</v>
      </c>
      <c r="F24" s="31">
        <f>ROUND(2*E24,0)/2</f>
        <v>-40332.5</v>
      </c>
      <c r="G24" s="31">
        <f>+C24-(C$7+F24*C$8)</f>
        <v>1.0542892501689494E-2</v>
      </c>
      <c r="H24" s="31">
        <f>G24</f>
        <v>1.0542892501689494E-2</v>
      </c>
      <c r="I24" s="31"/>
      <c r="J24" s="17"/>
      <c r="M24" s="31"/>
      <c r="O24" s="31"/>
      <c r="P24" s="11">
        <f>+D$11+D$12*F24+D$13*F24^2</f>
        <v>1.906139248699007E-2</v>
      </c>
      <c r="Q24" s="96">
        <f>+C24-15018.5</f>
        <v>16157.724999999999</v>
      </c>
      <c r="R24" s="31">
        <f>+(U24-G24)^2</f>
        <v>1.1115258230218055E-4</v>
      </c>
    </row>
    <row r="25" spans="1:21" x14ac:dyDescent="0.2">
      <c r="A25" s="28" t="s">
        <v>47</v>
      </c>
      <c r="B25" s="29" t="s">
        <v>46</v>
      </c>
      <c r="C25" s="28">
        <v>31176.401000000002</v>
      </c>
      <c r="E25" s="30">
        <f>+(C25-C$7)/C$8</f>
        <v>-40331.958969979838</v>
      </c>
      <c r="F25" s="31">
        <f>ROUND(2*E25,0)/2</f>
        <v>-40332</v>
      </c>
      <c r="G25" s="31">
        <f>+C25-(C$7+F25*C$8)</f>
        <v>1.4146828001685208E-2</v>
      </c>
      <c r="H25" s="31">
        <f>G25</f>
        <v>1.4146828001685208E-2</v>
      </c>
      <c r="I25" s="31"/>
      <c r="J25" s="17"/>
      <c r="M25" s="31"/>
      <c r="O25" s="31"/>
      <c r="P25" s="11">
        <f>+D$11+D$12*F25+D$13*F25^2</f>
        <v>1.9061047464377714E-2</v>
      </c>
      <c r="Q25" s="96">
        <f>+C25-15018.5</f>
        <v>16157.901000000002</v>
      </c>
      <c r="R25" s="31">
        <f>+(U25-G25)^2</f>
        <v>2.0013274250926469E-4</v>
      </c>
    </row>
    <row r="26" spans="1:21" x14ac:dyDescent="0.2">
      <c r="A26" s="32" t="s">
        <v>49</v>
      </c>
      <c r="B26" s="33" t="s">
        <v>50</v>
      </c>
      <c r="C26" s="32">
        <v>34530.868000000002</v>
      </c>
      <c r="D26" s="32">
        <v>1E-3</v>
      </c>
      <c r="E26" s="31">
        <f>+(C26-C$7)/C$8</f>
        <v>-30603.004281457932</v>
      </c>
      <c r="F26" s="31">
        <f>ROUND(2*E26,0)/2</f>
        <v>-30603</v>
      </c>
      <c r="G26" s="31">
        <f>+C26-(C$7+F26*C$8)</f>
        <v>-1.4762129940208979E-3</v>
      </c>
      <c r="H26" s="31">
        <f>G26</f>
        <v>-1.4762129940208979E-3</v>
      </c>
      <c r="I26" s="31"/>
      <c r="J26" s="17"/>
      <c r="K26" s="31"/>
      <c r="L26" s="31"/>
      <c r="M26" s="31"/>
      <c r="N26" s="31"/>
      <c r="O26" s="31"/>
      <c r="P26" s="11">
        <f>+D$11+D$12*F26+D$13*F26^2</f>
        <v>1.2857922431787868E-2</v>
      </c>
      <c r="Q26" s="96">
        <f>+C26-15018.5</f>
        <v>19512.368000000002</v>
      </c>
      <c r="R26" s="31">
        <f>+(U26-G26)^2</f>
        <v>2.1792048037161435E-6</v>
      </c>
    </row>
    <row r="27" spans="1:21" s="31" customFormat="1" x14ac:dyDescent="0.2">
      <c r="A27" s="1" t="s">
        <v>51</v>
      </c>
      <c r="B27" s="1"/>
      <c r="C27" s="34">
        <v>34861.877</v>
      </c>
      <c r="D27" s="34"/>
      <c r="E27" s="31">
        <f>+(C27-C$7)/C$8</f>
        <v>-29642.97946604227</v>
      </c>
      <c r="F27" s="31">
        <f>ROUND(2*E27,0)/2</f>
        <v>-29643</v>
      </c>
      <c r="G27" s="31">
        <f>+C27-(C$7+F27*C$8)</f>
        <v>7.0799470049678348E-3</v>
      </c>
      <c r="H27" s="31">
        <f>G27</f>
        <v>7.0799470049678348E-3</v>
      </c>
      <c r="J27" s="17"/>
      <c r="P27" s="11">
        <f>+D$11+D$12*F27+D$13*F27^2</f>
        <v>1.230115666693769E-2</v>
      </c>
      <c r="Q27" s="96">
        <f>+C27-15018.5</f>
        <v>19843.377</v>
      </c>
      <c r="R27" s="31">
        <f>+(U27-G27)^2</f>
        <v>5.0125649593153016E-5</v>
      </c>
    </row>
    <row r="28" spans="1:21" x14ac:dyDescent="0.2">
      <c r="A28" s="28" t="s">
        <v>52</v>
      </c>
      <c r="B28" s="29" t="s">
        <v>46</v>
      </c>
      <c r="C28" s="28">
        <v>35984.504999999997</v>
      </c>
      <c r="E28" s="30">
        <f>+(C28-C$7)/C$8</f>
        <v>-26387.023469436568</v>
      </c>
      <c r="F28" s="31">
        <f>ROUND(2*E28,0)/2</f>
        <v>-26387</v>
      </c>
      <c r="G28" s="31">
        <f>+C28-(C$7+F28*C$8)</f>
        <v>-8.0920769978547469E-3</v>
      </c>
      <c r="H28" s="31">
        <f>G28</f>
        <v>-8.0920769978547469E-3</v>
      </c>
      <c r="I28" s="31"/>
      <c r="J28" s="17"/>
      <c r="M28" s="31"/>
      <c r="N28" s="31"/>
      <c r="O28" s="31"/>
      <c r="P28" s="11">
        <f>+D$11+D$12*F28+D$13*F28^2</f>
        <v>1.0486799829199369E-2</v>
      </c>
      <c r="Q28" s="96">
        <f>+C28-15018.5</f>
        <v>20966.004999999997</v>
      </c>
      <c r="R28" s="31">
        <f>+(U28-G28)^2</f>
        <v>6.5481710139209893E-5</v>
      </c>
    </row>
    <row r="29" spans="1:21" x14ac:dyDescent="0.2">
      <c r="A29" s="28" t="s">
        <v>52</v>
      </c>
      <c r="B29" s="29" t="s">
        <v>48</v>
      </c>
      <c r="C29" s="28">
        <v>35989.53</v>
      </c>
      <c r="E29" s="30">
        <f>+(C29-C$7)/C$8</f>
        <v>-26372.449470852043</v>
      </c>
      <c r="F29" s="31">
        <f>ROUND(2*E29,0)/2</f>
        <v>-26372.5</v>
      </c>
      <c r="G29" s="31">
        <f>+C29-(C$7+F29*C$8)</f>
        <v>1.7422052500478458E-2</v>
      </c>
      <c r="H29" s="31">
        <f>G29</f>
        <v>1.7422052500478458E-2</v>
      </c>
      <c r="I29" s="31"/>
      <c r="J29" s="17"/>
      <c r="M29" s="31"/>
      <c r="N29" s="31"/>
      <c r="O29" s="31"/>
      <c r="P29" s="11">
        <f>+D$11+D$12*F29+D$13*F29^2</f>
        <v>1.0478975587522751E-2</v>
      </c>
      <c r="Q29" s="96">
        <f>+C29-15018.5</f>
        <v>20971.03</v>
      </c>
      <c r="R29" s="31">
        <f>+(U29-G29)^2</f>
        <v>3.0352791332942765E-4</v>
      </c>
    </row>
    <row r="30" spans="1:21" x14ac:dyDescent="0.2">
      <c r="A30" s="28" t="s">
        <v>53</v>
      </c>
      <c r="B30" s="29" t="s">
        <v>46</v>
      </c>
      <c r="C30" s="28">
        <v>36060.366999999998</v>
      </c>
      <c r="E30" s="30">
        <f>+(C30-C$7)/C$8</f>
        <v>-26167.001045432797</v>
      </c>
      <c r="F30" s="31">
        <f>ROUND(2*E30,0)/2</f>
        <v>-26167</v>
      </c>
      <c r="G30" s="31">
        <f>+C30-(C$7+F30*C$8)</f>
        <v>-3.6045700107933953E-4</v>
      </c>
      <c r="H30" s="31">
        <f>G30</f>
        <v>-3.6045700107933953E-4</v>
      </c>
      <c r="I30" s="31"/>
      <c r="J30" s="17"/>
      <c r="M30" s="31"/>
      <c r="N30" s="31"/>
      <c r="O30" s="31"/>
      <c r="P30" s="11">
        <f>+D$11+D$12*F30+D$13*F30^2</f>
        <v>1.0368330934498043E-2</v>
      </c>
      <c r="Q30" s="96">
        <f>+C30-15018.5</f>
        <v>21041.866999999998</v>
      </c>
      <c r="R30" s="31">
        <f>+(U30-G30)^2</f>
        <v>1.2992924962711098E-7</v>
      </c>
    </row>
    <row r="31" spans="1:21" x14ac:dyDescent="0.2">
      <c r="A31" s="28" t="s">
        <v>52</v>
      </c>
      <c r="B31" s="29" t="s">
        <v>46</v>
      </c>
      <c r="C31" s="28">
        <v>36137.256000000001</v>
      </c>
      <c r="E31" s="30">
        <f>+(C31-C$7)/C$8</f>
        <v>-25944.000015151149</v>
      </c>
      <c r="F31" s="31">
        <f>ROUND(2*E31,0)/2</f>
        <v>-25944</v>
      </c>
      <c r="G31" s="31">
        <f>+C31-(C$7+F31*C$8)</f>
        <v>-5.2239993237890303E-6</v>
      </c>
      <c r="H31" s="31">
        <f>G31</f>
        <v>-5.2239993237890303E-6</v>
      </c>
      <c r="I31" s="31"/>
      <c r="J31" s="17"/>
      <c r="M31" s="31"/>
      <c r="N31" s="31"/>
      <c r="O31" s="31"/>
      <c r="P31" s="11">
        <f>+D$11+D$12*F31+D$13*F31^2</f>
        <v>1.0248779149363134E-2</v>
      </c>
      <c r="Q31" s="96">
        <f>+C31-15018.5</f>
        <v>21118.756000000001</v>
      </c>
      <c r="R31" s="31">
        <f>+(U31-G31)^2</f>
        <v>2.7290168934948246E-11</v>
      </c>
    </row>
    <row r="32" spans="1:21" x14ac:dyDescent="0.2">
      <c r="A32" s="28" t="s">
        <v>53</v>
      </c>
      <c r="B32" s="29" t="s">
        <v>48</v>
      </c>
      <c r="C32" s="28">
        <v>36226.385999999999</v>
      </c>
      <c r="E32" s="30">
        <f>+(C32-C$7)/C$8</f>
        <v>-25685.496434287801</v>
      </c>
      <c r="F32" s="31">
        <f>ROUND(2*E32,0)/2</f>
        <v>-25685.5</v>
      </c>
      <c r="G32" s="31">
        <f>+C32-(C$7+F32*C$8)</f>
        <v>1.2294295011088252E-3</v>
      </c>
      <c r="H32" s="31">
        <f>G32</f>
        <v>1.2294295011088252E-3</v>
      </c>
      <c r="I32" s="31"/>
      <c r="J32" s="17"/>
      <c r="M32" s="31"/>
      <c r="N32" s="31"/>
      <c r="O32" s="31"/>
      <c r="P32" s="11">
        <f>+D$11+D$12*F32+D$13*F32^2</f>
        <v>1.0110866612418071E-2</v>
      </c>
      <c r="Q32" s="96">
        <f>+C32-15018.5</f>
        <v>21207.885999999999</v>
      </c>
      <c r="R32" s="31">
        <f>+(U32-G32)^2</f>
        <v>1.5114968981966948E-6</v>
      </c>
    </row>
    <row r="33" spans="1:18" x14ac:dyDescent="0.2">
      <c r="A33" s="28" t="s">
        <v>53</v>
      </c>
      <c r="B33" s="29" t="s">
        <v>46</v>
      </c>
      <c r="C33" s="28">
        <v>36254.485999999997</v>
      </c>
      <c r="E33" s="30">
        <f>+(C33-C$7)/C$8</f>
        <v>-25603.998054143518</v>
      </c>
      <c r="F33" s="31">
        <f>ROUND(2*E33,0)/2</f>
        <v>-25604</v>
      </c>
      <c r="G33" s="31">
        <f>+C33-(C$7+F33*C$8)</f>
        <v>6.709160006721504E-4</v>
      </c>
      <c r="H33" s="31">
        <f>G33</f>
        <v>6.709160006721504E-4</v>
      </c>
      <c r="I33" s="31"/>
      <c r="J33" s="17"/>
      <c r="M33" s="31"/>
      <c r="N33" s="31"/>
      <c r="O33" s="31"/>
      <c r="P33" s="11">
        <f>+D$11+D$12*F33+D$13*F33^2</f>
        <v>1.0067534874808808E-2</v>
      </c>
      <c r="Q33" s="96">
        <f>+C33-15018.5</f>
        <v>21235.985999999997</v>
      </c>
      <c r="R33" s="31">
        <f>+(U33-G33)^2</f>
        <v>4.5012827995791292E-7</v>
      </c>
    </row>
    <row r="34" spans="1:18" x14ac:dyDescent="0.2">
      <c r="A34" s="28" t="s">
        <v>52</v>
      </c>
      <c r="B34" s="29" t="s">
        <v>46</v>
      </c>
      <c r="C34" s="28">
        <v>36307.571000000004</v>
      </c>
      <c r="E34" s="30">
        <f>+(C34-C$7)/C$8</f>
        <v>-25450.035722828216</v>
      </c>
      <c r="F34" s="31">
        <f>ROUND(2*E34,0)/2</f>
        <v>-25450</v>
      </c>
      <c r="G34" s="31">
        <f>+C34-(C$7+F34*C$8)</f>
        <v>-1.231694999296451E-2</v>
      </c>
      <c r="H34" s="31">
        <f>G34</f>
        <v>-1.231694999296451E-2</v>
      </c>
      <c r="I34" s="31"/>
      <c r="J34" s="17"/>
      <c r="M34" s="31"/>
      <c r="N34" s="31"/>
      <c r="O34" s="31"/>
      <c r="P34" s="11">
        <f>+D$11+D$12*F34+D$13*F34^2</f>
        <v>9.9858520232878611E-3</v>
      </c>
      <c r="Q34" s="96">
        <f>+C34-15018.5</f>
        <v>21289.071000000004</v>
      </c>
      <c r="R34" s="31">
        <f>+(U34-G34)^2</f>
        <v>1.5170725712918844E-4</v>
      </c>
    </row>
    <row r="35" spans="1:18" x14ac:dyDescent="0.2">
      <c r="A35" s="28" t="s">
        <v>53</v>
      </c>
      <c r="B35" s="29" t="s">
        <v>48</v>
      </c>
      <c r="C35" s="28">
        <v>36443.252</v>
      </c>
      <c r="E35" s="30">
        <f>+(C35-C$7)/C$8</f>
        <v>-25056.5203592568</v>
      </c>
      <c r="F35" s="31">
        <f>ROUND(2*E35,0)/2</f>
        <v>-25056.5</v>
      </c>
      <c r="G35" s="31">
        <f>+C35-(C$7+F35*C$8)</f>
        <v>-7.0197114982875064E-3</v>
      </c>
      <c r="H35" s="31">
        <f>G35</f>
        <v>-7.0197114982875064E-3</v>
      </c>
      <c r="I35" s="31"/>
      <c r="J35" s="17"/>
      <c r="M35" s="31"/>
      <c r="N35" s="31"/>
      <c r="O35" s="31"/>
      <c r="P35" s="11">
        <f>+D$11+D$12*F35+D$13*F35^2</f>
        <v>9.7782979193351462E-3</v>
      </c>
      <c r="Q35" s="96">
        <f>+C35-15018.5</f>
        <v>21424.752</v>
      </c>
      <c r="R35" s="31">
        <f>+(U35-G35)^2</f>
        <v>4.9276349519189829E-5</v>
      </c>
    </row>
    <row r="36" spans="1:18" x14ac:dyDescent="0.2">
      <c r="A36" s="28" t="s">
        <v>52</v>
      </c>
      <c r="B36" s="29" t="s">
        <v>46</v>
      </c>
      <c r="C36" s="28">
        <v>36451.357000000004</v>
      </c>
      <c r="E36" s="30">
        <f>+(C36-C$7)/C$8</f>
        <v>-25033.013442136882</v>
      </c>
      <c r="F36" s="31">
        <f>ROUND(2*E36,0)/2</f>
        <v>-25033</v>
      </c>
      <c r="G36" s="31">
        <f>+C36-(C$7+F36*C$8)</f>
        <v>-4.6347429961315356E-3</v>
      </c>
      <c r="H36" s="31">
        <f>G36</f>
        <v>-4.6347429961315356E-3</v>
      </c>
      <c r="I36" s="31"/>
      <c r="J36" s="17"/>
      <c r="M36" s="31"/>
      <c r="N36" s="31"/>
      <c r="O36" s="31"/>
      <c r="P36" s="11">
        <f>+D$11+D$12*F36+D$13*F36^2</f>
        <v>9.7659555246904679E-3</v>
      </c>
      <c r="Q36" s="96">
        <f>+C36-15018.5</f>
        <v>21432.857000000004</v>
      </c>
      <c r="R36" s="31">
        <f>+(U36-G36)^2</f>
        <v>2.1480842640190325E-5</v>
      </c>
    </row>
    <row r="37" spans="1:18" x14ac:dyDescent="0.2">
      <c r="A37" s="28" t="s">
        <v>52</v>
      </c>
      <c r="B37" s="29" t="s">
        <v>48</v>
      </c>
      <c r="C37" s="28">
        <v>36456.368000000002</v>
      </c>
      <c r="E37" s="30">
        <f>+(C37-C$7)/C$8</f>
        <v>-25018.480047727528</v>
      </c>
      <c r="F37" s="31">
        <f>ROUND(2*E37,0)/2</f>
        <v>-25018.5</v>
      </c>
      <c r="G37" s="31">
        <f>+C37-(C$7+F37*C$8)</f>
        <v>6.8793865066254511E-3</v>
      </c>
      <c r="H37" s="31">
        <f>G37</f>
        <v>6.8793865066254511E-3</v>
      </c>
      <c r="I37" s="31"/>
      <c r="J37" s="17"/>
      <c r="M37" s="31"/>
      <c r="N37" s="31"/>
      <c r="O37" s="31"/>
      <c r="P37" s="11">
        <f>+D$11+D$12*F37+D$13*F37^2</f>
        <v>9.7583429751598172E-3</v>
      </c>
      <c r="Q37" s="96">
        <f>+C37-15018.5</f>
        <v>21437.868000000002</v>
      </c>
      <c r="R37" s="31">
        <f>+(U37-G37)^2</f>
        <v>4.7325958707540328E-5</v>
      </c>
    </row>
    <row r="38" spans="1:18" x14ac:dyDescent="0.2">
      <c r="A38" s="28" t="s">
        <v>53</v>
      </c>
      <c r="B38" s="29" t="s">
        <v>46</v>
      </c>
      <c r="C38" s="28">
        <v>36576.519</v>
      </c>
      <c r="E38" s="30">
        <f>+(C38-C$7)/C$8</f>
        <v>-24670.006315602401</v>
      </c>
      <c r="F38" s="31">
        <f>ROUND(2*E38,0)/2</f>
        <v>-24670</v>
      </c>
      <c r="G38" s="31">
        <f>+C38-(C$7+F38*C$8)</f>
        <v>-2.1775700006401166E-3</v>
      </c>
      <c r="H38" s="31">
        <f>G38</f>
        <v>-2.1775700006401166E-3</v>
      </c>
      <c r="I38" s="31"/>
      <c r="J38" s="17"/>
      <c r="M38" s="31"/>
      <c r="N38" s="31"/>
      <c r="O38" s="31"/>
      <c r="P38" s="11">
        <f>+D$11+D$12*F38+D$13*F38^2</f>
        <v>9.576061305313471E-3</v>
      </c>
      <c r="Q38" s="96">
        <f>+C38-15018.5</f>
        <v>21558.019</v>
      </c>
      <c r="R38" s="31">
        <f>+(U38-G38)^2</f>
        <v>4.7418111076877973E-6</v>
      </c>
    </row>
    <row r="39" spans="1:18" x14ac:dyDescent="0.2">
      <c r="A39" s="28" t="s">
        <v>53</v>
      </c>
      <c r="B39" s="29" t="s">
        <v>48</v>
      </c>
      <c r="C39" s="28">
        <v>36592.205999999998</v>
      </c>
      <c r="E39" s="30">
        <f>+(C39-C$7)/C$8</f>
        <v>-24624.509337334668</v>
      </c>
      <c r="F39" s="31">
        <f>ROUND(2*E39,0)/2</f>
        <v>-24624.5</v>
      </c>
      <c r="G39" s="31">
        <f>+C39-(C$7+F39*C$8)</f>
        <v>-3.2194394952966832E-3</v>
      </c>
      <c r="H39" s="31">
        <f>G39</f>
        <v>-3.2194394952966832E-3</v>
      </c>
      <c r="I39" s="31"/>
      <c r="J39" s="17"/>
      <c r="M39" s="31"/>
      <c r="N39" s="31"/>
      <c r="O39" s="31"/>
      <c r="P39" s="11">
        <f>+D$11+D$12*F39+D$13*F39^2</f>
        <v>9.5523593428156316E-3</v>
      </c>
      <c r="Q39" s="96">
        <f>+C39-15018.5</f>
        <v>21573.705999999998</v>
      </c>
      <c r="R39" s="31">
        <f>+(U39-G39)^2</f>
        <v>1.0364790663876162E-5</v>
      </c>
    </row>
    <row r="40" spans="1:18" x14ac:dyDescent="0.2">
      <c r="A40" s="28" t="s">
        <v>53</v>
      </c>
      <c r="B40" s="29" t="s">
        <v>46</v>
      </c>
      <c r="C40" s="28">
        <v>36956.483</v>
      </c>
      <c r="E40" s="30">
        <f>+(C40-C$7)/C$8</f>
        <v>-23567.9974005439</v>
      </c>
      <c r="F40" s="31">
        <f>ROUND(2*E40,0)/2</f>
        <v>-23568</v>
      </c>
      <c r="G40" s="31">
        <f>+C40-(C$7+F40*C$8)</f>
        <v>8.962720021372661E-4</v>
      </c>
      <c r="H40" s="31">
        <f>G40</f>
        <v>8.962720021372661E-4</v>
      </c>
      <c r="I40" s="31"/>
      <c r="J40" s="17"/>
      <c r="M40" s="31"/>
      <c r="N40" s="31"/>
      <c r="O40" s="31"/>
      <c r="P40" s="11">
        <f>+D$11+D$12*F40+D$13*F40^2</f>
        <v>9.008281795677392E-3</v>
      </c>
      <c r="Q40" s="96">
        <f>+C40-15018.5</f>
        <v>21937.983</v>
      </c>
      <c r="R40" s="31">
        <f>+(U40-G40)^2</f>
        <v>8.0330350181514353E-7</v>
      </c>
    </row>
    <row r="41" spans="1:18" x14ac:dyDescent="0.2">
      <c r="A41" s="28" t="s">
        <v>52</v>
      </c>
      <c r="B41" s="29" t="s">
        <v>48</v>
      </c>
      <c r="C41" s="28">
        <v>37016.633999999998</v>
      </c>
      <c r="E41" s="30">
        <f>+(C41-C$7)/C$8</f>
        <v>-23393.541561965296</v>
      </c>
      <c r="F41" s="31">
        <f>ROUND(2*E41,0)/2</f>
        <v>-23393.5</v>
      </c>
      <c r="G41" s="31">
        <f>+C41-(C$7+F41*C$8)</f>
        <v>-1.4330238496768288E-2</v>
      </c>
      <c r="H41" s="31">
        <f>G41</f>
        <v>-1.4330238496768288E-2</v>
      </c>
      <c r="I41" s="31"/>
      <c r="J41" s="17"/>
      <c r="M41" s="31"/>
      <c r="N41" s="31"/>
      <c r="O41" s="31"/>
      <c r="P41" s="11">
        <f>+D$11+D$12*F41+D$13*F41^2</f>
        <v>8.9195756792676238E-3</v>
      </c>
      <c r="Q41" s="96">
        <f>+C41-15018.5</f>
        <v>21998.133999999998</v>
      </c>
      <c r="R41" s="31">
        <f>+(U41-G41)^2</f>
        <v>2.0535573537425986E-4</v>
      </c>
    </row>
    <row r="42" spans="1:18" x14ac:dyDescent="0.2">
      <c r="A42" s="28" t="s">
        <v>52</v>
      </c>
      <c r="B42" s="29" t="s">
        <v>46</v>
      </c>
      <c r="C42" s="28">
        <v>37078.542000000001</v>
      </c>
      <c r="E42" s="30">
        <f>+(C42-C$7)/C$8</f>
        <v>-23213.989899403987</v>
      </c>
      <c r="F42" s="31">
        <f>ROUND(2*E42,0)/2</f>
        <v>-23214</v>
      </c>
      <c r="G42" s="31">
        <f>+C42-(C$7+F42*C$8)</f>
        <v>3.4826060000341386E-3</v>
      </c>
      <c r="H42" s="31">
        <f>G42</f>
        <v>3.4826060000341386E-3</v>
      </c>
      <c r="I42" s="31"/>
      <c r="J42" s="17"/>
      <c r="M42" s="31"/>
      <c r="N42" s="31"/>
      <c r="O42" s="31"/>
      <c r="P42" s="11">
        <f>+D$11+D$12*F42+D$13*F42^2</f>
        <v>8.8286704154285564E-3</v>
      </c>
      <c r="Q42" s="96">
        <f>+C42-15018.5</f>
        <v>22060.042000000001</v>
      </c>
      <c r="R42" s="31">
        <f>+(U42-G42)^2</f>
        <v>1.2128544551473781E-5</v>
      </c>
    </row>
    <row r="43" spans="1:18" x14ac:dyDescent="0.2">
      <c r="A43" s="28" t="s">
        <v>52</v>
      </c>
      <c r="B43" s="29" t="s">
        <v>48</v>
      </c>
      <c r="C43" s="28">
        <v>37082.489000000001</v>
      </c>
      <c r="E43" s="30">
        <f>+(C43-C$7)/C$8</f>
        <v>-23202.542422306851</v>
      </c>
      <c r="F43" s="31">
        <f>ROUND(2*E43,0)/2</f>
        <v>-23202.5</v>
      </c>
      <c r="G43" s="31">
        <f>+C43-(C$7+F43*C$8)</f>
        <v>-1.4626877498812973E-2</v>
      </c>
      <c r="H43" s="31">
        <f>G43</f>
        <v>-1.4626877498812973E-2</v>
      </c>
      <c r="I43" s="31"/>
      <c r="J43" s="17"/>
      <c r="M43" s="31"/>
      <c r="N43" s="31"/>
      <c r="O43" s="31"/>
      <c r="P43" s="11">
        <f>+D$11+D$12*F43+D$13*F43^2</f>
        <v>8.8228582431535141E-3</v>
      </c>
      <c r="Q43" s="96">
        <f>+C43-15018.5</f>
        <v>22063.989000000001</v>
      </c>
      <c r="R43" s="31">
        <f>+(U43-G43)^2</f>
        <v>2.1394554536528125E-4</v>
      </c>
    </row>
    <row r="44" spans="1:18" x14ac:dyDescent="0.2">
      <c r="A44" s="28" t="s">
        <v>54</v>
      </c>
      <c r="B44" s="29" t="s">
        <v>46</v>
      </c>
      <c r="C44" s="28">
        <v>37165.42</v>
      </c>
      <c r="E44" s="30">
        <f>+(C44-C$7)/C$8</f>
        <v>-22962.017790145088</v>
      </c>
      <c r="F44" s="31">
        <f>ROUND(2*E44,0)/2</f>
        <v>-22962</v>
      </c>
      <c r="G44" s="31">
        <f>+C44-(C$7+F44*C$8)</f>
        <v>-6.133902003057301E-3</v>
      </c>
      <c r="H44" s="31">
        <f>G44</f>
        <v>-6.133902003057301E-3</v>
      </c>
      <c r="I44" s="31"/>
      <c r="J44" s="17"/>
      <c r="M44" s="31"/>
      <c r="N44" s="31"/>
      <c r="O44" s="31"/>
      <c r="P44" s="11">
        <f>+D$11+D$12*F44+D$13*F44^2</f>
        <v>8.7016347727156898E-3</v>
      </c>
      <c r="Q44" s="96">
        <f>+C44-15018.5</f>
        <v>22146.92</v>
      </c>
      <c r="R44" s="31">
        <f>+(U44-G44)^2</f>
        <v>3.762475378311037E-5</v>
      </c>
    </row>
    <row r="45" spans="1:18" x14ac:dyDescent="0.2">
      <c r="A45" s="28" t="s">
        <v>53</v>
      </c>
      <c r="B45" s="29" t="s">
        <v>48</v>
      </c>
      <c r="C45" s="28">
        <v>37170.43</v>
      </c>
      <c r="E45" s="30">
        <f>+(C45-C$7)/C$8</f>
        <v>-22947.487296033945</v>
      </c>
      <c r="F45" s="31">
        <f>ROUND(2*E45,0)/2</f>
        <v>-22947.5</v>
      </c>
      <c r="G45" s="31">
        <f>+C45-(C$7+F45*C$8)</f>
        <v>4.3802275031339377E-3</v>
      </c>
      <c r="H45" s="31">
        <f>G45</f>
        <v>4.3802275031339377E-3</v>
      </c>
      <c r="I45" s="31"/>
      <c r="J45" s="17"/>
      <c r="M45" s="31"/>
      <c r="N45" s="31"/>
      <c r="O45" s="31"/>
      <c r="P45" s="11">
        <f>+D$11+D$12*F45+D$13*F45^2</f>
        <v>8.6943460152340002E-3</v>
      </c>
      <c r="Q45" s="96">
        <f>+C45-15018.5</f>
        <v>22151.93</v>
      </c>
      <c r="R45" s="31">
        <f>+(U45-G45)^2</f>
        <v>1.918639297921097E-5</v>
      </c>
    </row>
    <row r="46" spans="1:18" x14ac:dyDescent="0.2">
      <c r="A46" s="28" t="s">
        <v>53</v>
      </c>
      <c r="B46" s="29" t="s">
        <v>48</v>
      </c>
      <c r="C46" s="28">
        <v>37176.286</v>
      </c>
      <c r="E46" s="30">
        <f>+(C46-C$7)/C$8</f>
        <v>-22930.503149623808</v>
      </c>
      <c r="F46" s="31">
        <f>ROUND(2*E46,0)/2</f>
        <v>-22930.5</v>
      </c>
      <c r="G46" s="31">
        <f>+C46-(C$7+F46*C$8)</f>
        <v>-1.0859654939849861E-3</v>
      </c>
      <c r="H46" s="31">
        <f>G46</f>
        <v>-1.0859654939849861E-3</v>
      </c>
      <c r="I46" s="31"/>
      <c r="J46" s="17"/>
      <c r="M46" s="31"/>
      <c r="N46" s="31"/>
      <c r="O46" s="31"/>
      <c r="P46" s="11">
        <f>+D$11+D$12*F46+D$13*F46^2</f>
        <v>8.68580346243303E-3</v>
      </c>
      <c r="Q46" s="96">
        <f>+C46-15018.5</f>
        <v>22157.786</v>
      </c>
      <c r="R46" s="31">
        <f>+(U46-G46)^2</f>
        <v>1.1793210541260548E-6</v>
      </c>
    </row>
    <row r="47" spans="1:18" x14ac:dyDescent="0.2">
      <c r="A47" s="28" t="s">
        <v>53</v>
      </c>
      <c r="B47" s="29" t="s">
        <v>48</v>
      </c>
      <c r="C47" s="28">
        <v>37186.292999999998</v>
      </c>
      <c r="E47" s="30">
        <f>+(C47-C$7)/C$8</f>
        <v>-22901.479865278478</v>
      </c>
      <c r="F47" s="31">
        <f>ROUND(2*E47,0)/2</f>
        <v>-22901.5</v>
      </c>
      <c r="G47" s="31">
        <f>+C47-(C$7+F47*C$8)</f>
        <v>6.9422934975591488E-3</v>
      </c>
      <c r="H47" s="31">
        <f>G47</f>
        <v>6.9422934975591488E-3</v>
      </c>
      <c r="I47" s="31"/>
      <c r="J47" s="17"/>
      <c r="M47" s="31"/>
      <c r="N47" s="31"/>
      <c r="O47" s="31"/>
      <c r="P47" s="11">
        <f>+D$11+D$12*F47+D$13*F47^2</f>
        <v>8.6712380642653027E-3</v>
      </c>
      <c r="Q47" s="96">
        <f>+C47-15018.5</f>
        <v>22167.792999999998</v>
      </c>
      <c r="R47" s="31">
        <f>+(U47-G47)^2</f>
        <v>4.8195439006252041E-5</v>
      </c>
    </row>
    <row r="48" spans="1:18" x14ac:dyDescent="0.2">
      <c r="A48" s="28" t="s">
        <v>53</v>
      </c>
      <c r="B48" s="29" t="s">
        <v>48</v>
      </c>
      <c r="C48" s="28">
        <v>37189.394</v>
      </c>
      <c r="E48" s="30">
        <f>+(C48-C$7)/C$8</f>
        <v>-22892.486040480344</v>
      </c>
      <c r="F48" s="31">
        <f>ROUND(2*E48,0)/2</f>
        <v>-22892.5</v>
      </c>
      <c r="G48" s="31">
        <f>+C48-(C$7+F48*C$8)</f>
        <v>4.8131325020221993E-3</v>
      </c>
      <c r="H48" s="31">
        <f>G48</f>
        <v>4.8131325020221993E-3</v>
      </c>
      <c r="I48" s="31"/>
      <c r="J48" s="17"/>
      <c r="M48" s="31"/>
      <c r="N48" s="31"/>
      <c r="O48" s="31"/>
      <c r="P48" s="11">
        <f>+D$11+D$12*F48+D$13*F48^2</f>
        <v>8.6667196120838209E-3</v>
      </c>
      <c r="Q48" s="96">
        <f>+C48-15018.5</f>
        <v>22170.894</v>
      </c>
      <c r="R48" s="31">
        <f>+(U48-G48)^2</f>
        <v>2.3166244482022478E-5</v>
      </c>
    </row>
    <row r="49" spans="1:21" x14ac:dyDescent="0.2">
      <c r="A49" s="28" t="s">
        <v>54</v>
      </c>
      <c r="B49" s="29" t="s">
        <v>46</v>
      </c>
      <c r="C49" s="28">
        <v>37192.315999999999</v>
      </c>
      <c r="E49" s="30">
        <f>+(C49-C$7)/C$8</f>
        <v>-22884.011369064632</v>
      </c>
      <c r="F49" s="31">
        <f>ROUND(2*E49,0)/2</f>
        <v>-22884</v>
      </c>
      <c r="G49" s="31">
        <f>+C49-(C$7+F49*C$8)</f>
        <v>-3.9199640013976023E-3</v>
      </c>
      <c r="H49" s="31">
        <f>G49</f>
        <v>-3.9199640013976023E-3</v>
      </c>
      <c r="I49" s="31"/>
      <c r="J49" s="17"/>
      <c r="M49" s="31"/>
      <c r="N49" s="31"/>
      <c r="O49" s="31"/>
      <c r="P49" s="11">
        <f>+D$11+D$12*F49+D$13*F49^2</f>
        <v>8.66245298696941E-3</v>
      </c>
      <c r="Q49" s="96">
        <f>+C49-15018.5</f>
        <v>22173.815999999999</v>
      </c>
      <c r="R49" s="31">
        <f>+(U49-G49)^2</f>
        <v>1.5366117772253103E-5</v>
      </c>
    </row>
    <row r="50" spans="1:21" x14ac:dyDescent="0.2">
      <c r="A50" s="28" t="s">
        <v>53</v>
      </c>
      <c r="B50" s="29" t="s">
        <v>48</v>
      </c>
      <c r="C50" s="28">
        <v>37196.283000000003</v>
      </c>
      <c r="E50" s="30">
        <f>+(C50-C$7)/C$8</f>
        <v>-22872.505886002968</v>
      </c>
      <c r="F50" s="31">
        <f>ROUND(2*E50,0)/2</f>
        <v>-22872.5</v>
      </c>
      <c r="G50" s="31">
        <f>+C50-(C$7+F50*C$8)</f>
        <v>-2.0294474961701781E-3</v>
      </c>
      <c r="H50" s="31">
        <f>G50</f>
        <v>-2.0294474961701781E-3</v>
      </c>
      <c r="I50" s="31"/>
      <c r="J50" s="17"/>
      <c r="M50" s="31"/>
      <c r="N50" s="31"/>
      <c r="O50" s="31"/>
      <c r="P50" s="11">
        <f>+D$11+D$12*F50+D$13*F50^2</f>
        <v>8.6566817341510935E-3</v>
      </c>
      <c r="Q50" s="96">
        <f>+C50-15018.5</f>
        <v>22177.783000000003</v>
      </c>
      <c r="R50" s="31">
        <f>+(U50-G50)^2</f>
        <v>4.1186571397114049E-6</v>
      </c>
    </row>
    <row r="51" spans="1:21" x14ac:dyDescent="0.2">
      <c r="A51" s="28" t="s">
        <v>54</v>
      </c>
      <c r="B51" s="29" t="s">
        <v>46</v>
      </c>
      <c r="C51" s="28">
        <v>37201.283000000003</v>
      </c>
      <c r="E51" s="30">
        <f>+(C51-C$7)/C$8</f>
        <v>-22858.004394874093</v>
      </c>
      <c r="F51" s="31">
        <f>ROUND(2*E51,0)/2</f>
        <v>-22858</v>
      </c>
      <c r="G51" s="31">
        <f>+C51-(C$7+F51*C$8)</f>
        <v>-1.5153179920162074E-3</v>
      </c>
      <c r="H51" s="31">
        <f>G51</f>
        <v>-1.5153179920162074E-3</v>
      </c>
      <c r="I51" s="31"/>
      <c r="J51" s="17"/>
      <c r="M51" s="31"/>
      <c r="N51" s="31"/>
      <c r="O51" s="31"/>
      <c r="P51" s="11">
        <f>+D$11+D$12*F51+D$13*F51^2</f>
        <v>8.649406969614061E-3</v>
      </c>
      <c r="Q51" s="96">
        <f>+C51-15018.5</f>
        <v>22182.783000000003</v>
      </c>
      <c r="R51" s="31">
        <f>+(U51-G51)^2</f>
        <v>2.2961886169280308E-6</v>
      </c>
    </row>
    <row r="52" spans="1:21" x14ac:dyDescent="0.2">
      <c r="A52" s="28" t="s">
        <v>54</v>
      </c>
      <c r="B52" s="29" t="s">
        <v>46</v>
      </c>
      <c r="C52" s="28">
        <v>37212.326000000001</v>
      </c>
      <c r="E52" s="30">
        <f>+(C52-C$7)/C$8</f>
        <v>-22825.976401566862</v>
      </c>
      <c r="F52" s="31">
        <f>ROUND(2*E52,0)/2</f>
        <v>-22826</v>
      </c>
      <c r="G52" s="31">
        <f>+C52-(C$7+F52*C$8)</f>
        <v>8.1365540027036332E-3</v>
      </c>
      <c r="H52" s="31">
        <f>G52</f>
        <v>8.1365540027036332E-3</v>
      </c>
      <c r="I52" s="31"/>
      <c r="J52" s="17"/>
      <c r="M52" s="31"/>
      <c r="N52" s="31"/>
      <c r="O52" s="31"/>
      <c r="P52" s="11">
        <f>+D$11+D$12*F52+D$13*F52^2</f>
        <v>8.6333603389970384E-3</v>
      </c>
      <c r="Q52" s="96">
        <f>+C52-15018.5</f>
        <v>22193.826000000001</v>
      </c>
      <c r="R52" s="31">
        <f>+(U52-G52)^2</f>
        <v>6.6203511038912511E-5</v>
      </c>
    </row>
    <row r="53" spans="1:21" x14ac:dyDescent="0.2">
      <c r="A53" s="28" t="s">
        <v>53</v>
      </c>
      <c r="B53" s="29" t="s">
        <v>48</v>
      </c>
      <c r="C53" s="28">
        <v>37262.487999999998</v>
      </c>
      <c r="E53" s="30">
        <f>+(C53-C$7)/C$8</f>
        <v>-22680.491641965527</v>
      </c>
      <c r="F53" s="31">
        <f>ROUND(2*E53,0)/2</f>
        <v>-22680.5</v>
      </c>
      <c r="G53" s="31">
        <f>+C53-(C$7+F53*C$8)</f>
        <v>2.8817845013691112E-3</v>
      </c>
      <c r="H53" s="31">
        <f>G53</f>
        <v>2.8817845013691112E-3</v>
      </c>
      <c r="I53" s="31"/>
      <c r="J53" s="17"/>
      <c r="M53" s="31"/>
      <c r="N53" s="31"/>
      <c r="O53" s="31"/>
      <c r="P53" s="11">
        <f>+D$11+D$12*F53+D$13*F53^2</f>
        <v>8.5605375507356012E-3</v>
      </c>
      <c r="Q53" s="96">
        <f>+C53-15018.5</f>
        <v>22243.987999999998</v>
      </c>
      <c r="R53" s="31">
        <f>+(U53-G53)^2</f>
        <v>8.3046819123312169E-6</v>
      </c>
    </row>
    <row r="54" spans="1:21" x14ac:dyDescent="0.2">
      <c r="A54" s="28" t="s">
        <v>53</v>
      </c>
      <c r="B54" s="29" t="s">
        <v>48</v>
      </c>
      <c r="C54" s="28">
        <v>37465.565000000002</v>
      </c>
      <c r="E54" s="30">
        <f>+(C54-C$7)/C$8</f>
        <v>-22091.507779169737</v>
      </c>
      <c r="F54" s="31">
        <f>ROUND(2*E54,0)/2</f>
        <v>-22091.5</v>
      </c>
      <c r="G54" s="31">
        <f>+C54-(C$7+F54*C$8)</f>
        <v>-2.6821964929695241E-3</v>
      </c>
      <c r="H54" s="31">
        <f>G54</f>
        <v>-2.6821964929695241E-3</v>
      </c>
      <c r="I54" s="31"/>
      <c r="J54" s="17"/>
      <c r="M54" s="31"/>
      <c r="N54" s="31"/>
      <c r="O54" s="31"/>
      <c r="P54" s="11">
        <f>+D$11+D$12*F54+D$13*F54^2</f>
        <v>8.268075253665878E-3</v>
      </c>
      <c r="Q54" s="96">
        <f>+C54-15018.5</f>
        <v>22447.065000000002</v>
      </c>
      <c r="R54" s="31">
        <f>+(U54-G54)^2</f>
        <v>7.1941780268980144E-6</v>
      </c>
    </row>
    <row r="55" spans="1:21" x14ac:dyDescent="0.2">
      <c r="A55" s="28" t="s">
        <v>53</v>
      </c>
      <c r="B55" s="29" t="s">
        <v>46</v>
      </c>
      <c r="C55" s="28">
        <v>37479.531000000003</v>
      </c>
      <c r="E55" s="30">
        <f>+(C55-C$7)/C$8</f>
        <v>-22051.002214148557</v>
      </c>
      <c r="F55" s="31">
        <f>ROUND(2*E55,0)/2</f>
        <v>-22051</v>
      </c>
      <c r="G55" s="31">
        <f>+C55-(C$7+F55*C$8)</f>
        <v>-7.634209978277795E-4</v>
      </c>
      <c r="H55" s="31">
        <f>G55</f>
        <v>-7.634209978277795E-4</v>
      </c>
      <c r="I55" s="31"/>
      <c r="J55" s="17"/>
      <c r="M55" s="31"/>
      <c r="N55" s="31"/>
      <c r="O55" s="31"/>
      <c r="P55" s="11">
        <f>+D$11+D$12*F55+D$13*F55^2</f>
        <v>8.2481028154964935E-3</v>
      </c>
      <c r="Q55" s="96">
        <f>+C55-15018.5</f>
        <v>22461.031000000003</v>
      </c>
      <c r="R55" s="31">
        <f>+(U55-G55)^2</f>
        <v>5.8281161992436246E-7</v>
      </c>
    </row>
    <row r="56" spans="1:21" x14ac:dyDescent="0.2">
      <c r="A56" s="28" t="s">
        <v>52</v>
      </c>
      <c r="B56" s="29" t="s">
        <v>46</v>
      </c>
      <c r="C56" s="28">
        <v>37603.313999999998</v>
      </c>
      <c r="E56" s="30">
        <f>+(C56-C$7)/C$8</f>
        <v>-21691.994598867423</v>
      </c>
      <c r="F56" s="31">
        <f>ROUND(2*E56,0)/2</f>
        <v>-21692</v>
      </c>
      <c r="G56" s="31">
        <f>+C56-(C$7+F56*C$8)</f>
        <v>1.8622679999680258E-3</v>
      </c>
      <c r="H56" s="31">
        <f>G56</f>
        <v>1.8622679999680258E-3</v>
      </c>
      <c r="I56" s="31"/>
      <c r="J56" s="17"/>
      <c r="M56" s="31"/>
      <c r="N56" s="31"/>
      <c r="O56" s="31"/>
      <c r="P56" s="11">
        <f>+D$11+D$12*F56+D$13*F56^2</f>
        <v>8.0718363916896605E-3</v>
      </c>
      <c r="Q56" s="96">
        <f>+C56-15018.5</f>
        <v>22584.813999999998</v>
      </c>
      <c r="R56" s="31">
        <f>+(U56-G56)^2</f>
        <v>3.468042103704911E-6</v>
      </c>
    </row>
    <row r="57" spans="1:21" x14ac:dyDescent="0.2">
      <c r="A57" s="28" t="s">
        <v>53</v>
      </c>
      <c r="B57" s="29" t="s">
        <v>46</v>
      </c>
      <c r="C57" s="28">
        <v>37677.097000000002</v>
      </c>
      <c r="E57" s="30">
        <f>+(C57-C$7)/C$8</f>
        <v>-21478.001894875033</v>
      </c>
      <c r="F57" s="31">
        <f>ROUND(2*E57,0)/2</f>
        <v>-21478</v>
      </c>
      <c r="G57" s="31">
        <f>+C57-(C$7+F57*C$8)</f>
        <v>-6.5333800012012944E-4</v>
      </c>
      <c r="H57" s="31">
        <f>G57</f>
        <v>-6.5333800012012944E-4</v>
      </c>
      <c r="I57" s="31"/>
      <c r="J57" s="17"/>
      <c r="M57" s="31"/>
      <c r="N57" s="31"/>
      <c r="O57" s="31"/>
      <c r="P57" s="11">
        <f>+D$11+D$12*F57+D$13*F57^2</f>
        <v>7.9674250111039062E-3</v>
      </c>
      <c r="Q57" s="96">
        <f>+C57-15018.5</f>
        <v>22658.597000000002</v>
      </c>
      <c r="R57" s="31">
        <f>+(U57-G57)^2</f>
        <v>4.2685054240097025E-7</v>
      </c>
    </row>
    <row r="58" spans="1:21" x14ac:dyDescent="0.2">
      <c r="A58" s="28" t="s">
        <v>52</v>
      </c>
      <c r="B58" s="29" t="s">
        <v>48</v>
      </c>
      <c r="C58" s="28">
        <v>37911.370000000003</v>
      </c>
      <c r="E58" s="30">
        <f>+(C58-C$7)/C$8</f>
        <v>-20798.540328627965</v>
      </c>
      <c r="F58" s="31">
        <f>ROUND(2*E58,0)/2</f>
        <v>-20798.5</v>
      </c>
      <c r="G58" s="31">
        <f>+C58-(C$7+F58*C$8)</f>
        <v>-1.3904993495089002E-2</v>
      </c>
      <c r="H58" s="31">
        <f>G58</f>
        <v>-1.3904993495089002E-2</v>
      </c>
      <c r="I58" s="31"/>
      <c r="J58" s="17"/>
      <c r="M58" s="31"/>
      <c r="N58" s="31"/>
      <c r="O58" s="31"/>
      <c r="P58" s="11">
        <f>+D$11+D$12*F58+D$13*F58^2</f>
        <v>7.6391676792351981E-3</v>
      </c>
      <c r="Q58" s="96">
        <f>+C58-15018.5</f>
        <v>22892.870000000003</v>
      </c>
      <c r="R58" s="31">
        <f>+(U58-G58)^2</f>
        <v>1.9334884409846745E-4</v>
      </c>
    </row>
    <row r="59" spans="1:21" x14ac:dyDescent="0.2">
      <c r="A59" s="28" t="s">
        <v>52</v>
      </c>
      <c r="B59" s="29" t="s">
        <v>48</v>
      </c>
      <c r="C59" s="28">
        <v>37959.315000000002</v>
      </c>
      <c r="E59" s="30">
        <f>+(C59-C$7)/C$8</f>
        <v>-20659.485530193168</v>
      </c>
      <c r="F59" s="31">
        <f>ROUND(2*E59,0)/2</f>
        <v>-20659.5</v>
      </c>
      <c r="G59" s="31">
        <f>+C59-(C$7+F59*C$8)</f>
        <v>4.9890755035448819E-3</v>
      </c>
      <c r="H59" s="31">
        <f>G59</f>
        <v>4.9890755035448819E-3</v>
      </c>
      <c r="I59" s="31"/>
      <c r="J59" s="17"/>
      <c r="M59" s="31"/>
      <c r="N59" s="31"/>
      <c r="O59" s="31"/>
      <c r="P59" s="11">
        <f>+D$11+D$12*F59+D$13*F59^2</f>
        <v>7.5726320130991408E-3</v>
      </c>
      <c r="Q59" s="96">
        <f>+C59-15018.5</f>
        <v>22940.815000000002</v>
      </c>
      <c r="R59" s="31">
        <f>+(U59-G59)^2</f>
        <v>2.4890874380071616E-5</v>
      </c>
    </row>
    <row r="60" spans="1:21" x14ac:dyDescent="0.2">
      <c r="A60" s="28" t="s">
        <v>53</v>
      </c>
      <c r="B60" s="29" t="s">
        <v>46</v>
      </c>
      <c r="C60" s="28">
        <v>38555.286</v>
      </c>
      <c r="E60" s="30">
        <f>+(C60-C$7)/C$8</f>
        <v>-18930.991896279622</v>
      </c>
      <c r="F60" s="31">
        <f>ROUND(2*E60,0)/2</f>
        <v>-18931</v>
      </c>
      <c r="G60" s="31">
        <f>+C60-(C$7+F60*C$8)</f>
        <v>2.7940990039496683E-3</v>
      </c>
      <c r="H60" s="31">
        <f>G60</f>
        <v>2.7940990039496683E-3</v>
      </c>
      <c r="I60" s="31"/>
      <c r="J60" s="17"/>
      <c r="M60" s="31"/>
      <c r="N60" s="31"/>
      <c r="O60" s="31"/>
      <c r="P60" s="11">
        <f>+D$11+D$12*F60+D$13*F60^2</f>
        <v>6.7626470089755053E-3</v>
      </c>
      <c r="Q60" s="96">
        <f>+C60-15018.5</f>
        <v>23536.786</v>
      </c>
      <c r="R60" s="31">
        <f>+(U60-G60)^2</f>
        <v>7.8069892438725286E-6</v>
      </c>
    </row>
    <row r="61" spans="1:21" x14ac:dyDescent="0.2">
      <c r="A61" s="28" t="s">
        <v>53</v>
      </c>
      <c r="B61" s="29" t="s">
        <v>48</v>
      </c>
      <c r="C61" s="28">
        <v>38574.417999999998</v>
      </c>
      <c r="E61" s="30">
        <f>+(C61-C$7)/C$8</f>
        <v>-18875.503390624093</v>
      </c>
      <c r="F61" s="31">
        <f>ROUND(2*E61,0)/2</f>
        <v>-18875.5</v>
      </c>
      <c r="G61" s="31">
        <f>+C61-(C$7+F61*C$8)</f>
        <v>-1.1690605024341494E-3</v>
      </c>
      <c r="H61" s="31">
        <f>G61</f>
        <v>-1.1690605024341494E-3</v>
      </c>
      <c r="I61" s="31"/>
      <c r="J61" s="17"/>
      <c r="M61" s="31"/>
      <c r="N61" s="31"/>
      <c r="O61" s="31"/>
      <c r="P61" s="11">
        <f>+D$11+D$12*F61+D$13*F61^2</f>
        <v>6.7371731877053998E-3</v>
      </c>
      <c r="Q61" s="96">
        <f>+C61-15018.5</f>
        <v>23555.917999999998</v>
      </c>
      <c r="R61" s="31">
        <f>+(U61-G61)^2</f>
        <v>1.3667024583515858E-6</v>
      </c>
    </row>
    <row r="62" spans="1:21" x14ac:dyDescent="0.2">
      <c r="A62" s="28" t="s">
        <v>53</v>
      </c>
      <c r="B62" s="29" t="s">
        <v>46</v>
      </c>
      <c r="C62" s="28">
        <v>39690.337</v>
      </c>
      <c r="E62" s="30">
        <f>+(C62-C$7)/C$8</f>
        <v>-15639.005494815105</v>
      </c>
      <c r="F62" s="31">
        <f>ROUND(2*E62,0)/2</f>
        <v>-15639</v>
      </c>
      <c r="G62" s="31">
        <f>+C62-(C$7+F62*C$8)</f>
        <v>-1.8945689953397959E-3</v>
      </c>
      <c r="H62" s="31">
        <f>G62</f>
        <v>-1.8945689953397959E-3</v>
      </c>
      <c r="I62" s="31"/>
      <c r="J62" s="17"/>
      <c r="M62" s="31"/>
      <c r="N62" s="31"/>
      <c r="O62" s="31"/>
      <c r="P62" s="11">
        <f>+D$11+D$12*F62+D$13*F62^2</f>
        <v>5.3091004702976756E-3</v>
      </c>
      <c r="Q62" s="96">
        <f>+C62-15018.5</f>
        <v>24671.837</v>
      </c>
      <c r="R62" s="31">
        <f>+(U62-G62)^2</f>
        <v>3.5893916781028438E-6</v>
      </c>
    </row>
    <row r="63" spans="1:21" s="31" customFormat="1" x14ac:dyDescent="0.2">
      <c r="A63" s="30" t="s">
        <v>55</v>
      </c>
      <c r="B63" s="12" t="s">
        <v>48</v>
      </c>
      <c r="C63" s="34">
        <v>40010.438999999998</v>
      </c>
      <c r="D63" s="34"/>
      <c r="E63" s="31">
        <f>+(C63-C$7)/C$8</f>
        <v>-14710.614232147971</v>
      </c>
      <c r="F63" s="31">
        <f>ROUND(2*E63,0)/2</f>
        <v>-14710.5</v>
      </c>
      <c r="J63" s="17"/>
      <c r="P63" s="11">
        <f>+D$11+D$12*F63+D$13*F63^2</f>
        <v>4.9202582748067662E-3</v>
      </c>
      <c r="Q63" s="96">
        <f>+C63-15018.5</f>
        <v>24991.938999999998</v>
      </c>
      <c r="R63" s="31" t="e">
        <f>+(#REF!-U63)^2</f>
        <v>#REF!</v>
      </c>
      <c r="U63" s="31">
        <f>+C63-(C$7+F63*C$8)</f>
        <v>-3.9386345495586284E-2</v>
      </c>
    </row>
    <row r="64" spans="1:21" x14ac:dyDescent="0.2">
      <c r="A64" s="28" t="s">
        <v>53</v>
      </c>
      <c r="B64" s="29" t="s">
        <v>48</v>
      </c>
      <c r="C64" s="28">
        <v>40010.476000000002</v>
      </c>
      <c r="E64" s="30">
        <f>+(C64-C$7)/C$8</f>
        <v>-14710.506921113607</v>
      </c>
      <c r="F64" s="31">
        <f>ROUND(2*E64,0)/2</f>
        <v>-14710.5</v>
      </c>
      <c r="G64" s="31">
        <f>+C64-(C$7+F64*C$8)</f>
        <v>-2.3863454916863702E-3</v>
      </c>
      <c r="H64" s="31">
        <f>G64</f>
        <v>-2.3863454916863702E-3</v>
      </c>
      <c r="I64" s="31"/>
      <c r="J64" s="17"/>
      <c r="M64" s="31"/>
      <c r="N64" s="31"/>
      <c r="O64" s="31"/>
      <c r="P64" s="11">
        <f>+D$11+D$12*F64+D$13*F64^2</f>
        <v>4.9202582748067662E-3</v>
      </c>
      <c r="Q64" s="96">
        <f>+C64-15018.5</f>
        <v>24991.976000000002</v>
      </c>
      <c r="R64" s="31">
        <f>+(U64-G64)^2</f>
        <v>5.6946448056918644E-6</v>
      </c>
    </row>
    <row r="65" spans="1:32" x14ac:dyDescent="0.2">
      <c r="A65" s="28" t="s">
        <v>53</v>
      </c>
      <c r="B65" s="29" t="s">
        <v>48</v>
      </c>
      <c r="C65" s="28">
        <v>40050.468999999997</v>
      </c>
      <c r="E65" s="30">
        <f>+(C65-C$7)/C$8</f>
        <v>-14594.515294170189</v>
      </c>
      <c r="F65" s="31">
        <f>ROUND(2*E65,0)/2</f>
        <v>-14594.5</v>
      </c>
      <c r="G65" s="31">
        <f>+C65-(C$7+F65*C$8)</f>
        <v>-5.2733094998984598E-3</v>
      </c>
      <c r="H65" s="31">
        <f>G65</f>
        <v>-5.2733094998984598E-3</v>
      </c>
      <c r="I65" s="31"/>
      <c r="J65" s="17"/>
      <c r="M65" s="31"/>
      <c r="N65" s="31"/>
      <c r="O65" s="31"/>
      <c r="P65" s="11">
        <f>+D$11+D$12*F65+D$13*F65^2</f>
        <v>4.8723323869995791E-3</v>
      </c>
      <c r="Q65" s="96">
        <f>+C65-15018.5</f>
        <v>25031.968999999997</v>
      </c>
      <c r="R65" s="31">
        <f>+(U65-G65)^2</f>
        <v>2.7807793081719342E-5</v>
      </c>
    </row>
    <row r="66" spans="1:32" x14ac:dyDescent="0.2">
      <c r="A66" s="28" t="s">
        <v>53</v>
      </c>
      <c r="B66" s="29" t="s">
        <v>46</v>
      </c>
      <c r="C66" s="28">
        <v>40574.381999999998</v>
      </c>
      <c r="E66" s="30">
        <f>+(C66-C$7)/C$8</f>
        <v>-13075.011349809554</v>
      </c>
      <c r="F66" s="31">
        <f>ROUND(2*E66,0)/2</f>
        <v>-13075</v>
      </c>
      <c r="G66" s="31">
        <f>+C66-(C$7+F66*C$8)</f>
        <v>-3.9133250029408373E-3</v>
      </c>
      <c r="H66" s="31">
        <f>G66</f>
        <v>-3.9133250029408373E-3</v>
      </c>
      <c r="I66" s="31"/>
      <c r="J66" s="17"/>
      <c r="M66" s="31"/>
      <c r="N66" s="31"/>
      <c r="O66" s="31"/>
      <c r="P66" s="11">
        <f>+D$11+D$12*F66+D$13*F66^2</f>
        <v>4.2579425524834564E-3</v>
      </c>
      <c r="Q66" s="96">
        <f>+C66-15018.5</f>
        <v>25555.881999999998</v>
      </c>
      <c r="R66" s="31">
        <f>+(U66-G66)^2</f>
        <v>1.5314112578641904E-5</v>
      </c>
    </row>
    <row r="67" spans="1:32" x14ac:dyDescent="0.2">
      <c r="A67" s="28" t="s">
        <v>53</v>
      </c>
      <c r="B67" s="29" t="s">
        <v>46</v>
      </c>
      <c r="C67" s="28">
        <v>40597.137999999999</v>
      </c>
      <c r="E67" s="30">
        <f>+(C67-C$7)/C$8</f>
        <v>-13009.012163383808</v>
      </c>
      <c r="F67" s="31">
        <f>ROUND(2*E67,0)/2</f>
        <v>-13009</v>
      </c>
      <c r="G67" s="31">
        <f>+C67-(C$7+F67*C$8)</f>
        <v>-4.1938389986171387E-3</v>
      </c>
      <c r="H67" s="31">
        <f>G67</f>
        <v>-4.1938389986171387E-3</v>
      </c>
      <c r="I67" s="31"/>
      <c r="J67" s="17"/>
      <c r="M67" s="31"/>
      <c r="N67" s="31"/>
      <c r="O67" s="31"/>
      <c r="P67" s="11">
        <f>+D$11+D$12*F67+D$13*F67^2</f>
        <v>4.2318204755477321E-3</v>
      </c>
      <c r="Q67" s="96">
        <f>+C67-15018.5</f>
        <v>25578.637999999999</v>
      </c>
      <c r="R67" s="31">
        <f>+(U67-G67)^2</f>
        <v>1.7588285546322005E-5</v>
      </c>
    </row>
    <row r="68" spans="1:32" s="31" customFormat="1" x14ac:dyDescent="0.2">
      <c r="A68" s="30" t="s">
        <v>56</v>
      </c>
      <c r="B68" s="12" t="s">
        <v>48</v>
      </c>
      <c r="C68" s="34">
        <v>40713.502999999997</v>
      </c>
      <c r="D68" s="34"/>
      <c r="E68" s="31">
        <f>+(C68-C$7)/C$8</f>
        <v>-12671.518960341467</v>
      </c>
      <c r="F68" s="31">
        <f>ROUND(2*E68,0)/2</f>
        <v>-12671.5</v>
      </c>
      <c r="G68" s="31">
        <f>+C68-(C$7+F68*C$8)</f>
        <v>-6.537376502819825E-3</v>
      </c>
      <c r="I68" s="31">
        <f>G68</f>
        <v>-6.537376502819825E-3</v>
      </c>
      <c r="J68" s="17"/>
      <c r="P68" s="11">
        <f>+D$11+D$12*F68+D$13*F68^2</f>
        <v>4.0989758578532315E-3</v>
      </c>
      <c r="Q68" s="96">
        <f>+C68-15018.5</f>
        <v>25695.002999999997</v>
      </c>
      <c r="R68" s="31">
        <f>+(U68-G68)^2</f>
        <v>4.2737291539620767E-5</v>
      </c>
    </row>
    <row r="69" spans="1:32" s="31" customFormat="1" x14ac:dyDescent="0.2">
      <c r="A69" s="30" t="s">
        <v>56</v>
      </c>
      <c r="B69" s="12"/>
      <c r="C69" s="34">
        <v>40720.578999999998</v>
      </c>
      <c r="D69" s="34"/>
      <c r="E69" s="31">
        <f>+(C69-C$7)/C$8</f>
        <v>-12650.996450095878</v>
      </c>
      <c r="F69" s="31">
        <f>ROUND(2*E69,0)/2</f>
        <v>-12651</v>
      </c>
      <c r="G69" s="31">
        <f>+C69-(C$7+F69*C$8)</f>
        <v>1.2239790012245066E-3</v>
      </c>
      <c r="I69" s="31">
        <f>G69</f>
        <v>1.2239790012245066E-3</v>
      </c>
      <c r="J69" s="17"/>
      <c r="P69" s="11">
        <f>+D$11+D$12*F69+D$13*F69^2</f>
        <v>4.0909463436283496E-3</v>
      </c>
      <c r="Q69" s="96">
        <f>+C69-15018.5</f>
        <v>25702.078999999998</v>
      </c>
      <c r="R69" s="31">
        <f>+(U69-G69)^2</f>
        <v>1.4981245954385408E-6</v>
      </c>
    </row>
    <row r="70" spans="1:32" s="31" customFormat="1" x14ac:dyDescent="0.2">
      <c r="A70" s="30" t="s">
        <v>56</v>
      </c>
      <c r="B70" s="12" t="s">
        <v>48</v>
      </c>
      <c r="C70" s="34">
        <v>40725.567000000003</v>
      </c>
      <c r="D70" s="34"/>
      <c r="E70" s="31">
        <f>+(C70-C$7)/C$8</f>
        <v>-12636.529762545697</v>
      </c>
      <c r="F70" s="31">
        <f>ROUND(2*E70,0)/2</f>
        <v>-12636.5</v>
      </c>
      <c r="G70" s="31">
        <f>+C70-(C$7+F70*C$8)</f>
        <v>-1.0261891497066244E-2</v>
      </c>
      <c r="I70" s="31">
        <f>G70</f>
        <v>-1.0261891497066244E-2</v>
      </c>
      <c r="J70" s="17"/>
      <c r="P70" s="11">
        <f>+D$11+D$12*F70+D$13*F70^2</f>
        <v>4.0852696671784547E-3</v>
      </c>
      <c r="Q70" s="96">
        <f>+C70-15018.5</f>
        <v>25707.067000000003</v>
      </c>
      <c r="R70" s="31">
        <f>+(U70-G70)^2</f>
        <v>1.0530641709756049E-4</v>
      </c>
      <c r="AB70" s="31">
        <v>12</v>
      </c>
      <c r="AD70" s="31" t="s">
        <v>57</v>
      </c>
      <c r="AF70" s="31" t="s">
        <v>58</v>
      </c>
    </row>
    <row r="71" spans="1:32" s="31" customFormat="1" x14ac:dyDescent="0.2">
      <c r="A71" s="30" t="s">
        <v>56</v>
      </c>
      <c r="B71" s="12" t="s">
        <v>48</v>
      </c>
      <c r="C71" s="34">
        <v>40731.427000000003</v>
      </c>
      <c r="D71" s="34"/>
      <c r="E71" s="31">
        <f>+(C71-C$7)/C$8</f>
        <v>-12619.534014942652</v>
      </c>
      <c r="F71" s="31">
        <f>ROUND(2*E71,0)/2</f>
        <v>-12619.5</v>
      </c>
      <c r="G71" s="31">
        <f>+C71-(C$7+F71*C$8)</f>
        <v>-1.1728084493370261E-2</v>
      </c>
      <c r="I71" s="31">
        <f>G71</f>
        <v>-1.1728084493370261E-2</v>
      </c>
      <c r="J71" s="17"/>
      <c r="P71" s="11">
        <f>+D$11+D$12*F71+D$13*F71^2</f>
        <v>4.0786171404147602E-3</v>
      </c>
      <c r="Q71" s="96">
        <f>+C71-15018.5</f>
        <v>25712.927000000003</v>
      </c>
      <c r="R71" s="31">
        <f>+(U71-G71)^2</f>
        <v>1.3754796588363196E-4</v>
      </c>
    </row>
    <row r="72" spans="1:32" s="31" customFormat="1" x14ac:dyDescent="0.2">
      <c r="A72" s="30" t="s">
        <v>56</v>
      </c>
      <c r="B72" s="12" t="s">
        <v>48</v>
      </c>
      <c r="C72" s="34">
        <v>40733.491000000002</v>
      </c>
      <c r="D72" s="34"/>
      <c r="E72" s="31">
        <f>+(C72-C$7)/C$8</f>
        <v>-12613.547799404656</v>
      </c>
      <c r="F72" s="31">
        <f>ROUND(2*E72,0)/2</f>
        <v>-12613.5</v>
      </c>
      <c r="G72" s="31">
        <f>+C72-(C$7+F72*C$8)</f>
        <v>-1.6480858495924622E-2</v>
      </c>
      <c r="I72" s="31">
        <f>G72</f>
        <v>-1.6480858495924622E-2</v>
      </c>
      <c r="J72" s="17"/>
      <c r="P72" s="11">
        <f>+D$11+D$12*F72+D$13*F72^2</f>
        <v>4.0762699337824025E-3</v>
      </c>
      <c r="Q72" s="96">
        <f>+C72-15018.5</f>
        <v>25714.991000000002</v>
      </c>
      <c r="R72" s="31">
        <f>+(U72-G72)^2</f>
        <v>2.7161869676269078E-4</v>
      </c>
      <c r="AA72" s="31" t="s">
        <v>59</v>
      </c>
      <c r="AB72" s="31">
        <v>6</v>
      </c>
      <c r="AD72" s="31" t="s">
        <v>57</v>
      </c>
      <c r="AF72" s="31" t="s">
        <v>58</v>
      </c>
    </row>
    <row r="73" spans="1:32" s="31" customFormat="1" x14ac:dyDescent="0.2">
      <c r="A73" s="30" t="s">
        <v>56</v>
      </c>
      <c r="B73" s="12"/>
      <c r="C73" s="34">
        <v>40735.408000000003</v>
      </c>
      <c r="D73" s="34"/>
      <c r="E73" s="31">
        <f>+(C73-C$7)/C$8</f>
        <v>-12607.987927705841</v>
      </c>
      <c r="F73" s="31">
        <f>ROUND(2*E73,0)/2</f>
        <v>-12608</v>
      </c>
      <c r="G73" s="31">
        <f>+C73-(C$7+F73*C$8)</f>
        <v>4.1624320074333809E-3</v>
      </c>
      <c r="I73" s="31">
        <f>G73</f>
        <v>4.1624320074333809E-3</v>
      </c>
      <c r="J73" s="17"/>
      <c r="P73" s="11">
        <f>+D$11+D$12*F73+D$13*F73^2</f>
        <v>4.0741186686982138E-3</v>
      </c>
      <c r="Q73" s="96">
        <f>+C73-15018.5</f>
        <v>25716.908000000003</v>
      </c>
      <c r="R73" s="31">
        <f>+(U73-G73)^2</f>
        <v>1.7325840216505886E-5</v>
      </c>
    </row>
    <row r="74" spans="1:32" s="31" customFormat="1" x14ac:dyDescent="0.2">
      <c r="A74" s="30" t="s">
        <v>56</v>
      </c>
      <c r="B74" s="12" t="s">
        <v>48</v>
      </c>
      <c r="C74" s="34">
        <v>40735.574000000001</v>
      </c>
      <c r="D74" s="34"/>
      <c r="E74" s="31">
        <f>+(C74-C$7)/C$8</f>
        <v>-12607.506478200368</v>
      </c>
      <c r="F74" s="31">
        <f>ROUND(2*E74,0)/2</f>
        <v>-12607.5</v>
      </c>
      <c r="G74" s="31">
        <f>+C74-(C$7+F74*C$8)</f>
        <v>-2.233632498246152E-3</v>
      </c>
      <c r="I74" s="31">
        <f>G74</f>
        <v>-2.233632498246152E-3</v>
      </c>
      <c r="J74" s="17"/>
      <c r="P74" s="11">
        <f>+D$11+D$12*F74+D$13*F74^2</f>
        <v>4.0739231153188041E-3</v>
      </c>
      <c r="Q74" s="96">
        <f>+C74-15018.5</f>
        <v>25717.074000000001</v>
      </c>
      <c r="R74" s="31">
        <f>+(U74-G74)^2</f>
        <v>4.989114137221346E-6</v>
      </c>
      <c r="AA74" s="31" t="s">
        <v>59</v>
      </c>
      <c r="AB74" s="31">
        <v>6</v>
      </c>
      <c r="AD74" s="31" t="s">
        <v>57</v>
      </c>
      <c r="AF74" s="31" t="s">
        <v>58</v>
      </c>
    </row>
    <row r="75" spans="1:32" s="31" customFormat="1" x14ac:dyDescent="0.2">
      <c r="A75" s="30" t="s">
        <v>56</v>
      </c>
      <c r="B75" s="12"/>
      <c r="C75" s="34">
        <v>40740.572999999997</v>
      </c>
      <c r="D75" s="34"/>
      <c r="E75" s="31">
        <f>+(C75-C$7)/C$8</f>
        <v>-12593.007887369729</v>
      </c>
      <c r="F75" s="31">
        <f>ROUND(2*E75,0)/2</f>
        <v>-12593</v>
      </c>
      <c r="G75" s="31">
        <f>+C75-(C$7+F75*C$8)</f>
        <v>-2.7195030052098446E-3</v>
      </c>
      <c r="I75" s="31">
        <f>G75</f>
        <v>-2.7195030052098446E-3</v>
      </c>
      <c r="J75" s="17"/>
      <c r="P75" s="11">
        <f>+D$11+D$12*F75+D$13*F75^2</f>
        <v>4.0682532399090492E-3</v>
      </c>
      <c r="Q75" s="96">
        <f>+C75-15018.5</f>
        <v>25722.072999999997</v>
      </c>
      <c r="R75" s="31">
        <f>+(U75-G75)^2</f>
        <v>7.3956965953453758E-6</v>
      </c>
    </row>
    <row r="76" spans="1:32" s="31" customFormat="1" x14ac:dyDescent="0.2">
      <c r="A76" s="30" t="s">
        <v>56</v>
      </c>
      <c r="B76" s="12" t="s">
        <v>48</v>
      </c>
      <c r="C76" s="34">
        <v>40741.432999999997</v>
      </c>
      <c r="D76" s="34"/>
      <c r="E76" s="31">
        <f>+(C76-C$7)/C$8</f>
        <v>-12590.513630895561</v>
      </c>
      <c r="F76" s="31">
        <f>ROUND(2*E76,0)/2</f>
        <v>-12590.5</v>
      </c>
      <c r="G76" s="31">
        <f>+C76-(C$7+F76*C$8)</f>
        <v>-4.6998254983918741E-3</v>
      </c>
      <c r="I76" s="31">
        <f>G76</f>
        <v>-4.6998254983918741E-3</v>
      </c>
      <c r="J76" s="17"/>
      <c r="P76" s="11">
        <f>+D$11+D$12*F76+D$13*F76^2</f>
        <v>4.0672759043106216E-3</v>
      </c>
      <c r="Q76" s="96">
        <f>+C76-15018.5</f>
        <v>25722.932999999997</v>
      </c>
      <c r="R76" s="31">
        <f>+(U76-G76)^2</f>
        <v>2.208835971533443E-5</v>
      </c>
      <c r="AA76" s="31" t="s">
        <v>59</v>
      </c>
      <c r="AB76" s="31">
        <v>7</v>
      </c>
      <c r="AD76" s="31" t="s">
        <v>57</v>
      </c>
      <c r="AF76" s="31" t="s">
        <v>58</v>
      </c>
    </row>
    <row r="77" spans="1:32" s="31" customFormat="1" x14ac:dyDescent="0.2">
      <c r="A77" s="30" t="s">
        <v>56</v>
      </c>
      <c r="B77" s="12" t="s">
        <v>48</v>
      </c>
      <c r="C77" s="34">
        <v>40742.474999999999</v>
      </c>
      <c r="D77" s="34"/>
      <c r="E77" s="31">
        <f>+(C77-C$7)/C$8</f>
        <v>-12587.491520144298</v>
      </c>
      <c r="F77" s="31">
        <f>ROUND(2*E77,0)/2</f>
        <v>-12587.5</v>
      </c>
      <c r="G77" s="31">
        <f>+C77-(C$7+F77*C$8)</f>
        <v>2.9237874987302348E-3</v>
      </c>
      <c r="I77" s="31">
        <f>G77</f>
        <v>2.9237874987302348E-3</v>
      </c>
      <c r="J77" s="17"/>
      <c r="P77" s="11">
        <f>+D$11+D$12*F77+D$13*F77^2</f>
        <v>4.0661031905478498E-3</v>
      </c>
      <c r="Q77" s="96">
        <f>+C77-15018.5</f>
        <v>25723.974999999999</v>
      </c>
      <c r="R77" s="31">
        <f>+(U77-G77)^2</f>
        <v>8.5485333377312026E-6</v>
      </c>
      <c r="AA77" s="31" t="s">
        <v>59</v>
      </c>
      <c r="AB77" s="31">
        <v>6</v>
      </c>
      <c r="AD77" s="31" t="s">
        <v>57</v>
      </c>
      <c r="AF77" s="31" t="s">
        <v>58</v>
      </c>
    </row>
    <row r="78" spans="1:32" s="31" customFormat="1" x14ac:dyDescent="0.2">
      <c r="A78" s="30" t="s">
        <v>56</v>
      </c>
      <c r="B78" s="12" t="s">
        <v>48</v>
      </c>
      <c r="C78" s="34">
        <v>40743.516000000003</v>
      </c>
      <c r="D78" s="34"/>
      <c r="E78" s="31">
        <f>+(C78-C$7)/C$8</f>
        <v>-12584.472309691253</v>
      </c>
      <c r="F78" s="31">
        <f>ROUND(2*E78,0)/2</f>
        <v>-12584.5</v>
      </c>
      <c r="G78" s="31">
        <f>+C78-(C$7+F78*C$8)</f>
        <v>9.5474005065625533E-3</v>
      </c>
      <c r="I78" s="31">
        <f>G78</f>
        <v>9.5474005065625533E-3</v>
      </c>
      <c r="J78" s="17"/>
      <c r="P78" s="11">
        <f>+D$11+D$12*F78+D$13*F78^2</f>
        <v>4.0649305738272683E-3</v>
      </c>
      <c r="Q78" s="96">
        <f>+C78-15018.5</f>
        <v>25725.016000000003</v>
      </c>
      <c r="R78" s="31">
        <f>+(U78-G78)^2</f>
        <v>9.1152856432710907E-5</v>
      </c>
      <c r="AA78" s="31" t="s">
        <v>59</v>
      </c>
      <c r="AB78" s="31">
        <v>10</v>
      </c>
      <c r="AD78" s="31" t="s">
        <v>57</v>
      </c>
      <c r="AF78" s="31" t="s">
        <v>58</v>
      </c>
    </row>
    <row r="79" spans="1:32" s="31" customFormat="1" x14ac:dyDescent="0.2">
      <c r="A79" s="30" t="s">
        <v>60</v>
      </c>
      <c r="B79" s="12" t="s">
        <v>48</v>
      </c>
      <c r="C79" s="34">
        <v>40750.400000000001</v>
      </c>
      <c r="D79" s="34"/>
      <c r="E79" s="31">
        <f>+(C79-C$7)/C$8</f>
        <v>-12564.506656705022</v>
      </c>
      <c r="F79" s="31">
        <f>ROUND(2*E79,0)/2</f>
        <v>-12564.5</v>
      </c>
      <c r="G79" s="31">
        <f>+C79-(C$7+F79*C$8)</f>
        <v>-2.2951794962864369E-3</v>
      </c>
      <c r="I79" s="31">
        <f>G79</f>
        <v>-2.2951794962864369E-3</v>
      </c>
      <c r="J79" s="17"/>
      <c r="P79" s="11">
        <f>+D$11+D$12*F79+D$13*F79^2</f>
        <v>4.0571156089904623E-3</v>
      </c>
      <c r="Q79" s="96">
        <f>+C79-15018.5</f>
        <v>25731.9</v>
      </c>
      <c r="R79" s="31">
        <f>+(U79-G79)^2</f>
        <v>5.2678489201736623E-6</v>
      </c>
      <c r="AA79" s="31" t="s">
        <v>59</v>
      </c>
      <c r="AB79" s="31">
        <v>8</v>
      </c>
      <c r="AD79" s="31" t="s">
        <v>61</v>
      </c>
      <c r="AF79" s="31" t="s">
        <v>58</v>
      </c>
    </row>
    <row r="80" spans="1:32" s="31" customFormat="1" x14ac:dyDescent="0.2">
      <c r="A80" s="30" t="s">
        <v>60</v>
      </c>
      <c r="B80" s="12" t="s">
        <v>48</v>
      </c>
      <c r="C80" s="34">
        <v>40753.502</v>
      </c>
      <c r="D80" s="34"/>
      <c r="E80" s="31">
        <f>+(C80-C$7)/C$8</f>
        <v>-12555.509931608669</v>
      </c>
      <c r="F80" s="31">
        <f>ROUND(2*E80,0)/2</f>
        <v>-12555.5</v>
      </c>
      <c r="G80" s="31">
        <f>+C80-(C$7+F80*C$8)</f>
        <v>-3.4243404952576384E-3</v>
      </c>
      <c r="I80" s="31">
        <f>G80</f>
        <v>-3.4243404952576384E-3</v>
      </c>
      <c r="J80" s="17"/>
      <c r="P80" s="11">
        <f>+D$11+D$12*F80+D$13*F80^2</f>
        <v>4.053600281925653E-3</v>
      </c>
      <c r="Q80" s="96">
        <f>+C80-15018.5</f>
        <v>25735.002</v>
      </c>
      <c r="R80" s="31">
        <f>+(U80-G80)^2</f>
        <v>1.1726107827461328E-5</v>
      </c>
      <c r="AA80" s="31" t="s">
        <v>59</v>
      </c>
      <c r="AB80" s="31">
        <v>5</v>
      </c>
      <c r="AD80" s="31" t="s">
        <v>57</v>
      </c>
      <c r="AF80" s="31" t="s">
        <v>58</v>
      </c>
    </row>
    <row r="81" spans="1:32" s="31" customFormat="1" x14ac:dyDescent="0.2">
      <c r="A81" s="30" t="s">
        <v>60</v>
      </c>
      <c r="B81" s="12" t="s">
        <v>48</v>
      </c>
      <c r="C81" s="34">
        <v>40763.493999999999</v>
      </c>
      <c r="D81" s="34"/>
      <c r="E81" s="31">
        <f>+(C81-C$7)/C$8</f>
        <v>-12526.530151736726</v>
      </c>
      <c r="F81" s="31">
        <f>ROUND(2*E81,0)/2</f>
        <v>-12526.5</v>
      </c>
      <c r="G81" s="31">
        <f>+C81-(C$7+F81*C$8)</f>
        <v>-1.0396081495855469E-2</v>
      </c>
      <c r="I81" s="31">
        <f>G81</f>
        <v>-1.0396081495855469E-2</v>
      </c>
      <c r="J81" s="17"/>
      <c r="P81" s="11">
        <f>+D$11+D$12*F81+D$13*F81^2</f>
        <v>4.0422790580775577E-3</v>
      </c>
      <c r="Q81" s="96">
        <f>+C81-15018.5</f>
        <v>25744.993999999999</v>
      </c>
      <c r="R81" s="31">
        <f>+(U81-G81)^2</f>
        <v>1.080785104684685E-4</v>
      </c>
      <c r="AA81" s="31" t="s">
        <v>59</v>
      </c>
      <c r="AB81" s="31">
        <v>6</v>
      </c>
      <c r="AD81" s="31" t="s">
        <v>57</v>
      </c>
      <c r="AF81" s="31" t="s">
        <v>58</v>
      </c>
    </row>
    <row r="82" spans="1:32" s="31" customFormat="1" x14ac:dyDescent="0.2">
      <c r="A82" s="30" t="s">
        <v>60</v>
      </c>
      <c r="B82" s="12" t="s">
        <v>48</v>
      </c>
      <c r="C82" s="34">
        <v>40780.411</v>
      </c>
      <c r="D82" s="34"/>
      <c r="E82" s="31">
        <f>+(C82-C$7)/C$8</f>
        <v>-12477.465806651282</v>
      </c>
      <c r="F82" s="31">
        <f>ROUND(2*E82,0)/2</f>
        <v>-12477.5</v>
      </c>
      <c r="G82" s="31">
        <f>+C82-(C$7+F82*C$8)</f>
        <v>1.178959750541253E-2</v>
      </c>
      <c r="I82" s="31">
        <f>G82</f>
        <v>1.178959750541253E-2</v>
      </c>
      <c r="J82" s="17"/>
      <c r="P82" s="11">
        <f>+D$11+D$12*F82+D$13*F82^2</f>
        <v>4.0231706989362192E-3</v>
      </c>
      <c r="Q82" s="96">
        <f>+C82-15018.5</f>
        <v>25761.911</v>
      </c>
      <c r="R82" s="31">
        <f>+(U82-G82)^2</f>
        <v>1.3899460933962935E-4</v>
      </c>
      <c r="AA82" s="31" t="s">
        <v>59</v>
      </c>
      <c r="AB82" s="31">
        <v>6</v>
      </c>
      <c r="AD82" s="31" t="s">
        <v>57</v>
      </c>
      <c r="AF82" s="31" t="s">
        <v>58</v>
      </c>
    </row>
    <row r="83" spans="1:32" s="31" customFormat="1" x14ac:dyDescent="0.2">
      <c r="A83" s="30" t="s">
        <v>60</v>
      </c>
      <c r="B83" s="12" t="s">
        <v>48</v>
      </c>
      <c r="C83" s="34">
        <v>40790.392999999996</v>
      </c>
      <c r="D83" s="34"/>
      <c r="E83" s="31">
        <f>+(C83-C$7)/C$8</f>
        <v>-12448.515029761604</v>
      </c>
      <c r="F83" s="31">
        <f>ROUND(2*E83,0)/2</f>
        <v>-12448.5</v>
      </c>
      <c r="G83" s="31">
        <f>+C83-(C$7+F83*C$8)</f>
        <v>-5.1821435044985265E-3</v>
      </c>
      <c r="I83" s="31">
        <f>G83</f>
        <v>-5.1821435044985265E-3</v>
      </c>
      <c r="J83" s="17"/>
      <c r="P83" s="11">
        <f>+D$11+D$12*F83+D$13*F83^2</f>
        <v>4.0118738650251782E-3</v>
      </c>
      <c r="Q83" s="96">
        <f>+C83-15018.5</f>
        <v>25771.892999999996</v>
      </c>
      <c r="R83" s="31">
        <f>+(U83-G83)^2</f>
        <v>2.6854611301216268E-5</v>
      </c>
    </row>
    <row r="84" spans="1:32" s="31" customFormat="1" x14ac:dyDescent="0.2">
      <c r="A84" s="30" t="s">
        <v>60</v>
      </c>
      <c r="B84" s="12"/>
      <c r="C84" s="34">
        <v>40795.400999999998</v>
      </c>
      <c r="D84" s="34"/>
      <c r="E84" s="31">
        <f>+(C84-C$7)/C$8</f>
        <v>-12433.990336246916</v>
      </c>
      <c r="F84" s="31">
        <f>ROUND(2*E84,0)/2</f>
        <v>-12434</v>
      </c>
      <c r="G84" s="31">
        <f>+C84-(C$7+F84*C$8)</f>
        <v>3.3319860012852587E-3</v>
      </c>
      <c r="I84" s="31">
        <f>G84</f>
        <v>3.3319860012852587E-3</v>
      </c>
      <c r="J84" s="17"/>
      <c r="P84" s="11">
        <f>+D$11+D$12*F84+D$13*F84^2</f>
        <v>4.0062288485897277E-3</v>
      </c>
      <c r="Q84" s="96">
        <f>+C84-15018.5</f>
        <v>25776.900999999998</v>
      </c>
      <c r="R84" s="31">
        <f>+(U84-G84)^2</f>
        <v>1.1102130712760927E-5</v>
      </c>
      <c r="AA84" s="31" t="s">
        <v>59</v>
      </c>
      <c r="AB84" s="31">
        <v>6</v>
      </c>
      <c r="AD84" s="31" t="s">
        <v>57</v>
      </c>
      <c r="AF84" s="31" t="s">
        <v>58</v>
      </c>
    </row>
    <row r="85" spans="1:32" s="31" customFormat="1" x14ac:dyDescent="0.2">
      <c r="A85" s="30" t="s">
        <v>60</v>
      </c>
      <c r="B85" s="12"/>
      <c r="C85" s="34">
        <v>40795.406000000003</v>
      </c>
      <c r="D85" s="34"/>
      <c r="E85" s="31">
        <f>+(C85-C$7)/C$8</f>
        <v>-12433.975834755773</v>
      </c>
      <c r="F85" s="31">
        <f>ROUND(2*E85,0)/2</f>
        <v>-12434</v>
      </c>
      <c r="G85" s="31">
        <f>+C85-(C$7+F85*C$8)</f>
        <v>8.3319860059418716E-3</v>
      </c>
      <c r="I85" s="31">
        <f>G85</f>
        <v>8.3319860059418716E-3</v>
      </c>
      <c r="J85" s="17"/>
      <c r="P85" s="11">
        <f>+D$11+D$12*F85+D$13*F85^2</f>
        <v>4.0062288485897277E-3</v>
      </c>
      <c r="Q85" s="96">
        <f>+C85-15018.5</f>
        <v>25776.906000000003</v>
      </c>
      <c r="R85" s="31">
        <f>+(U85-G85)^2</f>
        <v>6.9421990803211176E-5</v>
      </c>
    </row>
    <row r="86" spans="1:32" s="31" customFormat="1" x14ac:dyDescent="0.2">
      <c r="A86" s="30" t="s">
        <v>60</v>
      </c>
      <c r="B86" s="12" t="s">
        <v>48</v>
      </c>
      <c r="C86" s="34">
        <v>40795.563000000002</v>
      </c>
      <c r="D86" s="34"/>
      <c r="E86" s="31">
        <f>+(C86-C$7)/C$8</f>
        <v>-12433.520487934329</v>
      </c>
      <c r="F86" s="31">
        <f>ROUND(2*E86,0)/2</f>
        <v>-12433.5</v>
      </c>
      <c r="G86" s="31">
        <f>+C86-(C$7+F86*C$8)</f>
        <v>-7.0640784979332238E-3</v>
      </c>
      <c r="I86" s="31">
        <f>G86</f>
        <v>-7.0640784979332238E-3</v>
      </c>
      <c r="J86" s="17"/>
      <c r="P86" s="11">
        <f>+D$11+D$12*F86+D$13*F86^2</f>
        <v>4.0060342332848197E-3</v>
      </c>
      <c r="Q86" s="96">
        <f>+C86-15018.5</f>
        <v>25777.063000000002</v>
      </c>
      <c r="R86" s="31">
        <f>+(U86-G86)^2</f>
        <v>4.9901205024962511E-5</v>
      </c>
    </row>
    <row r="87" spans="1:32" s="31" customFormat="1" x14ac:dyDescent="0.2">
      <c r="A87" s="30" t="s">
        <v>60</v>
      </c>
      <c r="B87" s="12"/>
      <c r="C87" s="34">
        <v>40796.44</v>
      </c>
      <c r="D87" s="34"/>
      <c r="E87" s="31">
        <f>+(C87-C$7)/C$8</f>
        <v>-12430.976926390322</v>
      </c>
      <c r="F87" s="31">
        <f>ROUND(2*E87,0)/2</f>
        <v>-12431</v>
      </c>
      <c r="G87" s="31">
        <f>+C87-(C$7+F87*C$8)</f>
        <v>7.955599001434166E-3</v>
      </c>
      <c r="I87" s="31">
        <f>G87</f>
        <v>7.955599001434166E-3</v>
      </c>
      <c r="J87" s="17"/>
      <c r="P87" s="11">
        <f>+D$11+D$12*F87+D$13*F87^2</f>
        <v>4.0050611971945271E-3</v>
      </c>
      <c r="Q87" s="96">
        <f>+C87-15018.5</f>
        <v>25777.940000000002</v>
      </c>
      <c r="R87" s="31">
        <f>+(U87-G87)^2</f>
        <v>6.3291555471620294E-5</v>
      </c>
      <c r="AA87" s="31" t="s">
        <v>59</v>
      </c>
      <c r="AF87" s="31" t="s">
        <v>62</v>
      </c>
    </row>
    <row r="88" spans="1:32" s="31" customFormat="1" x14ac:dyDescent="0.2">
      <c r="A88" s="30" t="s">
        <v>60</v>
      </c>
      <c r="B88" s="12"/>
      <c r="C88" s="34">
        <v>40799.527999999998</v>
      </c>
      <c r="D88" s="34"/>
      <c r="E88" s="31">
        <f>+(C88-C$7)/C$8</f>
        <v>-12422.020805469139</v>
      </c>
      <c r="F88" s="31">
        <f>ROUND(2*E88,0)/2</f>
        <v>-12422</v>
      </c>
      <c r="G88" s="31">
        <f>+C88-(C$7+F88*C$8)</f>
        <v>-7.1735620003892109E-3</v>
      </c>
      <c r="I88" s="31">
        <f>G88</f>
        <v>-7.1735620003892109E-3</v>
      </c>
      <c r="J88" s="17"/>
      <c r="P88" s="11">
        <f>+D$11+D$12*F88+D$13*F88^2</f>
        <v>4.001558825262065E-3</v>
      </c>
      <c r="Q88" s="96">
        <f>+C88-15018.5</f>
        <v>25781.027999999998</v>
      </c>
      <c r="R88" s="31">
        <f>+(U88-G88)^2</f>
        <v>5.1459991773428055E-5</v>
      </c>
      <c r="AA88" s="31" t="s">
        <v>59</v>
      </c>
      <c r="AB88" s="31">
        <v>8</v>
      </c>
      <c r="AD88" s="31" t="s">
        <v>57</v>
      </c>
      <c r="AF88" s="31" t="s">
        <v>58</v>
      </c>
    </row>
    <row r="89" spans="1:32" s="31" customFormat="1" x14ac:dyDescent="0.2">
      <c r="A89" s="30" t="s">
        <v>60</v>
      </c>
      <c r="B89" s="12" t="s">
        <v>48</v>
      </c>
      <c r="C89" s="34">
        <v>40803.493999999999</v>
      </c>
      <c r="D89" s="34"/>
      <c r="E89" s="31">
        <f>+(C89-C$7)/C$8</f>
        <v>-12410.518222705714</v>
      </c>
      <c r="F89" s="31">
        <f>ROUND(2*E89,0)/2</f>
        <v>-12410.5</v>
      </c>
      <c r="G89" s="31">
        <f>+C89-(C$7+F89*C$8)</f>
        <v>-6.2830454990034923E-3</v>
      </c>
      <c r="I89" s="31">
        <f>G89</f>
        <v>-6.2830454990034923E-3</v>
      </c>
      <c r="J89" s="17"/>
      <c r="P89" s="11">
        <f>+D$11+D$12*F89+D$13*F89^2</f>
        <v>3.9970848432203778E-3</v>
      </c>
      <c r="Q89" s="96">
        <f>+C89-15018.5</f>
        <v>25784.993999999999</v>
      </c>
      <c r="R89" s="31">
        <f>+(U89-G89)^2</f>
        <v>3.9476660742548043E-5</v>
      </c>
      <c r="AA89" s="31" t="s">
        <v>59</v>
      </c>
      <c r="AF89" s="31" t="s">
        <v>62</v>
      </c>
    </row>
    <row r="90" spans="1:32" s="31" customFormat="1" x14ac:dyDescent="0.2">
      <c r="A90" s="30" t="s">
        <v>63</v>
      </c>
      <c r="B90" s="12" t="s">
        <v>48</v>
      </c>
      <c r="C90" s="34">
        <v>40830.387999999999</v>
      </c>
      <c r="D90" s="34"/>
      <c r="E90" s="31">
        <f>+(C90-C$7)/C$8</f>
        <v>-12332.517602221711</v>
      </c>
      <c r="F90" s="31">
        <f>ROUND(2*E90,0)/2</f>
        <v>-12332.5</v>
      </c>
      <c r="G90" s="31">
        <f>+C90-(C$7+F90*C$8)</f>
        <v>-6.0691074977512471E-3</v>
      </c>
      <c r="I90" s="31">
        <f>G90</f>
        <v>-6.0691074977512471E-3</v>
      </c>
      <c r="J90" s="17"/>
      <c r="P90" s="11">
        <f>+D$11+D$12*F90+D$13*F90^2</f>
        <v>3.9667772099162123E-3</v>
      </c>
      <c r="Q90" s="96">
        <f>+C90-15018.5</f>
        <v>25811.887999999999</v>
      </c>
      <c r="R90" s="31">
        <f>+(U90-G90)^2</f>
        <v>3.6834065819260402E-5</v>
      </c>
    </row>
    <row r="91" spans="1:32" s="31" customFormat="1" x14ac:dyDescent="0.2">
      <c r="A91" s="30" t="s">
        <v>63</v>
      </c>
      <c r="B91" s="12"/>
      <c r="C91" s="34">
        <v>40844.343999999997</v>
      </c>
      <c r="D91" s="34"/>
      <c r="E91" s="31">
        <f>+(C91-C$7)/C$8</f>
        <v>-12292.041040182796</v>
      </c>
      <c r="F91" s="31">
        <f>ROUND(2*E91,0)/2</f>
        <v>-12292</v>
      </c>
      <c r="G91" s="31">
        <f>+C91-(C$7+F91*C$8)</f>
        <v>-1.4150331997370813E-2</v>
      </c>
      <c r="I91" s="31">
        <f>G91</f>
        <v>-1.4150331997370813E-2</v>
      </c>
      <c r="J91" s="17"/>
      <c r="P91" s="11">
        <f>+D$11+D$12*F91+D$13*F91^2</f>
        <v>3.9510664280360003E-3</v>
      </c>
      <c r="Q91" s="96">
        <f>+C91-15018.5</f>
        <v>25825.843999999997</v>
      </c>
      <c r="R91" s="31">
        <f>+(U91-G91)^2</f>
        <v>2.0023189563581626E-4</v>
      </c>
    </row>
    <row r="92" spans="1:32" s="31" customFormat="1" x14ac:dyDescent="0.2">
      <c r="A92" s="30" t="s">
        <v>63</v>
      </c>
      <c r="B92" s="12"/>
      <c r="C92" s="34">
        <v>40853.31</v>
      </c>
      <c r="D92" s="34"/>
      <c r="E92" s="31">
        <f>+(C92-C$7)/C$8</f>
        <v>-12266.036966290492</v>
      </c>
      <c r="F92" s="31">
        <f>ROUND(2*E92,0)/2</f>
        <v>-12266</v>
      </c>
      <c r="G92" s="31">
        <f>+C92-(C$7+F92*C$8)</f>
        <v>-1.2745685999107081E-2</v>
      </c>
      <c r="I92" s="31">
        <f>G92</f>
        <v>-1.2745685999107081E-2</v>
      </c>
      <c r="J92" s="17"/>
      <c r="P92" s="11">
        <f>+D$11+D$12*F92+D$13*F92^2</f>
        <v>3.940989815430904E-3</v>
      </c>
      <c r="Q92" s="96">
        <f>+C92-15018.5</f>
        <v>25834.809999999998</v>
      </c>
      <c r="R92" s="31">
        <f>+(U92-G92)^2</f>
        <v>1.6245251158783429E-4</v>
      </c>
    </row>
    <row r="93" spans="1:32" x14ac:dyDescent="0.2">
      <c r="A93" s="28" t="s">
        <v>53</v>
      </c>
      <c r="B93" s="29" t="s">
        <v>48</v>
      </c>
      <c r="C93" s="28">
        <v>40948.31</v>
      </c>
      <c r="E93" s="30">
        <f>+(C93-C$7)/C$8</f>
        <v>-11990.508634841835</v>
      </c>
      <c r="F93" s="31">
        <f>ROUND(2*E93,0)/2</f>
        <v>-11990.5</v>
      </c>
      <c r="G93" s="31">
        <f>+C93-(C$7+F93*C$8)</f>
        <v>-2.9772255002171732E-3</v>
      </c>
      <c r="H93" s="31">
        <f>G93</f>
        <v>-2.9772255002171732E-3</v>
      </c>
      <c r="I93" s="31"/>
      <c r="J93" s="17"/>
      <c r="M93" s="31"/>
      <c r="O93" s="31"/>
      <c r="P93" s="11">
        <f>+D$11+D$12*F93+D$13*F93^2</f>
        <v>3.8346642913346363E-3</v>
      </c>
      <c r="Q93" s="96">
        <f>+C93-15018.5</f>
        <v>25929.809999999998</v>
      </c>
      <c r="R93" s="31">
        <f>+(U93-G93)^2</f>
        <v>8.8638716791433978E-6</v>
      </c>
    </row>
    <row r="94" spans="1:32" s="31" customFormat="1" x14ac:dyDescent="0.2">
      <c r="A94" s="30" t="s">
        <v>64</v>
      </c>
      <c r="B94" s="12" t="s">
        <v>48</v>
      </c>
      <c r="C94" s="34">
        <v>41028.644999999997</v>
      </c>
      <c r="D94" s="34"/>
      <c r="E94" s="31">
        <f>+(C94-C$7)/C$8</f>
        <v>-11757.513176874178</v>
      </c>
      <c r="F94" s="31">
        <f>ROUND(2*E94,0)/2</f>
        <v>-11757.5</v>
      </c>
      <c r="G94" s="31">
        <f>+C94-(C$7+F94*C$8)</f>
        <v>-4.5432824990712106E-3</v>
      </c>
      <c r="I94" s="31">
        <f>G94</f>
        <v>-4.5432824990712106E-3</v>
      </c>
      <c r="J94" s="17"/>
      <c r="P94" s="11">
        <f>+D$11+D$12*F94+D$13*F94^2</f>
        <v>3.7453798272728172E-3</v>
      </c>
      <c r="Q94" s="96">
        <f>+C94-15018.5</f>
        <v>26010.144999999997</v>
      </c>
      <c r="R94" s="31">
        <f>+(U94-G94)^2</f>
        <v>2.0641415866366745E-5</v>
      </c>
    </row>
    <row r="95" spans="1:32" s="31" customFormat="1" x14ac:dyDescent="0.2">
      <c r="A95" s="30" t="s">
        <v>64</v>
      </c>
      <c r="B95" s="12"/>
      <c r="C95" s="34">
        <v>41043.642999999996</v>
      </c>
      <c r="D95" s="34"/>
      <c r="E95" s="31">
        <f>+(C95-C$7)/C$8</f>
        <v>-11714.014504084</v>
      </c>
      <c r="F95" s="31">
        <f>ROUND(2*E95,0)/2</f>
        <v>-11714</v>
      </c>
      <c r="G95" s="31">
        <f>+C95-(C$7+F95*C$8)</f>
        <v>-5.0008940015686676E-3</v>
      </c>
      <c r="I95" s="31">
        <f>G95</f>
        <v>-5.0008940015686676E-3</v>
      </c>
      <c r="J95" s="17"/>
      <c r="P95" s="11">
        <f>+D$11+D$12*F95+D$13*F95^2</f>
        <v>3.7287756837470678E-3</v>
      </c>
      <c r="Q95" s="96">
        <f>+C95-15018.5</f>
        <v>26025.142999999996</v>
      </c>
      <c r="R95" s="31">
        <f>+(U95-G95)^2</f>
        <v>2.5008940814925482E-5</v>
      </c>
    </row>
    <row r="96" spans="1:32" s="31" customFormat="1" x14ac:dyDescent="0.2">
      <c r="A96" s="30" t="s">
        <v>65</v>
      </c>
      <c r="B96" s="12"/>
      <c r="C96" s="34">
        <v>41070.546999999999</v>
      </c>
      <c r="D96" s="34"/>
      <c r="E96" s="31">
        <f>+(C96-C$7)/C$8</f>
        <v>-11635.984880617734</v>
      </c>
      <c r="F96" s="31">
        <f>ROUND(2*E96,0)/2</f>
        <v>-11636</v>
      </c>
      <c r="G96" s="31">
        <f>+C96-(C$7+F96*C$8)</f>
        <v>5.2130440017208457E-3</v>
      </c>
      <c r="I96" s="31">
        <f>G96</f>
        <v>5.2130440017208457E-3</v>
      </c>
      <c r="J96" s="17"/>
      <c r="P96" s="11">
        <f>+D$11+D$12*F96+D$13*F96^2</f>
        <v>3.699053829448345E-3</v>
      </c>
      <c r="Q96" s="96">
        <f>+C96-15018.5</f>
        <v>26052.046999999999</v>
      </c>
      <c r="R96" s="31">
        <f>+(U96-G96)^2</f>
        <v>2.7175827763877689E-5</v>
      </c>
    </row>
    <row r="97" spans="1:18" s="31" customFormat="1" x14ac:dyDescent="0.2">
      <c r="A97" s="30" t="s">
        <v>65</v>
      </c>
      <c r="B97" s="12"/>
      <c r="C97" s="34">
        <v>41080.535000000003</v>
      </c>
      <c r="D97" s="34"/>
      <c r="E97" s="31">
        <f>+(C97-C$7)/C$8</f>
        <v>-11607.016701938675</v>
      </c>
      <c r="F97" s="31">
        <f>ROUND(2*E97,0)/2</f>
        <v>-11607</v>
      </c>
      <c r="G97" s="31">
        <f>+C97-(C$7+F97*C$8)</f>
        <v>-5.7586969924159348E-3</v>
      </c>
      <c r="I97" s="31">
        <f>G97</f>
        <v>-5.7586969924159348E-3</v>
      </c>
      <c r="J97" s="17"/>
      <c r="P97" s="11">
        <f>+D$11+D$12*F97+D$13*F97^2</f>
        <v>3.6880201254351321E-3</v>
      </c>
      <c r="Q97" s="96">
        <f>+C97-15018.5</f>
        <v>26062.035000000003</v>
      </c>
      <c r="R97" s="31">
        <f>+(U97-G97)^2</f>
        <v>3.316259105046033E-5</v>
      </c>
    </row>
    <row r="98" spans="1:18" s="31" customFormat="1" x14ac:dyDescent="0.2">
      <c r="A98" s="30" t="s">
        <v>65</v>
      </c>
      <c r="B98" s="12"/>
      <c r="C98" s="34">
        <v>41088.472999999998</v>
      </c>
      <c r="D98" s="34"/>
      <c r="E98" s="31">
        <f>+(C98-C$7)/C$8</f>
        <v>-11583.994134622486</v>
      </c>
      <c r="F98" s="31">
        <f>ROUND(2*E98,0)/2</f>
        <v>-11584</v>
      </c>
      <c r="G98" s="31">
        <f>+C98-(C$7+F98*C$8)</f>
        <v>2.022335997025948E-3</v>
      </c>
      <c r="I98" s="31">
        <f>G98</f>
        <v>2.022335997025948E-3</v>
      </c>
      <c r="J98" s="17"/>
      <c r="P98" s="11">
        <f>+D$11+D$12*F98+D$13*F98^2</f>
        <v>3.6792757046493919E-3</v>
      </c>
      <c r="Q98" s="96">
        <f>+C98-15018.5</f>
        <v>26069.972999999998</v>
      </c>
      <c r="R98" s="31">
        <f>+(U98-G98)^2</f>
        <v>4.0898428848669352E-6</v>
      </c>
    </row>
    <row r="99" spans="1:18" s="31" customFormat="1" x14ac:dyDescent="0.2">
      <c r="A99" s="30" t="s">
        <v>65</v>
      </c>
      <c r="B99" s="12" t="s">
        <v>48</v>
      </c>
      <c r="C99" s="34">
        <v>41115.534</v>
      </c>
      <c r="D99" s="34"/>
      <c r="E99" s="31">
        <f>+(C99-C$7)/C$8</f>
        <v>-11505.509164334775</v>
      </c>
      <c r="F99" s="31">
        <f>ROUND(2*E99,0)/2</f>
        <v>-11505.5</v>
      </c>
      <c r="G99" s="31">
        <f>+C99-(C$7+F99*C$8)</f>
        <v>-3.1597904962836765E-3</v>
      </c>
      <c r="I99" s="31">
        <f>G99</f>
        <v>-3.1597904962836765E-3</v>
      </c>
      <c r="J99" s="17"/>
      <c r="P99" s="11">
        <f>+D$11+D$12*F99+D$13*F99^2</f>
        <v>3.6494735723103574E-3</v>
      </c>
      <c r="Q99" s="96">
        <f>+C99-15018.5</f>
        <v>26097.034</v>
      </c>
      <c r="R99" s="31">
        <f>+(U99-G99)^2</f>
        <v>9.9842759804046428E-6</v>
      </c>
    </row>
    <row r="100" spans="1:18" s="31" customFormat="1" x14ac:dyDescent="0.2">
      <c r="A100" s="30" t="s">
        <v>65</v>
      </c>
      <c r="B100" s="12" t="s">
        <v>48</v>
      </c>
      <c r="C100" s="34">
        <v>41116.571000000004</v>
      </c>
      <c r="D100" s="34"/>
      <c r="E100" s="31">
        <f>+(C100-C$7)/C$8</f>
        <v>-11502.501555074636</v>
      </c>
      <c r="F100" s="31">
        <f>ROUND(2*E100,0)/2</f>
        <v>-11502.5</v>
      </c>
      <c r="G100" s="31">
        <f>+C100-(C$7+F100*C$8)</f>
        <v>-5.361774965422228E-4</v>
      </c>
      <c r="I100" s="31">
        <f>G100</f>
        <v>-5.361774965422228E-4</v>
      </c>
      <c r="J100" s="17"/>
      <c r="P100" s="11">
        <f>+D$11+D$12*F100+D$13*F100^2</f>
        <v>3.6483359554729216E-3</v>
      </c>
      <c r="Q100" s="96">
        <f>+C100-15018.5</f>
        <v>26098.071000000004</v>
      </c>
      <c r="R100" s="31">
        <f>+(U100-G100)^2</f>
        <v>2.8748630779828534E-7</v>
      </c>
    </row>
    <row r="101" spans="1:18" s="31" customFormat="1" x14ac:dyDescent="0.2">
      <c r="A101" s="30" t="s">
        <v>66</v>
      </c>
      <c r="B101" s="12"/>
      <c r="C101" s="34">
        <v>41130.54</v>
      </c>
      <c r="D101" s="34"/>
      <c r="E101" s="31">
        <f>+(C101-C$7)/C$8</f>
        <v>-11461.987289158787</v>
      </c>
      <c r="F101" s="31">
        <f>ROUND(2*E101,0)/2</f>
        <v>-11462</v>
      </c>
      <c r="G101" s="31">
        <f>+C101-(C$7+F101*C$8)</f>
        <v>4.3825980028486811E-3</v>
      </c>
      <c r="I101" s="31">
        <f>G101</f>
        <v>4.3825980028486811E-3</v>
      </c>
      <c r="J101" s="17"/>
      <c r="P101" s="11">
        <f>+D$11+D$12*F101+D$13*F101^2</f>
        <v>3.6329876261718681E-3</v>
      </c>
      <c r="Q101" s="96">
        <f>+C101-15018.5</f>
        <v>26112.04</v>
      </c>
      <c r="R101" s="31">
        <f>+(U101-G101)^2</f>
        <v>1.9207165254573247E-5</v>
      </c>
    </row>
    <row r="102" spans="1:18" s="31" customFormat="1" x14ac:dyDescent="0.2">
      <c r="A102" s="30" t="s">
        <v>66</v>
      </c>
      <c r="B102" s="12" t="s">
        <v>48</v>
      </c>
      <c r="C102" s="34">
        <v>41136.563999999998</v>
      </c>
      <c r="D102" s="34"/>
      <c r="E102" s="31">
        <f>+(C102-C$7)/C$8</f>
        <v>-11444.515892646723</v>
      </c>
      <c r="F102" s="31">
        <f>ROUND(2*E102,0)/2</f>
        <v>-11444.5</v>
      </c>
      <c r="G102" s="31">
        <f>+C102-(C$7+F102*C$8)</f>
        <v>-5.479659499542322E-3</v>
      </c>
      <c r="I102" s="31">
        <f>G102</f>
        <v>-5.479659499542322E-3</v>
      </c>
      <c r="J102" s="17"/>
      <c r="P102" s="11">
        <f>+D$11+D$12*F102+D$13*F102^2</f>
        <v>3.6263611041306995E-3</v>
      </c>
      <c r="Q102" s="96">
        <f>+C102-15018.5</f>
        <v>26118.063999999998</v>
      </c>
      <c r="R102" s="31">
        <f>+(U102-G102)^2</f>
        <v>3.0026668230924411E-5</v>
      </c>
    </row>
    <row r="103" spans="1:18" s="31" customFormat="1" x14ac:dyDescent="0.2">
      <c r="A103" s="30" t="s">
        <v>66</v>
      </c>
      <c r="B103" s="12" t="s">
        <v>48</v>
      </c>
      <c r="C103" s="34">
        <v>41142.434000000001</v>
      </c>
      <c r="D103" s="34"/>
      <c r="E103" s="31">
        <f>+(C103-C$7)/C$8</f>
        <v>-11427.491142061415</v>
      </c>
      <c r="F103" s="31">
        <f>ROUND(2*E103,0)/2</f>
        <v>-11427.5</v>
      </c>
      <c r="G103" s="31">
        <f>+C103-(C$7+F103*C$8)</f>
        <v>3.0541475061909296E-3</v>
      </c>
      <c r="I103" s="31">
        <f>G103</f>
        <v>3.0541475061909296E-3</v>
      </c>
      <c r="J103" s="17"/>
      <c r="P103" s="11">
        <f>+D$11+D$12*F103+D$13*F103^2</f>
        <v>3.6199270732487272E-3</v>
      </c>
      <c r="Q103" s="96">
        <f>+C103-15018.5</f>
        <v>26123.934000000001</v>
      </c>
      <c r="R103" s="31">
        <f>+(U103-G103)^2</f>
        <v>9.3278169895722745E-6</v>
      </c>
    </row>
    <row r="104" spans="1:18" s="31" customFormat="1" x14ac:dyDescent="0.2">
      <c r="A104" s="30" t="s">
        <v>66</v>
      </c>
      <c r="B104" s="12" t="s">
        <v>48</v>
      </c>
      <c r="C104" s="34">
        <v>41143.462</v>
      </c>
      <c r="D104" s="34"/>
      <c r="E104" s="31">
        <f>+(C104-C$7)/C$8</f>
        <v>-11424.509635485323</v>
      </c>
      <c r="F104" s="31">
        <f>ROUND(2*E104,0)/2</f>
        <v>-11424.5</v>
      </c>
      <c r="G104" s="31">
        <f>+C104-(C$7+F104*C$8)</f>
        <v>-3.3222394995391369E-3</v>
      </c>
      <c r="I104" s="31">
        <f>G104</f>
        <v>-3.3222394995391369E-3</v>
      </c>
      <c r="J104" s="17"/>
      <c r="P104" s="11">
        <f>+D$11+D$12*F104+D$13*F104^2</f>
        <v>3.6187919795082277E-3</v>
      </c>
      <c r="Q104" s="96">
        <f>+C104-15018.5</f>
        <v>26124.962</v>
      </c>
      <c r="R104" s="31">
        <f>+(U104-G104)^2</f>
        <v>1.1037275292298055E-5</v>
      </c>
    </row>
    <row r="105" spans="1:18" s="31" customFormat="1" x14ac:dyDescent="0.2">
      <c r="A105" s="30" t="s">
        <v>66</v>
      </c>
      <c r="B105" s="12"/>
      <c r="C105" s="34">
        <v>41148.455999999998</v>
      </c>
      <c r="D105" s="34"/>
      <c r="E105" s="31">
        <f>+(C105-C$7)/C$8</f>
        <v>-11410.025546145804</v>
      </c>
      <c r="F105" s="31">
        <f>ROUND(2*E105,0)/2</f>
        <v>-11410</v>
      </c>
      <c r="G105" s="31">
        <f>+C105-(C$7+F105*C$8)</f>
        <v>-8.8081099966075271E-3</v>
      </c>
      <c r="I105" s="31">
        <f>G105</f>
        <v>-8.8081099966075271E-3</v>
      </c>
      <c r="J105" s="17"/>
      <c r="P105" s="11">
        <f>+D$11+D$12*F105+D$13*F105^2</f>
        <v>3.6133070611211291E-3</v>
      </c>
      <c r="Q105" s="96">
        <f>+C105-15018.5</f>
        <v>26129.955999999998</v>
      </c>
      <c r="R105" s="31">
        <f>+(U105-G105)^2</f>
        <v>7.7582801712337458E-5</v>
      </c>
    </row>
    <row r="106" spans="1:18" s="31" customFormat="1" x14ac:dyDescent="0.2">
      <c r="A106" s="30" t="s">
        <v>66</v>
      </c>
      <c r="B106" s="12" t="s">
        <v>48</v>
      </c>
      <c r="C106" s="34">
        <v>41155.535000000003</v>
      </c>
      <c r="D106" s="34"/>
      <c r="E106" s="31">
        <f>+(C106-C$7)/C$8</f>
        <v>-11389.494335005525</v>
      </c>
      <c r="F106" s="31">
        <f>ROUND(2*E106,0)/2</f>
        <v>-11389.5</v>
      </c>
      <c r="G106" s="31">
        <f>+C106-(C$7+F106*C$8)</f>
        <v>1.9532455044100061E-3</v>
      </c>
      <c r="I106" s="31">
        <f>G106</f>
        <v>1.9532455044100061E-3</v>
      </c>
      <c r="J106" s="17"/>
      <c r="P106" s="11">
        <f>+D$11+D$12*F106+D$13*F106^2</f>
        <v>3.6055563895419848E-3</v>
      </c>
      <c r="Q106" s="96">
        <f>+C106-15018.5</f>
        <v>26137.035000000003</v>
      </c>
      <c r="R106" s="31">
        <f>+(U106-G106)^2</f>
        <v>3.815168000497899E-6</v>
      </c>
    </row>
    <row r="107" spans="1:18" s="31" customFormat="1" x14ac:dyDescent="0.2">
      <c r="A107" s="30" t="s">
        <v>66</v>
      </c>
      <c r="B107" s="12" t="s">
        <v>48</v>
      </c>
      <c r="C107" s="34">
        <v>41162.438000000002</v>
      </c>
      <c r="D107" s="34"/>
      <c r="E107" s="31">
        <f>+(C107-C$7)/C$8</f>
        <v>-11369.473576353002</v>
      </c>
      <c r="F107" s="31">
        <f>ROUND(2*E107,0)/2</f>
        <v>-11369.5</v>
      </c>
      <c r="G107" s="31">
        <f>+C107-(C$7+F107*C$8)</f>
        <v>9.1106655017938465E-3</v>
      </c>
      <c r="I107" s="31">
        <f>G107</f>
        <v>9.1106655017938465E-3</v>
      </c>
      <c r="J107" s="17"/>
      <c r="P107" s="11">
        <f>+D$11+D$12*F107+D$13*F107^2</f>
        <v>3.5979991256316081E-3</v>
      </c>
      <c r="Q107" s="96">
        <f>+C107-15018.5</f>
        <v>26143.938000000002</v>
      </c>
      <c r="R107" s="31">
        <f>+(U107-G107)^2</f>
        <v>8.3004225885576527E-5</v>
      </c>
    </row>
    <row r="108" spans="1:18" s="31" customFormat="1" x14ac:dyDescent="0.2">
      <c r="A108" s="30" t="s">
        <v>66</v>
      </c>
      <c r="B108" s="12"/>
      <c r="C108" s="34">
        <v>41176.383000000002</v>
      </c>
      <c r="D108" s="34"/>
      <c r="E108" s="31">
        <f>+(C108-C$7)/C$8</f>
        <v>-11329.028917594567</v>
      </c>
      <c r="F108" s="31">
        <f>ROUND(2*E108,0)/2</f>
        <v>-11329</v>
      </c>
      <c r="G108" s="31">
        <f>+C108-(C$7+F108*C$8)</f>
        <v>-9.9705589964287356E-3</v>
      </c>
      <c r="I108" s="31">
        <f>G108</f>
        <v>-9.9705589964287356E-3</v>
      </c>
      <c r="J108" s="17"/>
      <c r="P108" s="11">
        <f>+D$11+D$12*F108+D$13*F108^2</f>
        <v>3.5827088760811915E-3</v>
      </c>
      <c r="Q108" s="96">
        <f>+C108-15018.5</f>
        <v>26157.883000000002</v>
      </c>
      <c r="R108" s="31">
        <f>+(U108-G108)^2</f>
        <v>9.9412046701265999E-5</v>
      </c>
    </row>
    <row r="109" spans="1:18" s="31" customFormat="1" x14ac:dyDescent="0.2">
      <c r="A109" s="30" t="s">
        <v>66</v>
      </c>
      <c r="B109" s="12" t="s">
        <v>48</v>
      </c>
      <c r="C109" s="34">
        <v>41181.379999999997</v>
      </c>
      <c r="D109" s="34"/>
      <c r="E109" s="31">
        <f>+(C109-C$7)/C$8</f>
        <v>-11314.536127360379</v>
      </c>
      <c r="F109" s="31">
        <f>ROUND(2*E109,0)/2</f>
        <v>-11314.5</v>
      </c>
      <c r="G109" s="31">
        <f>+C109-(C$7+F109*C$8)</f>
        <v>-1.2456429503799882E-2</v>
      </c>
      <c r="I109" s="31">
        <f>G109</f>
        <v>-1.2456429503799882E-2</v>
      </c>
      <c r="J109" s="17"/>
      <c r="P109" s="11">
        <f>+D$11+D$12*F109+D$13*F109^2</f>
        <v>3.5772388887132505E-3</v>
      </c>
      <c r="Q109" s="96">
        <f>+C109-15018.5</f>
        <v>26162.879999999997</v>
      </c>
      <c r="R109" s="31">
        <f>+(U109-G109)^2</f>
        <v>1.5516263598313617E-4</v>
      </c>
    </row>
    <row r="110" spans="1:18" s="31" customFormat="1" x14ac:dyDescent="0.2">
      <c r="A110" s="30" t="s">
        <v>66</v>
      </c>
      <c r="B110" s="12" t="s">
        <v>48</v>
      </c>
      <c r="C110" s="34">
        <v>41182.417999999998</v>
      </c>
      <c r="D110" s="34"/>
      <c r="E110" s="31">
        <f>+(C110-C$7)/C$8</f>
        <v>-11311.525617802023</v>
      </c>
      <c r="F110" s="31">
        <f>ROUND(2*E110,0)/2</f>
        <v>-11311.5</v>
      </c>
      <c r="G110" s="31">
        <f>+C110-(C$7+F110*C$8)</f>
        <v>-8.8328165002167225E-3</v>
      </c>
      <c r="I110" s="31">
        <f>G110</f>
        <v>-8.8328165002167225E-3</v>
      </c>
      <c r="J110" s="17"/>
      <c r="P110" s="11">
        <f>+D$11+D$12*F110+D$13*F110^2</f>
        <v>3.5761074502285695E-3</v>
      </c>
      <c r="Q110" s="96">
        <f>+C110-15018.5</f>
        <v>26163.917999999998</v>
      </c>
      <c r="R110" s="31">
        <f>+(U110-G110)^2</f>
        <v>7.801864732650079E-5</v>
      </c>
    </row>
    <row r="111" spans="1:18" s="31" customFormat="1" x14ac:dyDescent="0.2">
      <c r="A111" s="30" t="s">
        <v>67</v>
      </c>
      <c r="B111" s="12" t="s">
        <v>48</v>
      </c>
      <c r="C111" s="34">
        <v>41200.362000000001</v>
      </c>
      <c r="D111" s="34"/>
      <c r="E111" s="31">
        <f>+(C111-C$7)/C$8</f>
        <v>-11259.482666438702</v>
      </c>
      <c r="F111" s="31">
        <f>ROUND(2*E111,0)/2</f>
        <v>-11259.5</v>
      </c>
      <c r="G111" s="31">
        <f>+C111-(C$7+F111*C$8)</f>
        <v>5.9764755060314201E-3</v>
      </c>
      <c r="I111" s="31">
        <f>G111</f>
        <v>5.9764755060314201E-3</v>
      </c>
      <c r="J111" s="17"/>
      <c r="P111" s="11">
        <f>+D$11+D$12*F111+D$13*F111^2</f>
        <v>3.5565112687531539E-3</v>
      </c>
      <c r="Q111" s="96">
        <f>+C111-15018.5</f>
        <v>26181.862000000001</v>
      </c>
      <c r="R111" s="31">
        <f>+(U111-G111)^2</f>
        <v>3.5718259474193521E-5</v>
      </c>
    </row>
    <row r="112" spans="1:18" s="31" customFormat="1" x14ac:dyDescent="0.2">
      <c r="A112" s="30" t="s">
        <v>67</v>
      </c>
      <c r="B112" s="12" t="s">
        <v>48</v>
      </c>
      <c r="C112" s="34">
        <v>41201.383999999998</v>
      </c>
      <c r="D112" s="34"/>
      <c r="E112" s="31">
        <f>+(C112-C$7)/C$8</f>
        <v>-11256.518561651967</v>
      </c>
      <c r="F112" s="31">
        <f>ROUND(2*E112,0)/2</f>
        <v>-11256.5</v>
      </c>
      <c r="G112" s="31">
        <f>+C112-(C$7+F112*C$8)</f>
        <v>-6.3999115009210072E-3</v>
      </c>
      <c r="I112" s="31">
        <f>G112</f>
        <v>-6.3999115009210072E-3</v>
      </c>
      <c r="J112" s="17"/>
      <c r="P112" s="11">
        <f>+D$11+D$12*F112+D$13*F112^2</f>
        <v>3.555381609375287E-3</v>
      </c>
      <c r="Q112" s="96">
        <f>+C112-15018.5</f>
        <v>26182.883999999998</v>
      </c>
      <c r="R112" s="31">
        <f>+(U112-G112)^2</f>
        <v>4.0958867219620981E-5</v>
      </c>
    </row>
    <row r="113" spans="1:18" s="31" customFormat="1" x14ac:dyDescent="0.2">
      <c r="A113" s="30" t="s">
        <v>67</v>
      </c>
      <c r="B113" s="12" t="s">
        <v>48</v>
      </c>
      <c r="C113" s="34">
        <v>41201.391000000003</v>
      </c>
      <c r="D113" s="34"/>
      <c r="E113" s="31">
        <f>+(C113-C$7)/C$8</f>
        <v>-11256.498259564372</v>
      </c>
      <c r="F113" s="31">
        <f>ROUND(2*E113,0)/2</f>
        <v>-11256.5</v>
      </c>
      <c r="G113" s="31">
        <f>+C113-(C$7+F113*C$8)</f>
        <v>6.0008850414305925E-4</v>
      </c>
      <c r="I113" s="31">
        <f>G113</f>
        <v>6.0008850414305925E-4</v>
      </c>
      <c r="J113" s="17"/>
      <c r="P113" s="11">
        <f>+D$11+D$12*F113+D$13*F113^2</f>
        <v>3.555381609375287E-3</v>
      </c>
      <c r="Q113" s="96">
        <f>+C113-15018.5</f>
        <v>26182.891000000003</v>
      </c>
      <c r="R113" s="31">
        <f>+(U113-G113)^2</f>
        <v>3.6010621280465444E-7</v>
      </c>
    </row>
    <row r="114" spans="1:18" s="31" customFormat="1" x14ac:dyDescent="0.2">
      <c r="A114" s="30" t="s">
        <v>67</v>
      </c>
      <c r="B114" s="12" t="s">
        <v>48</v>
      </c>
      <c r="C114" s="34">
        <v>41211.374000000003</v>
      </c>
      <c r="D114" s="34"/>
      <c r="E114" s="31">
        <f>+(C114-C$7)/C$8</f>
        <v>-11227.544582376457</v>
      </c>
      <c r="F114" s="31">
        <f>ROUND(2*E114,0)/2</f>
        <v>-11227.5</v>
      </c>
      <c r="G114" s="31">
        <f>+C114-(C$7+F114*C$8)</f>
        <v>-1.5371652494650334E-2</v>
      </c>
      <c r="I114" s="31">
        <f>G114</f>
        <v>-1.5371652494650334E-2</v>
      </c>
      <c r="J114" s="17"/>
      <c r="P114" s="11">
        <f>+D$11+D$12*F114+D$13*F114^2</f>
        <v>3.5444665717865851E-3</v>
      </c>
      <c r="Q114" s="96">
        <f>+C114-15018.5</f>
        <v>26192.874000000003</v>
      </c>
      <c r="R114" s="31">
        <f>+(U114-G114)^2</f>
        <v>2.3628770041628984E-4</v>
      </c>
    </row>
    <row r="115" spans="1:18" s="31" customFormat="1" x14ac:dyDescent="0.2">
      <c r="A115" s="30" t="s">
        <v>68</v>
      </c>
      <c r="B115" s="12"/>
      <c r="C115" s="34">
        <v>41215.360999999997</v>
      </c>
      <c r="D115" s="34"/>
      <c r="E115" s="31">
        <f>+(C115-C$7)/C$8</f>
        <v>-11215.981093350309</v>
      </c>
      <c r="F115" s="31">
        <f>ROUND(2*E115,0)/2</f>
        <v>-11216</v>
      </c>
      <c r="G115" s="31">
        <f>+C115-(C$7+F115*C$8)</f>
        <v>6.5188640000997111E-3</v>
      </c>
      <c r="I115" s="31">
        <f>G115</f>
        <v>6.5188640000997111E-3</v>
      </c>
      <c r="J115" s="17"/>
      <c r="P115" s="11">
        <f>+D$11+D$12*F115+D$13*F115^2</f>
        <v>3.5401407057784181E-3</v>
      </c>
      <c r="Q115" s="96">
        <f>+C115-15018.5</f>
        <v>26196.860999999997</v>
      </c>
      <c r="R115" s="31">
        <f>+(U115-G115)^2</f>
        <v>4.2495587851796008E-5</v>
      </c>
    </row>
    <row r="116" spans="1:18" s="31" customFormat="1" x14ac:dyDescent="0.2">
      <c r="A116" s="30" t="s">
        <v>68</v>
      </c>
      <c r="B116" s="12"/>
      <c r="C116" s="34">
        <v>41220.353000000003</v>
      </c>
      <c r="D116" s="34"/>
      <c r="E116" s="31">
        <f>+(C116-C$7)/C$8</f>
        <v>-11201.502804607222</v>
      </c>
      <c r="F116" s="31">
        <f>ROUND(2*E116,0)/2</f>
        <v>-11201.5</v>
      </c>
      <c r="G116" s="31">
        <f>+C116-(C$7+F116*C$8)</f>
        <v>-9.6700649737613276E-4</v>
      </c>
      <c r="I116" s="31">
        <f>G116</f>
        <v>-9.6700649737613276E-4</v>
      </c>
      <c r="J116" s="17"/>
      <c r="P116" s="11">
        <f>+D$11+D$12*F116+D$13*F116^2</f>
        <v>3.5346883854802664E-3</v>
      </c>
      <c r="Q116" s="96">
        <f>+C116-15018.5</f>
        <v>26201.853000000003</v>
      </c>
      <c r="R116" s="31">
        <f>+(U116-G116)^2</f>
        <v>9.3510156596765659E-7</v>
      </c>
    </row>
    <row r="117" spans="1:18" s="31" customFormat="1" x14ac:dyDescent="0.2">
      <c r="A117" s="30" t="s">
        <v>67</v>
      </c>
      <c r="B117" s="12"/>
      <c r="C117" s="34">
        <v>41233.279999999999</v>
      </c>
      <c r="D117" s="34"/>
      <c r="E117" s="31">
        <f>+(C117-C$7)/C$8</f>
        <v>-11164.010649442636</v>
      </c>
      <c r="F117" s="31">
        <f>ROUND(2*E117,0)/2</f>
        <v>-11164</v>
      </c>
      <c r="G117" s="31">
        <f>+C117-(C$7+F117*C$8)</f>
        <v>-3.6718440023832954E-3</v>
      </c>
      <c r="I117" s="31">
        <f>G117</f>
        <v>-3.6718440023832954E-3</v>
      </c>
      <c r="J117" s="17"/>
      <c r="P117" s="11">
        <f>+D$11+D$12*F117+D$13*F117^2</f>
        <v>3.520598070026879E-3</v>
      </c>
      <c r="Q117" s="96">
        <f>+C117-15018.5</f>
        <v>26214.78</v>
      </c>
      <c r="R117" s="31">
        <f>+(U117-G117)^2</f>
        <v>1.3482438377838178E-5</v>
      </c>
    </row>
    <row r="118" spans="1:18" s="31" customFormat="1" x14ac:dyDescent="0.2">
      <c r="A118" s="30" t="s">
        <v>67</v>
      </c>
      <c r="B118" s="12"/>
      <c r="C118" s="34">
        <v>41234.324000000001</v>
      </c>
      <c r="D118" s="34"/>
      <c r="E118" s="31">
        <f>+(C118-C$7)/C$8</f>
        <v>-11160.982738094921</v>
      </c>
      <c r="F118" s="31">
        <f>ROUND(2*E118,0)/2</f>
        <v>-11161</v>
      </c>
      <c r="G118" s="31">
        <f>+C118-(C$7+F118*C$8)</f>
        <v>5.9517690024222247E-3</v>
      </c>
      <c r="I118" s="31">
        <f>G118</f>
        <v>5.9517690024222247E-3</v>
      </c>
      <c r="J118" s="17"/>
      <c r="P118" s="11">
        <f>+D$11+D$12*F118+D$13*F118^2</f>
        <v>3.5194714998253896E-3</v>
      </c>
      <c r="Q118" s="96">
        <f>+C118-15018.5</f>
        <v>26215.824000000001</v>
      </c>
      <c r="R118" s="31">
        <f>+(U118-G118)^2</f>
        <v>3.5423554258194045E-5</v>
      </c>
    </row>
    <row r="119" spans="1:18" s="31" customFormat="1" x14ac:dyDescent="0.2">
      <c r="A119" s="30" t="s">
        <v>68</v>
      </c>
      <c r="B119" s="12"/>
      <c r="C119" s="34">
        <v>41235.338000000003</v>
      </c>
      <c r="D119" s="34"/>
      <c r="E119" s="31">
        <f>+(C119-C$7)/C$8</f>
        <v>-11158.041835693977</v>
      </c>
      <c r="F119" s="31">
        <f>ROUND(2*E119,0)/2</f>
        <v>-11158</v>
      </c>
      <c r="G119" s="31">
        <f>+C119-(C$7+F119*C$8)</f>
        <v>-1.4424617991608102E-2</v>
      </c>
      <c r="I119" s="31">
        <f>G119</f>
        <v>-1.4424617991608102E-2</v>
      </c>
      <c r="J119" s="17"/>
      <c r="P119" s="11">
        <f>+D$11+D$12*F119+D$13*F119^2</f>
        <v>3.5183450266660903E-3</v>
      </c>
      <c r="Q119" s="96">
        <f>+C119-15018.5</f>
        <v>26216.838000000003</v>
      </c>
      <c r="R119" s="31">
        <f>+(U119-G119)^2</f>
        <v>2.0806960420382414E-4</v>
      </c>
    </row>
    <row r="120" spans="1:18" s="31" customFormat="1" x14ac:dyDescent="0.2">
      <c r="A120" s="30" t="s">
        <v>68</v>
      </c>
      <c r="B120" s="12"/>
      <c r="C120" s="34">
        <v>41253.281999999999</v>
      </c>
      <c r="D120" s="34"/>
      <c r="E120" s="31">
        <f>+(C120-C$7)/C$8</f>
        <v>-11105.998884330676</v>
      </c>
      <c r="F120" s="31">
        <f>ROUND(2*E120,0)/2</f>
        <v>-11106</v>
      </c>
      <c r="G120" s="31">
        <f>+C120-(C$7+F120*C$8)</f>
        <v>3.8467400008812547E-4</v>
      </c>
      <c r="I120" s="31">
        <f>G120</f>
        <v>3.8467400008812547E-4</v>
      </c>
      <c r="J120" s="17"/>
      <c r="P120" s="11">
        <f>+D$11+D$12*F120+D$13*F120^2</f>
        <v>3.4988349108306229E-3</v>
      </c>
      <c r="Q120" s="96">
        <f>+C120-15018.5</f>
        <v>26234.781999999999</v>
      </c>
      <c r="R120" s="31">
        <f>+(U120-G120)^2</f>
        <v>1.4797408634379915E-7</v>
      </c>
    </row>
    <row r="121" spans="1:18" s="31" customFormat="1" x14ac:dyDescent="0.2">
      <c r="A121" s="30" t="s">
        <v>69</v>
      </c>
      <c r="B121" s="12" t="s">
        <v>48</v>
      </c>
      <c r="C121" s="34">
        <v>41370.675999999999</v>
      </c>
      <c r="D121" s="34"/>
      <c r="E121" s="31">
        <f>+(C121-C$7)/C$8</f>
        <v>-10765.521274414006</v>
      </c>
      <c r="F121" s="31">
        <f>ROUND(2*E121,0)/2</f>
        <v>-10765.5</v>
      </c>
      <c r="G121" s="31">
        <f>+C121-(C$7+F121*C$8)</f>
        <v>-7.335250498726964E-3</v>
      </c>
      <c r="I121" s="31">
        <f>G121</f>
        <v>-7.335250498726964E-3</v>
      </c>
      <c r="J121" s="17"/>
      <c r="P121" s="11">
        <f>+D$11+D$12*F121+D$13*F121^2</f>
        <v>3.3718016896044905E-3</v>
      </c>
      <c r="Q121" s="96">
        <f>+C121-15018.5</f>
        <v>26352.175999999999</v>
      </c>
      <c r="R121" s="31">
        <f>+(U121-G121)^2</f>
        <v>5.3805899879074174E-5</v>
      </c>
    </row>
    <row r="122" spans="1:18" s="31" customFormat="1" x14ac:dyDescent="0.2">
      <c r="A122" s="30" t="s">
        <v>69</v>
      </c>
      <c r="B122" s="12" t="s">
        <v>48</v>
      </c>
      <c r="C122" s="34">
        <v>41398.618999999999</v>
      </c>
      <c r="D122" s="34"/>
      <c r="E122" s="31">
        <f>+(C122-C$7)/C$8</f>
        <v>-10684.478241091168</v>
      </c>
      <c r="F122" s="31">
        <f>ROUND(2*E122,0)/2</f>
        <v>-10684.5</v>
      </c>
      <c r="G122" s="31">
        <f>+C122-(C$7+F122*C$8)</f>
        <v>7.502300497435499E-3</v>
      </c>
      <c r="I122" s="31">
        <f>G122</f>
        <v>7.502300497435499E-3</v>
      </c>
      <c r="J122" s="17"/>
      <c r="P122" s="11">
        <f>+D$11+D$12*F122+D$13*F122^2</f>
        <v>3.3417663977868849E-3</v>
      </c>
      <c r="Q122" s="96">
        <f>+C122-15018.5</f>
        <v>26380.118999999999</v>
      </c>
      <c r="R122" s="31">
        <f>+(U122-G122)^2</f>
        <v>5.6284512753820935E-5</v>
      </c>
    </row>
    <row r="123" spans="1:18" s="31" customFormat="1" x14ac:dyDescent="0.2">
      <c r="A123" s="30" t="s">
        <v>70</v>
      </c>
      <c r="B123" s="12"/>
      <c r="C123" s="34">
        <v>41459.463000000003</v>
      </c>
      <c r="D123" s="34"/>
      <c r="E123" s="31">
        <f>+(C123-C$7)/C$8</f>
        <v>-10508.01249584208</v>
      </c>
      <c r="F123" s="31">
        <f>ROUND(2*E123,0)/2</f>
        <v>-10508</v>
      </c>
      <c r="G123" s="31">
        <f>+C123-(C$7+F123*C$8)</f>
        <v>-4.3084679928142577E-3</v>
      </c>
      <c r="I123" s="31">
        <f>G123</f>
        <v>-4.3084679928142577E-3</v>
      </c>
      <c r="J123" s="17"/>
      <c r="P123" s="11">
        <f>+D$11+D$12*F123+D$13*F123^2</f>
        <v>3.2765641509006284E-3</v>
      </c>
      <c r="Q123" s="96">
        <f>+C123-15018.5</f>
        <v>26440.963000000003</v>
      </c>
      <c r="R123" s="31">
        <f>+(U123-G123)^2</f>
        <v>1.8562896445104918E-5</v>
      </c>
    </row>
    <row r="124" spans="1:18" s="31" customFormat="1" x14ac:dyDescent="0.2">
      <c r="A124" s="30" t="s">
        <v>70</v>
      </c>
      <c r="B124" s="12" t="s">
        <v>48</v>
      </c>
      <c r="C124" s="34">
        <v>41472.406000000003</v>
      </c>
      <c r="D124" s="34"/>
      <c r="E124" s="31">
        <f>+(C124-C$7)/C$8</f>
        <v>-10470.473935905871</v>
      </c>
      <c r="F124" s="31">
        <f>ROUND(2*E124,0)/2</f>
        <v>-10470.5</v>
      </c>
      <c r="G124" s="31">
        <f>+C124-(C$7+F124*C$8)</f>
        <v>8.9866945054382086E-3</v>
      </c>
      <c r="I124" s="31">
        <f>G124</f>
        <v>8.9866945054382086E-3</v>
      </c>
      <c r="J124" s="17"/>
      <c r="P124" s="11">
        <f>+D$11+D$12*F124+D$13*F124^2</f>
        <v>3.2627542469417154E-3</v>
      </c>
      <c r="Q124" s="96">
        <f>+C124-15018.5</f>
        <v>26453.906000000003</v>
      </c>
      <c r="R124" s="31">
        <f>+(U124-G124)^2</f>
        <v>8.0760678134073288E-5</v>
      </c>
    </row>
    <row r="125" spans="1:18" s="31" customFormat="1" x14ac:dyDescent="0.2">
      <c r="A125" s="30" t="s">
        <v>70</v>
      </c>
      <c r="B125" s="12" t="s">
        <v>48</v>
      </c>
      <c r="C125" s="34">
        <v>41473.427000000003</v>
      </c>
      <c r="D125" s="34"/>
      <c r="E125" s="31">
        <f>+(C125-C$7)/C$8</f>
        <v>-10467.512731417353</v>
      </c>
      <c r="F125" s="31">
        <f>ROUND(2*E125,0)/2</f>
        <v>-10467.5</v>
      </c>
      <c r="G125" s="31">
        <f>+C125-(C$7+F125*C$8)</f>
        <v>-4.3896924980799668E-3</v>
      </c>
      <c r="I125" s="31">
        <f>G125</f>
        <v>-4.3896924980799668E-3</v>
      </c>
      <c r="J125" s="17"/>
      <c r="P125" s="11">
        <f>+D$11+D$12*F125+D$13*F125^2</f>
        <v>3.2616501096597843E-3</v>
      </c>
      <c r="Q125" s="96">
        <f>+C125-15018.5</f>
        <v>26454.927000000003</v>
      </c>
      <c r="R125" s="31">
        <f>+(U125-G125)^2</f>
        <v>1.9269400227699538E-5</v>
      </c>
    </row>
    <row r="126" spans="1:18" s="31" customFormat="1" x14ac:dyDescent="0.2">
      <c r="A126" s="30" t="s">
        <v>70</v>
      </c>
      <c r="B126" s="12" t="s">
        <v>48</v>
      </c>
      <c r="C126" s="34">
        <v>41473.442000000003</v>
      </c>
      <c r="D126" s="34"/>
      <c r="E126" s="31">
        <f>+(C126-C$7)/C$8</f>
        <v>-10467.469226943969</v>
      </c>
      <c r="F126" s="31">
        <f>ROUND(2*E126,0)/2</f>
        <v>-10467.5</v>
      </c>
      <c r="G126" s="31">
        <f>+C126-(C$7+F126*C$8)</f>
        <v>1.0610307501337957E-2</v>
      </c>
      <c r="I126" s="31">
        <f>G126</f>
        <v>1.0610307501337957E-2</v>
      </c>
      <c r="J126" s="17"/>
      <c r="P126" s="11">
        <f>+D$11+D$12*F126+D$13*F126^2</f>
        <v>3.2616501096597843E-3</v>
      </c>
      <c r="Q126" s="96">
        <f>+C126-15018.5</f>
        <v>26454.942000000003</v>
      </c>
      <c r="R126" s="31">
        <f>+(U126-G126)^2</f>
        <v>1.1257862527294851E-4</v>
      </c>
    </row>
    <row r="127" spans="1:18" s="31" customFormat="1" x14ac:dyDescent="0.2">
      <c r="A127" s="30" t="s">
        <v>70</v>
      </c>
      <c r="B127" s="12"/>
      <c r="C127" s="34">
        <v>41477.396000000001</v>
      </c>
      <c r="D127" s="34"/>
      <c r="E127" s="31">
        <f>+(C127-C$7)/C$8</f>
        <v>-10456.001447759259</v>
      </c>
      <c r="F127" s="31">
        <f>ROUND(2*E127,0)/2</f>
        <v>-10456</v>
      </c>
      <c r="G127" s="31">
        <f>+C127-(C$7+F127*C$8)</f>
        <v>-4.9917599972104654E-4</v>
      </c>
      <c r="I127" s="31">
        <f>G127</f>
        <v>-4.9917599972104654E-4</v>
      </c>
      <c r="J127" s="17"/>
      <c r="P127" s="11">
        <f>+D$11+D$12*F127+D$13*F127^2</f>
        <v>3.2574184824004449E-3</v>
      </c>
      <c r="Q127" s="96">
        <f>+C127-15018.5</f>
        <v>26458.896000000001</v>
      </c>
      <c r="R127" s="31">
        <f>+(U127-G127)^2</f>
        <v>2.4917667869750625E-7</v>
      </c>
    </row>
    <row r="128" spans="1:18" s="31" customFormat="1" x14ac:dyDescent="0.2">
      <c r="A128" s="30" t="s">
        <v>70</v>
      </c>
      <c r="B128" s="12" t="s">
        <v>48</v>
      </c>
      <c r="C128" s="34">
        <v>41477.553999999996</v>
      </c>
      <c r="D128" s="34"/>
      <c r="E128" s="31">
        <f>+(C128-C$7)/C$8</f>
        <v>-10455.543200639599</v>
      </c>
      <c r="F128" s="31">
        <f>ROUND(2*E128,0)/2</f>
        <v>-10455.5</v>
      </c>
      <c r="G128" s="31">
        <f>+C128-(C$7+F128*C$8)</f>
        <v>-1.4895240499754436E-2</v>
      </c>
      <c r="I128" s="31">
        <f>G128</f>
        <v>-1.4895240499754436E-2</v>
      </c>
      <c r="J128" s="17"/>
      <c r="P128" s="11">
        <f>+D$11+D$12*F128+D$13*F128^2</f>
        <v>3.2572345309539574E-3</v>
      </c>
      <c r="Q128" s="96">
        <f>+C128-15018.5</f>
        <v>26459.053999999996</v>
      </c>
      <c r="R128" s="31">
        <f>+(U128-G128)^2</f>
        <v>2.2186818954552479E-4</v>
      </c>
    </row>
    <row r="129" spans="1:18" s="31" customFormat="1" x14ac:dyDescent="0.2">
      <c r="A129" s="30" t="s">
        <v>70</v>
      </c>
      <c r="B129" s="12"/>
      <c r="C129" s="34">
        <v>41481.535000000003</v>
      </c>
      <c r="D129" s="34"/>
      <c r="E129" s="31">
        <f>+(C129-C$7)/C$8</f>
        <v>-10443.997113402767</v>
      </c>
      <c r="F129" s="31">
        <f>ROUND(2*E129,0)/2</f>
        <v>-10444</v>
      </c>
      <c r="G129" s="31">
        <f>+C129-(C$7+F129*C$8)</f>
        <v>9.9527600832516328E-4</v>
      </c>
      <c r="I129" s="31">
        <f>G129</f>
        <v>9.9527600832516328E-4</v>
      </c>
      <c r="J129" s="17"/>
      <c r="P129" s="11">
        <f>+D$11+D$12*F129+D$13*F129^2</f>
        <v>3.2530043916748626E-3</v>
      </c>
      <c r="Q129" s="96">
        <f>+C129-15018.5</f>
        <v>26463.035000000003</v>
      </c>
      <c r="R129" s="31">
        <f>+(U129-G129)^2</f>
        <v>9.9057433274767042E-7</v>
      </c>
    </row>
    <row r="130" spans="1:18" s="31" customFormat="1" x14ac:dyDescent="0.2">
      <c r="A130" s="30" t="s">
        <v>70</v>
      </c>
      <c r="B130" s="12" t="s">
        <v>48</v>
      </c>
      <c r="C130" s="34">
        <v>41482.404000000002</v>
      </c>
      <c r="D130" s="34"/>
      <c r="E130" s="31">
        <f>+(C130-C$7)/C$8</f>
        <v>-10441.476754244572</v>
      </c>
      <c r="F130" s="31">
        <f>ROUND(2*E130,0)/2</f>
        <v>-10441.5</v>
      </c>
      <c r="G130" s="31">
        <f>+C130-(C$7+F130*C$8)</f>
        <v>8.0149535060627386E-3</v>
      </c>
      <c r="I130" s="31">
        <f>G130</f>
        <v>8.0149535060627386E-3</v>
      </c>
      <c r="J130" s="17"/>
      <c r="P130" s="11">
        <f>+D$11+D$12*F130+D$13*F130^2</f>
        <v>3.2520849848725539E-3</v>
      </c>
      <c r="Q130" s="96">
        <f>+C130-15018.5</f>
        <v>26463.904000000002</v>
      </c>
      <c r="R130" s="31">
        <f>+(U130-G130)^2</f>
        <v>6.4239479704347391E-5</v>
      </c>
    </row>
    <row r="131" spans="1:18" s="31" customFormat="1" x14ac:dyDescent="0.2">
      <c r="A131" s="30" t="s">
        <v>70</v>
      </c>
      <c r="B131" s="12"/>
      <c r="C131" s="34">
        <v>41483.425999999999</v>
      </c>
      <c r="D131" s="34"/>
      <c r="E131" s="31">
        <f>+(C131-C$7)/C$8</f>
        <v>-10438.512649457836</v>
      </c>
      <c r="F131" s="31">
        <f>ROUND(2*E131,0)/2</f>
        <v>-10438.5</v>
      </c>
      <c r="G131" s="31">
        <f>+C131-(C$7+F131*C$8)</f>
        <v>-4.3614335008896887E-3</v>
      </c>
      <c r="I131" s="31">
        <f>G131</f>
        <v>-4.3614335008896887E-3</v>
      </c>
      <c r="J131" s="17"/>
      <c r="P131" s="11">
        <f>+D$11+D$12*F131+D$13*F131^2</f>
        <v>3.250981785665125E-3</v>
      </c>
      <c r="Q131" s="96">
        <f>+C131-15018.5</f>
        <v>26464.925999999999</v>
      </c>
      <c r="R131" s="31">
        <f>+(U131-G131)^2</f>
        <v>1.9022102182682886E-5</v>
      </c>
    </row>
    <row r="132" spans="1:18" s="31" customFormat="1" x14ac:dyDescent="0.2">
      <c r="A132" s="30" t="s">
        <v>70</v>
      </c>
      <c r="B132" s="12"/>
      <c r="C132" s="34">
        <v>41483.43</v>
      </c>
      <c r="D132" s="34"/>
      <c r="E132" s="31">
        <f>+(C132-C$7)/C$8</f>
        <v>-10438.501048264932</v>
      </c>
      <c r="F132" s="31">
        <f>ROUND(2*E132,0)/2</f>
        <v>-10438.5</v>
      </c>
      <c r="G132" s="31">
        <f>+C132-(C$7+F132*C$8)</f>
        <v>-3.6143350007478148E-4</v>
      </c>
      <c r="I132" s="31">
        <f>G132</f>
        <v>-3.6143350007478148E-4</v>
      </c>
      <c r="J132" s="17"/>
      <c r="P132" s="11">
        <f>+D$11+D$12*F132+D$13*F132^2</f>
        <v>3.250981785665125E-3</v>
      </c>
      <c r="Q132" s="96">
        <f>+C132-15018.5</f>
        <v>26464.93</v>
      </c>
      <c r="R132" s="31">
        <f>+(U132-G132)^2</f>
        <v>1.3063417497630706E-7</v>
      </c>
    </row>
    <row r="133" spans="1:18" s="31" customFormat="1" x14ac:dyDescent="0.2">
      <c r="A133" s="30" t="s">
        <v>70</v>
      </c>
      <c r="B133" s="12"/>
      <c r="C133" s="34">
        <v>41487.389000000003</v>
      </c>
      <c r="D133" s="34"/>
      <c r="E133" s="31">
        <f>+(C133-C$7)/C$8</f>
        <v>-10427.018767589079</v>
      </c>
      <c r="F133" s="31">
        <f>ROUND(2*E133,0)/2</f>
        <v>-10427</v>
      </c>
      <c r="G133" s="31">
        <f>+C133-(C$7+F133*C$8)</f>
        <v>-6.4709169964771718E-3</v>
      </c>
      <c r="I133" s="31">
        <f>G133</f>
        <v>-6.4709169964771718E-3</v>
      </c>
      <c r="J133" s="17"/>
      <c r="P133" s="11">
        <f>+D$11+D$12*F133+D$13*F133^2</f>
        <v>3.2467537543580433E-3</v>
      </c>
      <c r="Q133" s="96">
        <f>+C133-15018.5</f>
        <v>26468.889000000003</v>
      </c>
      <c r="R133" s="31">
        <f>+(U133-G133)^2</f>
        <v>4.1872766775297141E-5</v>
      </c>
    </row>
    <row r="134" spans="1:18" s="31" customFormat="1" x14ac:dyDescent="0.2">
      <c r="A134" s="30" t="s">
        <v>70</v>
      </c>
      <c r="B134" s="12" t="s">
        <v>48</v>
      </c>
      <c r="C134" s="34">
        <v>41487.565999999999</v>
      </c>
      <c r="D134" s="34"/>
      <c r="E134" s="31">
        <f>+(C134-C$7)/C$8</f>
        <v>-10426.505414803129</v>
      </c>
      <c r="F134" s="31">
        <f>ROUND(2*E134,0)/2</f>
        <v>-10426.5</v>
      </c>
      <c r="G134" s="31">
        <f>+C134-(C$7+F134*C$8)</f>
        <v>-1.8669814962777309E-3</v>
      </c>
      <c r="I134" s="31">
        <f>G134</f>
        <v>-1.8669814962777309E-3</v>
      </c>
      <c r="J134" s="17"/>
      <c r="P134" s="11">
        <f>+D$11+D$12*F134+D$13*F134^2</f>
        <v>3.2465699592573059E-3</v>
      </c>
      <c r="Q134" s="96">
        <f>+C134-15018.5</f>
        <v>26469.065999999999</v>
      </c>
      <c r="R134" s="31">
        <f>+(U134-G134)^2</f>
        <v>3.4856199074434349E-6</v>
      </c>
    </row>
    <row r="135" spans="1:18" s="31" customFormat="1" x14ac:dyDescent="0.2">
      <c r="A135" s="30" t="s">
        <v>71</v>
      </c>
      <c r="B135" s="12" t="s">
        <v>48</v>
      </c>
      <c r="C135" s="34">
        <v>41503.434000000001</v>
      </c>
      <c r="D135" s="34"/>
      <c r="E135" s="31">
        <f>+(C135-C$7)/C$8</f>
        <v>-10380.483482556519</v>
      </c>
      <c r="F135" s="31">
        <f>ROUND(2*E135,0)/2</f>
        <v>-10380.5</v>
      </c>
      <c r="G135" s="31">
        <f>+C135-(C$7+F135*C$8)</f>
        <v>5.6950845028040931E-3</v>
      </c>
      <c r="I135" s="31">
        <f>G135</f>
        <v>5.6950845028040931E-3</v>
      </c>
      <c r="J135" s="17"/>
      <c r="P135" s="11">
        <f>+D$11+D$12*F135+D$13*F135^2</f>
        <v>3.2296723418363663E-3</v>
      </c>
      <c r="Q135" s="96">
        <f>+C135-15018.5</f>
        <v>26484.934000000001</v>
      </c>
      <c r="R135" s="31">
        <f>+(U135-G135)^2</f>
        <v>3.2433987494079345E-5</v>
      </c>
    </row>
    <row r="136" spans="1:18" s="31" customFormat="1" x14ac:dyDescent="0.2">
      <c r="A136" s="30" t="s">
        <v>71</v>
      </c>
      <c r="B136" s="12" t="s">
        <v>48</v>
      </c>
      <c r="C136" s="34">
        <v>41503.440999999999</v>
      </c>
      <c r="D136" s="34"/>
      <c r="E136" s="31">
        <f>+(C136-C$7)/C$8</f>
        <v>-10380.463180468945</v>
      </c>
      <c r="F136" s="31">
        <f>ROUND(2*E136,0)/2</f>
        <v>-10380.5</v>
      </c>
      <c r="G136" s="31">
        <f>+C136-(C$7+F136*C$8)</f>
        <v>1.2695084500592202E-2</v>
      </c>
      <c r="I136" s="31">
        <f>G136</f>
        <v>1.2695084500592202E-2</v>
      </c>
      <c r="J136" s="17"/>
      <c r="P136" s="11">
        <f>+D$11+D$12*F136+D$13*F136^2</f>
        <v>3.2296723418363663E-3</v>
      </c>
      <c r="Q136" s="96">
        <f>+C136-15018.5</f>
        <v>26484.940999999999</v>
      </c>
      <c r="R136" s="31">
        <f>+(U136-G136)^2</f>
        <v>1.6116517047717635E-4</v>
      </c>
    </row>
    <row r="137" spans="1:18" s="31" customFormat="1" x14ac:dyDescent="0.2">
      <c r="A137" s="30" t="s">
        <v>71</v>
      </c>
      <c r="B137" s="12" t="s">
        <v>48</v>
      </c>
      <c r="C137" s="34">
        <v>41507.572</v>
      </c>
      <c r="D137" s="34"/>
      <c r="E137" s="31">
        <f>+(C137-C$7)/C$8</f>
        <v>-10368.482048498265</v>
      </c>
      <c r="F137" s="31">
        <f>ROUND(2*E137,0)/2</f>
        <v>-10368.5</v>
      </c>
      <c r="G137" s="31">
        <f>+C137-(C$7+F137*C$8)</f>
        <v>6.1895364997326396E-3</v>
      </c>
      <c r="I137" s="31">
        <f>G137</f>
        <v>6.1895364997326396E-3</v>
      </c>
      <c r="J137" s="17"/>
      <c r="P137" s="11">
        <f>+D$11+D$12*F137+D$13*F137^2</f>
        <v>3.2252680200245639E-3</v>
      </c>
      <c r="Q137" s="96">
        <f>+C137-15018.5</f>
        <v>26489.072</v>
      </c>
      <c r="R137" s="31">
        <f>+(U137-G137)^2</f>
        <v>3.8310362081522579E-5</v>
      </c>
    </row>
    <row r="138" spans="1:18" s="31" customFormat="1" x14ac:dyDescent="0.2">
      <c r="A138" s="30" t="s">
        <v>71</v>
      </c>
      <c r="B138" s="12"/>
      <c r="C138" s="34">
        <v>41511.525000000001</v>
      </c>
      <c r="D138" s="34"/>
      <c r="E138" s="31">
        <f>+(C138-C$7)/C$8</f>
        <v>-10357.01716961177</v>
      </c>
      <c r="F138" s="31">
        <f>ROUND(2*E138,0)/2</f>
        <v>-10357</v>
      </c>
      <c r="G138" s="31">
        <f>+C138-(C$7+F138*C$8)</f>
        <v>-5.9199469978921115E-3</v>
      </c>
      <c r="I138" s="31">
        <f>G138</f>
        <v>-5.9199469978921115E-3</v>
      </c>
      <c r="J138" s="17"/>
      <c r="P138" s="11">
        <f>+D$11+D$12*F138+D$13*F138^2</f>
        <v>3.2210486686022428E-3</v>
      </c>
      <c r="Q138" s="96">
        <f>+C138-15018.5</f>
        <v>26493.025000000001</v>
      </c>
      <c r="R138" s="31">
        <f>+(U138-G138)^2</f>
        <v>3.5045772457851821E-5</v>
      </c>
    </row>
    <row r="139" spans="1:18" s="31" customFormat="1" x14ac:dyDescent="0.2">
      <c r="A139" s="30" t="s">
        <v>71</v>
      </c>
      <c r="B139" s="12"/>
      <c r="C139" s="34">
        <v>41512.567000000003</v>
      </c>
      <c r="D139" s="34"/>
      <c r="E139" s="31">
        <f>+(C139-C$7)/C$8</f>
        <v>-10353.995058860508</v>
      </c>
      <c r="F139" s="31">
        <f>ROUND(2*E139,0)/2</f>
        <v>-10354</v>
      </c>
      <c r="G139" s="31">
        <f>+C139-(C$7+F139*C$8)</f>
        <v>1.703666006505955E-3</v>
      </c>
      <c r="I139" s="31">
        <f>G139</f>
        <v>1.703666006505955E-3</v>
      </c>
      <c r="J139" s="17"/>
      <c r="P139" s="11">
        <f>+D$11+D$12*F139+D$13*F139^2</f>
        <v>3.219948202749828E-3</v>
      </c>
      <c r="Q139" s="96">
        <f>+C139-15018.5</f>
        <v>26494.067000000003</v>
      </c>
      <c r="R139" s="31">
        <f>+(U139-G139)^2</f>
        <v>2.9024778617239487E-6</v>
      </c>
    </row>
    <row r="140" spans="1:18" s="31" customFormat="1" x14ac:dyDescent="0.2">
      <c r="A140" s="30" t="s">
        <v>71</v>
      </c>
      <c r="B140" s="12" t="s">
        <v>48</v>
      </c>
      <c r="C140" s="34">
        <v>41513.423999999999</v>
      </c>
      <c r="D140" s="34"/>
      <c r="E140" s="31">
        <f>+(C140-C$7)/C$8</f>
        <v>-10351.50950328103</v>
      </c>
      <c r="F140" s="31">
        <f>ROUND(2*E140,0)/2</f>
        <v>-10351.5</v>
      </c>
      <c r="G140" s="31">
        <f>+C140-(C$7+F140*C$8)</f>
        <v>-3.2766564982011914E-3</v>
      </c>
      <c r="I140" s="31">
        <f>G140</f>
        <v>-3.2766564982011914E-3</v>
      </c>
      <c r="J140" s="17"/>
      <c r="P140" s="11">
        <f>+D$11+D$12*F140+D$13*F140^2</f>
        <v>3.2190312220022666E-3</v>
      </c>
      <c r="Q140" s="96">
        <f>+C140-15018.5</f>
        <v>26494.923999999999</v>
      </c>
      <c r="R140" s="31">
        <f>+(U140-G140)^2</f>
        <v>1.0736477807204094E-5</v>
      </c>
    </row>
    <row r="141" spans="1:18" s="31" customFormat="1" x14ac:dyDescent="0.2">
      <c r="A141" s="30" t="s">
        <v>71</v>
      </c>
      <c r="B141" s="12" t="s">
        <v>48</v>
      </c>
      <c r="C141" s="34">
        <v>41516.531000000003</v>
      </c>
      <c r="D141" s="34"/>
      <c r="E141" s="31">
        <f>+(C141-C$7)/C$8</f>
        <v>-10342.498276693535</v>
      </c>
      <c r="F141" s="31">
        <f>ROUND(2*E141,0)/2</f>
        <v>-10342.5</v>
      </c>
      <c r="G141" s="31">
        <f>+C141-(C$7+F141*C$8)</f>
        <v>5.9418250748421997E-4</v>
      </c>
      <c r="I141" s="31">
        <f>G141</f>
        <v>5.9418250748421997E-4</v>
      </c>
      <c r="J141" s="17"/>
      <c r="P141" s="11">
        <f>+D$11+D$12*F141+D$13*F141^2</f>
        <v>3.215730649303636E-3</v>
      </c>
      <c r="Q141" s="96">
        <f>+C141-15018.5</f>
        <v>26498.031000000003</v>
      </c>
      <c r="R141" s="31">
        <f>+(U141-G141)^2</f>
        <v>3.5305285220023512E-7</v>
      </c>
    </row>
    <row r="142" spans="1:18" s="31" customFormat="1" x14ac:dyDescent="0.2">
      <c r="A142" s="30" t="s">
        <v>71</v>
      </c>
      <c r="B142" s="12" t="s">
        <v>48</v>
      </c>
      <c r="C142" s="34">
        <v>41517.571000000004</v>
      </c>
      <c r="D142" s="34"/>
      <c r="E142" s="31">
        <f>+(C142-C$7)/C$8</f>
        <v>-10339.481966538726</v>
      </c>
      <c r="F142" s="31">
        <f>ROUND(2*E142,0)/2</f>
        <v>-10339.5</v>
      </c>
      <c r="G142" s="31">
        <f>+C142-(C$7+F142*C$8)</f>
        <v>6.2177955041988753E-3</v>
      </c>
      <c r="I142" s="31">
        <f>G142</f>
        <v>6.2177955041988753E-3</v>
      </c>
      <c r="J142" s="17"/>
      <c r="P142" s="11">
        <f>+D$11+D$12*F142+D$13*F142^2</f>
        <v>3.2146306524884725E-3</v>
      </c>
      <c r="Q142" s="96">
        <f>+C142-15018.5</f>
        <v>26499.071000000004</v>
      </c>
      <c r="R142" s="31">
        <f>+(U142-G142)^2</f>
        <v>3.8660980932035746E-5</v>
      </c>
    </row>
    <row r="143" spans="1:18" s="31" customFormat="1" x14ac:dyDescent="0.2">
      <c r="A143" s="30" t="s">
        <v>71</v>
      </c>
      <c r="B143" s="12"/>
      <c r="C143" s="34">
        <v>41521.534</v>
      </c>
      <c r="D143" s="34"/>
      <c r="E143" s="31">
        <f>+(C143-C$7)/C$8</f>
        <v>-10327.988084669991</v>
      </c>
      <c r="F143" s="31">
        <f>ROUND(2*E143,0)/2</f>
        <v>-10328</v>
      </c>
      <c r="G143" s="31">
        <f>+C143-(C$7+F143*C$8)</f>
        <v>4.1083120013354346E-3</v>
      </c>
      <c r="I143" s="31">
        <f>G143</f>
        <v>4.1083120013354346E-3</v>
      </c>
      <c r="J143" s="17"/>
      <c r="P143" s="11">
        <f>+D$11+D$12*F143+D$13*F143^2</f>
        <v>3.2104148970184092E-3</v>
      </c>
      <c r="Q143" s="96">
        <f>+C143-15018.5</f>
        <v>26503.034</v>
      </c>
      <c r="R143" s="31">
        <f>+(U143-G143)^2</f>
        <v>1.6878227500316766E-5</v>
      </c>
    </row>
    <row r="144" spans="1:18" s="31" customFormat="1" x14ac:dyDescent="0.2">
      <c r="A144" s="30" t="s">
        <v>71</v>
      </c>
      <c r="B144" s="12"/>
      <c r="C144" s="34">
        <v>41528.417000000001</v>
      </c>
      <c r="D144" s="34"/>
      <c r="E144" s="31">
        <f>+(C144-C$7)/C$8</f>
        <v>-10308.025331981973</v>
      </c>
      <c r="F144" s="31">
        <f>ROUND(2*E144,0)/2</f>
        <v>-10308</v>
      </c>
      <c r="G144" s="31">
        <f>+C144-(C$7+F144*C$8)</f>
        <v>-8.7342679980793037E-3</v>
      </c>
      <c r="I144" s="31">
        <f>G144</f>
        <v>-8.7342679980793037E-3</v>
      </c>
      <c r="J144" s="17"/>
      <c r="P144" s="11">
        <f>+D$11+D$12*F144+D$13*F144^2</f>
        <v>3.2030865448514668E-3</v>
      </c>
      <c r="Q144" s="96">
        <f>+C144-15018.5</f>
        <v>26509.917000000001</v>
      </c>
      <c r="R144" s="31">
        <f>+(U144-G144)^2</f>
        <v>7.6287437462272241E-5</v>
      </c>
    </row>
    <row r="145" spans="1:18" s="31" customFormat="1" x14ac:dyDescent="0.2">
      <c r="A145" s="30" t="s">
        <v>72</v>
      </c>
      <c r="B145" s="12" t="s">
        <v>48</v>
      </c>
      <c r="C145" s="34">
        <v>41536.527000000002</v>
      </c>
      <c r="D145" s="34"/>
      <c r="E145" s="31">
        <f>+(C145-C$7)/C$8</f>
        <v>-10284.503913370934</v>
      </c>
      <c r="F145" s="31">
        <f>ROUND(2*E145,0)/2</f>
        <v>-10284.5</v>
      </c>
      <c r="G145" s="31">
        <f>+C145-(C$7+F145*C$8)</f>
        <v>-1.3492994985426776E-3</v>
      </c>
      <c r="I145" s="31">
        <f>G145</f>
        <v>-1.3492994985426776E-3</v>
      </c>
      <c r="J145" s="17"/>
      <c r="P145" s="11">
        <f>+D$11+D$12*F145+D$13*F145^2</f>
        <v>3.1944812422430094E-3</v>
      </c>
      <c r="Q145" s="96">
        <f>+C145-15018.5</f>
        <v>26518.027000000002</v>
      </c>
      <c r="R145" s="31">
        <f>+(U145-G145)^2</f>
        <v>1.8206091367675212E-6</v>
      </c>
    </row>
    <row r="146" spans="1:18" s="31" customFormat="1" x14ac:dyDescent="0.2">
      <c r="A146" s="30" t="s">
        <v>72</v>
      </c>
      <c r="B146" s="12" t="s">
        <v>48</v>
      </c>
      <c r="C146" s="34">
        <v>41554.453000000001</v>
      </c>
      <c r="D146" s="34"/>
      <c r="E146" s="31">
        <f>+(C146-C$7)/C$8</f>
        <v>-10232.513167375688</v>
      </c>
      <c r="F146" s="31">
        <f>ROUND(2*E146,0)/2</f>
        <v>-10232.5</v>
      </c>
      <c r="G146" s="31">
        <f>+C146-(C$7+F146*C$8)</f>
        <v>-4.5400074959616177E-3</v>
      </c>
      <c r="I146" s="31">
        <f>G146</f>
        <v>-4.5400074959616177E-3</v>
      </c>
      <c r="J146" s="17"/>
      <c r="P146" s="11">
        <f>+D$11+D$12*F146+D$13*F146^2</f>
        <v>3.1754608875573425E-3</v>
      </c>
      <c r="Q146" s="96">
        <f>+C146-15018.5</f>
        <v>26535.953000000001</v>
      </c>
      <c r="R146" s="31">
        <f>+(U146-G146)^2</f>
        <v>2.0611668063387677E-5</v>
      </c>
    </row>
    <row r="147" spans="1:18" s="31" customFormat="1" x14ac:dyDescent="0.2">
      <c r="A147" s="30" t="s">
        <v>72</v>
      </c>
      <c r="B147" s="12" t="s">
        <v>48</v>
      </c>
      <c r="C147" s="34">
        <v>41562.381000000001</v>
      </c>
      <c r="D147" s="34"/>
      <c r="E147" s="31">
        <f>+(C147-C$7)/C$8</f>
        <v>-10209.519603041741</v>
      </c>
      <c r="F147" s="31">
        <f>ROUND(2*E147,0)/2</f>
        <v>-10209.5</v>
      </c>
      <c r="G147" s="31">
        <f>+C147-(C$7+F147*C$8)</f>
        <v>-6.7589744940050878E-3</v>
      </c>
      <c r="I147" s="31">
        <f>G147</f>
        <v>-6.7589744940050878E-3</v>
      </c>
      <c r="J147" s="17"/>
      <c r="P147" s="11">
        <f>+D$11+D$12*F147+D$13*F147^2</f>
        <v>3.1670573382459807E-3</v>
      </c>
      <c r="Q147" s="96">
        <f>+C147-15018.5</f>
        <v>26543.881000000001</v>
      </c>
      <c r="R147" s="31">
        <f>+(U147-G147)^2</f>
        <v>4.568373621061133E-5</v>
      </c>
    </row>
    <row r="148" spans="1:18" s="31" customFormat="1" x14ac:dyDescent="0.2">
      <c r="A148" s="30" t="s">
        <v>72</v>
      </c>
      <c r="B148" s="12" t="s">
        <v>48</v>
      </c>
      <c r="C148" s="34">
        <v>41581.345999999998</v>
      </c>
      <c r="D148" s="34"/>
      <c r="E148" s="31">
        <f>+(C148-C$7)/C$8</f>
        <v>-10154.515447189922</v>
      </c>
      <c r="F148" s="31">
        <f>ROUND(2*E148,0)/2</f>
        <v>-10154.5</v>
      </c>
      <c r="G148" s="31">
        <f>+C148-(C$7+F148*C$8)</f>
        <v>-5.3260694985510781E-3</v>
      </c>
      <c r="I148" s="31">
        <f>G148</f>
        <v>-5.3260694985510781E-3</v>
      </c>
      <c r="J148" s="17"/>
      <c r="P148" s="11">
        <f>+D$11+D$12*F148+D$13*F148^2</f>
        <v>3.1469850226291353E-3</v>
      </c>
      <c r="Q148" s="96">
        <f>+C148-15018.5</f>
        <v>26562.845999999998</v>
      </c>
      <c r="R148" s="31">
        <f>+(U148-G148)^2</f>
        <v>2.8367016303396134E-5</v>
      </c>
    </row>
    <row r="149" spans="1:18" s="31" customFormat="1" x14ac:dyDescent="0.2">
      <c r="A149" s="30" t="s">
        <v>72</v>
      </c>
      <c r="B149" s="12" t="s">
        <v>48</v>
      </c>
      <c r="C149" s="34">
        <v>41581.358999999997</v>
      </c>
      <c r="D149" s="34"/>
      <c r="E149" s="31">
        <f>+(C149-C$7)/C$8</f>
        <v>-10154.477743312989</v>
      </c>
      <c r="F149" s="31">
        <f>ROUND(2*E149,0)/2</f>
        <v>-10154.5</v>
      </c>
      <c r="G149" s="31">
        <f>+C149-(C$7+F149*C$8)</f>
        <v>7.6739305004593916E-3</v>
      </c>
      <c r="I149" s="31">
        <f>G149</f>
        <v>7.6739305004593916E-3</v>
      </c>
      <c r="J149" s="17"/>
      <c r="P149" s="11">
        <f>+D$11+D$12*F149+D$13*F149^2</f>
        <v>3.1469850226291353E-3</v>
      </c>
      <c r="Q149" s="96">
        <f>+C149-15018.5</f>
        <v>26562.858999999997</v>
      </c>
      <c r="R149" s="31">
        <f>+(U149-G149)^2</f>
        <v>5.8889209325880927E-5</v>
      </c>
    </row>
    <row r="150" spans="1:18" s="31" customFormat="1" x14ac:dyDescent="0.2">
      <c r="A150" s="30" t="s">
        <v>72</v>
      </c>
      <c r="B150" s="12" t="s">
        <v>48</v>
      </c>
      <c r="C150" s="34">
        <v>41582.383999999998</v>
      </c>
      <c r="D150" s="34"/>
      <c r="E150" s="31">
        <f>+(C150-C$7)/C$8</f>
        <v>-10151.504937631566</v>
      </c>
      <c r="F150" s="31">
        <f>ROUND(2*E150,0)/2</f>
        <v>-10151.5</v>
      </c>
      <c r="G150" s="31">
        <f>+C150-(C$7+F150*C$8)</f>
        <v>-1.7024565022438765E-3</v>
      </c>
      <c r="I150" s="31">
        <f>G150</f>
        <v>-1.7024565022438765E-3</v>
      </c>
      <c r="J150" s="17"/>
      <c r="P150" s="11">
        <f>+D$11+D$12*F150+D$13*F150^2</f>
        <v>3.1458911071245363E-3</v>
      </c>
      <c r="Q150" s="96">
        <f>+C150-15018.5</f>
        <v>26563.883999999998</v>
      </c>
      <c r="R150" s="31">
        <f>+(U150-G150)^2</f>
        <v>2.8983581420324541E-6</v>
      </c>
    </row>
    <row r="151" spans="1:18" s="31" customFormat="1" x14ac:dyDescent="0.2">
      <c r="A151" s="30" t="s">
        <v>72</v>
      </c>
      <c r="B151" s="12" t="s">
        <v>48</v>
      </c>
      <c r="C151" s="34">
        <v>41589.275999999998</v>
      </c>
      <c r="D151" s="34"/>
      <c r="E151" s="31">
        <f>+(C151-C$7)/C$8</f>
        <v>-10131.516082259523</v>
      </c>
      <c r="F151" s="31">
        <f>ROUND(2*E151,0)/2</f>
        <v>-10131.5</v>
      </c>
      <c r="G151" s="31">
        <f>+C151-(C$7+F151*C$8)</f>
        <v>-5.5450365034630522E-3</v>
      </c>
      <c r="I151" s="31">
        <f>G151</f>
        <v>-5.5450365034630522E-3</v>
      </c>
      <c r="J151" s="17"/>
      <c r="P151" s="11">
        <f>+D$11+D$12*F151+D$13*F151^2</f>
        <v>3.1386008170609537E-3</v>
      </c>
      <c r="Q151" s="96">
        <f>+C151-15018.5</f>
        <v>26570.775999999998</v>
      </c>
      <c r="R151" s="31">
        <f>+(U151-G151)^2</f>
        <v>3.0747429824737755E-5</v>
      </c>
    </row>
    <row r="152" spans="1:18" s="31" customFormat="1" x14ac:dyDescent="0.2">
      <c r="A152" s="30" t="s">
        <v>72</v>
      </c>
      <c r="B152" s="12" t="s">
        <v>48</v>
      </c>
      <c r="C152" s="34">
        <v>41591.328000000001</v>
      </c>
      <c r="D152" s="34"/>
      <c r="E152" s="31">
        <f>+(C152-C$7)/C$8</f>
        <v>-10125.564670300222</v>
      </c>
      <c r="F152" s="31">
        <f>ROUND(2*E152,0)/2</f>
        <v>-10125.5</v>
      </c>
      <c r="G152" s="31">
        <f>+C152-(C$7+F152*C$8)</f>
        <v>-2.229781049391022E-2</v>
      </c>
      <c r="I152" s="31">
        <f>G152</f>
        <v>-2.229781049391022E-2</v>
      </c>
      <c r="J152" s="17"/>
      <c r="P152" s="11">
        <f>+D$11+D$12*F152+D$13*F152^2</f>
        <v>3.1364145710741911E-3</v>
      </c>
      <c r="Q152" s="96">
        <f>+C152-15018.5</f>
        <v>26572.828000000001</v>
      </c>
      <c r="R152" s="31">
        <f>+(U152-G152)^2</f>
        <v>4.9719235282233269E-4</v>
      </c>
    </row>
    <row r="153" spans="1:18" s="31" customFormat="1" x14ac:dyDescent="0.2">
      <c r="A153" s="30" t="s">
        <v>73</v>
      </c>
      <c r="B153" s="12"/>
      <c r="C153" s="34">
        <v>41604.279000000002</v>
      </c>
      <c r="D153" s="34"/>
      <c r="E153" s="31">
        <f>+(C153-C$7)/C$8</f>
        <v>-10088.002907978203</v>
      </c>
      <c r="F153" s="31">
        <f>ROUND(2*E153,0)/2</f>
        <v>-10088</v>
      </c>
      <c r="G153" s="31">
        <f>+C153-(C$7+F153*C$8)</f>
        <v>-1.0026479940279387E-3</v>
      </c>
      <c r="I153" s="31">
        <f>G153</f>
        <v>-1.0026479940279387E-3</v>
      </c>
      <c r="J153" s="17"/>
      <c r="P153" s="11">
        <f>+D$11+D$12*F153+D$13*F153^2</f>
        <v>3.1227593281053811E-3</v>
      </c>
      <c r="Q153" s="96">
        <f>+C153-15018.5</f>
        <v>26585.779000000002</v>
      </c>
      <c r="R153" s="31">
        <f>+(U153-G153)^2</f>
        <v>1.0053029999282493E-6</v>
      </c>
    </row>
    <row r="154" spans="1:18" s="31" customFormat="1" x14ac:dyDescent="0.2">
      <c r="A154" s="30" t="s">
        <v>73</v>
      </c>
      <c r="B154" s="12" t="s">
        <v>48</v>
      </c>
      <c r="C154" s="34">
        <v>41610.305999999997</v>
      </c>
      <c r="D154" s="34"/>
      <c r="E154" s="31">
        <f>+(C154-C$7)/C$8</f>
        <v>-10070.52281057147</v>
      </c>
      <c r="F154" s="31">
        <f>ROUND(2*E154,0)/2</f>
        <v>-10070.5</v>
      </c>
      <c r="G154" s="31">
        <f>+C154-(C$7+F154*C$8)</f>
        <v>-7.8649054994457401E-3</v>
      </c>
      <c r="I154" s="31">
        <f>G154</f>
        <v>-7.8649054994457401E-3</v>
      </c>
      <c r="J154" s="17"/>
      <c r="P154" s="11">
        <f>+D$11+D$12*F154+D$13*F154^2</f>
        <v>3.1163920704481447E-3</v>
      </c>
      <c r="Q154" s="96">
        <f>+C154-15018.5</f>
        <v>26591.805999999997</v>
      </c>
      <c r="R154" s="31">
        <f>+(U154-G154)^2</f>
        <v>6.1856738515211847E-5</v>
      </c>
    </row>
    <row r="155" spans="1:18" s="31" customFormat="1" x14ac:dyDescent="0.2">
      <c r="A155" s="30" t="s">
        <v>73</v>
      </c>
      <c r="B155" s="12"/>
      <c r="C155" s="34">
        <v>41652.201000000001</v>
      </c>
      <c r="D155" s="34"/>
      <c r="E155" s="31">
        <f>+(C155-C$7)/C$8</f>
        <v>-9949.0148164026014</v>
      </c>
      <c r="F155" s="31">
        <f>ROUND(2*E155,0)/2</f>
        <v>-9949</v>
      </c>
      <c r="G155" s="31">
        <f>+C155-(C$7+F155*C$8)</f>
        <v>-5.1085789964417927E-3</v>
      </c>
      <c r="I155" s="31">
        <f>G155</f>
        <v>-5.1085789964417927E-3</v>
      </c>
      <c r="J155" s="17"/>
      <c r="P155" s="11">
        <f>+D$11+D$12*F155+D$13*F155^2</f>
        <v>3.072276159976834E-3</v>
      </c>
      <c r="Q155" s="96">
        <f>+C155-15018.5</f>
        <v>26633.701000000001</v>
      </c>
      <c r="R155" s="31">
        <f>+(U155-G155)^2</f>
        <v>2.6097579362886233E-5</v>
      </c>
    </row>
    <row r="156" spans="1:18" s="31" customFormat="1" x14ac:dyDescent="0.2">
      <c r="A156" s="30" t="s">
        <v>74</v>
      </c>
      <c r="B156" s="12" t="s">
        <v>48</v>
      </c>
      <c r="C156" s="34">
        <v>41703.75</v>
      </c>
      <c r="D156" s="34"/>
      <c r="E156" s="31">
        <f>+(C156-C$7)/C$8</f>
        <v>-9799.5073431621113</v>
      </c>
      <c r="F156" s="31">
        <f>ROUND(2*E156,0)/2</f>
        <v>-9799.5</v>
      </c>
      <c r="G156" s="31">
        <f>+C156-(C$7+F156*C$8)</f>
        <v>-2.5318644984508865E-3</v>
      </c>
      <c r="I156" s="31">
        <f>G156</f>
        <v>-2.5318644984508865E-3</v>
      </c>
      <c r="J156" s="17"/>
      <c r="P156" s="11">
        <f>+D$11+D$12*F156+D$13*F156^2</f>
        <v>3.0182120430319662E-3</v>
      </c>
      <c r="Q156" s="96">
        <f>+C156-15018.5</f>
        <v>26685.25</v>
      </c>
      <c r="R156" s="31">
        <f>+(U156-G156)^2</f>
        <v>6.4103378385159588E-6</v>
      </c>
    </row>
    <row r="157" spans="1:18" s="31" customFormat="1" x14ac:dyDescent="0.2">
      <c r="A157" s="30" t="s">
        <v>74</v>
      </c>
      <c r="B157" s="12"/>
      <c r="C157" s="34">
        <v>41706.678</v>
      </c>
      <c r="D157" s="34"/>
      <c r="E157" s="31">
        <f>+(C157-C$7)/C$8</f>
        <v>-9791.0152699570408</v>
      </c>
      <c r="F157" s="31">
        <f>ROUND(2*E157,0)/2</f>
        <v>-9791</v>
      </c>
      <c r="G157" s="31">
        <f>+C157-(C$7+F157*C$8)</f>
        <v>-5.2649610006483272E-3</v>
      </c>
      <c r="I157" s="31">
        <f>G157</f>
        <v>-5.2649610006483272E-3</v>
      </c>
      <c r="J157" s="17"/>
      <c r="P157" s="11">
        <f>+D$11+D$12*F157+D$13*F157^2</f>
        <v>3.0151454038988392E-3</v>
      </c>
      <c r="Q157" s="96">
        <f>+C157-15018.5</f>
        <v>26688.178</v>
      </c>
      <c r="R157" s="31">
        <f>+(U157-G157)^2</f>
        <v>2.7719814338347836E-5</v>
      </c>
    </row>
    <row r="158" spans="1:18" s="31" customFormat="1" x14ac:dyDescent="0.2">
      <c r="A158" s="30" t="s">
        <v>75</v>
      </c>
      <c r="B158" s="12"/>
      <c r="C158" s="34">
        <v>41727.712</v>
      </c>
      <c r="D158" s="34"/>
      <c r="E158" s="31">
        <f>+(C158-C$7)/C$8</f>
        <v>-9730.0103970760829</v>
      </c>
      <c r="F158" s="31">
        <f>ROUND(2*E158,0)/2</f>
        <v>-9730</v>
      </c>
      <c r="G158" s="31">
        <f>+C158-(C$7+F158*C$8)</f>
        <v>-3.5848299958161078E-3</v>
      </c>
      <c r="I158" s="31">
        <f>G158</f>
        <v>-3.5848299958161078E-3</v>
      </c>
      <c r="J158" s="17"/>
      <c r="P158" s="11">
        <f>+D$11+D$12*F158+D$13*F158^2</f>
        <v>2.9931606144865484E-3</v>
      </c>
      <c r="Q158" s="96">
        <f>+C158-15018.5</f>
        <v>26709.212</v>
      </c>
      <c r="R158" s="31">
        <f>+(U158-G158)^2</f>
        <v>1.2851006098902915E-5</v>
      </c>
    </row>
    <row r="159" spans="1:18" s="31" customFormat="1" x14ac:dyDescent="0.2">
      <c r="A159" s="30" t="s">
        <v>76</v>
      </c>
      <c r="B159" s="12" t="s">
        <v>48</v>
      </c>
      <c r="C159" s="34">
        <v>41787.534</v>
      </c>
      <c r="D159" s="34"/>
      <c r="E159" s="31">
        <f>+(C159-C$7)/C$8</f>
        <v>-9556.5087566137518</v>
      </c>
      <c r="F159" s="31">
        <f>ROUND(2*E159,0)/2</f>
        <v>-9556.5</v>
      </c>
      <c r="G159" s="31">
        <f>+C159-(C$7+F159*C$8)</f>
        <v>-3.0192115009413101E-3</v>
      </c>
      <c r="I159" s="31">
        <f>G159</f>
        <v>-3.0192115009413101E-3</v>
      </c>
      <c r="J159" s="17"/>
      <c r="P159" s="11">
        <f>+D$11+D$12*F159+D$13*F159^2</f>
        <v>2.930849453244544E-3</v>
      </c>
      <c r="Q159" s="96">
        <f>+C159-15018.5</f>
        <v>26769.034</v>
      </c>
      <c r="R159" s="31">
        <f>+(U159-G159)^2</f>
        <v>9.1156380874162788E-6</v>
      </c>
    </row>
    <row r="160" spans="1:18" s="31" customFormat="1" x14ac:dyDescent="0.2">
      <c r="A160" s="30" t="s">
        <v>76</v>
      </c>
      <c r="B160" s="12" t="s">
        <v>48</v>
      </c>
      <c r="C160" s="34">
        <v>41799.608999999997</v>
      </c>
      <c r="D160" s="34"/>
      <c r="E160" s="31">
        <f>+(C160-C$7)/C$8</f>
        <v>-9521.4876555375231</v>
      </c>
      <c r="F160" s="31">
        <f>ROUND(2*E160,0)/2</f>
        <v>-9521.5</v>
      </c>
      <c r="G160" s="31">
        <f>+C160-(C$7+F160*C$8)</f>
        <v>4.2562734961393289E-3</v>
      </c>
      <c r="I160" s="31">
        <f>G160</f>
        <v>4.2562734961393289E-3</v>
      </c>
      <c r="J160" s="17"/>
      <c r="P160" s="11">
        <f>+D$11+D$12*F160+D$13*F160^2</f>
        <v>2.918318820875369E-3</v>
      </c>
      <c r="Q160" s="96">
        <f>+C160-15018.5</f>
        <v>26781.108999999997</v>
      </c>
      <c r="R160" s="31">
        <f>+(U160-G160)^2</f>
        <v>1.8115864073938108E-5</v>
      </c>
    </row>
    <row r="161" spans="1:18" s="31" customFormat="1" x14ac:dyDescent="0.2">
      <c r="A161" s="30" t="s">
        <v>76</v>
      </c>
      <c r="B161" s="12" t="s">
        <v>48</v>
      </c>
      <c r="C161" s="34">
        <v>41809.607000000004</v>
      </c>
      <c r="D161" s="34"/>
      <c r="E161" s="31">
        <f>+(C161-C$7)/C$8</f>
        <v>-9492.4904738762016</v>
      </c>
      <c r="F161" s="31">
        <f>ROUND(2*E161,0)/2</f>
        <v>-9492.5</v>
      </c>
      <c r="G161" s="31">
        <f>+C161-(C$7+F161*C$8)</f>
        <v>3.2845325040398166E-3</v>
      </c>
      <c r="I161" s="31">
        <f>G161</f>
        <v>3.2845325040398166E-3</v>
      </c>
      <c r="J161" s="17"/>
      <c r="P161" s="11">
        <f>+D$11+D$12*F161+D$13*F161^2</f>
        <v>2.90794630304036E-3</v>
      </c>
      <c r="Q161" s="96">
        <f>+C161-15018.5</f>
        <v>26791.107000000004</v>
      </c>
      <c r="R161" s="31">
        <f>+(U161-G161)^2</f>
        <v>1.0788153770094067E-5</v>
      </c>
    </row>
    <row r="162" spans="1:18" s="31" customFormat="1" x14ac:dyDescent="0.2">
      <c r="A162" s="30" t="s">
        <v>76</v>
      </c>
      <c r="B162" s="12" t="s">
        <v>48</v>
      </c>
      <c r="C162" s="34">
        <v>41814.432000000001</v>
      </c>
      <c r="D162" s="34"/>
      <c r="E162" s="31">
        <f>+(C162-C$7)/C$8</f>
        <v>-9478.4965349368431</v>
      </c>
      <c r="F162" s="31">
        <f>ROUND(2*E162,0)/2</f>
        <v>-9478.5</v>
      </c>
      <c r="G162" s="31">
        <f>+C162-(C$7+F162*C$8)</f>
        <v>1.1947265011258423E-3</v>
      </c>
      <c r="I162" s="31">
        <f>G162</f>
        <v>1.1947265011258423E-3</v>
      </c>
      <c r="J162" s="17"/>
      <c r="P162" s="11">
        <f>+D$11+D$12*F162+D$13*F162^2</f>
        <v>2.9029421261593798E-3</v>
      </c>
      <c r="Q162" s="96">
        <f>+C162-15018.5</f>
        <v>26795.932000000001</v>
      </c>
      <c r="R162" s="31">
        <f>+(U162-G162)^2</f>
        <v>1.4273714124923973E-6</v>
      </c>
    </row>
    <row r="163" spans="1:18" s="31" customFormat="1" x14ac:dyDescent="0.2">
      <c r="A163" s="30" t="s">
        <v>76</v>
      </c>
      <c r="B163" s="12"/>
      <c r="C163" s="34">
        <v>41814.606</v>
      </c>
      <c r="D163" s="34"/>
      <c r="E163" s="31">
        <f>+(C163-C$7)/C$8</f>
        <v>-9477.9918830455608</v>
      </c>
      <c r="F163" s="31">
        <f>ROUND(2*E163,0)/2</f>
        <v>-9478</v>
      </c>
      <c r="G163" s="31">
        <f>+C163-(C$7+F163*C$8)</f>
        <v>2.7986620043520816E-3</v>
      </c>
      <c r="I163" s="31">
        <f>G163</f>
        <v>2.7986620043520816E-3</v>
      </c>
      <c r="J163" s="17"/>
      <c r="P163" s="11">
        <f>+D$11+D$12*F163+D$13*F163^2</f>
        <v>2.902763444642925E-3</v>
      </c>
      <c r="Q163" s="96">
        <f>+C163-15018.5</f>
        <v>26796.106</v>
      </c>
      <c r="R163" s="31">
        <f>+(U163-G163)^2</f>
        <v>7.8325090146040114E-6</v>
      </c>
    </row>
    <row r="164" spans="1:18" s="31" customFormat="1" x14ac:dyDescent="0.2">
      <c r="A164" s="30" t="s">
        <v>76</v>
      </c>
      <c r="B164" s="12" t="s">
        <v>48</v>
      </c>
      <c r="C164" s="34">
        <v>41824.432000000001</v>
      </c>
      <c r="D164" s="34"/>
      <c r="E164" s="31">
        <f>+(C164-C$7)/C$8</f>
        <v>-9449.4935526790905</v>
      </c>
      <c r="F164" s="31">
        <f>ROUND(2*E164,0)/2</f>
        <v>-9449.5</v>
      </c>
      <c r="G164" s="31">
        <f>+C164-(C$7+F164*C$8)</f>
        <v>2.222985502157826E-3</v>
      </c>
      <c r="I164" s="31">
        <f>G164</f>
        <v>2.222985502157826E-3</v>
      </c>
      <c r="J164" s="17"/>
      <c r="P164" s="11">
        <f>+D$11+D$12*F164+D$13*F164^2</f>
        <v>2.8925830540589004E-3</v>
      </c>
      <c r="Q164" s="96">
        <f>+C164-15018.5</f>
        <v>26805.932000000001</v>
      </c>
      <c r="R164" s="31">
        <f>+(U164-G164)^2</f>
        <v>4.9416645428038817E-6</v>
      </c>
    </row>
    <row r="165" spans="1:18" s="31" customFormat="1" x14ac:dyDescent="0.2">
      <c r="A165" s="30" t="s">
        <v>76</v>
      </c>
      <c r="B165" s="12"/>
      <c r="C165" s="34">
        <v>41824.597999999998</v>
      </c>
      <c r="D165" s="34"/>
      <c r="E165" s="31">
        <f>+(C165-C$7)/C$8</f>
        <v>-9449.012103173618</v>
      </c>
      <c r="F165" s="31">
        <f>ROUND(2*E165,0)/2</f>
        <v>-9449</v>
      </c>
      <c r="G165" s="31">
        <f>+C165-(C$7+F165*C$8)</f>
        <v>-4.1730789962457493E-3</v>
      </c>
      <c r="I165" s="31">
        <f>G165</f>
        <v>-4.1730789962457493E-3</v>
      </c>
      <c r="J165" s="17"/>
      <c r="P165" s="11">
        <f>+D$11+D$12*F165+D$13*F165^2</f>
        <v>2.8924045288881962E-3</v>
      </c>
      <c r="Q165" s="96">
        <f>+C165-15018.5</f>
        <v>26806.097999999998</v>
      </c>
      <c r="R165" s="31">
        <f>+(U165-G165)^2</f>
        <v>1.7414588308907432E-5</v>
      </c>
    </row>
    <row r="166" spans="1:18" s="31" customFormat="1" x14ac:dyDescent="0.2">
      <c r="A166" s="30" t="s">
        <v>76</v>
      </c>
      <c r="B166" s="12"/>
      <c r="C166" s="34">
        <v>41829.428999999996</v>
      </c>
      <c r="D166" s="34"/>
      <c r="E166" s="31">
        <f>+(C166-C$7)/C$8</f>
        <v>-9435.0007624449026</v>
      </c>
      <c r="F166" s="31">
        <f>ROUND(2*E166,0)/2</f>
        <v>-9435</v>
      </c>
      <c r="G166" s="31">
        <f>+C166-(C$7+F166*C$8)</f>
        <v>-2.6288499793736264E-4</v>
      </c>
      <c r="I166" s="31">
        <f>G166</f>
        <v>-2.6288499793736264E-4</v>
      </c>
      <c r="J166" s="17"/>
      <c r="P166" s="11">
        <f>+D$11+D$12*F166+D$13*F166^2</f>
        <v>2.8874069185287309E-3</v>
      </c>
      <c r="Q166" s="96">
        <f>+C166-15018.5</f>
        <v>26810.928999999996</v>
      </c>
      <c r="R166" s="31">
        <f>+(U166-G166)^2</f>
        <v>6.910852214052716E-8</v>
      </c>
    </row>
    <row r="167" spans="1:18" s="31" customFormat="1" x14ac:dyDescent="0.2">
      <c r="A167" s="30" t="s">
        <v>76</v>
      </c>
      <c r="B167" s="12" t="s">
        <v>48</v>
      </c>
      <c r="C167" s="34">
        <v>41829.595999999998</v>
      </c>
      <c r="D167" s="34"/>
      <c r="E167" s="31">
        <f>+(C167-C$7)/C$8</f>
        <v>-9434.5164126411946</v>
      </c>
      <c r="F167" s="31">
        <f>ROUND(2*E167,0)/2</f>
        <v>-9434.5</v>
      </c>
      <c r="G167" s="31">
        <f>+C167-(C$7+F167*C$8)</f>
        <v>-5.6589494997751899E-3</v>
      </c>
      <c r="I167" s="31">
        <f>G167</f>
        <v>-5.6589494997751899E-3</v>
      </c>
      <c r="J167" s="17"/>
      <c r="P167" s="11">
        <f>+D$11+D$12*F167+D$13*F167^2</f>
        <v>2.8872284715309019E-3</v>
      </c>
      <c r="Q167" s="96">
        <f>+C167-15018.5</f>
        <v>26811.095999999998</v>
      </c>
      <c r="R167" s="31">
        <f>+(U167-G167)^2</f>
        <v>3.2023709441005875E-5</v>
      </c>
    </row>
    <row r="168" spans="1:18" s="31" customFormat="1" x14ac:dyDescent="0.2">
      <c r="A168" s="30" t="s">
        <v>77</v>
      </c>
      <c r="B168" s="12"/>
      <c r="C168" s="34">
        <v>41837.358</v>
      </c>
      <c r="D168" s="34"/>
      <c r="E168" s="31">
        <f>+(C168-C$7)/C$8</f>
        <v>-9412.0042978127203</v>
      </c>
      <c r="F168" s="31">
        <f>ROUND(2*E168,0)/2</f>
        <v>-9412</v>
      </c>
      <c r="G168" s="31">
        <f>+C168-(C$7+F168*C$8)</f>
        <v>-1.4818519994150847E-3</v>
      </c>
      <c r="I168" s="31">
        <f>G168</f>
        <v>-1.4818519994150847E-3</v>
      </c>
      <c r="J168" s="17"/>
      <c r="P168" s="11">
        <f>+D$11+D$12*F168+D$13*F168^2</f>
        <v>2.8792011465915536E-3</v>
      </c>
      <c r="Q168" s="96">
        <f>+C168-15018.5</f>
        <v>26818.858</v>
      </c>
      <c r="R168" s="31">
        <f>+(U168-G168)^2</f>
        <v>2.1958853481704842E-6</v>
      </c>
    </row>
    <row r="169" spans="1:18" s="31" customFormat="1" x14ac:dyDescent="0.2">
      <c r="A169" s="30" t="s">
        <v>77</v>
      </c>
      <c r="B169" s="12"/>
      <c r="C169" s="34">
        <v>41843.571000000004</v>
      </c>
      <c r="D169" s="34"/>
      <c r="E169" s="31">
        <f>+(C169-C$7)/C$8</f>
        <v>-9393.9847449359677</v>
      </c>
      <c r="F169" s="31">
        <f>ROUND(2*E169,0)/2</f>
        <v>-9394</v>
      </c>
      <c r="G169" s="31">
        <f>+C169-(C$7+F169*C$8)</f>
        <v>5.2598260081140324E-3</v>
      </c>
      <c r="I169" s="31">
        <f>G169</f>
        <v>5.2598260081140324E-3</v>
      </c>
      <c r="J169" s="17"/>
      <c r="P169" s="11">
        <f>+D$11+D$12*F169+D$13*F169^2</f>
        <v>2.8727832168487649E-3</v>
      </c>
      <c r="Q169" s="96">
        <f>+C169-15018.5</f>
        <v>26825.071000000004</v>
      </c>
      <c r="R169" s="31">
        <f>+(U169-G169)^2</f>
        <v>2.7665769635632799E-5</v>
      </c>
    </row>
    <row r="170" spans="1:18" s="31" customFormat="1" x14ac:dyDescent="0.2">
      <c r="A170" s="30" t="s">
        <v>77</v>
      </c>
      <c r="B170" s="12" t="s">
        <v>48</v>
      </c>
      <c r="C170" s="34">
        <v>41845.464999999997</v>
      </c>
      <c r="D170" s="34"/>
      <c r="E170" s="31">
        <f>+(C170-C$7)/C$8</f>
        <v>-9388.4915800963699</v>
      </c>
      <c r="F170" s="31">
        <f>ROUND(2*E170,0)/2</f>
        <v>-9388.5</v>
      </c>
      <c r="G170" s="31">
        <f>+C170-(C$7+F170*C$8)</f>
        <v>2.9031164958723821E-3</v>
      </c>
      <c r="I170" s="31">
        <f>G170</f>
        <v>2.9031164958723821E-3</v>
      </c>
      <c r="J170" s="17"/>
      <c r="P170" s="11">
        <f>+D$11+D$12*F170+D$13*F170^2</f>
        <v>2.8708228795775261E-3</v>
      </c>
      <c r="Q170" s="96">
        <f>+C170-15018.5</f>
        <v>26826.964999999997</v>
      </c>
      <c r="R170" s="31">
        <f>+(U170-G170)^2</f>
        <v>8.4280853886063381E-6</v>
      </c>
    </row>
    <row r="171" spans="1:18" s="31" customFormat="1" x14ac:dyDescent="0.2">
      <c r="A171" s="30" t="s">
        <v>77</v>
      </c>
      <c r="B171" s="12"/>
      <c r="C171" s="34">
        <v>41850.46</v>
      </c>
      <c r="D171" s="34"/>
      <c r="E171" s="31">
        <f>+(C171-C$7)/C$8</f>
        <v>-9374.004590458615</v>
      </c>
      <c r="F171" s="31">
        <f>ROUND(2*E171,0)/2</f>
        <v>-9374</v>
      </c>
      <c r="G171" s="31">
        <f>+C171-(C$7+F171*C$8)</f>
        <v>-1.5827539973543026E-3</v>
      </c>
      <c r="I171" s="31">
        <f>G171</f>
        <v>-1.5827539973543026E-3</v>
      </c>
      <c r="J171" s="17"/>
      <c r="P171" s="11">
        <f>+D$11+D$12*F171+D$13*F171^2</f>
        <v>2.8656562811381274E-3</v>
      </c>
      <c r="Q171" s="96">
        <f>+C171-15018.5</f>
        <v>26831.96</v>
      </c>
      <c r="R171" s="31">
        <f>+(U171-G171)^2</f>
        <v>2.5051102161410235E-6</v>
      </c>
    </row>
    <row r="172" spans="1:18" s="31" customFormat="1" x14ac:dyDescent="0.2">
      <c r="A172" s="30" t="s">
        <v>77</v>
      </c>
      <c r="B172" s="12" t="s">
        <v>48</v>
      </c>
      <c r="C172" s="34">
        <v>41853.392999999996</v>
      </c>
      <c r="D172" s="34"/>
      <c r="E172" s="31">
        <f>+(C172-C$7)/C$8</f>
        <v>-9365.4980157624232</v>
      </c>
      <c r="F172" s="31">
        <f>ROUND(2*E172,0)/2</f>
        <v>-9365.5</v>
      </c>
      <c r="G172" s="31">
        <f>+C172-(C$7+F172*C$8)</f>
        <v>6.8414949782891199E-4</v>
      </c>
      <c r="I172" s="31">
        <f>G172</f>
        <v>6.8414949782891199E-4</v>
      </c>
      <c r="J172" s="17"/>
      <c r="P172" s="11">
        <f>+D$11+D$12*F172+D$13*F172^2</f>
        <v>2.8626286394872447E-3</v>
      </c>
      <c r="Q172" s="96">
        <f>+C172-15018.5</f>
        <v>26834.892999999996</v>
      </c>
      <c r="R172" s="31">
        <f>+(U172-G172)^2</f>
        <v>4.6806053537955245E-7</v>
      </c>
    </row>
    <row r="173" spans="1:18" s="31" customFormat="1" x14ac:dyDescent="0.2">
      <c r="A173" s="30" t="s">
        <v>77</v>
      </c>
      <c r="B173" s="12"/>
      <c r="C173" s="34">
        <v>41863.57</v>
      </c>
      <c r="D173" s="34"/>
      <c r="E173" s="31">
        <f>+(C173-C$7)/C$8</f>
        <v>-9335.981680718698</v>
      </c>
      <c r="F173" s="31">
        <f>ROUND(2*E173,0)/2</f>
        <v>-9336</v>
      </c>
      <c r="G173" s="31">
        <f>+C173-(C$7+F173*C$8)</f>
        <v>6.3163439990603365E-3</v>
      </c>
      <c r="I173" s="31">
        <f>G173</f>
        <v>6.3163439990603365E-3</v>
      </c>
      <c r="J173" s="17"/>
      <c r="P173" s="11">
        <f>+D$11+D$12*F173+D$13*F173^2</f>
        <v>2.8521269855649421E-3</v>
      </c>
      <c r="Q173" s="96">
        <f>+C173-15018.5</f>
        <v>26845.07</v>
      </c>
      <c r="R173" s="31">
        <f>+(U173-G173)^2</f>
        <v>3.9896201514465527E-5</v>
      </c>
    </row>
    <row r="174" spans="1:18" s="31" customFormat="1" x14ac:dyDescent="0.2">
      <c r="A174" s="30" t="s">
        <v>77</v>
      </c>
      <c r="B174" s="12"/>
      <c r="C174" s="34">
        <v>41868.387999999999</v>
      </c>
      <c r="D174" s="34"/>
      <c r="E174" s="31">
        <f>+(C174-C$7)/C$8</f>
        <v>-9322.0080438669138</v>
      </c>
      <c r="F174" s="31">
        <f>ROUND(2*E174,0)/2</f>
        <v>-9322</v>
      </c>
      <c r="G174" s="31">
        <f>+C174-(C$7+F174*C$8)</f>
        <v>-2.7734620016417466E-3</v>
      </c>
      <c r="I174" s="31">
        <f>G174</f>
        <v>-2.7734620016417466E-3</v>
      </c>
      <c r="J174" s="17"/>
      <c r="P174" s="11">
        <f>+D$11+D$12*F174+D$13*F174^2</f>
        <v>2.847146433065962E-3</v>
      </c>
      <c r="Q174" s="96">
        <f>+C174-15018.5</f>
        <v>26849.887999999999</v>
      </c>
      <c r="R174" s="31">
        <f>+(U174-G174)^2</f>
        <v>7.6920914745506432E-6</v>
      </c>
    </row>
    <row r="175" spans="1:18" s="31" customFormat="1" x14ac:dyDescent="0.2">
      <c r="A175" s="30" t="s">
        <v>77</v>
      </c>
      <c r="B175" s="12"/>
      <c r="C175" s="34">
        <v>41869.421000000002</v>
      </c>
      <c r="D175" s="34"/>
      <c r="E175" s="31">
        <f>+(C175-C$7)/C$8</f>
        <v>-9319.0120357996802</v>
      </c>
      <c r="F175" s="31">
        <f>ROUND(2*E175,0)/2</f>
        <v>-9319</v>
      </c>
      <c r="G175" s="31">
        <f>+C175-(C$7+F175*C$8)</f>
        <v>-4.1498489954392426E-3</v>
      </c>
      <c r="I175" s="31">
        <f>G175</f>
        <v>-4.1498489954392426E-3</v>
      </c>
      <c r="J175" s="17"/>
      <c r="P175" s="11">
        <f>+D$11+D$12*F175+D$13*F175^2</f>
        <v>2.8460794467690519E-3</v>
      </c>
      <c r="Q175" s="96">
        <f>+C175-15018.5</f>
        <v>26850.921000000002</v>
      </c>
      <c r="R175" s="31">
        <f>+(U175-G175)^2</f>
        <v>1.722124668494809E-5</v>
      </c>
    </row>
    <row r="176" spans="1:18" s="31" customFormat="1" x14ac:dyDescent="0.2">
      <c r="A176" s="30" t="s">
        <v>77</v>
      </c>
      <c r="B176" s="12" t="s">
        <v>48</v>
      </c>
      <c r="C176" s="34">
        <v>41874.423999999999</v>
      </c>
      <c r="D176" s="34"/>
      <c r="E176" s="31">
        <f>+(C176-C$7)/C$8</f>
        <v>-9304.5018437761337</v>
      </c>
      <c r="F176" s="31">
        <f>ROUND(2*E176,0)/2</f>
        <v>-9304.5</v>
      </c>
      <c r="G176" s="31">
        <f>+C176-(C$7+F176*C$8)</f>
        <v>-6.3571950158802792E-4</v>
      </c>
      <c r="I176" s="31">
        <f>G176</f>
        <v>-6.3571950158802792E-4</v>
      </c>
      <c r="J176" s="17"/>
      <c r="P176" s="11">
        <f>+D$11+D$12*F176+D$13*F176^2</f>
        <v>2.8409237143593022E-3</v>
      </c>
      <c r="Q176" s="96">
        <f>+C176-15018.5</f>
        <v>26855.923999999999</v>
      </c>
      <c r="R176" s="31">
        <f>+(U176-G176)^2</f>
        <v>4.0413928469933064E-7</v>
      </c>
    </row>
    <row r="177" spans="1:18" s="31" customFormat="1" x14ac:dyDescent="0.2">
      <c r="A177" s="30" t="s">
        <v>77</v>
      </c>
      <c r="B177" s="12" t="s">
        <v>48</v>
      </c>
      <c r="C177" s="34">
        <v>41894.428</v>
      </c>
      <c r="D177" s="34"/>
      <c r="E177" s="31">
        <f>+(C177-C$7)/C$8</f>
        <v>-9246.4842780677227</v>
      </c>
      <c r="F177" s="31">
        <f>ROUND(2*E177,0)/2</f>
        <v>-9246.5</v>
      </c>
      <c r="G177" s="31">
        <f>+C177-(C$7+F177*C$8)</f>
        <v>5.4207985012908466E-3</v>
      </c>
      <c r="I177" s="31">
        <f>G177</f>
        <v>5.4207985012908466E-3</v>
      </c>
      <c r="J177" s="17"/>
      <c r="P177" s="11">
        <f>+D$11+D$12*F177+D$13*F177^2</f>
        <v>2.8203234548541027E-3</v>
      </c>
      <c r="Q177" s="96">
        <f>+C177-15018.5</f>
        <v>26875.928</v>
      </c>
      <c r="R177" s="31">
        <f>+(U177-G177)^2</f>
        <v>2.9385056391597088E-5</v>
      </c>
    </row>
    <row r="178" spans="1:18" s="31" customFormat="1" x14ac:dyDescent="0.2">
      <c r="A178" s="30" t="s">
        <v>78</v>
      </c>
      <c r="B178" s="12" t="s">
        <v>48</v>
      </c>
      <c r="C178" s="34">
        <v>41904.423999999999</v>
      </c>
      <c r="D178" s="34"/>
      <c r="E178" s="31">
        <f>+(C178-C$7)/C$8</f>
        <v>-9217.4928970028741</v>
      </c>
      <c r="F178" s="31">
        <f>ROUND(2*E178,0)/2</f>
        <v>-9217.5</v>
      </c>
      <c r="G178" s="31">
        <f>+C178-(C$7+F178*C$8)</f>
        <v>2.449057501507923E-3</v>
      </c>
      <c r="I178" s="31">
        <f>G178</f>
        <v>2.449057501507923E-3</v>
      </c>
      <c r="J178" s="17"/>
      <c r="P178" s="11">
        <f>+D$11+D$12*F178+D$13*F178^2</f>
        <v>2.8100369271817829E-3</v>
      </c>
      <c r="Q178" s="96">
        <f>+C178-15018.5</f>
        <v>26885.923999999999</v>
      </c>
      <c r="R178" s="31">
        <f>+(U178-G178)^2</f>
        <v>5.9978826456922303E-6</v>
      </c>
    </row>
    <row r="179" spans="1:18" s="31" customFormat="1" x14ac:dyDescent="0.2">
      <c r="A179" s="30" t="s">
        <v>78</v>
      </c>
      <c r="B179" s="12" t="s">
        <v>48</v>
      </c>
      <c r="C179" s="34">
        <v>41912.351999999999</v>
      </c>
      <c r="D179" s="34"/>
      <c r="E179" s="31">
        <f>+(C179-C$7)/C$8</f>
        <v>-9194.4993326689273</v>
      </c>
      <c r="F179" s="31">
        <f>ROUND(2*E179,0)/2</f>
        <v>-9194.5</v>
      </c>
      <c r="G179" s="31">
        <f>+C179-(C$7+F179*C$8)</f>
        <v>2.3009050346445292E-4</v>
      </c>
      <c r="I179" s="31">
        <f>G179</f>
        <v>2.3009050346445292E-4</v>
      </c>
      <c r="J179" s="17"/>
      <c r="P179" s="11">
        <f>+D$11+D$12*F179+D$13*F179^2</f>
        <v>2.8018850945284745E-3</v>
      </c>
      <c r="Q179" s="96">
        <f>+C179-15018.5</f>
        <v>26893.851999999999</v>
      </c>
      <c r="R179" s="31">
        <f>+(U179-G179)^2</f>
        <v>5.2941639784525422E-8</v>
      </c>
    </row>
    <row r="180" spans="1:18" s="31" customFormat="1" x14ac:dyDescent="0.2">
      <c r="A180" s="30" t="s">
        <v>78</v>
      </c>
      <c r="B180" s="12"/>
      <c r="C180" s="34">
        <v>41918.377</v>
      </c>
      <c r="D180" s="34"/>
      <c r="E180" s="31">
        <f>+(C180-C$7)/C$8</f>
        <v>-9177.0250358586272</v>
      </c>
      <c r="F180" s="31">
        <f>ROUND(2*E180,0)/2</f>
        <v>-9177</v>
      </c>
      <c r="G180" s="31">
        <f>+C180-(C$7+F180*C$8)</f>
        <v>-8.6321669950848445E-3</v>
      </c>
      <c r="I180" s="31">
        <f>G180</f>
        <v>-8.6321669950848445E-3</v>
      </c>
      <c r="J180" s="17"/>
      <c r="P180" s="11">
        <f>+D$11+D$12*F180+D$13*F180^2</f>
        <v>2.7956864341980524E-3</v>
      </c>
      <c r="Q180" s="96">
        <f>+C180-15018.5</f>
        <v>26899.877</v>
      </c>
      <c r="R180" s="31">
        <f>+(U180-G180)^2</f>
        <v>7.4514307031032121E-5</v>
      </c>
    </row>
    <row r="181" spans="1:18" s="31" customFormat="1" x14ac:dyDescent="0.2">
      <c r="A181" s="30" t="s">
        <v>78</v>
      </c>
      <c r="B181" s="12"/>
      <c r="C181" s="34">
        <v>41918.377999999997</v>
      </c>
      <c r="D181" s="34"/>
      <c r="E181" s="31">
        <f>+(C181-C$7)/C$8</f>
        <v>-9177.0221355604117</v>
      </c>
      <c r="F181" s="31">
        <f>ROUND(2*E181,0)/2</f>
        <v>-9177</v>
      </c>
      <c r="G181" s="31">
        <f>+C181-(C$7+F181*C$8)</f>
        <v>-7.6321669985190965E-3</v>
      </c>
      <c r="I181" s="31">
        <f>G181</f>
        <v>-7.6321669985190965E-3</v>
      </c>
      <c r="J181" s="17"/>
      <c r="P181" s="11">
        <f>+D$11+D$12*F181+D$13*F181^2</f>
        <v>2.7956864341980524E-3</v>
      </c>
      <c r="Q181" s="96">
        <f>+C181-15018.5</f>
        <v>26899.877999999997</v>
      </c>
      <c r="R181" s="31">
        <f>+(U181-G181)^2</f>
        <v>5.8249973093283995E-5</v>
      </c>
    </row>
    <row r="182" spans="1:18" s="31" customFormat="1" x14ac:dyDescent="0.2">
      <c r="A182" s="30" t="s">
        <v>78</v>
      </c>
      <c r="B182" s="12"/>
      <c r="C182" s="34">
        <v>41918.385000000002</v>
      </c>
      <c r="D182" s="34"/>
      <c r="E182" s="31">
        <f>+(C182-C$7)/C$8</f>
        <v>-9177.0018334728156</v>
      </c>
      <c r="F182" s="31">
        <f>ROUND(2*E182,0)/2</f>
        <v>-9177</v>
      </c>
      <c r="G182" s="31">
        <f>+C182-(C$7+F182*C$8)</f>
        <v>-6.3216699345503002E-4</v>
      </c>
      <c r="I182" s="31">
        <f>G182</f>
        <v>-6.3216699345503002E-4</v>
      </c>
      <c r="J182" s="17"/>
      <c r="P182" s="11">
        <f>+D$11+D$12*F182+D$13*F182^2</f>
        <v>2.7956864341980524E-3</v>
      </c>
      <c r="Q182" s="96">
        <f>+C182-15018.5</f>
        <v>26899.885000000002</v>
      </c>
      <c r="R182" s="31">
        <f>+(U182-G182)^2</f>
        <v>3.9963510761397197E-7</v>
      </c>
    </row>
    <row r="183" spans="1:18" x14ac:dyDescent="0.2">
      <c r="A183" s="30" t="s">
        <v>78</v>
      </c>
      <c r="B183" s="12"/>
      <c r="C183" s="34">
        <v>41929.421000000002</v>
      </c>
      <c r="D183" s="34"/>
      <c r="E183" s="31">
        <f>+(C183-C$7)/C$8</f>
        <v>-9144.9941422531592</v>
      </c>
      <c r="F183" s="31">
        <f>ROUND(2*E183,0)/2</f>
        <v>-9145</v>
      </c>
      <c r="G183" s="31">
        <f>+C183-(C$7+F183*C$8)</f>
        <v>2.0197050034767017E-3</v>
      </c>
      <c r="I183" s="31">
        <f>G183</f>
        <v>2.0197050034767017E-3</v>
      </c>
      <c r="J183" s="17"/>
      <c r="K183" s="31"/>
      <c r="L183" s="31"/>
      <c r="M183" s="31"/>
      <c r="N183" s="31"/>
      <c r="O183" s="31"/>
      <c r="P183" s="11">
        <f>+D$11+D$12*F183+D$13*F183^2</f>
        <v>2.7843602807351327E-3</v>
      </c>
      <c r="Q183" s="96">
        <f>+C183-15018.5</f>
        <v>26910.921000000002</v>
      </c>
      <c r="R183" s="31">
        <f>+(U183-G183)^2</f>
        <v>4.0792083010688233E-6</v>
      </c>
    </row>
    <row r="184" spans="1:18" x14ac:dyDescent="0.2">
      <c r="A184" s="30" t="s">
        <v>78</v>
      </c>
      <c r="B184" s="12" t="s">
        <v>48</v>
      </c>
      <c r="C184" s="34">
        <v>41932.345000000001</v>
      </c>
      <c r="D184" s="34"/>
      <c r="E184" s="31">
        <f>+(C184-C$7)/C$8</f>
        <v>-9136.5136702409945</v>
      </c>
      <c r="F184" s="31">
        <f>ROUND(2*E184,0)/2</f>
        <v>-9136.5</v>
      </c>
      <c r="G184" s="31">
        <f>+C184-(C$7+F184*C$8)</f>
        <v>-4.7133914995356463E-3</v>
      </c>
      <c r="I184" s="31">
        <f>G184</f>
        <v>-4.7133914995356463E-3</v>
      </c>
      <c r="J184" s="17"/>
      <c r="K184" s="31"/>
      <c r="L184" s="31"/>
      <c r="M184" s="31"/>
      <c r="N184" s="31"/>
      <c r="O184" s="31"/>
      <c r="P184" s="11">
        <f>+D$11+D$12*F184+D$13*F184^2</f>
        <v>2.7813536271534258E-3</v>
      </c>
      <c r="Q184" s="96">
        <f>+C184-15018.5</f>
        <v>26913.845000000001</v>
      </c>
      <c r="R184" s="31">
        <f>+(U184-G184)^2</f>
        <v>2.2216059427894889E-5</v>
      </c>
    </row>
    <row r="185" spans="1:18" x14ac:dyDescent="0.2">
      <c r="A185" s="30" t="s">
        <v>78</v>
      </c>
      <c r="B185" s="12" t="s">
        <v>48</v>
      </c>
      <c r="C185" s="34">
        <v>41932.349000000002</v>
      </c>
      <c r="D185" s="34"/>
      <c r="E185" s="31">
        <f>+(C185-C$7)/C$8</f>
        <v>-9136.5020690480906</v>
      </c>
      <c r="F185" s="31">
        <f>ROUND(2*E185,0)/2</f>
        <v>-9136.5</v>
      </c>
      <c r="G185" s="31">
        <f>+C185-(C$7+F185*C$8)</f>
        <v>-7.1339149872073904E-4</v>
      </c>
      <c r="I185" s="31">
        <f>G185</f>
        <v>-7.1339149872073904E-4</v>
      </c>
      <c r="J185" s="17"/>
      <c r="K185" s="31"/>
      <c r="L185" s="31"/>
      <c r="M185" s="31"/>
      <c r="N185" s="31"/>
      <c r="O185" s="31"/>
      <c r="P185" s="11">
        <f>+D$11+D$12*F185+D$13*F185^2</f>
        <v>2.7813536271534258E-3</v>
      </c>
      <c r="Q185" s="96">
        <f>+C185-15018.5</f>
        <v>26913.849000000002</v>
      </c>
      <c r="R185" s="31">
        <f>+(U185-G185)^2</f>
        <v>5.0892743044702215E-7</v>
      </c>
    </row>
    <row r="186" spans="1:18" x14ac:dyDescent="0.2">
      <c r="A186" s="30" t="s">
        <v>78</v>
      </c>
      <c r="B186" s="12"/>
      <c r="C186" s="34">
        <v>41938.381999999998</v>
      </c>
      <c r="D186" s="34"/>
      <c r="E186" s="31">
        <f>+(C186-C$7)/C$8</f>
        <v>-9119.0045698519989</v>
      </c>
      <c r="F186" s="31">
        <f>ROUND(2*E186,0)/2</f>
        <v>-9119</v>
      </c>
      <c r="G186" s="31">
        <f>+C186-(C$7+F186*C$8)</f>
        <v>-1.5756490029161796E-3</v>
      </c>
      <c r="I186" s="31">
        <f>G186</f>
        <v>-1.5756490029161796E-3</v>
      </c>
      <c r="J186" s="17"/>
      <c r="K186" s="31"/>
      <c r="L186" s="31"/>
      <c r="M186" s="31"/>
      <c r="N186" s="31"/>
      <c r="O186" s="31"/>
      <c r="P186" s="11">
        <f>+D$11+D$12*F186+D$13*F186^2</f>
        <v>2.7751659110255285E-3</v>
      </c>
      <c r="Q186" s="96">
        <f>+C186-15018.5</f>
        <v>26919.881999999998</v>
      </c>
      <c r="R186" s="31">
        <f>+(U186-G186)^2</f>
        <v>2.4826697803907507E-6</v>
      </c>
    </row>
    <row r="187" spans="1:18" x14ac:dyDescent="0.2">
      <c r="A187" s="30" t="s">
        <v>78</v>
      </c>
      <c r="B187" s="12" t="s">
        <v>48</v>
      </c>
      <c r="C187" s="34">
        <v>41941.307999999997</v>
      </c>
      <c r="D187" s="34"/>
      <c r="E187" s="31">
        <f>+(C187-C$7)/C$8</f>
        <v>-9110.5182972433813</v>
      </c>
      <c r="F187" s="31">
        <f>ROUND(2*E187,0)/2</f>
        <v>-9110.5</v>
      </c>
      <c r="G187" s="31">
        <f>+C187-(C$7+F187*C$8)</f>
        <v>-6.3087454982451163E-3</v>
      </c>
      <c r="I187" s="31">
        <f>G187</f>
        <v>-6.3087454982451163E-3</v>
      </c>
      <c r="J187" s="17"/>
      <c r="K187" s="31"/>
      <c r="L187" s="31"/>
      <c r="M187" s="31"/>
      <c r="N187" s="31"/>
      <c r="O187" s="31"/>
      <c r="P187" s="11">
        <f>+D$11+D$12*F187+D$13*F187^2</f>
        <v>2.772161640368706E-3</v>
      </c>
      <c r="Q187" s="96">
        <f>+C187-15018.5</f>
        <v>26922.807999999997</v>
      </c>
      <c r="R187" s="31">
        <f>+(U187-G187)^2</f>
        <v>3.9800269761628019E-5</v>
      </c>
    </row>
    <row r="188" spans="1:18" x14ac:dyDescent="0.2">
      <c r="A188" s="30" t="s">
        <v>78</v>
      </c>
      <c r="B188" s="12" t="s">
        <v>48</v>
      </c>
      <c r="C188" s="34">
        <v>41941.311999999998</v>
      </c>
      <c r="D188" s="34"/>
      <c r="E188" s="31">
        <f>+(C188-C$7)/C$8</f>
        <v>-9110.5066960504773</v>
      </c>
      <c r="F188" s="31">
        <f>ROUND(2*E188,0)/2</f>
        <v>-9110.5</v>
      </c>
      <c r="G188" s="31">
        <f>+C188-(C$7+F188*C$8)</f>
        <v>-2.3087454974302091E-3</v>
      </c>
      <c r="I188" s="31">
        <f>G188</f>
        <v>-2.3087454974302091E-3</v>
      </c>
      <c r="J188" s="17"/>
      <c r="K188" s="31"/>
      <c r="L188" s="31"/>
      <c r="M188" s="31"/>
      <c r="N188" s="31"/>
      <c r="O188" s="31"/>
      <c r="P188" s="11">
        <f>+D$11+D$12*F188+D$13*F188^2</f>
        <v>2.772161640368706E-3</v>
      </c>
      <c r="Q188" s="96">
        <f>+C188-15018.5</f>
        <v>26922.811999999998</v>
      </c>
      <c r="R188" s="31">
        <f>+(U188-G188)^2</f>
        <v>5.3303057719042639E-6</v>
      </c>
    </row>
    <row r="189" spans="1:18" x14ac:dyDescent="0.2">
      <c r="A189" s="30" t="s">
        <v>79</v>
      </c>
      <c r="B189" s="12"/>
      <c r="C189" s="34">
        <v>41965.275000000001</v>
      </c>
      <c r="D189" s="34"/>
      <c r="E189" s="31">
        <f>+(C189-C$7)/C$8</f>
        <v>-9041.0068496662134</v>
      </c>
      <c r="F189" s="31">
        <f>ROUND(2*E189,0)/2</f>
        <v>-9041</v>
      </c>
      <c r="G189" s="31">
        <f>+C189-(C$7+F189*C$8)</f>
        <v>-2.3617109982296824E-3</v>
      </c>
      <c r="I189" s="31">
        <f>G189</f>
        <v>-2.3617109982296824E-3</v>
      </c>
      <c r="J189" s="17"/>
      <c r="K189" s="31"/>
      <c r="L189" s="31"/>
      <c r="M189" s="31"/>
      <c r="N189" s="31"/>
      <c r="O189" s="31"/>
      <c r="P189" s="11">
        <f>+D$11+D$12*F189+D$13*F189^2</f>
        <v>2.7476265355769491E-3</v>
      </c>
      <c r="Q189" s="96">
        <f>+C189-15018.5</f>
        <v>26946.775000000001</v>
      </c>
      <c r="R189" s="31">
        <f>+(U189-G189)^2</f>
        <v>5.5776788391590431E-6</v>
      </c>
    </row>
    <row r="190" spans="1:18" x14ac:dyDescent="0.2">
      <c r="A190" s="30" t="s">
        <v>79</v>
      </c>
      <c r="B190" s="12"/>
      <c r="C190" s="34">
        <v>41985.267999999996</v>
      </c>
      <c r="D190" s="34"/>
      <c r="E190" s="31">
        <f>+(C190-C$7)/C$8</f>
        <v>-8983.0211872383006</v>
      </c>
      <c r="F190" s="31">
        <f>ROUND(2*E190,0)/2</f>
        <v>-8983</v>
      </c>
      <c r="G190" s="31">
        <f>+C190-(C$7+F190*C$8)</f>
        <v>-7.3051930012297817E-3</v>
      </c>
      <c r="I190" s="31">
        <f>G190</f>
        <v>-7.3051930012297817E-3</v>
      </c>
      <c r="J190" s="17"/>
      <c r="K190" s="31"/>
      <c r="L190" s="31"/>
      <c r="M190" s="31"/>
      <c r="N190" s="31"/>
      <c r="O190" s="31"/>
      <c r="P190" s="11">
        <f>+D$11+D$12*F190+D$13*F190^2</f>
        <v>2.7271910644926112E-3</v>
      </c>
      <c r="Q190" s="96">
        <f>+C190-15018.5</f>
        <v>26966.767999999996</v>
      </c>
      <c r="R190" s="31">
        <f>+(U190-G190)^2</f>
        <v>5.3365844785216588E-5</v>
      </c>
    </row>
    <row r="191" spans="1:18" x14ac:dyDescent="0.2">
      <c r="A191" s="30" t="s">
        <v>79</v>
      </c>
      <c r="B191" s="12"/>
      <c r="C191" s="34">
        <v>42004.235999999997</v>
      </c>
      <c r="D191" s="34"/>
      <c r="E191" s="31">
        <f>+(C191-C$7)/C$8</f>
        <v>-8928.0083304917916</v>
      </c>
      <c r="F191" s="31">
        <f>ROUND(2*E191,0)/2</f>
        <v>-8928</v>
      </c>
      <c r="G191" s="31">
        <f>+C191-(C$7+F191*C$8)</f>
        <v>-2.8722880015266128E-3</v>
      </c>
      <c r="I191" s="31">
        <f>G191</f>
        <v>-2.8722880015266128E-3</v>
      </c>
      <c r="J191" s="17"/>
      <c r="K191" s="31"/>
      <c r="L191" s="31"/>
      <c r="M191" s="31"/>
      <c r="N191" s="31"/>
      <c r="O191" s="31"/>
      <c r="P191" s="11">
        <f>+D$11+D$12*F191+D$13*F191^2</f>
        <v>2.7078461070449947E-3</v>
      </c>
      <c r="Q191" s="96">
        <f>+C191-15018.5</f>
        <v>26985.735999999997</v>
      </c>
      <c r="R191" s="31">
        <f>+(U191-G191)^2</f>
        <v>8.2500383637137431E-6</v>
      </c>
    </row>
    <row r="192" spans="1:18" x14ac:dyDescent="0.2">
      <c r="A192" s="30" t="s">
        <v>80</v>
      </c>
      <c r="B192" s="12"/>
      <c r="C192" s="34">
        <v>42078.705999999998</v>
      </c>
      <c r="D192" s="34"/>
      <c r="E192" s="31">
        <f>+(C192-C$7)/C$8</f>
        <v>-8712.0231216183001</v>
      </c>
      <c r="F192" s="31">
        <f>ROUND(2*E192,0)/2</f>
        <v>-8712</v>
      </c>
      <c r="G192" s="31">
        <f>+C192-(C$7+F192*C$8)</f>
        <v>-7.9721520014572889E-3</v>
      </c>
      <c r="I192" s="31">
        <f>G192</f>
        <v>-7.9721520014572889E-3</v>
      </c>
      <c r="J192" s="17"/>
      <c r="K192" s="31"/>
      <c r="L192" s="31"/>
      <c r="M192" s="31"/>
      <c r="N192" s="31"/>
      <c r="O192" s="31"/>
      <c r="P192" s="11">
        <f>+D$11+D$12*F192+D$13*F192^2</f>
        <v>2.6321887644521697E-3</v>
      </c>
      <c r="Q192" s="96">
        <f>+C192-15018.5</f>
        <v>27060.205999999998</v>
      </c>
      <c r="R192" s="31">
        <f>+(U192-G192)^2</f>
        <v>6.3555207534339456E-5</v>
      </c>
    </row>
    <row r="193" spans="1:18" x14ac:dyDescent="0.2">
      <c r="A193" s="30" t="s">
        <v>81</v>
      </c>
      <c r="B193" s="12" t="s">
        <v>48</v>
      </c>
      <c r="C193" s="34">
        <v>42131.637999999999</v>
      </c>
      <c r="D193" s="34"/>
      <c r="E193" s="31">
        <f>+(C193-C$7)/C$8</f>
        <v>-8558.5045359315573</v>
      </c>
      <c r="F193" s="31">
        <f>ROUND(2*E193,0)/2</f>
        <v>-8558.5</v>
      </c>
      <c r="G193" s="31">
        <f>+C193-(C$7+F193*C$8)</f>
        <v>-1.5639534976799041E-3</v>
      </c>
      <c r="I193" s="31">
        <f>G193</f>
        <v>-1.5639534976799041E-3</v>
      </c>
      <c r="J193" s="17"/>
      <c r="K193" s="31"/>
      <c r="L193" s="31"/>
      <c r="M193" s="31"/>
      <c r="N193" s="31"/>
      <c r="O193" s="31"/>
      <c r="P193" s="11">
        <f>+D$11+D$12*F193+D$13*F193^2</f>
        <v>2.5787287953328531E-3</v>
      </c>
      <c r="Q193" s="96">
        <f>+C193-15018.5</f>
        <v>27113.137999999999</v>
      </c>
      <c r="R193" s="31">
        <f>+(U193-G193)^2</f>
        <v>2.4459505429052058E-6</v>
      </c>
    </row>
    <row r="194" spans="1:18" x14ac:dyDescent="0.2">
      <c r="A194" s="30" t="s">
        <v>82</v>
      </c>
      <c r="B194" s="12" t="s">
        <v>48</v>
      </c>
      <c r="C194" s="34">
        <v>42156.457000000002</v>
      </c>
      <c r="D194" s="34"/>
      <c r="E194" s="31">
        <f>+(C194-C$7)/C$8</f>
        <v>-8486.5220342660305</v>
      </c>
      <c r="F194" s="31">
        <f>ROUND(2*E194,0)/2</f>
        <v>-8486.5</v>
      </c>
      <c r="G194" s="31">
        <f>+C194-(C$7+F194*C$8)</f>
        <v>-7.5972414924763143E-3</v>
      </c>
      <c r="I194" s="31">
        <f>G194</f>
        <v>-7.5972414924763143E-3</v>
      </c>
      <c r="J194" s="17"/>
      <c r="K194" s="31"/>
      <c r="L194" s="31"/>
      <c r="M194" s="31"/>
      <c r="N194" s="31"/>
      <c r="O194" s="31"/>
      <c r="P194" s="11">
        <f>+D$11+D$12*F194+D$13*F194^2</f>
        <v>2.5537406415471315E-3</v>
      </c>
      <c r="Q194" s="96">
        <f>+C194-15018.5</f>
        <v>27137.957000000002</v>
      </c>
      <c r="R194" s="31">
        <f>+(U194-G194)^2</f>
        <v>5.7718078295003732E-5</v>
      </c>
    </row>
    <row r="195" spans="1:18" x14ac:dyDescent="0.2">
      <c r="A195" s="30" t="s">
        <v>82</v>
      </c>
      <c r="B195" s="12" t="s">
        <v>48</v>
      </c>
      <c r="C195" s="34">
        <v>42156.466999999997</v>
      </c>
      <c r="D195" s="34"/>
      <c r="E195" s="31">
        <f>+(C195-C$7)/C$8</f>
        <v>-8486.4930312837878</v>
      </c>
      <c r="F195" s="31">
        <f>ROUND(2*E195,0)/2</f>
        <v>-8486.5</v>
      </c>
      <c r="G195" s="31">
        <f>+C195-(C$7+F195*C$8)</f>
        <v>2.4027585022849962E-3</v>
      </c>
      <c r="I195" s="31">
        <f>G195</f>
        <v>2.4027585022849962E-3</v>
      </c>
      <c r="J195" s="17"/>
      <c r="K195" s="31"/>
      <c r="L195" s="31"/>
      <c r="M195" s="31"/>
      <c r="N195" s="31"/>
      <c r="O195" s="31"/>
      <c r="P195" s="11">
        <f>+D$11+D$12*F195+D$13*F195^2</f>
        <v>2.5537406415471315E-3</v>
      </c>
      <c r="Q195" s="96">
        <f>+C195-15018.5</f>
        <v>27137.966999999997</v>
      </c>
      <c r="R195" s="31">
        <f>+(U195-G195)^2</f>
        <v>5.7732484203028379E-6</v>
      </c>
    </row>
    <row r="196" spans="1:18" x14ac:dyDescent="0.2">
      <c r="A196" s="30" t="s">
        <v>82</v>
      </c>
      <c r="B196" s="12" t="s">
        <v>48</v>
      </c>
      <c r="C196" s="34">
        <v>42158.531000000003</v>
      </c>
      <c r="D196" s="34"/>
      <c r="E196" s="31">
        <f>+(C196-C$7)/C$8</f>
        <v>-8480.5068157457717</v>
      </c>
      <c r="F196" s="31">
        <f>ROUND(2*E196,0)/2</f>
        <v>-8480.5</v>
      </c>
      <c r="G196" s="31">
        <f>+C196-(C$7+F196*C$8)</f>
        <v>-2.350015492993407E-3</v>
      </c>
      <c r="I196" s="31">
        <f>G196</f>
        <v>-2.350015492993407E-3</v>
      </c>
      <c r="J196" s="17"/>
      <c r="K196" s="31"/>
      <c r="L196" s="31"/>
      <c r="M196" s="31"/>
      <c r="N196" s="31"/>
      <c r="O196" s="31"/>
      <c r="P196" s="11">
        <f>+D$11+D$12*F196+D$13*F196^2</f>
        <v>2.5516608184952584E-3</v>
      </c>
      <c r="Q196" s="96">
        <f>+C196-15018.5</f>
        <v>27140.031000000003</v>
      </c>
      <c r="R196" s="31">
        <f>+(U196-G196)^2</f>
        <v>5.5225728173090453E-6</v>
      </c>
    </row>
    <row r="197" spans="1:18" x14ac:dyDescent="0.2">
      <c r="A197" s="30" t="s">
        <v>82</v>
      </c>
      <c r="B197" s="12" t="s">
        <v>48</v>
      </c>
      <c r="C197" s="34">
        <v>42159.563000000002</v>
      </c>
      <c r="D197" s="34"/>
      <c r="E197" s="31">
        <f>+(C197-C$7)/C$8</f>
        <v>-8477.5137079767737</v>
      </c>
      <c r="F197" s="31">
        <f>ROUND(2*E197,0)/2</f>
        <v>-8477.5</v>
      </c>
      <c r="G197" s="31">
        <f>+C197-(C$7+F197*C$8)</f>
        <v>-4.7264024979085661E-3</v>
      </c>
      <c r="I197" s="31">
        <f>G197</f>
        <v>-4.7264024979085661E-3</v>
      </c>
      <c r="J197" s="17"/>
      <c r="K197" s="31"/>
      <c r="L197" s="31"/>
      <c r="M197" s="31"/>
      <c r="N197" s="31"/>
      <c r="O197" s="31"/>
      <c r="P197" s="11">
        <f>+D$11+D$12*F197+D$13*F197^2</f>
        <v>2.5506210525326062E-3</v>
      </c>
      <c r="Q197" s="96">
        <f>+C197-15018.5</f>
        <v>27141.063000000002</v>
      </c>
      <c r="R197" s="31">
        <f>+(U197-G197)^2</f>
        <v>2.2338880572236332E-5</v>
      </c>
    </row>
    <row r="198" spans="1:18" x14ac:dyDescent="0.2">
      <c r="A198" s="30" t="s">
        <v>82</v>
      </c>
      <c r="B198" s="12" t="s">
        <v>48</v>
      </c>
      <c r="C198" s="34">
        <v>42179.565000000002</v>
      </c>
      <c r="D198" s="34"/>
      <c r="E198" s="31">
        <f>+(C198-C$7)/C$8</f>
        <v>-8419.5019428648138</v>
      </c>
      <c r="F198" s="31">
        <f>ROUND(2*E198,0)/2</f>
        <v>-8419.5</v>
      </c>
      <c r="G198" s="31">
        <f>+C198-(C$7+F198*C$8)</f>
        <v>-6.6988449543714523E-4</v>
      </c>
      <c r="I198" s="31">
        <f>G198</f>
        <v>-6.6988449543714523E-4</v>
      </c>
      <c r="J198" s="17"/>
      <c r="K198" s="31"/>
      <c r="L198" s="31"/>
      <c r="M198" s="31"/>
      <c r="N198" s="31"/>
      <c r="O198" s="31"/>
      <c r="P198" s="11">
        <f>+D$11+D$12*F198+D$13*F198^2</f>
        <v>2.5305379847695439E-3</v>
      </c>
      <c r="Q198" s="96">
        <f>+C198-15018.5</f>
        <v>27161.065000000002</v>
      </c>
      <c r="R198" s="31">
        <f>+(U198-G198)^2</f>
        <v>4.4874523722707865E-7</v>
      </c>
    </row>
    <row r="199" spans="1:18" x14ac:dyDescent="0.2">
      <c r="A199" s="30" t="s">
        <v>82</v>
      </c>
      <c r="B199" s="12"/>
      <c r="C199" s="34">
        <v>42180.427000000003</v>
      </c>
      <c r="D199" s="34"/>
      <c r="E199" s="31">
        <f>+(C199-C$7)/C$8</f>
        <v>-8417.0018857941923</v>
      </c>
      <c r="F199" s="31">
        <f>ROUND(2*E199,0)/2</f>
        <v>-8417</v>
      </c>
      <c r="G199" s="31">
        <f>+C199-(C$7+F199*C$8)</f>
        <v>-6.502069954876788E-4</v>
      </c>
      <c r="I199" s="31">
        <f>G199</f>
        <v>-6.502069954876788E-4</v>
      </c>
      <c r="J199" s="17"/>
      <c r="K199" s="31"/>
      <c r="L199" s="31"/>
      <c r="M199" s="31"/>
      <c r="N199" s="31"/>
      <c r="O199" s="31"/>
      <c r="P199" s="11">
        <f>+D$11+D$12*F199+D$13*F199^2</f>
        <v>2.5296731507209545E-3</v>
      </c>
      <c r="Q199" s="96">
        <f>+C199-15018.5</f>
        <v>27161.927000000003</v>
      </c>
      <c r="R199" s="31">
        <f>+(U199-G199)^2</f>
        <v>4.2276913698111435E-7</v>
      </c>
    </row>
    <row r="200" spans="1:18" x14ac:dyDescent="0.2">
      <c r="A200" s="30" t="s">
        <v>82</v>
      </c>
      <c r="B200" s="12" t="s">
        <v>48</v>
      </c>
      <c r="C200" s="34">
        <v>42184.387000000002</v>
      </c>
      <c r="D200" s="34"/>
      <c r="E200" s="31">
        <f>+(C200-C$7)/C$8</f>
        <v>-8405.5167048201256</v>
      </c>
      <c r="F200" s="31">
        <f>ROUND(2*E200,0)/2</f>
        <v>-8405.5</v>
      </c>
      <c r="G200" s="31">
        <f>+C200-(C$7+F200*C$8)</f>
        <v>-5.7596904953243211E-3</v>
      </c>
      <c r="I200" s="31">
        <f>G200</f>
        <v>-5.7596904953243211E-3</v>
      </c>
      <c r="J200" s="17"/>
      <c r="K200" s="31"/>
      <c r="L200" s="31"/>
      <c r="M200" s="31"/>
      <c r="N200" s="31"/>
      <c r="O200" s="31"/>
      <c r="P200" s="11">
        <f>+D$11+D$12*F200+D$13*F200^2</f>
        <v>2.52569578208592E-3</v>
      </c>
      <c r="Q200" s="96">
        <f>+C200-15018.5</f>
        <v>27165.887000000002</v>
      </c>
      <c r="R200" s="31">
        <f>+(U200-G200)^2</f>
        <v>3.3174034601929325E-5</v>
      </c>
    </row>
    <row r="201" spans="1:18" x14ac:dyDescent="0.2">
      <c r="A201" s="30" t="s">
        <v>82</v>
      </c>
      <c r="B201" s="12" t="s">
        <v>48</v>
      </c>
      <c r="C201" s="34">
        <v>42186.459000000003</v>
      </c>
      <c r="D201" s="34"/>
      <c r="E201" s="31">
        <f>+(C201-C$7)/C$8</f>
        <v>-8399.507286896318</v>
      </c>
      <c r="F201" s="31">
        <f>ROUND(2*E201,0)/2</f>
        <v>-8399.5</v>
      </c>
      <c r="G201" s="31">
        <f>+C201-(C$7+F201*C$8)</f>
        <v>-2.5124644962488674E-3</v>
      </c>
      <c r="I201" s="31">
        <f>G201</f>
        <v>-2.5124644962488674E-3</v>
      </c>
      <c r="J201" s="17"/>
      <c r="K201" s="31"/>
      <c r="L201" s="31"/>
      <c r="M201" s="31"/>
      <c r="N201" s="31"/>
      <c r="O201" s="31"/>
      <c r="P201" s="11">
        <f>+D$11+D$12*F201+D$13*F201^2</f>
        <v>2.5236211993122995E-3</v>
      </c>
      <c r="Q201" s="96">
        <f>+C201-15018.5</f>
        <v>27167.959000000003</v>
      </c>
      <c r="R201" s="31">
        <f>+(U201-G201)^2</f>
        <v>6.3124778449110752E-6</v>
      </c>
    </row>
    <row r="202" spans="1:18" x14ac:dyDescent="0.2">
      <c r="A202" s="30" t="s">
        <v>83</v>
      </c>
      <c r="B202" s="12"/>
      <c r="C202" s="34">
        <v>42201.457000000002</v>
      </c>
      <c r="D202" s="34"/>
      <c r="E202" s="31">
        <f>+(C202-C$7)/C$8</f>
        <v>-8356.0086141061402</v>
      </c>
      <c r="F202" s="31">
        <f>ROUND(2*E202,0)/2</f>
        <v>-8356</v>
      </c>
      <c r="G202" s="31">
        <f>+C202-(C$7+F202*C$8)</f>
        <v>-2.9700759987463243E-3</v>
      </c>
      <c r="I202" s="31">
        <f>G202</f>
        <v>-2.9700759987463243E-3</v>
      </c>
      <c r="J202" s="17"/>
      <c r="K202" s="31"/>
      <c r="L202" s="31"/>
      <c r="M202" s="31"/>
      <c r="N202" s="31"/>
      <c r="O202" s="31"/>
      <c r="P202" s="11">
        <f>+D$11+D$12*F202+D$13*F202^2</f>
        <v>2.5085920828755129E-3</v>
      </c>
      <c r="Q202" s="96">
        <f>+C202-15018.5</f>
        <v>27182.957000000002</v>
      </c>
      <c r="R202" s="31">
        <f>+(U202-G202)^2</f>
        <v>8.8213514383289768E-6</v>
      </c>
    </row>
    <row r="203" spans="1:18" x14ac:dyDescent="0.2">
      <c r="A203" s="30" t="s">
        <v>83</v>
      </c>
      <c r="B203" s="12"/>
      <c r="C203" s="34">
        <v>42201.46</v>
      </c>
      <c r="D203" s="34"/>
      <c r="E203" s="31">
        <f>+(C203-C$7)/C$8</f>
        <v>-8355.9999132114717</v>
      </c>
      <c r="F203" s="31">
        <f>ROUND(2*E203,0)/2</f>
        <v>-8356</v>
      </c>
      <c r="G203" s="31">
        <f>+C203-(C$7+F203*C$8)</f>
        <v>2.9923998226877302E-5</v>
      </c>
      <c r="I203" s="31">
        <f>G203</f>
        <v>2.9923998226877302E-5</v>
      </c>
      <c r="J203" s="17"/>
      <c r="K203" s="31"/>
      <c r="L203" s="31"/>
      <c r="M203" s="31"/>
      <c r="N203" s="31"/>
      <c r="O203" s="31"/>
      <c r="P203" s="11">
        <f>+D$11+D$12*F203+D$13*F203^2</f>
        <v>2.5085920828755129E-3</v>
      </c>
      <c r="Q203" s="96">
        <f>+C203-15018.5</f>
        <v>27182.959999999999</v>
      </c>
      <c r="R203" s="31">
        <f>+(U203-G203)^2</f>
        <v>8.9544566988215591E-10</v>
      </c>
    </row>
    <row r="204" spans="1:18" x14ac:dyDescent="0.2">
      <c r="A204" s="30" t="s">
        <v>83</v>
      </c>
      <c r="B204" s="12"/>
      <c r="C204" s="34">
        <v>42202.491999999998</v>
      </c>
      <c r="D204" s="34"/>
      <c r="E204" s="31">
        <f>+(C204-C$7)/C$8</f>
        <v>-8353.0068054424737</v>
      </c>
      <c r="F204" s="31">
        <f>ROUND(2*E204,0)/2</f>
        <v>-8353</v>
      </c>
      <c r="G204" s="31">
        <f>+C204-(C$7+F204*C$8)</f>
        <v>-2.3464629994123243E-3</v>
      </c>
      <c r="I204" s="31">
        <f>G204</f>
        <v>-2.3464629994123243E-3</v>
      </c>
      <c r="J204" s="17"/>
      <c r="K204" s="31"/>
      <c r="L204" s="31"/>
      <c r="M204" s="31"/>
      <c r="N204" s="31"/>
      <c r="O204" s="31"/>
      <c r="P204" s="11">
        <f>+D$11+D$12*F204+D$13*F204^2</f>
        <v>2.5075563441637402E-3</v>
      </c>
      <c r="Q204" s="96">
        <f>+C204-15018.5</f>
        <v>27183.991999999998</v>
      </c>
      <c r="R204" s="31">
        <f>+(U204-G204)^2</f>
        <v>5.5058886076110817E-6</v>
      </c>
    </row>
    <row r="205" spans="1:18" x14ac:dyDescent="0.2">
      <c r="A205" s="30" t="s">
        <v>83</v>
      </c>
      <c r="B205" s="12" t="s">
        <v>48</v>
      </c>
      <c r="C205" s="34">
        <v>42215.417999999998</v>
      </c>
      <c r="D205" s="34"/>
      <c r="E205" s="31">
        <f>+(C205-C$7)/C$8</f>
        <v>-8315.5175505761035</v>
      </c>
      <c r="F205" s="31">
        <f>ROUND(2*E205,0)/2</f>
        <v>-8315.5</v>
      </c>
      <c r="G205" s="31">
        <f>+C205-(C$7+F205*C$8)</f>
        <v>-6.051300500985235E-3</v>
      </c>
      <c r="I205" s="31">
        <f>G205</f>
        <v>-6.051300500985235E-3</v>
      </c>
      <c r="J205" s="17"/>
      <c r="K205" s="31"/>
      <c r="L205" s="31"/>
      <c r="M205" s="31"/>
      <c r="N205" s="31"/>
      <c r="O205" s="31"/>
      <c r="P205" s="11">
        <f>+D$11+D$12*F205+D$13*F205^2</f>
        <v>2.4946177982013559E-3</v>
      </c>
      <c r="Q205" s="96">
        <f>+C205-15018.5</f>
        <v>27196.917999999998</v>
      </c>
      <c r="R205" s="31">
        <f>+(U205-G205)^2</f>
        <v>3.6618237753224152E-5</v>
      </c>
    </row>
    <row r="206" spans="1:18" x14ac:dyDescent="0.2">
      <c r="A206" s="30" t="s">
        <v>83</v>
      </c>
      <c r="B206" s="12"/>
      <c r="C206" s="34">
        <v>42241.453999999998</v>
      </c>
      <c r="D206" s="34"/>
      <c r="E206" s="31">
        <f>+(C206-C$7)/C$8</f>
        <v>-8240.0053859698164</v>
      </c>
      <c r="F206" s="31">
        <f>ROUND(2*E206,0)/2</f>
        <v>-8240</v>
      </c>
      <c r="G206" s="31">
        <f>+C206-(C$7+F206*C$8)</f>
        <v>-1.857039998867549E-3</v>
      </c>
      <c r="I206" s="31">
        <f>G206</f>
        <v>-1.857039998867549E-3</v>
      </c>
      <c r="J206" s="17"/>
      <c r="K206" s="31"/>
      <c r="L206" s="31"/>
      <c r="M206" s="31"/>
      <c r="N206" s="31"/>
      <c r="O206" s="31"/>
      <c r="P206" s="11">
        <f>+D$11+D$12*F206+D$13*F206^2</f>
        <v>2.4686141876328017E-3</v>
      </c>
      <c r="Q206" s="96">
        <f>+C206-15018.5</f>
        <v>27222.953999999998</v>
      </c>
      <c r="R206" s="31">
        <f>+(U206-G206)^2</f>
        <v>3.4485975573939862E-6</v>
      </c>
    </row>
    <row r="207" spans="1:18" x14ac:dyDescent="0.2">
      <c r="A207" s="30" t="s">
        <v>83</v>
      </c>
      <c r="B207" s="12"/>
      <c r="C207" s="34">
        <v>42241.457999999999</v>
      </c>
      <c r="D207" s="34"/>
      <c r="E207" s="31">
        <f>+(C207-C$7)/C$8</f>
        <v>-8239.9937847769106</v>
      </c>
      <c r="F207" s="31">
        <f>ROUND(2*E207,0)/2</f>
        <v>-8240</v>
      </c>
      <c r="G207" s="31">
        <f>+C207-(C$7+F207*C$8)</f>
        <v>2.1429600019473583E-3</v>
      </c>
      <c r="I207" s="31">
        <f>G207</f>
        <v>2.1429600019473583E-3</v>
      </c>
      <c r="J207" s="17"/>
      <c r="K207" s="31"/>
      <c r="L207" s="31"/>
      <c r="M207" s="31"/>
      <c r="N207" s="31"/>
      <c r="O207" s="31"/>
      <c r="P207" s="11">
        <f>+D$11+D$12*F207+D$13*F207^2</f>
        <v>2.4686141876328017E-3</v>
      </c>
      <c r="Q207" s="96">
        <f>+C207-15018.5</f>
        <v>27222.957999999999</v>
      </c>
      <c r="R207" s="31">
        <f>+(U207-G207)^2</f>
        <v>4.5922775699462217E-6</v>
      </c>
    </row>
    <row r="208" spans="1:18" x14ac:dyDescent="0.2">
      <c r="A208" s="30" t="s">
        <v>83</v>
      </c>
      <c r="B208" s="12" t="s">
        <v>48</v>
      </c>
      <c r="C208" s="34">
        <v>42251.445</v>
      </c>
      <c r="D208" s="34"/>
      <c r="E208" s="31">
        <f>+(C208-C$7)/C$8</f>
        <v>-8211.028506396091</v>
      </c>
      <c r="F208" s="31">
        <f>ROUND(2*E208,0)/2</f>
        <v>-8211</v>
      </c>
      <c r="G208" s="31">
        <f>+C208-(C$7+F208*C$8)</f>
        <v>-9.8287809960311279E-3</v>
      </c>
      <c r="I208" s="31">
        <f>G208</f>
        <v>-9.8287809960311279E-3</v>
      </c>
      <c r="J208" s="17"/>
      <c r="K208" s="31"/>
      <c r="L208" s="31"/>
      <c r="M208" s="31"/>
      <c r="N208" s="31"/>
      <c r="O208" s="31"/>
      <c r="P208" s="11">
        <f>+D$11+D$12*F208+D$13*F208^2</f>
        <v>2.4586423839559239E-3</v>
      </c>
      <c r="Q208" s="96">
        <f>+C208-15018.5</f>
        <v>27232.945</v>
      </c>
      <c r="R208" s="31">
        <f>+(U208-G208)^2</f>
        <v>9.6604935867942657E-5</v>
      </c>
    </row>
    <row r="209" spans="1:21" x14ac:dyDescent="0.2">
      <c r="A209" s="30" t="s">
        <v>83</v>
      </c>
      <c r="B209" s="12" t="s">
        <v>48</v>
      </c>
      <c r="C209" s="34">
        <v>42255.413999999997</v>
      </c>
      <c r="D209" s="34"/>
      <c r="E209" s="31">
        <f>+(C209-C$7)/C$8</f>
        <v>-8199.5172227379953</v>
      </c>
      <c r="F209" s="31">
        <f>ROUND(2*E209,0)/2</f>
        <v>-8199.5</v>
      </c>
      <c r="G209" s="31">
        <f>+C209-(C$7+F209*C$8)</f>
        <v>-5.9382644976722077E-3</v>
      </c>
      <c r="I209" s="31">
        <f>G209</f>
        <v>-5.9382644976722077E-3</v>
      </c>
      <c r="J209" s="17"/>
      <c r="K209" s="31"/>
      <c r="L209" s="31"/>
      <c r="M209" s="31"/>
      <c r="N209" s="31"/>
      <c r="O209" s="31"/>
      <c r="P209" s="11">
        <f>+D$11+D$12*F209+D$13*F209^2</f>
        <v>2.4546905589817557E-3</v>
      </c>
      <c r="Q209" s="96">
        <f>+C209-15018.5</f>
        <v>27236.913999999997</v>
      </c>
      <c r="R209" s="31">
        <f>+(U209-G209)^2</f>
        <v>3.5262985244314155E-5</v>
      </c>
    </row>
    <row r="210" spans="1:21" x14ac:dyDescent="0.2">
      <c r="A210" s="30" t="s">
        <v>83</v>
      </c>
      <c r="B210" s="12" t="s">
        <v>48</v>
      </c>
      <c r="C210" s="34">
        <v>42255.425999999999</v>
      </c>
      <c r="D210" s="34"/>
      <c r="E210" s="31">
        <f>+(C210-C$7)/C$8</f>
        <v>-8199.4824191592797</v>
      </c>
      <c r="F210" s="31">
        <f>ROUND(2*E210,0)/2</f>
        <v>-8199.5</v>
      </c>
      <c r="G210" s="31">
        <f>+C210-(C$7+F210*C$8)</f>
        <v>6.0617355047725141E-3</v>
      </c>
      <c r="I210" s="31">
        <f>G210</f>
        <v>6.0617355047725141E-3</v>
      </c>
      <c r="J210" s="17"/>
      <c r="K210" s="31"/>
      <c r="L210" s="31"/>
      <c r="M210" s="31"/>
      <c r="N210" s="31"/>
      <c r="O210" s="31"/>
      <c r="P210" s="11">
        <f>+D$11+D$12*F210+D$13*F210^2</f>
        <v>2.4546905589817557E-3</v>
      </c>
      <c r="Q210" s="96">
        <f>+C210-15018.5</f>
        <v>27236.925999999999</v>
      </c>
      <c r="R210" s="31">
        <f>+(U210-G210)^2</f>
        <v>3.6744637329819683E-5</v>
      </c>
    </row>
    <row r="211" spans="1:21" x14ac:dyDescent="0.2">
      <c r="A211" s="28" t="s">
        <v>84</v>
      </c>
      <c r="B211" s="29" t="s">
        <v>48</v>
      </c>
      <c r="C211" s="28">
        <v>42255.427000000003</v>
      </c>
      <c r="E211" s="30">
        <f>+(C211-C$7)/C$8</f>
        <v>-8199.4795188610424</v>
      </c>
      <c r="F211" s="31">
        <f>ROUND(2*E211,0)/2</f>
        <v>-8199.5</v>
      </c>
      <c r="G211" s="31">
        <f>+C211-(C$7+F211*C$8)</f>
        <v>7.0617355086142197E-3</v>
      </c>
      <c r="I211" s="31">
        <f>G211</f>
        <v>7.0617355086142197E-3</v>
      </c>
      <c r="J211" s="17"/>
      <c r="M211" s="31"/>
      <c r="O211" s="31">
        <f ca="1">+C$11+C$12*F211</f>
        <v>-2.0405595220237882E-2</v>
      </c>
      <c r="P211" s="11">
        <f>+D$11+D$12*F211+D$13*F211^2</f>
        <v>2.4546905589817557E-3</v>
      </c>
      <c r="Q211" s="96">
        <f>+C211-15018.5</f>
        <v>27236.927000000003</v>
      </c>
      <c r="R211" s="31">
        <f>+(U211-G211)^2</f>
        <v>4.9868108393622932E-5</v>
      </c>
    </row>
    <row r="212" spans="1:21" x14ac:dyDescent="0.2">
      <c r="A212" s="30" t="s">
        <v>83</v>
      </c>
      <c r="B212" s="12" t="s">
        <v>48</v>
      </c>
      <c r="C212" s="34">
        <v>42257.427000000003</v>
      </c>
      <c r="D212" s="34"/>
      <c r="E212" s="31">
        <f>+(C212-C$7)/C$8</f>
        <v>-8193.6789224094919</v>
      </c>
      <c r="F212" s="31">
        <f>ROUND(2*E212,0)/2</f>
        <v>-8193.5</v>
      </c>
      <c r="I212" s="31">
        <f>U212</f>
        <v>-6.1691038492426742E-2</v>
      </c>
      <c r="J212" s="17"/>
      <c r="K212" s="31"/>
      <c r="L212" s="31"/>
      <c r="M212" s="31"/>
      <c r="N212" s="31"/>
      <c r="O212" s="31"/>
      <c r="P212" s="11">
        <f>+D$11+D$12*F212+D$13*F212^2</f>
        <v>2.4526293033355438E-3</v>
      </c>
      <c r="Q212" s="96">
        <f>+C212-15018.5</f>
        <v>27238.927000000003</v>
      </c>
      <c r="R212" s="31" t="e">
        <f>+(#REF!-U212)^2</f>
        <v>#REF!</v>
      </c>
      <c r="U212" s="31">
        <f>+C212-(C$7+F212*C$8)</f>
        <v>-6.1691038492426742E-2</v>
      </c>
    </row>
    <row r="213" spans="1:21" x14ac:dyDescent="0.2">
      <c r="A213" s="30" t="s">
        <v>85</v>
      </c>
      <c r="B213" s="12"/>
      <c r="C213" s="34">
        <v>42262.498</v>
      </c>
      <c r="D213" s="34"/>
      <c r="E213" s="31">
        <f>+(C213-C$7)/C$8</f>
        <v>-8178.9715101065958</v>
      </c>
      <c r="F213" s="31">
        <f>ROUND(2*E213,0)/2</f>
        <v>-8179</v>
      </c>
      <c r="G213" s="31">
        <f>+C213-(C$7+F213*C$8)</f>
        <v>9.8230910007259808E-3</v>
      </c>
      <c r="I213" s="31">
        <f>G213</f>
        <v>9.8230910007259808E-3</v>
      </c>
      <c r="J213" s="17"/>
      <c r="K213" s="31"/>
      <c r="L213" s="31"/>
      <c r="M213" s="31"/>
      <c r="N213" s="31"/>
      <c r="O213" s="31"/>
      <c r="P213" s="11">
        <f>+D$11+D$12*F213+D$13*F213^2</f>
        <v>2.4476495380678057E-3</v>
      </c>
      <c r="Q213" s="96">
        <f>+C213-15018.5</f>
        <v>27243.998</v>
      </c>
      <c r="R213" s="31">
        <f>+(U213-G213)^2</f>
        <v>9.6493116808543753E-5</v>
      </c>
    </row>
    <row r="214" spans="1:21" x14ac:dyDescent="0.2">
      <c r="A214" s="30" t="s">
        <v>85</v>
      </c>
      <c r="B214" s="12" t="s">
        <v>48</v>
      </c>
      <c r="C214" s="34">
        <v>42263.375999999997</v>
      </c>
      <c r="D214" s="34"/>
      <c r="E214" s="31">
        <f>+(C214-C$7)/C$8</f>
        <v>-8176.4250482643738</v>
      </c>
      <c r="F214" s="31">
        <f>ROUND(2*E214,0)/2</f>
        <v>-8176.5</v>
      </c>
      <c r="G214" s="31">
        <f>+C214-(C$7+F214*C$8)</f>
        <v>2.5842768496659119E-2</v>
      </c>
      <c r="I214" s="31">
        <f>G214</f>
        <v>2.5842768496659119E-2</v>
      </c>
      <c r="J214" s="17"/>
      <c r="K214" s="31"/>
      <c r="L214" s="31"/>
      <c r="M214" s="31"/>
      <c r="N214" s="31"/>
      <c r="O214" s="31"/>
      <c r="P214" s="11">
        <f>+D$11+D$12*F214+D$13*F214^2</f>
        <v>2.4467911869766228E-3</v>
      </c>
      <c r="Q214" s="96">
        <f>+C214-15018.5</f>
        <v>27244.875999999997</v>
      </c>
      <c r="R214" s="31">
        <f>+(U214-G214)^2</f>
        <v>6.6784868357191703E-4</v>
      </c>
    </row>
    <row r="215" spans="1:21" x14ac:dyDescent="0.2">
      <c r="A215" s="30" t="s">
        <v>85</v>
      </c>
      <c r="B215" s="12" t="s">
        <v>48</v>
      </c>
      <c r="C215" s="34">
        <v>42266.461000000003</v>
      </c>
      <c r="D215" s="34"/>
      <c r="E215" s="31">
        <f>+(C215-C$7)/C$8</f>
        <v>-8167.4776282378389</v>
      </c>
      <c r="F215" s="31">
        <f>ROUND(2*E215,0)/2</f>
        <v>-8167.5</v>
      </c>
      <c r="G215" s="31">
        <f>+C215-(C$7+F215*C$8)</f>
        <v>7.7136075051384978E-3</v>
      </c>
      <c r="I215" s="31">
        <f>G215</f>
        <v>7.7136075051384978E-3</v>
      </c>
      <c r="J215" s="17"/>
      <c r="K215" s="31"/>
      <c r="L215" s="31"/>
      <c r="M215" s="31"/>
      <c r="N215" s="31"/>
      <c r="O215" s="31"/>
      <c r="P215" s="11">
        <f>+D$11+D$12*F215+D$13*F215^2</f>
        <v>2.4437016810409566E-3</v>
      </c>
      <c r="Q215" s="96">
        <f>+C215-15018.5</f>
        <v>27247.961000000003</v>
      </c>
      <c r="R215" s="31">
        <f>+(U215-G215)^2</f>
        <v>5.949974074332896E-5</v>
      </c>
    </row>
    <row r="216" spans="1:21" x14ac:dyDescent="0.2">
      <c r="A216" s="30" t="s">
        <v>85</v>
      </c>
      <c r="B216" s="12" t="s">
        <v>48</v>
      </c>
      <c r="C216" s="34">
        <v>42275.415999999997</v>
      </c>
      <c r="D216" s="34"/>
      <c r="E216" s="31">
        <f>+(C216-C$7)/C$8</f>
        <v>-8141.5054576260363</v>
      </c>
      <c r="F216" s="31">
        <f>ROUND(2*E216,0)/2</f>
        <v>-8141.5</v>
      </c>
      <c r="G216" s="31">
        <f>+C216-(C$7+F216*C$8)</f>
        <v>-1.8817465024767444E-3</v>
      </c>
      <c r="I216" s="31">
        <f>G216</f>
        <v>-1.8817465024767444E-3</v>
      </c>
      <c r="J216" s="17"/>
      <c r="K216" s="31"/>
      <c r="L216" s="31"/>
      <c r="M216" s="31"/>
      <c r="N216" s="31"/>
      <c r="O216" s="31"/>
      <c r="P216" s="11">
        <f>+D$11+D$12*F216+D$13*F216^2</f>
        <v>2.4347813476930757E-3</v>
      </c>
      <c r="Q216" s="96">
        <f>+C216-15018.5</f>
        <v>27256.915999999997</v>
      </c>
      <c r="R216" s="31">
        <f>+(U216-G216)^2</f>
        <v>3.5409698995834598E-6</v>
      </c>
    </row>
    <row r="217" spans="1:21" x14ac:dyDescent="0.2">
      <c r="A217" s="30" t="s">
        <v>85</v>
      </c>
      <c r="B217" s="12" t="s">
        <v>48</v>
      </c>
      <c r="C217" s="34">
        <v>42303.341999999997</v>
      </c>
      <c r="D217" s="34"/>
      <c r="E217" s="31">
        <f>+(C217-C$7)/C$8</f>
        <v>-8060.5117293730364</v>
      </c>
      <c r="F217" s="31">
        <f>ROUND(2*E217,0)/2</f>
        <v>-8060.5</v>
      </c>
      <c r="G217" s="31">
        <f>+C217-(C$7+F217*C$8)</f>
        <v>-4.0441954988637008E-3</v>
      </c>
      <c r="I217" s="31">
        <f>G217</f>
        <v>-4.0441954988637008E-3</v>
      </c>
      <c r="J217" s="17"/>
      <c r="K217" s="31"/>
      <c r="L217" s="31"/>
      <c r="M217" s="31"/>
      <c r="N217" s="31"/>
      <c r="O217" s="31"/>
      <c r="P217" s="11">
        <f>+D$11+D$12*F217+D$13*F217^2</f>
        <v>2.4070378042314053E-3</v>
      </c>
      <c r="Q217" s="96">
        <f>+C217-15018.5</f>
        <v>27284.841999999997</v>
      </c>
      <c r="R217" s="31">
        <f>+(U217-G217)^2</f>
        <v>1.6355517233029419E-5</v>
      </c>
    </row>
    <row r="218" spans="1:21" x14ac:dyDescent="0.2">
      <c r="A218" s="30" t="s">
        <v>85</v>
      </c>
      <c r="B218" s="12" t="s">
        <v>48</v>
      </c>
      <c r="C218" s="34">
        <v>42303.349000000002</v>
      </c>
      <c r="D218" s="34"/>
      <c r="E218" s="31">
        <f>+(C218-C$7)/C$8</f>
        <v>-8060.4914272854412</v>
      </c>
      <c r="F218" s="31">
        <f>ROUND(2*E218,0)/2</f>
        <v>-8060.5</v>
      </c>
      <c r="G218" s="31">
        <f>+C218-(C$7+F218*C$8)</f>
        <v>2.9558045062003657E-3</v>
      </c>
      <c r="I218" s="31">
        <f>G218</f>
        <v>2.9558045062003657E-3</v>
      </c>
      <c r="J218" s="17"/>
      <c r="K218" s="31"/>
      <c r="L218" s="31"/>
      <c r="M218" s="31"/>
      <c r="N218" s="31"/>
      <c r="O218" s="31"/>
      <c r="P218" s="11">
        <f>+D$11+D$12*F218+D$13*F218^2</f>
        <v>2.4070378042314053E-3</v>
      </c>
      <c r="Q218" s="96">
        <f>+C218-15018.5</f>
        <v>27284.849000000002</v>
      </c>
      <c r="R218" s="31">
        <f>+(U218-G218)^2</f>
        <v>8.7367802788743876E-6</v>
      </c>
    </row>
    <row r="219" spans="1:21" x14ac:dyDescent="0.2">
      <c r="A219" s="30" t="s">
        <v>86</v>
      </c>
      <c r="B219" s="12"/>
      <c r="C219" s="34">
        <v>42337.311000000002</v>
      </c>
      <c r="D219" s="34"/>
      <c r="E219" s="31">
        <f>+(C219-C$7)/C$8</f>
        <v>-7961.9914989416602</v>
      </c>
      <c r="F219" s="31">
        <f>ROUND(2*E219,0)/2</f>
        <v>-7962</v>
      </c>
      <c r="G219" s="31">
        <f>+C219-(C$7+F219*C$8)</f>
        <v>2.9310980025911704E-3</v>
      </c>
      <c r="I219" s="31">
        <f>G219</f>
        <v>2.9310980025911704E-3</v>
      </c>
      <c r="J219" s="17"/>
      <c r="K219" s="31"/>
      <c r="L219" s="31"/>
      <c r="M219" s="31"/>
      <c r="N219" s="31"/>
      <c r="O219" s="31"/>
      <c r="P219" s="11">
        <f>+D$11+D$12*F219+D$13*F219^2</f>
        <v>2.3733956063692924E-3</v>
      </c>
      <c r="Q219" s="96">
        <f>+C219-15018.5</f>
        <v>27318.811000000002</v>
      </c>
      <c r="R219" s="31">
        <f>+(U219-G219)^2</f>
        <v>8.5913355007939484E-6</v>
      </c>
    </row>
    <row r="220" spans="1:21" x14ac:dyDescent="0.2">
      <c r="A220" s="30" t="s">
        <v>87</v>
      </c>
      <c r="B220" s="12" t="s">
        <v>48</v>
      </c>
      <c r="C220" s="34">
        <v>42461.607000000004</v>
      </c>
      <c r="D220" s="34"/>
      <c r="E220" s="31">
        <f>+(C220-C$7)/C$8</f>
        <v>-7601.4960306706835</v>
      </c>
      <c r="F220" s="31">
        <f>ROUND(2*E220,0)/2</f>
        <v>-7601.5</v>
      </c>
      <c r="G220" s="31">
        <f>+C220-(C$7+F220*C$8)</f>
        <v>1.3685935045941733E-3</v>
      </c>
      <c r="I220" s="31">
        <f>G220</f>
        <v>1.3685935045941733E-3</v>
      </c>
      <c r="J220" s="17"/>
      <c r="K220" s="31"/>
      <c r="L220" s="31"/>
      <c r="M220" s="31"/>
      <c r="N220" s="31"/>
      <c r="O220" s="31"/>
      <c r="P220" s="11">
        <f>+D$11+D$12*F220+D$13*F220^2</f>
        <v>2.2511606622364318E-3</v>
      </c>
      <c r="Q220" s="96">
        <f>+C220-15018.5</f>
        <v>27443.107000000004</v>
      </c>
      <c r="R220" s="31">
        <f>+(U220-G220)^2</f>
        <v>1.8730481808173614E-6</v>
      </c>
    </row>
    <row r="221" spans="1:21" x14ac:dyDescent="0.2">
      <c r="A221" s="30" t="s">
        <v>87</v>
      </c>
      <c r="B221" s="12"/>
      <c r="C221" s="34">
        <v>42468.675999999999</v>
      </c>
      <c r="D221" s="34"/>
      <c r="E221" s="31">
        <f>+(C221-C$7)/C$8</f>
        <v>-7580.9938225126898</v>
      </c>
      <c r="F221" s="31">
        <f>ROUND(2*E221,0)/2</f>
        <v>-7581</v>
      </c>
      <c r="G221" s="31">
        <f>+C221-(C$7+F221*C$8)</f>
        <v>2.1299490035744384E-3</v>
      </c>
      <c r="I221" s="31">
        <f>G221</f>
        <v>2.1299490035744384E-3</v>
      </c>
      <c r="J221" s="17"/>
      <c r="K221" s="31"/>
      <c r="L221" s="31"/>
      <c r="M221" s="31"/>
      <c r="N221" s="31"/>
      <c r="O221" s="31"/>
      <c r="P221" s="11">
        <f>+D$11+D$12*F221+D$13*F221^2</f>
        <v>2.2442518235675484E-3</v>
      </c>
      <c r="Q221" s="96">
        <f>+C221-15018.5</f>
        <v>27450.175999999999</v>
      </c>
      <c r="R221" s="31">
        <f>+(U221-G221)^2</f>
        <v>4.5366827578277428E-6</v>
      </c>
    </row>
    <row r="222" spans="1:21" x14ac:dyDescent="0.2">
      <c r="A222" s="30" t="s">
        <v>87</v>
      </c>
      <c r="B222" s="12" t="s">
        <v>48</v>
      </c>
      <c r="C222" s="34">
        <v>42473.67</v>
      </c>
      <c r="D222" s="34"/>
      <c r="E222" s="31">
        <f>+(C222-C$7)/C$8</f>
        <v>-7566.5097331731713</v>
      </c>
      <c r="F222" s="31">
        <f>ROUND(2*E222,0)/2</f>
        <v>-7566.5</v>
      </c>
      <c r="G222" s="31">
        <f>+C222-(C$7+F222*C$8)</f>
        <v>-3.3559215007699095E-3</v>
      </c>
      <c r="I222" s="31">
        <f>G222</f>
        <v>-3.3559215007699095E-3</v>
      </c>
      <c r="J222" s="17"/>
      <c r="K222" s="31"/>
      <c r="L222" s="31"/>
      <c r="M222" s="31"/>
      <c r="N222" s="31"/>
      <c r="O222" s="31"/>
      <c r="P222" s="11">
        <f>+D$11+D$12*F222+D$13*F222^2</f>
        <v>2.2393678200718962E-3</v>
      </c>
      <c r="Q222" s="96">
        <f>+C222-15018.5</f>
        <v>27455.17</v>
      </c>
      <c r="R222" s="31">
        <f>+(U222-G222)^2</f>
        <v>1.1262209119329761E-5</v>
      </c>
    </row>
    <row r="223" spans="1:21" x14ac:dyDescent="0.2">
      <c r="A223" s="30" t="s">
        <v>88</v>
      </c>
      <c r="B223" s="12"/>
      <c r="C223" s="34">
        <v>42516.603000000003</v>
      </c>
      <c r="D223" s="34"/>
      <c r="E223" s="31">
        <f>+(C223-C$7)/C$8</f>
        <v>-7441.9912294459455</v>
      </c>
      <c r="F223" s="31">
        <f>ROUND(2*E223,0)/2</f>
        <v>-7442</v>
      </c>
      <c r="G223" s="31">
        <f>+C223-(C$7+F223*C$8)</f>
        <v>3.0240180058171973E-3</v>
      </c>
      <c r="I223" s="31">
        <f>G223</f>
        <v>3.0240180058171973E-3</v>
      </c>
      <c r="J223" s="17"/>
      <c r="K223" s="31"/>
      <c r="L223" s="31"/>
      <c r="M223" s="31"/>
      <c r="N223" s="31"/>
      <c r="O223" s="31"/>
      <c r="P223" s="11">
        <f>+D$11+D$12*F223+D$13*F223^2</f>
        <v>2.1975260535534516E-3</v>
      </c>
      <c r="Q223" s="96">
        <f>+C223-15018.5</f>
        <v>27498.103000000003</v>
      </c>
      <c r="R223" s="31">
        <f>+(U223-G223)^2</f>
        <v>9.1446848995066183E-6</v>
      </c>
    </row>
    <row r="224" spans="1:21" x14ac:dyDescent="0.2">
      <c r="A224" s="30" t="s">
        <v>88</v>
      </c>
      <c r="B224" s="12"/>
      <c r="C224" s="34">
        <v>42524.521000000001</v>
      </c>
      <c r="D224" s="34"/>
      <c r="E224" s="31">
        <f>+(C224-C$7)/C$8</f>
        <v>-7419.0266680942623</v>
      </c>
      <c r="F224" s="31">
        <f>ROUND(2*E224,0)/2</f>
        <v>-7419</v>
      </c>
      <c r="G224" s="31">
        <f>+C224-(C$7+F224*C$8)</f>
        <v>-9.194948994263541E-3</v>
      </c>
      <c r="I224" s="31">
        <f>G224</f>
        <v>-9.194948994263541E-3</v>
      </c>
      <c r="J224" s="17"/>
      <c r="K224" s="31"/>
      <c r="L224" s="31"/>
      <c r="M224" s="31"/>
      <c r="N224" s="31"/>
      <c r="O224" s="31"/>
      <c r="P224" s="11">
        <f>+D$11+D$12*F224+D$13*F224^2</f>
        <v>2.1898145390542062E-3</v>
      </c>
      <c r="Q224" s="96">
        <f>+C224-15018.5</f>
        <v>27506.021000000001</v>
      </c>
      <c r="R224" s="31">
        <f>+(U224-G224)^2</f>
        <v>8.4547087007108104E-5</v>
      </c>
    </row>
    <row r="225" spans="1:18" x14ac:dyDescent="0.2">
      <c r="A225" s="30" t="s">
        <v>88</v>
      </c>
      <c r="B225" s="12" t="s">
        <v>48</v>
      </c>
      <c r="C225" s="34">
        <v>42528.495000000003</v>
      </c>
      <c r="D225" s="34"/>
      <c r="E225" s="31">
        <f>+(C225-C$7)/C$8</f>
        <v>-7407.5008829450253</v>
      </c>
      <c r="F225" s="31">
        <f>ROUND(2*E225,0)/2</f>
        <v>-7407.5</v>
      </c>
      <c r="G225" s="31">
        <f>+C225-(C$7+F225*C$8)</f>
        <v>-3.0443249852396548E-4</v>
      </c>
      <c r="I225" s="31">
        <f>G225</f>
        <v>-3.0443249852396548E-4</v>
      </c>
      <c r="J225" s="17"/>
      <c r="K225" s="31"/>
      <c r="L225" s="31"/>
      <c r="M225" s="31"/>
      <c r="N225" s="31"/>
      <c r="O225" s="31"/>
      <c r="P225" s="11">
        <f>+D$11+D$12*F225+D$13*F225^2</f>
        <v>2.1859609207761851E-3</v>
      </c>
      <c r="Q225" s="96">
        <f>+C225-15018.5</f>
        <v>27509.995000000003</v>
      </c>
      <c r="R225" s="31">
        <f>+(U225-G225)^2</f>
        <v>9.2679146157544243E-8</v>
      </c>
    </row>
    <row r="226" spans="1:18" x14ac:dyDescent="0.2">
      <c r="A226" s="30" t="s">
        <v>88</v>
      </c>
      <c r="B226" s="12"/>
      <c r="C226" s="34">
        <v>42532.468000000001</v>
      </c>
      <c r="D226" s="34"/>
      <c r="E226" s="31">
        <f>+(C226-C$7)/C$8</f>
        <v>-7395.9779980940257</v>
      </c>
      <c r="F226" s="31">
        <f>ROUND(2*E226,0)/2</f>
        <v>-7396</v>
      </c>
      <c r="G226" s="31">
        <f>+C226-(C$7+F226*C$8)</f>
        <v>7.586084000649862E-3</v>
      </c>
      <c r="I226" s="31">
        <f>G226</f>
        <v>7.586084000649862E-3</v>
      </c>
      <c r="J226" s="17"/>
      <c r="K226" s="31"/>
      <c r="L226" s="31"/>
      <c r="M226" s="31"/>
      <c r="N226" s="31"/>
      <c r="O226" s="31"/>
      <c r="P226" s="11">
        <f>+D$11+D$12*F226+D$13*F226^2</f>
        <v>2.1821087284792321E-3</v>
      </c>
      <c r="Q226" s="96">
        <f>+C226-15018.5</f>
        <v>27513.968000000001</v>
      </c>
      <c r="R226" s="31">
        <f>+(U226-G226)^2</f>
        <v>5.7548670464915817E-5</v>
      </c>
    </row>
    <row r="227" spans="1:18" x14ac:dyDescent="0.2">
      <c r="A227" s="30" t="s">
        <v>88</v>
      </c>
      <c r="B227" s="12" t="s">
        <v>48</v>
      </c>
      <c r="C227" s="34">
        <v>42540.571000000004</v>
      </c>
      <c r="D227" s="34"/>
      <c r="E227" s="31">
        <f>+(C227-C$7)/C$8</f>
        <v>-7372.4768815705602</v>
      </c>
      <c r="F227" s="31">
        <f>ROUND(2*E227,0)/2</f>
        <v>-7372.5</v>
      </c>
      <c r="G227" s="31">
        <f>+C227-(C$7+F227*C$8)</f>
        <v>7.9710525023983791E-3</v>
      </c>
      <c r="I227" s="31">
        <f>G227</f>
        <v>7.9710525023983791E-3</v>
      </c>
      <c r="J227" s="17"/>
      <c r="K227" s="31"/>
      <c r="L227" s="31"/>
      <c r="M227" s="31"/>
      <c r="N227" s="31"/>
      <c r="O227" s="31"/>
      <c r="P227" s="11">
        <f>+D$11+D$12*F227+D$13*F227^2</f>
        <v>2.1742412915526721E-3</v>
      </c>
      <c r="Q227" s="96">
        <f>+C227-15018.5</f>
        <v>27522.071000000004</v>
      </c>
      <c r="R227" s="31">
        <f>+(U227-G227)^2</f>
        <v>6.353767799599146E-5</v>
      </c>
    </row>
    <row r="228" spans="1:18" x14ac:dyDescent="0.2">
      <c r="A228" s="30" t="s">
        <v>88</v>
      </c>
      <c r="B228" s="12" t="s">
        <v>48</v>
      </c>
      <c r="C228" s="34">
        <v>42546.423999999999</v>
      </c>
      <c r="D228" s="34"/>
      <c r="E228" s="31">
        <f>+(C228-C$7)/C$8</f>
        <v>-7355.5014360551104</v>
      </c>
      <c r="F228" s="31">
        <f>ROUND(2*E228,0)/2</f>
        <v>-7355.5</v>
      </c>
      <c r="G228" s="31">
        <f>+C228-(C$7+F228*C$8)</f>
        <v>-4.9514049896970391E-4</v>
      </c>
      <c r="I228" s="31">
        <f>G228</f>
        <v>-4.9514049896970391E-4</v>
      </c>
      <c r="J228" s="17"/>
      <c r="K228" s="31"/>
      <c r="L228" s="31"/>
      <c r="M228" s="31"/>
      <c r="N228" s="31"/>
      <c r="O228" s="31"/>
      <c r="P228" s="11">
        <f>+D$11+D$12*F228+D$13*F228^2</f>
        <v>2.1685536660653068E-3</v>
      </c>
      <c r="Q228" s="96">
        <f>+C228-15018.5</f>
        <v>27527.923999999999</v>
      </c>
      <c r="R228" s="31">
        <f>+(U228-G228)^2</f>
        <v>2.4516411371996736E-7</v>
      </c>
    </row>
    <row r="229" spans="1:18" x14ac:dyDescent="0.2">
      <c r="A229" s="30" t="s">
        <v>88</v>
      </c>
      <c r="B229" s="12" t="s">
        <v>48</v>
      </c>
      <c r="C229" s="34">
        <v>42546.430999999997</v>
      </c>
      <c r="D229" s="34"/>
      <c r="E229" s="31">
        <f>+(C229-C$7)/C$8</f>
        <v>-7355.4811339675362</v>
      </c>
      <c r="F229" s="31">
        <f>ROUND(2*E229,0)/2</f>
        <v>-7355.5</v>
      </c>
      <c r="G229" s="31">
        <f>+C229-(C$7+F229*C$8)</f>
        <v>6.504859498818405E-3</v>
      </c>
      <c r="I229" s="31">
        <f>G229</f>
        <v>6.504859498818405E-3</v>
      </c>
      <c r="J229" s="17"/>
      <c r="K229" s="31"/>
      <c r="L229" s="31"/>
      <c r="M229" s="31"/>
      <c r="N229" s="31"/>
      <c r="O229" s="31"/>
      <c r="P229" s="11">
        <f>+D$11+D$12*F229+D$13*F229^2</f>
        <v>2.1685536660653068E-3</v>
      </c>
      <c r="Q229" s="96">
        <f>+C229-15018.5</f>
        <v>27527.930999999997</v>
      </c>
      <c r="R229" s="31">
        <f>+(U229-G229)^2</f>
        <v>4.2313197099368029E-5</v>
      </c>
    </row>
    <row r="230" spans="1:18" x14ac:dyDescent="0.2">
      <c r="A230" s="30" t="s">
        <v>88</v>
      </c>
      <c r="B230" s="12"/>
      <c r="C230" s="34">
        <v>42551.428</v>
      </c>
      <c r="D230" s="34"/>
      <c r="E230" s="31">
        <f>+(C230-C$7)/C$8</f>
        <v>-7340.9883437333283</v>
      </c>
      <c r="F230" s="31">
        <f>ROUND(2*E230,0)/2</f>
        <v>-7341</v>
      </c>
      <c r="G230" s="31">
        <f>+C230-(C$7+F230*C$8)</f>
        <v>4.0189889987232164E-3</v>
      </c>
      <c r="I230" s="31">
        <f>G230</f>
        <v>4.0189889987232164E-3</v>
      </c>
      <c r="J230" s="17"/>
      <c r="K230" s="31"/>
      <c r="L230" s="31"/>
      <c r="M230" s="31"/>
      <c r="N230" s="31"/>
      <c r="O230" s="31"/>
      <c r="P230" s="11">
        <f>+D$11+D$12*F230+D$13*F230^2</f>
        <v>2.1637049185363566E-3</v>
      </c>
      <c r="Q230" s="96">
        <f>+C230-15018.5</f>
        <v>27532.928</v>
      </c>
      <c r="R230" s="31">
        <f>+(U230-G230)^2</f>
        <v>1.6152272571858243E-5</v>
      </c>
    </row>
    <row r="231" spans="1:18" x14ac:dyDescent="0.2">
      <c r="A231" s="30" t="s">
        <v>88</v>
      </c>
      <c r="B231" s="12"/>
      <c r="C231" s="34">
        <v>42561.42</v>
      </c>
      <c r="D231" s="34"/>
      <c r="E231" s="31">
        <f>+(C231-C$7)/C$8</f>
        <v>-7312.0085638613855</v>
      </c>
      <c r="F231" s="31">
        <f>ROUND(2*E231,0)/2</f>
        <v>-7312</v>
      </c>
      <c r="G231" s="31">
        <f>+C231-(C$7+F231*C$8)</f>
        <v>-2.9527520018746145E-3</v>
      </c>
      <c r="I231" s="31">
        <f>G231</f>
        <v>-2.9527520018746145E-3</v>
      </c>
      <c r="J231" s="17"/>
      <c r="K231" s="31"/>
      <c r="L231" s="31"/>
      <c r="M231" s="31"/>
      <c r="N231" s="31"/>
      <c r="O231" s="31"/>
      <c r="P231" s="11">
        <f>+D$11+D$12*F231+D$13*F231^2</f>
        <v>2.1540142245185965E-3</v>
      </c>
      <c r="Q231" s="96">
        <f>+C231-15018.5</f>
        <v>27542.92</v>
      </c>
      <c r="R231" s="31">
        <f>+(U231-G231)^2</f>
        <v>8.7187443845745443E-6</v>
      </c>
    </row>
    <row r="232" spans="1:18" x14ac:dyDescent="0.2">
      <c r="A232" s="30" t="s">
        <v>88</v>
      </c>
      <c r="B232" s="12"/>
      <c r="C232" s="34">
        <v>42561.423999999999</v>
      </c>
      <c r="D232" s="34"/>
      <c r="E232" s="31">
        <f>+(C232-C$7)/C$8</f>
        <v>-7311.9969626684797</v>
      </c>
      <c r="F232" s="31">
        <f>ROUND(2*E232,0)/2</f>
        <v>-7312</v>
      </c>
      <c r="G232" s="31">
        <f>+C232-(C$7+F232*C$8)</f>
        <v>1.0472479989402927E-3</v>
      </c>
      <c r="I232" s="31">
        <f>G232</f>
        <v>1.0472479989402927E-3</v>
      </c>
      <c r="J232" s="17"/>
      <c r="K232" s="31"/>
      <c r="L232" s="31"/>
      <c r="M232" s="31"/>
      <c r="N232" s="31"/>
      <c r="O232" s="31"/>
      <c r="P232" s="11">
        <f>+D$11+D$12*F232+D$13*F232^2</f>
        <v>2.1540142245185965E-3</v>
      </c>
      <c r="Q232" s="96">
        <f>+C232-15018.5</f>
        <v>27542.923999999999</v>
      </c>
      <c r="R232" s="31">
        <f>+(U232-G232)^2</f>
        <v>1.0967283712844473E-6</v>
      </c>
    </row>
    <row r="233" spans="1:18" x14ac:dyDescent="0.2">
      <c r="A233" s="30" t="s">
        <v>89</v>
      </c>
      <c r="B233" s="12"/>
      <c r="C233" s="34">
        <v>42571.421000000002</v>
      </c>
      <c r="D233" s="34"/>
      <c r="E233" s="31">
        <f>+(C233-C$7)/C$8</f>
        <v>-7283.0026813053955</v>
      </c>
      <c r="F233" s="31">
        <f>ROUND(2*E233,0)/2</f>
        <v>-7283</v>
      </c>
      <c r="G233" s="31">
        <f>+C233-(C$7+F233*C$8)</f>
        <v>-9.2449299700092524E-4</v>
      </c>
      <c r="I233" s="31">
        <f>G233</f>
        <v>-9.2449299700092524E-4</v>
      </c>
      <c r="J233" s="17"/>
      <c r="K233" s="31"/>
      <c r="L233" s="31"/>
      <c r="M233" s="31"/>
      <c r="N233" s="31"/>
      <c r="O233" s="31"/>
      <c r="P233" s="11">
        <f>+D$11+D$12*F233+D$13*F233^2</f>
        <v>2.1443325985543568E-3</v>
      </c>
      <c r="Q233" s="96">
        <f>+C233-15018.5</f>
        <v>27552.921000000002</v>
      </c>
      <c r="R233" s="31">
        <f>+(U233-G233)^2</f>
        <v>8.5468730150375277E-7</v>
      </c>
    </row>
    <row r="234" spans="1:18" x14ac:dyDescent="0.2">
      <c r="A234" s="30" t="s">
        <v>89</v>
      </c>
      <c r="B234" s="12"/>
      <c r="C234" s="34">
        <v>42571.425999999999</v>
      </c>
      <c r="D234" s="34"/>
      <c r="E234" s="31">
        <f>+(C234-C$7)/C$8</f>
        <v>-7282.9881798142742</v>
      </c>
      <c r="F234" s="31">
        <f>ROUND(2*E234,0)/2</f>
        <v>-7283</v>
      </c>
      <c r="G234" s="31">
        <f>+C234-(C$7+F234*C$8)</f>
        <v>4.07550700037973E-3</v>
      </c>
      <c r="I234" s="31">
        <f>G234</f>
        <v>4.07550700037973E-3</v>
      </c>
      <c r="J234" s="17"/>
      <c r="K234" s="31"/>
      <c r="L234" s="31"/>
      <c r="M234" s="31"/>
      <c r="N234" s="31"/>
      <c r="O234" s="31"/>
      <c r="P234" s="11">
        <f>+D$11+D$12*F234+D$13*F234^2</f>
        <v>2.1443325985543568E-3</v>
      </c>
      <c r="Q234" s="96">
        <f>+C234-15018.5</f>
        <v>27552.925999999999</v>
      </c>
      <c r="R234" s="31">
        <f>+(U234-G234)^2</f>
        <v>1.6609757310144184E-5</v>
      </c>
    </row>
    <row r="235" spans="1:18" x14ac:dyDescent="0.2">
      <c r="A235" s="30" t="s">
        <v>89</v>
      </c>
      <c r="B235" s="12" t="s">
        <v>48</v>
      </c>
      <c r="C235" s="34">
        <v>42578.491000000002</v>
      </c>
      <c r="D235" s="34"/>
      <c r="E235" s="31">
        <f>+(C235-C$7)/C$8</f>
        <v>-7262.4975728491645</v>
      </c>
      <c r="F235" s="31">
        <f>ROUND(2*E235,0)/2</f>
        <v>-7262.5</v>
      </c>
      <c r="G235" s="31">
        <f>+C235-(C$7+F235*C$8)</f>
        <v>8.3686250582104549E-4</v>
      </c>
      <c r="I235" s="31">
        <f>G235</f>
        <v>8.3686250582104549E-4</v>
      </c>
      <c r="J235" s="17"/>
      <c r="K235" s="31"/>
      <c r="L235" s="31"/>
      <c r="M235" s="31"/>
      <c r="N235" s="31"/>
      <c r="O235" s="31"/>
      <c r="P235" s="11">
        <f>+D$11+D$12*F235+D$13*F235^2</f>
        <v>2.1374941612986066E-3</v>
      </c>
      <c r="Q235" s="96">
        <f>+C235-15018.5</f>
        <v>27559.991000000002</v>
      </c>
      <c r="R235" s="31">
        <f>+(U235-G235)^2</f>
        <v>7.0033885364907934E-7</v>
      </c>
    </row>
    <row r="236" spans="1:18" x14ac:dyDescent="0.2">
      <c r="A236" s="30" t="s">
        <v>89</v>
      </c>
      <c r="B236" s="12" t="s">
        <v>48</v>
      </c>
      <c r="C236" s="34">
        <v>42597.453999999998</v>
      </c>
      <c r="D236" s="34"/>
      <c r="E236" s="31">
        <f>+(C236-C$7)/C$8</f>
        <v>-7207.4992175937978</v>
      </c>
      <c r="F236" s="31">
        <f>ROUND(2*E236,0)/2</f>
        <v>-7207.5</v>
      </c>
      <c r="G236" s="31">
        <f>+C236-(C$7+F236*C$8)</f>
        <v>2.6976750086760148E-4</v>
      </c>
      <c r="I236" s="31">
        <f>G236</f>
        <v>2.6976750086760148E-4</v>
      </c>
      <c r="J236" s="17"/>
      <c r="K236" s="31"/>
      <c r="L236" s="31"/>
      <c r="M236" s="31"/>
      <c r="N236" s="31"/>
      <c r="O236" s="31"/>
      <c r="P236" s="11">
        <f>+D$11+D$12*F236+D$13*F236^2</f>
        <v>2.1191695216089658E-3</v>
      </c>
      <c r="Q236" s="96">
        <f>+C236-15018.5</f>
        <v>27578.953999999998</v>
      </c>
      <c r="R236" s="31">
        <f>+(U236-G236)^2</f>
        <v>7.2774504524351367E-8</v>
      </c>
    </row>
    <row r="237" spans="1:18" x14ac:dyDescent="0.2">
      <c r="A237" s="30" t="s">
        <v>89</v>
      </c>
      <c r="B237" s="12"/>
      <c r="C237" s="34">
        <v>42601.427000000003</v>
      </c>
      <c r="D237" s="34"/>
      <c r="E237" s="31">
        <f>+(C237-C$7)/C$8</f>
        <v>-7195.9763327427772</v>
      </c>
      <c r="F237" s="31">
        <f>ROUND(2*E237,0)/2</f>
        <v>-7196</v>
      </c>
      <c r="G237" s="31">
        <f>+C237-(C$7+F237*C$8)</f>
        <v>8.1602840073173866E-3</v>
      </c>
      <c r="I237" s="31">
        <f>G237</f>
        <v>8.1602840073173866E-3</v>
      </c>
      <c r="J237" s="17"/>
      <c r="K237" s="31"/>
      <c r="L237" s="31"/>
      <c r="M237" s="31"/>
      <c r="N237" s="31"/>
      <c r="O237" s="31"/>
      <c r="P237" s="11">
        <f>+D$11+D$12*F237+D$13*F237^2</f>
        <v>2.1153421289827569E-3</v>
      </c>
      <c r="Q237" s="96">
        <f>+C237-15018.5</f>
        <v>27582.927000000003</v>
      </c>
      <c r="R237" s="31">
        <f>+(U237-G237)^2</f>
        <v>6.6590235080079912E-5</v>
      </c>
    </row>
    <row r="238" spans="1:18" x14ac:dyDescent="0.2">
      <c r="A238" s="30" t="s">
        <v>89</v>
      </c>
      <c r="B238" s="12" t="s">
        <v>48</v>
      </c>
      <c r="C238" s="34">
        <v>42606.421999999999</v>
      </c>
      <c r="D238" s="34"/>
      <c r="E238" s="31">
        <f>+(C238-C$7)/C$8</f>
        <v>-7181.4893431050432</v>
      </c>
      <c r="F238" s="31">
        <f>ROUND(2*E238,0)/2</f>
        <v>-7181.5</v>
      </c>
      <c r="G238" s="31">
        <f>+C238-(C$7+F238*C$8)</f>
        <v>3.6744134995387867E-3</v>
      </c>
      <c r="I238" s="31">
        <f>G238</f>
        <v>3.6744134995387867E-3</v>
      </c>
      <c r="J238" s="17"/>
      <c r="K238" s="31"/>
      <c r="L238" s="31"/>
      <c r="M238" s="31"/>
      <c r="N238" s="31"/>
      <c r="O238" s="31"/>
      <c r="P238" s="11">
        <f>+D$11+D$12*F238+D$13*F238^2</f>
        <v>2.1105183186009863E-3</v>
      </c>
      <c r="Q238" s="96">
        <f>+C238-15018.5</f>
        <v>27587.921999999999</v>
      </c>
      <c r="R238" s="31">
        <f>+(U238-G238)^2</f>
        <v>1.3501314565592873E-5</v>
      </c>
    </row>
    <row r="239" spans="1:18" x14ac:dyDescent="0.2">
      <c r="A239" s="30" t="s">
        <v>89</v>
      </c>
      <c r="B239" s="12" t="s">
        <v>48</v>
      </c>
      <c r="C239" s="34">
        <v>42617.453000000001</v>
      </c>
      <c r="D239" s="34"/>
      <c r="E239" s="31">
        <f>+(C239-C$7)/C$8</f>
        <v>-7149.4961533765072</v>
      </c>
      <c r="F239" s="31">
        <f>ROUND(2*E239,0)/2</f>
        <v>-7149.5</v>
      </c>
      <c r="G239" s="31">
        <f>+C239-(C$7+F239*C$8)</f>
        <v>1.3262855063658208E-3</v>
      </c>
      <c r="I239" s="31">
        <f>G239</f>
        <v>1.3262855063658208E-3</v>
      </c>
      <c r="J239" s="17"/>
      <c r="K239" s="31"/>
      <c r="L239" s="31"/>
      <c r="M239" s="31"/>
      <c r="N239" s="31"/>
      <c r="O239" s="31"/>
      <c r="P239" s="11">
        <f>+D$11+D$12*F239+D$13*F239^2</f>
        <v>2.0998806902576494E-3</v>
      </c>
      <c r="Q239" s="96">
        <f>+C239-15018.5</f>
        <v>27598.953000000001</v>
      </c>
      <c r="R239" s="31">
        <f>+(U239-G239)^2</f>
        <v>1.7590332443960416E-6</v>
      </c>
    </row>
    <row r="240" spans="1:18" x14ac:dyDescent="0.2">
      <c r="A240" s="30" t="s">
        <v>89</v>
      </c>
      <c r="B240" s="12"/>
      <c r="C240" s="34">
        <v>42620.387999999999</v>
      </c>
      <c r="D240" s="34"/>
      <c r="E240" s="31">
        <f>+(C240-C$7)/C$8</f>
        <v>-7140.9837780838634</v>
      </c>
      <c r="F240" s="31">
        <f>ROUND(2*E240,0)/2</f>
        <v>-7141</v>
      </c>
      <c r="G240" s="31">
        <f>+C240-(C$7+F240*C$8)</f>
        <v>5.5931890019564889E-3</v>
      </c>
      <c r="I240" s="31">
        <f>G240</f>
        <v>5.5931890019564889E-3</v>
      </c>
      <c r="J240" s="17"/>
      <c r="K240" s="31"/>
      <c r="L240" s="31"/>
      <c r="M240" s="31"/>
      <c r="N240" s="31"/>
      <c r="O240" s="31"/>
      <c r="P240" s="11">
        <f>+D$11+D$12*F240+D$13*F240^2</f>
        <v>2.097056926160832E-3</v>
      </c>
      <c r="Q240" s="96">
        <f>+C240-15018.5</f>
        <v>27601.887999999999</v>
      </c>
      <c r="R240" s="31">
        <f>+(U240-G240)^2</f>
        <v>3.1283763211607023E-5</v>
      </c>
    </row>
    <row r="241" spans="1:18" x14ac:dyDescent="0.2">
      <c r="A241" s="30" t="s">
        <v>89</v>
      </c>
      <c r="B241" s="12" t="s">
        <v>48</v>
      </c>
      <c r="C241" s="34">
        <v>42645.381999999998</v>
      </c>
      <c r="D241" s="34"/>
      <c r="E241" s="31">
        <f>+(C241-C$7)/C$8</f>
        <v>-7068.4937242288379</v>
      </c>
      <c r="F241" s="31">
        <f>ROUND(2*E241,0)/2</f>
        <v>-7068.5</v>
      </c>
      <c r="G241" s="31">
        <f>+C241-(C$7+F241*C$8)</f>
        <v>2.1638364996761084E-3</v>
      </c>
      <c r="I241" s="31">
        <f>G241</f>
        <v>2.1638364996761084E-3</v>
      </c>
      <c r="J241" s="17"/>
      <c r="K241" s="31"/>
      <c r="L241" s="31"/>
      <c r="M241" s="31"/>
      <c r="N241" s="31"/>
      <c r="O241" s="31"/>
      <c r="P241" s="11">
        <f>+D$11+D$12*F241+D$13*F241^2</f>
        <v>2.0730035394671258E-3</v>
      </c>
      <c r="Q241" s="96">
        <f>+C241-15018.5</f>
        <v>27626.881999999998</v>
      </c>
      <c r="R241" s="31">
        <f>+(U241-G241)^2</f>
        <v>4.6821883973305529E-6</v>
      </c>
    </row>
    <row r="242" spans="1:18" x14ac:dyDescent="0.2">
      <c r="A242" s="30" t="s">
        <v>90</v>
      </c>
      <c r="B242" s="12" t="s">
        <v>48</v>
      </c>
      <c r="C242" s="34">
        <v>42664.345000000001</v>
      </c>
      <c r="D242" s="34"/>
      <c r="E242" s="31">
        <f>+(C242-C$7)/C$8</f>
        <v>-7013.4953689734511</v>
      </c>
      <c r="F242" s="31">
        <f>ROUND(2*E242,0)/2</f>
        <v>-7013.5</v>
      </c>
      <c r="G242" s="31">
        <f>+C242-(C$7+F242*C$8)</f>
        <v>1.596741501998622E-3</v>
      </c>
      <c r="I242" s="31">
        <f>G242</f>
        <v>1.596741501998622E-3</v>
      </c>
      <c r="J242" s="17"/>
      <c r="K242" s="31"/>
      <c r="L242" s="31"/>
      <c r="M242" s="31"/>
      <c r="N242" s="31"/>
      <c r="O242" s="31"/>
      <c r="P242" s="11">
        <f>+D$11+D$12*F242+D$13*F242^2</f>
        <v>2.054793948684807E-3</v>
      </c>
      <c r="Q242" s="96">
        <f>+C242-15018.5</f>
        <v>27645.845000000001</v>
      </c>
      <c r="R242" s="31">
        <f>+(U242-G242)^2</f>
        <v>2.5495834242048152E-6</v>
      </c>
    </row>
    <row r="243" spans="1:18" x14ac:dyDescent="0.2">
      <c r="A243" s="30" t="s">
        <v>90</v>
      </c>
      <c r="B243" s="12"/>
      <c r="C243" s="34">
        <v>42678.311999999998</v>
      </c>
      <c r="D243" s="34"/>
      <c r="E243" s="31">
        <f>+(C243-C$7)/C$8</f>
        <v>-6972.9869036540558</v>
      </c>
      <c r="F243" s="31">
        <f>ROUND(2*E243,0)/2</f>
        <v>-6973</v>
      </c>
      <c r="G243" s="31">
        <f>+C243-(C$7+F243*C$8)</f>
        <v>4.5155170009820722E-3</v>
      </c>
      <c r="I243" s="31">
        <f>G243</f>
        <v>4.5155170009820722E-3</v>
      </c>
      <c r="J243" s="17"/>
      <c r="K243" s="31"/>
      <c r="L243" s="31"/>
      <c r="M243" s="31"/>
      <c r="N243" s="31"/>
      <c r="O243" s="31"/>
      <c r="P243" s="11">
        <f>+D$11+D$12*F243+D$13*F243^2</f>
        <v>2.0414059201401928E-3</v>
      </c>
      <c r="Q243" s="96">
        <f>+C243-15018.5</f>
        <v>27659.811999999998</v>
      </c>
      <c r="R243" s="31">
        <f>+(U243-G243)^2</f>
        <v>2.0389893786158126E-5</v>
      </c>
    </row>
    <row r="244" spans="1:18" x14ac:dyDescent="0.2">
      <c r="A244" s="30" t="s">
        <v>90</v>
      </c>
      <c r="B244" s="12" t="s">
        <v>48</v>
      </c>
      <c r="C244" s="34">
        <v>42712.273000000001</v>
      </c>
      <c r="D244" s="34"/>
      <c r="E244" s="31">
        <f>+(C244-C$7)/C$8</f>
        <v>-6874.4898756084913</v>
      </c>
      <c r="F244" s="31">
        <f>ROUND(2*E244,0)/2</f>
        <v>-6874.5</v>
      </c>
      <c r="G244" s="31">
        <f>+C244-(C$7+F244*C$8)</f>
        <v>3.4908105008071288E-3</v>
      </c>
      <c r="I244" s="31">
        <f>G244</f>
        <v>3.4908105008071288E-3</v>
      </c>
      <c r="J244" s="17"/>
      <c r="K244" s="31"/>
      <c r="L244" s="31"/>
      <c r="M244" s="31"/>
      <c r="N244" s="31"/>
      <c r="O244" s="31"/>
      <c r="P244" s="11">
        <f>+D$11+D$12*F244+D$13*F244^2</f>
        <v>2.008918726508744E-3</v>
      </c>
      <c r="Q244" s="96">
        <f>+C244-15018.5</f>
        <v>27693.773000000001</v>
      </c>
      <c r="R244" s="31">
        <f>+(U244-G244)^2</f>
        <v>1.2185757952545317E-5</v>
      </c>
    </row>
    <row r="245" spans="1:18" x14ac:dyDescent="0.2">
      <c r="A245" s="30" t="s">
        <v>90</v>
      </c>
      <c r="B245" s="12"/>
      <c r="C245" s="34">
        <v>42746.233999999997</v>
      </c>
      <c r="D245" s="34"/>
      <c r="E245" s="31">
        <f>+(C245-C$7)/C$8</f>
        <v>-6775.9928475629476</v>
      </c>
      <c r="F245" s="31">
        <f>ROUND(2*E245,0)/2</f>
        <v>-6776</v>
      </c>
      <c r="G245" s="31">
        <f>+C245-(C$7+F245*C$8)</f>
        <v>2.4661040006321855E-3</v>
      </c>
      <c r="I245" s="31">
        <f>G245</f>
        <v>2.4661040006321855E-3</v>
      </c>
      <c r="J245" s="17"/>
      <c r="K245" s="31"/>
      <c r="L245" s="31"/>
      <c r="M245" s="31"/>
      <c r="N245" s="31"/>
      <c r="O245" s="31"/>
      <c r="P245" s="11">
        <f>+D$11+D$12*F245+D$13*F245^2</f>
        <v>1.9765361470535899E-3</v>
      </c>
      <c r="Q245" s="96">
        <f>+C245-15018.5</f>
        <v>27727.733999999997</v>
      </c>
      <c r="R245" s="31">
        <f>+(U245-G245)^2</f>
        <v>6.0816689419340703E-6</v>
      </c>
    </row>
    <row r="246" spans="1:18" x14ac:dyDescent="0.2">
      <c r="A246" s="30" t="s">
        <v>91</v>
      </c>
      <c r="B246" s="12"/>
      <c r="C246" s="34">
        <v>42839.67</v>
      </c>
      <c r="D246" s="34"/>
      <c r="E246" s="31">
        <f>+(C246-C$7)/C$8</f>
        <v>-6505.0005825393991</v>
      </c>
      <c r="F246" s="31">
        <f>ROUND(2*E246,0)/2</f>
        <v>-6505</v>
      </c>
      <c r="G246" s="31">
        <f>+C246-(C$7+F246*C$8)</f>
        <v>-2.0085500000277534E-4</v>
      </c>
      <c r="I246" s="31">
        <f>G246</f>
        <v>-2.0085500000277534E-4</v>
      </c>
      <c r="J246" s="17"/>
      <c r="K246" s="31"/>
      <c r="L246" s="31"/>
      <c r="M246" s="31"/>
      <c r="N246" s="31"/>
      <c r="O246" s="31"/>
      <c r="P246" s="11">
        <f>+D$11+D$12*F246+D$13*F246^2</f>
        <v>1.8879828073057928E-3</v>
      </c>
      <c r="Q246" s="96">
        <f>+C246-15018.5</f>
        <v>27821.17</v>
      </c>
      <c r="R246" s="31">
        <f>+(U246-G246)^2</f>
        <v>4.0342731026114882E-8</v>
      </c>
    </row>
    <row r="247" spans="1:18" x14ac:dyDescent="0.2">
      <c r="A247" s="30" t="s">
        <v>91</v>
      </c>
      <c r="B247" s="12" t="s">
        <v>48</v>
      </c>
      <c r="C247" s="34">
        <v>42882.597999999998</v>
      </c>
      <c r="D247" s="34"/>
      <c r="E247" s="31">
        <f>+(C247-C$7)/C$8</f>
        <v>-6380.4965803033156</v>
      </c>
      <c r="F247" s="31">
        <f>ROUND(2*E247,0)/2</f>
        <v>-6380.5</v>
      </c>
      <c r="G247" s="31">
        <f>+C247-(C$7+F247*C$8)</f>
        <v>1.1790845019277185E-3</v>
      </c>
      <c r="I247" s="31">
        <f>G247</f>
        <v>1.1790845019277185E-3</v>
      </c>
      <c r="J247" s="17"/>
      <c r="K247" s="31"/>
      <c r="L247" s="31"/>
      <c r="M247" s="31"/>
      <c r="N247" s="31"/>
      <c r="O247" s="31"/>
      <c r="P247" s="11">
        <f>+D$11+D$12*F247+D$13*F247^2</f>
        <v>1.8475660163902274E-3</v>
      </c>
      <c r="Q247" s="96">
        <f>+C247-15018.5</f>
        <v>27864.097999999998</v>
      </c>
      <c r="R247" s="31">
        <f>+(U247-G247)^2</f>
        <v>1.3902402626861361E-6</v>
      </c>
    </row>
    <row r="248" spans="1:18" x14ac:dyDescent="0.2">
      <c r="A248" s="30" t="s">
        <v>91</v>
      </c>
      <c r="B248" s="12" t="s">
        <v>48</v>
      </c>
      <c r="C248" s="34">
        <v>42889.489000000001</v>
      </c>
      <c r="D248" s="34"/>
      <c r="E248" s="31">
        <f>+(C248-C$7)/C$8</f>
        <v>-6360.5106252294881</v>
      </c>
      <c r="F248" s="31">
        <f>ROUND(2*E248,0)/2</f>
        <v>-6360.5</v>
      </c>
      <c r="G248" s="31">
        <f>+C248-(C$7+F248*C$8)</f>
        <v>-3.6634954958572052E-3</v>
      </c>
      <c r="I248" s="31">
        <f>G248</f>
        <v>-3.6634954958572052E-3</v>
      </c>
      <c r="J248" s="17"/>
      <c r="K248" s="31"/>
      <c r="L248" s="31"/>
      <c r="M248" s="31"/>
      <c r="N248" s="31"/>
      <c r="O248" s="31"/>
      <c r="P248" s="11">
        <f>+D$11+D$12*F248+D$13*F248^2</f>
        <v>1.8410889398777427E-3</v>
      </c>
      <c r="Q248" s="96">
        <f>+C248-15018.5</f>
        <v>27870.989000000001</v>
      </c>
      <c r="R248" s="31">
        <f>+(U248-G248)^2</f>
        <v>1.342119924816603E-5</v>
      </c>
    </row>
    <row r="249" spans="1:18" x14ac:dyDescent="0.2">
      <c r="A249" s="30" t="s">
        <v>91</v>
      </c>
      <c r="B249" s="12" t="s">
        <v>48</v>
      </c>
      <c r="C249" s="34">
        <v>42898.455999999998</v>
      </c>
      <c r="D249" s="34"/>
      <c r="E249" s="31">
        <f>+(C249-C$7)/C$8</f>
        <v>-6334.50365103897</v>
      </c>
      <c r="F249" s="31">
        <f>ROUND(2*E249,0)/2</f>
        <v>-6334.5</v>
      </c>
      <c r="G249" s="31">
        <f>+C249-(C$7+F249*C$8)</f>
        <v>-1.2588495010277256E-3</v>
      </c>
      <c r="I249" s="31">
        <f>G249</f>
        <v>-1.2588495010277256E-3</v>
      </c>
      <c r="J249" s="17"/>
      <c r="K249" s="31"/>
      <c r="L249" s="31"/>
      <c r="M249" s="31"/>
      <c r="N249" s="31"/>
      <c r="O249" s="31"/>
      <c r="P249" s="11">
        <f>+D$11+D$12*F249+D$13*F249^2</f>
        <v>1.8326751883259063E-3</v>
      </c>
      <c r="Q249" s="96">
        <f>+C249-15018.5</f>
        <v>27879.955999999998</v>
      </c>
      <c r="R249" s="31">
        <f>+(U249-G249)^2</f>
        <v>1.5847020662377538E-6</v>
      </c>
    </row>
    <row r="250" spans="1:18" x14ac:dyDescent="0.2">
      <c r="A250" s="30" t="s">
        <v>92</v>
      </c>
      <c r="B250" s="12"/>
      <c r="C250" s="34">
        <v>42922.423999999999</v>
      </c>
      <c r="D250" s="34"/>
      <c r="E250" s="31">
        <f>+(C250-C$7)/C$8</f>
        <v>-6264.9893031635847</v>
      </c>
      <c r="F250" s="31">
        <f>ROUND(2*E250,0)/2</f>
        <v>-6265</v>
      </c>
      <c r="G250" s="31">
        <f>+C250-(C$7+F250*C$8)</f>
        <v>3.6881850028294139E-3</v>
      </c>
      <c r="I250" s="31">
        <f>G250</f>
        <v>3.6881850028294139E-3</v>
      </c>
      <c r="J250" s="17"/>
      <c r="K250" s="31"/>
      <c r="L250" s="31"/>
      <c r="M250" s="31"/>
      <c r="N250" s="31"/>
      <c r="O250" s="31"/>
      <c r="P250" s="11">
        <f>+D$11+D$12*F250+D$13*F250^2</f>
        <v>1.8102203661758956E-3</v>
      </c>
      <c r="Q250" s="96">
        <f>+C250-15018.5</f>
        <v>27903.923999999999</v>
      </c>
      <c r="R250" s="31">
        <f>+(U250-G250)^2</f>
        <v>1.3602708615095803E-5</v>
      </c>
    </row>
    <row r="251" spans="1:18" x14ac:dyDescent="0.2">
      <c r="A251" s="30" t="s">
        <v>92</v>
      </c>
      <c r="B251" s="12" t="s">
        <v>48</v>
      </c>
      <c r="C251" s="34">
        <v>42922.603999999999</v>
      </c>
      <c r="D251" s="34"/>
      <c r="E251" s="31">
        <f>+(C251-C$7)/C$8</f>
        <v>-6264.4672494829438</v>
      </c>
      <c r="F251" s="31">
        <f>ROUND(2*E251,0)/2</f>
        <v>-6264.5</v>
      </c>
      <c r="G251" s="31">
        <f>+C251-(C$7+F251*C$8)</f>
        <v>1.1292120500002056E-2</v>
      </c>
      <c r="I251" s="31">
        <f>G251</f>
        <v>1.1292120500002056E-2</v>
      </c>
      <c r="J251" s="17"/>
      <c r="K251" s="31"/>
      <c r="L251" s="31"/>
      <c r="M251" s="31"/>
      <c r="N251" s="31"/>
      <c r="O251" s="31"/>
      <c r="P251" s="11">
        <f>+D$11+D$12*F251+D$13*F251^2</f>
        <v>1.810059009385949E-3</v>
      </c>
      <c r="Q251" s="96">
        <f>+C251-15018.5</f>
        <v>27904.103999999999</v>
      </c>
      <c r="R251" s="31">
        <f>+(U251-G251)^2</f>
        <v>1.2751198538656669E-4</v>
      </c>
    </row>
    <row r="252" spans="1:18" x14ac:dyDescent="0.2">
      <c r="A252" s="30" t="s">
        <v>92</v>
      </c>
      <c r="B252" s="12" t="s">
        <v>48</v>
      </c>
      <c r="C252" s="34">
        <v>42926.385000000002</v>
      </c>
      <c r="D252" s="34"/>
      <c r="E252" s="31">
        <f>+(C252-C$7)/C$8</f>
        <v>-6253.5012218912798</v>
      </c>
      <c r="F252" s="31">
        <f>ROUND(2*E252,0)/2</f>
        <v>-6253.5</v>
      </c>
      <c r="G252" s="31">
        <f>+C252-(C$7+F252*C$8)</f>
        <v>-4.2129849316552281E-4</v>
      </c>
      <c r="I252" s="31">
        <f>G252</f>
        <v>-4.2129849316552281E-4</v>
      </c>
      <c r="J252" s="17"/>
      <c r="K252" s="31"/>
      <c r="L252" s="31"/>
      <c r="M252" s="31"/>
      <c r="N252" s="31"/>
      <c r="O252" s="31"/>
      <c r="P252" s="11">
        <f>+D$11+D$12*F252+D$13*F252^2</f>
        <v>1.8065098419980683E-3</v>
      </c>
      <c r="Q252" s="96">
        <f>+C252-15018.5</f>
        <v>27907.885000000002</v>
      </c>
      <c r="R252" s="31">
        <f>+(U252-G252)^2</f>
        <v>1.7749242034354007E-7</v>
      </c>
    </row>
    <row r="253" spans="1:18" x14ac:dyDescent="0.2">
      <c r="A253" s="30" t="s">
        <v>92</v>
      </c>
      <c r="B253" s="12" t="s">
        <v>48</v>
      </c>
      <c r="C253" s="34">
        <v>42927.419000000002</v>
      </c>
      <c r="D253" s="34"/>
      <c r="E253" s="31">
        <f>+(C253-C$7)/C$8</f>
        <v>-6250.5023135258289</v>
      </c>
      <c r="F253" s="31">
        <f>ROUND(2*E253,0)/2</f>
        <v>-6250.5</v>
      </c>
      <c r="G253" s="31">
        <f>+C253-(C$7+F253*C$8)</f>
        <v>-7.9768549767322838E-4</v>
      </c>
      <c r="I253" s="31">
        <f>G253</f>
        <v>-7.9768549767322838E-4</v>
      </c>
      <c r="J253" s="17"/>
      <c r="K253" s="31"/>
      <c r="L253" s="31"/>
      <c r="M253" s="31"/>
      <c r="N253" s="31"/>
      <c r="O253" s="31"/>
      <c r="P253" s="11">
        <f>+D$11+D$12*F253+D$13*F253^2</f>
        <v>1.8055421136876954E-3</v>
      </c>
      <c r="Q253" s="96">
        <f>+C253-15018.5</f>
        <v>27908.919000000002</v>
      </c>
      <c r="R253" s="31">
        <f>+(U253-G253)^2</f>
        <v>6.3630215319818604E-7</v>
      </c>
    </row>
    <row r="254" spans="1:18" x14ac:dyDescent="0.2">
      <c r="A254" s="30" t="s">
        <v>92</v>
      </c>
      <c r="B254" s="12"/>
      <c r="C254" s="34">
        <v>42935.517999999996</v>
      </c>
      <c r="D254" s="34"/>
      <c r="E254" s="31">
        <f>+(C254-C$7)/C$8</f>
        <v>-6227.0127981952901</v>
      </c>
      <c r="F254" s="31">
        <f>ROUND(2*E254,0)/2</f>
        <v>-6227</v>
      </c>
      <c r="G254" s="31">
        <f>+C254-(C$7+F254*C$8)</f>
        <v>-4.4127170040155761E-3</v>
      </c>
      <c r="I254" s="31">
        <f>G254</f>
        <v>-4.4127170040155761E-3</v>
      </c>
      <c r="J254" s="17"/>
      <c r="K254" s="31"/>
      <c r="L254" s="31"/>
      <c r="M254" s="31"/>
      <c r="N254" s="31"/>
      <c r="O254" s="31"/>
      <c r="P254" s="11">
        <f>+D$11+D$12*F254+D$13*F254^2</f>
        <v>1.7979649326466489E-3</v>
      </c>
      <c r="Q254" s="96">
        <f>+C254-15018.5</f>
        <v>27917.017999999996</v>
      </c>
      <c r="R254" s="31">
        <f>+(U254-G254)^2</f>
        <v>1.9472071357528203E-5</v>
      </c>
    </row>
    <row r="255" spans="1:18" x14ac:dyDescent="0.2">
      <c r="A255" s="30" t="s">
        <v>92</v>
      </c>
      <c r="B255" s="12" t="s">
        <v>48</v>
      </c>
      <c r="C255" s="34">
        <v>42937.42</v>
      </c>
      <c r="D255" s="34"/>
      <c r="E255" s="31">
        <f>+(C255-C$7)/C$8</f>
        <v>-6221.4964309698598</v>
      </c>
      <c r="F255" s="31">
        <f>ROUND(2*E255,0)/2</f>
        <v>-6221.5</v>
      </c>
      <c r="G255" s="31">
        <f>+C255-(C$7+F255*C$8)</f>
        <v>1.2305734999245033E-3</v>
      </c>
      <c r="I255" s="31">
        <f>G255</f>
        <v>1.2305734999245033E-3</v>
      </c>
      <c r="J255" s="17"/>
      <c r="K255" s="31"/>
      <c r="L255" s="31"/>
      <c r="M255" s="31"/>
      <c r="N255" s="31"/>
      <c r="O255" s="31"/>
      <c r="P255" s="11">
        <f>+D$11+D$12*F255+D$13*F255^2</f>
        <v>1.7961924097514351E-3</v>
      </c>
      <c r="Q255" s="96">
        <f>+C255-15018.5</f>
        <v>27918.92</v>
      </c>
      <c r="R255" s="31">
        <f>+(U255-G255)^2</f>
        <v>1.5143111387164414E-6</v>
      </c>
    </row>
    <row r="256" spans="1:18" x14ac:dyDescent="0.2">
      <c r="A256" s="30" t="s">
        <v>92</v>
      </c>
      <c r="B256" s="12"/>
      <c r="C256" s="34">
        <v>42944.485999999997</v>
      </c>
      <c r="D256" s="34"/>
      <c r="E256" s="31">
        <f>+(C256-C$7)/C$8</f>
        <v>-6201.0029237065346</v>
      </c>
      <c r="F256" s="31">
        <f>ROUND(2*E256,0)/2</f>
        <v>-6201</v>
      </c>
      <c r="G256" s="31">
        <f>+C256-(C$7+F256*C$8)</f>
        <v>-1.0080709980684333E-3</v>
      </c>
      <c r="I256" s="31">
        <f>G256</f>
        <v>-1.0080709980684333E-3</v>
      </c>
      <c r="J256" s="17"/>
      <c r="K256" s="31"/>
      <c r="L256" s="31"/>
      <c r="M256" s="31"/>
      <c r="N256" s="31"/>
      <c r="O256" s="31"/>
      <c r="P256" s="11">
        <f>+D$11+D$12*F256+D$13*F256^2</f>
        <v>1.7895886070327053E-3</v>
      </c>
      <c r="Q256" s="96">
        <f>+C256-15018.5</f>
        <v>27925.985999999997</v>
      </c>
      <c r="R256" s="31">
        <f>+(U256-G256)^2</f>
        <v>1.0162071371466871E-6</v>
      </c>
    </row>
    <row r="257" spans="1:18" x14ac:dyDescent="0.2">
      <c r="A257" s="30" t="s">
        <v>92</v>
      </c>
      <c r="B257" s="12" t="s">
        <v>48</v>
      </c>
      <c r="C257" s="34">
        <v>42947.423999999999</v>
      </c>
      <c r="D257" s="34"/>
      <c r="E257" s="31">
        <f>+(C257-C$7)/C$8</f>
        <v>-6192.4818475192014</v>
      </c>
      <c r="F257" s="31">
        <f>ROUND(2*E257,0)/2</f>
        <v>-6192.5</v>
      </c>
      <c r="G257" s="31">
        <f>+C257-(C$7+F257*C$8)</f>
        <v>6.2588325017713942E-3</v>
      </c>
      <c r="I257" s="31">
        <f>G257</f>
        <v>6.2588325017713942E-3</v>
      </c>
      <c r="J257" s="17"/>
      <c r="K257" s="31"/>
      <c r="L257" s="31"/>
      <c r="M257" s="31"/>
      <c r="N257" s="31"/>
      <c r="O257" s="31"/>
      <c r="P257" s="11">
        <f>+D$11+D$12*F257+D$13*F257^2</f>
        <v>1.7868517738686951E-3</v>
      </c>
      <c r="Q257" s="96">
        <f>+C257-15018.5</f>
        <v>27928.923999999999</v>
      </c>
      <c r="R257" s="31">
        <f>+(U257-G257)^2</f>
        <v>3.9172984285229972E-5</v>
      </c>
    </row>
    <row r="258" spans="1:18" x14ac:dyDescent="0.2">
      <c r="A258" s="30" t="s">
        <v>92</v>
      </c>
      <c r="B258" s="12"/>
      <c r="C258" s="34">
        <v>42951.383000000002</v>
      </c>
      <c r="D258" s="34"/>
      <c r="E258" s="31">
        <f>+(C258-C$7)/C$8</f>
        <v>-6180.9995668433494</v>
      </c>
      <c r="F258" s="31">
        <f>ROUND(2*E258,0)/2</f>
        <v>-6181</v>
      </c>
      <c r="G258" s="31">
        <f>+C258-(C$7+F258*C$8)</f>
        <v>1.4934900536900386E-4</v>
      </c>
      <c r="I258" s="31">
        <f>G258</f>
        <v>1.4934900536900386E-4</v>
      </c>
      <c r="J258" s="17"/>
      <c r="K258" s="31"/>
      <c r="L258" s="31"/>
      <c r="M258" s="31"/>
      <c r="N258" s="31"/>
      <c r="O258" s="31"/>
      <c r="P258" s="11">
        <f>+D$11+D$12*F258+D$13*F258^2</f>
        <v>1.7831502395715126E-3</v>
      </c>
      <c r="Q258" s="96">
        <f>+C258-15018.5</f>
        <v>27932.883000000002</v>
      </c>
      <c r="R258" s="31">
        <f>+(U258-G258)^2</f>
        <v>2.2305125404710744E-8</v>
      </c>
    </row>
    <row r="259" spans="1:18" x14ac:dyDescent="0.2">
      <c r="A259" s="30" t="s">
        <v>92</v>
      </c>
      <c r="B259" s="12"/>
      <c r="C259" s="34">
        <v>42951.385000000002</v>
      </c>
      <c r="D259" s="34"/>
      <c r="E259" s="31">
        <f>+(C259-C$7)/C$8</f>
        <v>-6180.9937662468965</v>
      </c>
      <c r="F259" s="31">
        <f>ROUND(2*E259,0)/2</f>
        <v>-6181</v>
      </c>
      <c r="G259" s="31">
        <f>+C259-(C$7+F259*C$8)</f>
        <v>2.1493490057764575E-3</v>
      </c>
      <c r="I259" s="31">
        <f>G259</f>
        <v>2.1493490057764575E-3</v>
      </c>
      <c r="J259" s="17"/>
      <c r="K259" s="31"/>
      <c r="L259" s="31"/>
      <c r="M259" s="31"/>
      <c r="N259" s="31"/>
      <c r="O259" s="31"/>
      <c r="P259" s="11">
        <f>+D$11+D$12*F259+D$13*F259^2</f>
        <v>1.7831502395715126E-3</v>
      </c>
      <c r="Q259" s="96">
        <f>+C259-15018.5</f>
        <v>27932.885000000002</v>
      </c>
      <c r="R259" s="31">
        <f>+(U259-G259)^2</f>
        <v>4.6197011486322461E-6</v>
      </c>
    </row>
    <row r="260" spans="1:18" x14ac:dyDescent="0.2">
      <c r="A260" s="30" t="s">
        <v>92</v>
      </c>
      <c r="B260" s="12" t="s">
        <v>48</v>
      </c>
      <c r="C260" s="34">
        <v>42956.385999999999</v>
      </c>
      <c r="D260" s="34"/>
      <c r="E260" s="31">
        <f>+(C260-C$7)/C$8</f>
        <v>-6166.4893748198037</v>
      </c>
      <c r="F260" s="31">
        <f>ROUND(2*E260,0)/2</f>
        <v>-6166.5</v>
      </c>
      <c r="G260" s="31">
        <f>+C260-(C$7+F260*C$8)</f>
        <v>3.6634784992202185E-3</v>
      </c>
      <c r="I260" s="31">
        <f>G260</f>
        <v>3.6634784992202185E-3</v>
      </c>
      <c r="J260" s="17"/>
      <c r="K260" s="31"/>
      <c r="L260" s="31"/>
      <c r="M260" s="31"/>
      <c r="N260" s="31"/>
      <c r="O260" s="31"/>
      <c r="P260" s="11">
        <f>+D$11+D$12*F260+D$13*F260^2</f>
        <v>1.7784851201263414E-3</v>
      </c>
      <c r="Q260" s="96">
        <f>+C260-15018.5</f>
        <v>27937.885999999999</v>
      </c>
      <c r="R260" s="31">
        <f>+(U260-G260)^2</f>
        <v>1.3421074714248825E-5</v>
      </c>
    </row>
    <row r="261" spans="1:18" x14ac:dyDescent="0.2">
      <c r="A261" s="30" t="s">
        <v>92</v>
      </c>
      <c r="B261" s="12" t="s">
        <v>48</v>
      </c>
      <c r="C261" s="34">
        <v>42957.42</v>
      </c>
      <c r="D261" s="34"/>
      <c r="E261" s="31">
        <f>+(C261-C$7)/C$8</f>
        <v>-6163.4904664543537</v>
      </c>
      <c r="F261" s="31">
        <f>ROUND(2*E261,0)/2</f>
        <v>-6163.5</v>
      </c>
      <c r="G261" s="31">
        <f>+C261-(C$7+F261*C$8)</f>
        <v>3.2870915019884706E-3</v>
      </c>
      <c r="I261" s="31">
        <f>G261</f>
        <v>3.2870915019884706E-3</v>
      </c>
      <c r="J261" s="17"/>
      <c r="K261" s="31"/>
      <c r="L261" s="31"/>
      <c r="M261" s="31"/>
      <c r="N261" s="31"/>
      <c r="O261" s="31"/>
      <c r="P261" s="11">
        <f>+D$11+D$12*F261+D$13*F261^2</f>
        <v>1.7775202060394746E-3</v>
      </c>
      <c r="Q261" s="96">
        <f>+C261-15018.5</f>
        <v>27938.92</v>
      </c>
      <c r="R261" s="31">
        <f>+(U261-G261)^2</f>
        <v>1.0804970542444819E-5</v>
      </c>
    </row>
    <row r="262" spans="1:18" x14ac:dyDescent="0.2">
      <c r="A262" s="30" t="s">
        <v>93</v>
      </c>
      <c r="B262" s="12"/>
      <c r="C262" s="34">
        <v>42964.483</v>
      </c>
      <c r="D262" s="34"/>
      <c r="E262" s="31">
        <f>+(C262-C$7)/C$8</f>
        <v>-6143.0056600856969</v>
      </c>
      <c r="F262" s="31">
        <f>ROUND(2*E262,0)/2</f>
        <v>-6143</v>
      </c>
      <c r="G262" s="31">
        <f>+C262-(C$7+F262*C$8)</f>
        <v>-1.9515530002536252E-3</v>
      </c>
      <c r="I262" s="31">
        <f>G262</f>
        <v>-1.9515530002536252E-3</v>
      </c>
      <c r="J262" s="17"/>
      <c r="K262" s="31"/>
      <c r="L262" s="31"/>
      <c r="M262" s="31"/>
      <c r="N262" s="31"/>
      <c r="O262" s="31"/>
      <c r="P262" s="11">
        <f>+D$11+D$12*F262+D$13*F262^2</f>
        <v>1.7709292236722726E-3</v>
      </c>
      <c r="Q262" s="96">
        <f>+C262-15018.5</f>
        <v>27945.983</v>
      </c>
      <c r="R262" s="31">
        <f>+(U262-G262)^2</f>
        <v>3.8085591127989259E-6</v>
      </c>
    </row>
    <row r="263" spans="1:18" x14ac:dyDescent="0.2">
      <c r="A263" s="30" t="s">
        <v>93</v>
      </c>
      <c r="B263" s="12"/>
      <c r="C263" s="34">
        <v>42971.383999999998</v>
      </c>
      <c r="D263" s="34"/>
      <c r="E263" s="31">
        <f>+(C263-C$7)/C$8</f>
        <v>-6122.9907020296268</v>
      </c>
      <c r="F263" s="31">
        <f>ROUND(2*E263,0)/2</f>
        <v>-6123</v>
      </c>
      <c r="G263" s="31">
        <f>+C263-(C$7+F263*C$8)</f>
        <v>3.2058669967227615E-3</v>
      </c>
      <c r="I263" s="31">
        <f>G263</f>
        <v>3.2058669967227615E-3</v>
      </c>
      <c r="J263" s="17"/>
      <c r="K263" s="31"/>
      <c r="L263" s="31"/>
      <c r="M263" s="31"/>
      <c r="N263" s="31"/>
      <c r="O263" s="31"/>
      <c r="P263" s="11">
        <f>+D$11+D$12*F263+D$13*F263^2</f>
        <v>1.7645033638711077E-3</v>
      </c>
      <c r="Q263" s="96">
        <f>+C263-15018.5</f>
        <v>27952.883999999998</v>
      </c>
      <c r="R263" s="31">
        <f>+(U263-G263)^2</f>
        <v>1.0277583200676218E-5</v>
      </c>
    </row>
    <row r="264" spans="1:18" x14ac:dyDescent="0.2">
      <c r="A264" s="30" t="s">
        <v>93</v>
      </c>
      <c r="B264" s="12"/>
      <c r="C264" s="34">
        <v>42993.444000000003</v>
      </c>
      <c r="D264" s="34"/>
      <c r="E264" s="31">
        <f>+(C264-C$7)/C$8</f>
        <v>-6059.0101231690087</v>
      </c>
      <c r="F264" s="31">
        <f>ROUND(2*E264,0)/2</f>
        <v>-6059</v>
      </c>
      <c r="G264" s="31">
        <f>+C264-(C$7+F264*C$8)</f>
        <v>-3.4903889973065816E-3</v>
      </c>
      <c r="I264" s="31">
        <f>G264</f>
        <v>-3.4903889973065816E-3</v>
      </c>
      <c r="J264" s="17"/>
      <c r="K264" s="31"/>
      <c r="L264" s="31"/>
      <c r="M264" s="31"/>
      <c r="N264" s="31"/>
      <c r="O264" s="31"/>
      <c r="P264" s="11">
        <f>+D$11+D$12*F264+D$13*F264^2</f>
        <v>1.7439695957747537E-3</v>
      </c>
      <c r="Q264" s="96">
        <f>+C264-15018.5</f>
        <v>27974.944000000003</v>
      </c>
      <c r="R264" s="31">
        <f>+(U264-G264)^2</f>
        <v>1.2182815352518844E-5</v>
      </c>
    </row>
    <row r="265" spans="1:18" x14ac:dyDescent="0.2">
      <c r="A265" s="30" t="s">
        <v>93</v>
      </c>
      <c r="B265" s="12" t="s">
        <v>48</v>
      </c>
      <c r="C265" s="34">
        <v>42996.385999999999</v>
      </c>
      <c r="D265" s="34"/>
      <c r="E265" s="31">
        <f>+(C265-C$7)/C$8</f>
        <v>-6050.4774457887906</v>
      </c>
      <c r="F265" s="31">
        <f>ROUND(2*E265,0)/2</f>
        <v>-6050.5</v>
      </c>
      <c r="G265" s="31">
        <f>+C265-(C$7+F265*C$8)</f>
        <v>7.7765145033481531E-3</v>
      </c>
      <c r="I265" s="31">
        <f>G265</f>
        <v>7.7765145033481531E-3</v>
      </c>
      <c r="J265" s="17"/>
      <c r="K265" s="31"/>
      <c r="L265" s="31"/>
      <c r="M265" s="31"/>
      <c r="N265" s="31"/>
      <c r="O265" s="31"/>
      <c r="P265" s="11">
        <f>+D$11+D$12*F265+D$13*F265^2</f>
        <v>1.7412457770466514E-3</v>
      </c>
      <c r="Q265" s="96">
        <f>+C265-15018.5</f>
        <v>27977.885999999999</v>
      </c>
      <c r="R265" s="31">
        <f>+(U265-G265)^2</f>
        <v>6.047417782078417E-5</v>
      </c>
    </row>
    <row r="266" spans="1:18" x14ac:dyDescent="0.2">
      <c r="A266" s="30" t="s">
        <v>93</v>
      </c>
      <c r="B266" s="12" t="s">
        <v>48</v>
      </c>
      <c r="C266" s="34">
        <v>43005.341</v>
      </c>
      <c r="D266" s="34"/>
      <c r="E266" s="31">
        <f>+(C266-C$7)/C$8</f>
        <v>-6024.5052751769672</v>
      </c>
      <c r="F266" s="31">
        <f>ROUND(2*E266,0)/2</f>
        <v>-6024.5</v>
      </c>
      <c r="G266" s="31">
        <f>+C266-(C$7+F266*C$8)</f>
        <v>-1.8188394969911315E-3</v>
      </c>
      <c r="I266" s="31">
        <f>G266</f>
        <v>-1.8188394969911315E-3</v>
      </c>
      <c r="J266" s="17"/>
      <c r="K266" s="31"/>
      <c r="L266" s="31"/>
      <c r="M266" s="31"/>
      <c r="N266" s="31"/>
      <c r="O266" s="31"/>
      <c r="P266" s="11">
        <f>+D$11+D$12*F266+D$13*F266^2</f>
        <v>1.732918932167075E-3</v>
      </c>
      <c r="Q266" s="96">
        <f>+C266-15018.5</f>
        <v>27986.841</v>
      </c>
      <c r="R266" s="31">
        <f>+(U266-G266)^2</f>
        <v>3.308177115814952E-6</v>
      </c>
    </row>
    <row r="267" spans="1:18" x14ac:dyDescent="0.2">
      <c r="A267" s="30" t="s">
        <v>93</v>
      </c>
      <c r="B267" s="12" t="s">
        <v>48</v>
      </c>
      <c r="C267" s="34">
        <v>43016.368999999999</v>
      </c>
      <c r="D267" s="34"/>
      <c r="E267" s="31">
        <f>+(C267-C$7)/C$8</f>
        <v>-5992.5207863431215</v>
      </c>
      <c r="F267" s="31">
        <f>ROUND(2*E267,0)/2</f>
        <v>-5992.5</v>
      </c>
      <c r="G267" s="31">
        <f>+C267-(C$7+F267*C$8)</f>
        <v>-7.1669675016892143E-3</v>
      </c>
      <c r="I267" s="31">
        <f>G267</f>
        <v>-7.1669675016892143E-3</v>
      </c>
      <c r="J267" s="17"/>
      <c r="K267" s="31"/>
      <c r="L267" s="31"/>
      <c r="M267" s="31"/>
      <c r="N267" s="31"/>
      <c r="O267" s="31"/>
      <c r="P267" s="11">
        <f>+D$11+D$12*F267+D$13*F267^2</f>
        <v>1.722680513827926E-3</v>
      </c>
      <c r="Q267" s="96">
        <f>+C267-15018.5</f>
        <v>27997.868999999999</v>
      </c>
      <c r="R267" s="31">
        <f>+(U267-G267)^2</f>
        <v>5.1365423170269341E-5</v>
      </c>
    </row>
    <row r="268" spans="1:18" x14ac:dyDescent="0.2">
      <c r="A268" s="30" t="s">
        <v>93</v>
      </c>
      <c r="B268" s="12" t="s">
        <v>48</v>
      </c>
      <c r="C268" s="34">
        <v>43016.38</v>
      </c>
      <c r="D268" s="34"/>
      <c r="E268" s="31">
        <f>+(C268-C$7)/C$8</f>
        <v>-5992.4888830626423</v>
      </c>
      <c r="F268" s="31">
        <f>ROUND(2*E268,0)/2</f>
        <v>-5992.5</v>
      </c>
      <c r="G268" s="31">
        <f>+C268-(C$7+F268*C$8)</f>
        <v>3.8330324969138019E-3</v>
      </c>
      <c r="I268" s="31">
        <f>G268</f>
        <v>3.8330324969138019E-3</v>
      </c>
      <c r="J268" s="17"/>
      <c r="K268" s="31"/>
      <c r="L268" s="31"/>
      <c r="M268" s="31"/>
      <c r="N268" s="31"/>
      <c r="O268" s="31"/>
      <c r="P268" s="11">
        <f>+D$11+D$12*F268+D$13*F268^2</f>
        <v>1.722680513827926E-3</v>
      </c>
      <c r="Q268" s="96">
        <f>+C268-15018.5</f>
        <v>27997.879999999997</v>
      </c>
      <c r="R268" s="31">
        <f>+(U268-G268)^2</f>
        <v>1.4692138122397255E-5</v>
      </c>
    </row>
    <row r="269" spans="1:18" x14ac:dyDescent="0.2">
      <c r="A269" s="30" t="s">
        <v>94</v>
      </c>
      <c r="B269" s="12" t="s">
        <v>48</v>
      </c>
      <c r="C269" s="34">
        <v>43036.381999999998</v>
      </c>
      <c r="D269" s="34"/>
      <c r="E269" s="31">
        <f>+(C269-C$7)/C$8</f>
        <v>-5934.4771179506824</v>
      </c>
      <c r="F269" s="31">
        <f>ROUND(2*E269,0)/2</f>
        <v>-5934.5</v>
      </c>
      <c r="G269" s="31">
        <f>+C269-(C$7+F269*C$8)</f>
        <v>7.8895504993852228E-3</v>
      </c>
      <c r="I269" s="31">
        <f>G269</f>
        <v>7.8895504993852228E-3</v>
      </c>
      <c r="J269" s="17"/>
      <c r="K269" s="31"/>
      <c r="L269" s="31"/>
      <c r="M269" s="31"/>
      <c r="N269" s="31"/>
      <c r="O269" s="31"/>
      <c r="P269" s="11">
        <f>+D$11+D$12*F269+D$13*F269^2</f>
        <v>1.7041515228232802E-3</v>
      </c>
      <c r="Q269" s="96">
        <f>+C269-15018.5</f>
        <v>28017.881999999998</v>
      </c>
      <c r="R269" s="31">
        <f>+(U269-G269)^2</f>
        <v>6.2245007082349624E-5</v>
      </c>
    </row>
    <row r="270" spans="1:18" x14ac:dyDescent="0.2">
      <c r="A270" s="30" t="s">
        <v>94</v>
      </c>
      <c r="B270" s="12" t="s">
        <v>48</v>
      </c>
      <c r="C270" s="34">
        <v>43046.375</v>
      </c>
      <c r="D270" s="34"/>
      <c r="E270" s="31">
        <f>+(C270-C$7)/C$8</f>
        <v>-5905.4944377805032</v>
      </c>
      <c r="F270" s="31">
        <f>ROUND(2*E270,0)/2</f>
        <v>-5905.5</v>
      </c>
      <c r="G270" s="31">
        <f>+C270-(C$7+F270*C$8)</f>
        <v>1.9178095026290976E-3</v>
      </c>
      <c r="I270" s="31">
        <f>G270</f>
        <v>1.9178095026290976E-3</v>
      </c>
      <c r="J270" s="17"/>
      <c r="K270" s="31"/>
      <c r="L270" s="31"/>
      <c r="M270" s="31"/>
      <c r="N270" s="31"/>
      <c r="O270" s="31"/>
      <c r="P270" s="11">
        <f>+D$11+D$12*F270+D$13*F270^2</f>
        <v>1.6949006294012373E-3</v>
      </c>
      <c r="Q270" s="96">
        <f>+C270-15018.5</f>
        <v>28027.875</v>
      </c>
      <c r="R270" s="31">
        <f>+(U270-G270)^2</f>
        <v>3.6779932883744665E-6</v>
      </c>
    </row>
    <row r="271" spans="1:18" x14ac:dyDescent="0.2">
      <c r="A271" s="30" t="s">
        <v>94</v>
      </c>
      <c r="B271" s="12"/>
      <c r="C271" s="34">
        <v>43058.271999999997</v>
      </c>
      <c r="D271" s="34"/>
      <c r="E271" s="31">
        <f>+(C271-C$7)/C$8</f>
        <v>-5870.9895897884626</v>
      </c>
      <c r="F271" s="31">
        <f>ROUND(2*E271,0)/2</f>
        <v>-5871</v>
      </c>
      <c r="G271" s="31">
        <f>+C271-(C$7+F271*C$8)</f>
        <v>3.5893589956685901E-3</v>
      </c>
      <c r="I271" s="31">
        <f>G271</f>
        <v>3.5893589956685901E-3</v>
      </c>
      <c r="J271" s="17"/>
      <c r="K271" s="31"/>
      <c r="L271" s="31"/>
      <c r="M271" s="31"/>
      <c r="N271" s="31"/>
      <c r="O271" s="31"/>
      <c r="P271" s="11">
        <f>+D$11+D$12*F271+D$13*F271^2</f>
        <v>1.6839070670354472E-3</v>
      </c>
      <c r="Q271" s="96">
        <f>+C271-15018.5</f>
        <v>28039.771999999997</v>
      </c>
      <c r="R271" s="31">
        <f>+(U271-G271)^2</f>
        <v>1.288349799978703E-5</v>
      </c>
    </row>
    <row r="272" spans="1:18" x14ac:dyDescent="0.2">
      <c r="A272" s="30" t="s">
        <v>95</v>
      </c>
      <c r="B272" s="12"/>
      <c r="C272" s="34">
        <v>43088.269</v>
      </c>
      <c r="D272" s="34"/>
      <c r="E272" s="31">
        <f>+(C272-C$7)/C$8</f>
        <v>-5783.9893439098714</v>
      </c>
      <c r="F272" s="31">
        <f>ROUND(2*E272,0)/2</f>
        <v>-5784</v>
      </c>
      <c r="G272" s="31">
        <f>+C272-(C$7+F272*C$8)</f>
        <v>3.6741360017913394E-3</v>
      </c>
      <c r="I272" s="31">
        <f>G272</f>
        <v>3.6741360017913394E-3</v>
      </c>
      <c r="J272" s="17"/>
      <c r="K272" s="31"/>
      <c r="L272" s="31"/>
      <c r="M272" s="31"/>
      <c r="N272" s="31"/>
      <c r="O272" s="31"/>
      <c r="P272" s="11">
        <f>+D$11+D$12*F272+D$13*F272^2</f>
        <v>1.6562411586607594E-3</v>
      </c>
      <c r="Q272" s="96">
        <f>+C272-15018.5</f>
        <v>28069.769</v>
      </c>
      <c r="R272" s="31">
        <f>+(U272-G272)^2</f>
        <v>1.3499275359659249E-5</v>
      </c>
    </row>
    <row r="273" spans="1:18" x14ac:dyDescent="0.2">
      <c r="A273" s="30" t="s">
        <v>96</v>
      </c>
      <c r="B273" s="12"/>
      <c r="C273" s="34">
        <v>43180.675000000003</v>
      </c>
      <c r="D273" s="34"/>
      <c r="E273" s="31">
        <f>+(C273-C$7)/C$8</f>
        <v>-5515.984386058868</v>
      </c>
      <c r="F273" s="31">
        <f>ROUND(2*E273,0)/2</f>
        <v>-5516</v>
      </c>
      <c r="G273" s="31">
        <f>+C273-(C$7+F273*C$8)</f>
        <v>5.3835640064789914E-3</v>
      </c>
      <c r="I273" s="31">
        <f>G273</f>
        <v>5.3835640064789914E-3</v>
      </c>
      <c r="J273" s="17"/>
      <c r="K273" s="31"/>
      <c r="L273" s="31"/>
      <c r="M273" s="31"/>
      <c r="N273" s="31"/>
      <c r="O273" s="31"/>
      <c r="P273" s="11">
        <f>+D$11+D$12*F273+D$13*F273^2</f>
        <v>1.5715303627946299E-3</v>
      </c>
      <c r="Q273" s="96">
        <f>+C273-15018.5</f>
        <v>28162.175000000003</v>
      </c>
      <c r="R273" s="31">
        <f>+(U273-G273)^2</f>
        <v>2.898276141185613E-5</v>
      </c>
    </row>
    <row r="274" spans="1:18" x14ac:dyDescent="0.2">
      <c r="A274" s="30" t="s">
        <v>97</v>
      </c>
      <c r="B274" s="12"/>
      <c r="C274" s="34">
        <v>43281.356</v>
      </c>
      <c r="D274" s="34"/>
      <c r="E274" s="31">
        <f>+(C274-C$7)/C$8</f>
        <v>-5223.9794603895907</v>
      </c>
      <c r="F274" s="31">
        <f>ROUND(2*E274,0)/2</f>
        <v>-5224</v>
      </c>
      <c r="G274" s="31">
        <f>+C274-(C$7+F274*C$8)</f>
        <v>7.0818960011820309E-3</v>
      </c>
      <c r="I274" s="31">
        <f>G274</f>
        <v>7.0818960011820309E-3</v>
      </c>
      <c r="J274" s="17"/>
      <c r="K274" s="31"/>
      <c r="L274" s="31"/>
      <c r="M274" s="31"/>
      <c r="N274" s="31"/>
      <c r="O274" s="31"/>
      <c r="P274" s="11">
        <f>+D$11+D$12*F274+D$13*F274^2</f>
        <v>1.4801150998902809E-3</v>
      </c>
      <c r="Q274" s="96">
        <f>+C274-15018.5</f>
        <v>28262.856</v>
      </c>
      <c r="R274" s="31">
        <f>+(U274-G274)^2</f>
        <v>5.0153250971558042E-5</v>
      </c>
    </row>
    <row r="275" spans="1:18" x14ac:dyDescent="0.2">
      <c r="A275" s="30" t="s">
        <v>97</v>
      </c>
      <c r="B275" s="12" t="s">
        <v>48</v>
      </c>
      <c r="C275" s="34">
        <v>43297.385999999999</v>
      </c>
      <c r="D275" s="34"/>
      <c r="E275" s="31">
        <f>+(C275-C$7)/C$8</f>
        <v>-5177.4876798304149</v>
      </c>
      <c r="F275" s="31">
        <f>ROUND(2*E275,0)/2</f>
        <v>-5177.5</v>
      </c>
      <c r="G275" s="31">
        <f>+C275-(C$7+F275*C$8)</f>
        <v>4.2478975010453723E-3</v>
      </c>
      <c r="I275" s="31">
        <f>G275</f>
        <v>4.2478975010453723E-3</v>
      </c>
      <c r="J275" s="17"/>
      <c r="K275" s="31"/>
      <c r="L275" s="31"/>
      <c r="M275" s="31"/>
      <c r="N275" s="31"/>
      <c r="O275" s="31"/>
      <c r="P275" s="11">
        <f>+D$11+D$12*F275+D$13*F275^2</f>
        <v>1.4656423916903478E-3</v>
      </c>
      <c r="Q275" s="96">
        <f>+C275-15018.5</f>
        <v>28278.885999999999</v>
      </c>
      <c r="R275" s="31">
        <f>+(U275-G275)^2</f>
        <v>1.8044633179387518E-5</v>
      </c>
    </row>
    <row r="276" spans="1:18" x14ac:dyDescent="0.2">
      <c r="A276" s="30" t="s">
        <v>98</v>
      </c>
      <c r="B276" s="12" t="s">
        <v>48</v>
      </c>
      <c r="C276" s="34">
        <v>43328.409</v>
      </c>
      <c r="D276" s="34"/>
      <c r="E276" s="31">
        <f>+(C276-C$7)/C$8</f>
        <v>-5087.5117279721844</v>
      </c>
      <c r="F276" s="31">
        <f>ROUND(2*E276,0)/2</f>
        <v>-5087.5</v>
      </c>
      <c r="G276" s="31">
        <f>+C276-(C$7+F276*C$8)</f>
        <v>-4.0437124989693984E-3</v>
      </c>
      <c r="I276" s="31">
        <f>G276</f>
        <v>-4.0437124989693984E-3</v>
      </c>
      <c r="J276" s="17"/>
      <c r="K276" s="31"/>
      <c r="L276" s="31"/>
      <c r="M276" s="31"/>
      <c r="N276" s="31"/>
      <c r="O276" s="31"/>
      <c r="P276" s="11">
        <f>+D$11+D$12*F276+D$13*F276^2</f>
        <v>1.4376969296947396E-3</v>
      </c>
      <c r="Q276" s="96">
        <f>+C276-15018.5</f>
        <v>28309.909</v>
      </c>
      <c r="R276" s="31">
        <f>+(U276-G276)^2</f>
        <v>1.6351610774321337E-5</v>
      </c>
    </row>
    <row r="277" spans="1:18" x14ac:dyDescent="0.2">
      <c r="A277" s="30" t="s">
        <v>98</v>
      </c>
      <c r="B277" s="12" t="s">
        <v>48</v>
      </c>
      <c r="C277" s="34">
        <v>43347.387000000002</v>
      </c>
      <c r="D277" s="34"/>
      <c r="E277" s="31">
        <f>+(C277-C$7)/C$8</f>
        <v>-5032.4698682434118</v>
      </c>
      <c r="F277" s="31">
        <f>ROUND(2*E277,0)/2</f>
        <v>-5032.5</v>
      </c>
      <c r="G277" s="31">
        <f>+C277-(C$7+F277*C$8)</f>
        <v>1.0389192502771039E-2</v>
      </c>
      <c r="I277" s="31">
        <f>G277</f>
        <v>1.0389192502771039E-2</v>
      </c>
      <c r="J277" s="17"/>
      <c r="K277" s="31"/>
      <c r="L277" s="31"/>
      <c r="M277" s="31"/>
      <c r="N277" s="31"/>
      <c r="O277" s="31"/>
      <c r="P277" s="11">
        <f>+D$11+D$12*F277+D$13*F277^2</f>
        <v>1.4206621424454346E-3</v>
      </c>
      <c r="Q277" s="96">
        <f>+C277-15018.5</f>
        <v>28328.887000000002</v>
      </c>
      <c r="R277" s="31">
        <f>+(U277-G277)^2</f>
        <v>1.0793532085963396E-4</v>
      </c>
    </row>
    <row r="278" spans="1:18" x14ac:dyDescent="0.2">
      <c r="A278" s="30" t="s">
        <v>98</v>
      </c>
      <c r="B278" s="12"/>
      <c r="C278" s="34">
        <v>43371.345999999998</v>
      </c>
      <c r="D278" s="34"/>
      <c r="E278" s="31">
        <f>+(C278-C$7)/C$8</f>
        <v>-4962.9816230520737</v>
      </c>
      <c r="F278" s="31">
        <f>ROUND(2*E278,0)/2</f>
        <v>-4963</v>
      </c>
      <c r="G278" s="31">
        <f>+C278-(C$7+F278*C$8)</f>
        <v>6.3362270011566579E-3</v>
      </c>
      <c r="I278" s="31">
        <f>G278</f>
        <v>6.3362270011566579E-3</v>
      </c>
      <c r="J278" s="17"/>
      <c r="K278" s="31"/>
      <c r="L278" s="31"/>
      <c r="M278" s="31"/>
      <c r="N278" s="31"/>
      <c r="O278" s="31"/>
      <c r="P278" s="11">
        <f>+D$11+D$12*F278+D$13*F278^2</f>
        <v>1.3991830148197587E-3</v>
      </c>
      <c r="Q278" s="96">
        <f>+C278-15018.5</f>
        <v>28352.845999999998</v>
      </c>
      <c r="R278" s="31">
        <f>+(U278-G278)^2</f>
        <v>4.0147772610186691E-5</v>
      </c>
    </row>
    <row r="279" spans="1:18" x14ac:dyDescent="0.2">
      <c r="A279" s="30" t="s">
        <v>99</v>
      </c>
      <c r="B279" s="12" t="s">
        <v>48</v>
      </c>
      <c r="C279" s="34">
        <v>43435.307999999997</v>
      </c>
      <c r="D279" s="34"/>
      <c r="E279" s="31">
        <f>+(C279-C$7)/C$8</f>
        <v>-4777.4727479350331</v>
      </c>
      <c r="F279" s="31">
        <f>ROUND(2*E279,0)/2</f>
        <v>-4777.5</v>
      </c>
      <c r="G279" s="31">
        <f>+C279-(C$7+F279*C$8)</f>
        <v>9.3962975006434135E-3</v>
      </c>
      <c r="I279" s="31">
        <f>G279</f>
        <v>9.3962975006434135E-3</v>
      </c>
      <c r="J279" s="17"/>
      <c r="K279" s="31"/>
      <c r="L279" s="31"/>
      <c r="M279" s="31"/>
      <c r="N279" s="31"/>
      <c r="O279" s="31"/>
      <c r="P279" s="11">
        <f>+D$11+D$12*F279+D$13*F279^2</f>
        <v>1.3421088512400726E-3</v>
      </c>
      <c r="Q279" s="96">
        <f>+C279-15018.5</f>
        <v>28416.807999999997</v>
      </c>
      <c r="R279" s="31">
        <f>+(U279-G279)^2</f>
        <v>8.8290406720597654E-5</v>
      </c>
    </row>
    <row r="280" spans="1:18" x14ac:dyDescent="0.2">
      <c r="A280" s="30" t="s">
        <v>99</v>
      </c>
      <c r="B280" s="12" t="s">
        <v>48</v>
      </c>
      <c r="C280" s="34">
        <v>43453.228999999999</v>
      </c>
      <c r="D280" s="34"/>
      <c r="E280" s="31">
        <f>+(C280-C$7)/C$8</f>
        <v>-4725.496503430908</v>
      </c>
      <c r="F280" s="31">
        <f>ROUND(2*E280,0)/2</f>
        <v>-4725.5</v>
      </c>
      <c r="G280" s="31">
        <f>+C280-(C$7+F280*C$8)</f>
        <v>1.2055894985678606E-3</v>
      </c>
      <c r="I280" s="31">
        <f>G280</f>
        <v>1.2055894985678606E-3</v>
      </c>
      <c r="J280" s="17"/>
      <c r="K280" s="31"/>
      <c r="L280" s="31"/>
      <c r="M280" s="31"/>
      <c r="N280" s="31"/>
      <c r="O280" s="31"/>
      <c r="P280" s="11">
        <f>+D$11+D$12*F280+D$13*F280^2</f>
        <v>1.3261762065165741E-3</v>
      </c>
      <c r="Q280" s="96">
        <f>+C280-15018.5</f>
        <v>28434.728999999999</v>
      </c>
      <c r="R280" s="31">
        <f>+(U280-G280)^2</f>
        <v>1.4534460390571054E-6</v>
      </c>
    </row>
    <row r="281" spans="1:18" x14ac:dyDescent="0.2">
      <c r="A281" s="30" t="s">
        <v>100</v>
      </c>
      <c r="B281" s="12"/>
      <c r="C281" s="34">
        <v>43542.707000000002</v>
      </c>
      <c r="D281" s="34"/>
      <c r="E281" s="31">
        <f>+(C281-C$7)/C$8</f>
        <v>-4465.9836187849742</v>
      </c>
      <c r="F281" s="31">
        <f>ROUND(2*E281,0)/2</f>
        <v>-4466</v>
      </c>
      <c r="G281" s="31">
        <f>+C281-(C$7+F281*C$8)</f>
        <v>5.6481140054529533E-3</v>
      </c>
      <c r="I281" s="31">
        <f>G281</f>
        <v>5.6481140054529533E-3</v>
      </c>
      <c r="J281" s="17"/>
      <c r="K281" s="31"/>
      <c r="L281" s="31"/>
      <c r="M281" s="31"/>
      <c r="N281" s="31"/>
      <c r="O281" s="31"/>
      <c r="P281" s="11">
        <f>+D$11+D$12*F281+D$13*F281^2</f>
        <v>1.2471019776636146E-3</v>
      </c>
      <c r="Q281" s="96">
        <f>+C281-15018.5</f>
        <v>28524.207000000002</v>
      </c>
      <c r="R281" s="31">
        <f>+(U281-G281)^2</f>
        <v>3.1901191818593803E-5</v>
      </c>
    </row>
    <row r="282" spans="1:18" x14ac:dyDescent="0.2">
      <c r="A282" s="30" t="s">
        <v>101</v>
      </c>
      <c r="B282" s="12" t="s">
        <v>48</v>
      </c>
      <c r="C282" s="34">
        <v>43631.493000000002</v>
      </c>
      <c r="D282" s="34"/>
      <c r="E282" s="31">
        <f>+(C282-C$7)/C$8</f>
        <v>-4208.4777405112854</v>
      </c>
      <c r="F282" s="31">
        <f>ROUND(2*E282,0)/2</f>
        <v>-4208.5</v>
      </c>
      <c r="G282" s="31">
        <f>+C282-(C$7+F282*C$8)</f>
        <v>7.6748965075239539E-3</v>
      </c>
      <c r="I282" s="31">
        <f>G282</f>
        <v>7.6748965075239539E-3</v>
      </c>
      <c r="J282" s="17"/>
      <c r="K282" s="31"/>
      <c r="L282" s="31"/>
      <c r="M282" s="31"/>
      <c r="N282" s="31"/>
      <c r="O282" s="31"/>
      <c r="P282" s="11">
        <f>+D$11+D$12*F282+D$13*F282^2</f>
        <v>1.1693549054411175E-3</v>
      </c>
      <c r="Q282" s="96">
        <f>+C282-15018.5</f>
        <v>28612.993000000002</v>
      </c>
      <c r="R282" s="31">
        <f>+(U282-G282)^2</f>
        <v>5.8904036401203385E-5</v>
      </c>
    </row>
    <row r="283" spans="1:18" x14ac:dyDescent="0.2">
      <c r="A283" s="30" t="s">
        <v>101</v>
      </c>
      <c r="B283" s="12"/>
      <c r="C283" s="34">
        <v>43656.485000000001</v>
      </c>
      <c r="D283" s="34"/>
      <c r="E283" s="31">
        <f>+(C283-C$7)/C$8</f>
        <v>-4135.9934872527128</v>
      </c>
      <c r="F283" s="31">
        <f>ROUND(2*E283,0)/2</f>
        <v>-4136</v>
      </c>
      <c r="G283" s="31">
        <f>+C283-(C$7+F283*C$8)</f>
        <v>2.2455440048361197E-3</v>
      </c>
      <c r="I283" s="31">
        <f>G283</f>
        <v>2.2455440048361197E-3</v>
      </c>
      <c r="J283" s="17"/>
      <c r="K283" s="31"/>
      <c r="L283" s="31"/>
      <c r="M283" s="31"/>
      <c r="N283" s="31"/>
      <c r="O283" s="31"/>
      <c r="P283" s="11">
        <f>+D$11+D$12*F283+D$13*F283^2</f>
        <v>1.1475939383118268E-3</v>
      </c>
      <c r="Q283" s="96">
        <f>+C283-15018.5</f>
        <v>28637.985000000001</v>
      </c>
      <c r="R283" s="31">
        <f>+(U283-G283)^2</f>
        <v>5.042467877655439E-6</v>
      </c>
    </row>
    <row r="284" spans="1:18" x14ac:dyDescent="0.2">
      <c r="A284" s="30" t="s">
        <v>101</v>
      </c>
      <c r="B284" s="12" t="s">
        <v>48</v>
      </c>
      <c r="C284" s="34">
        <v>43658.374000000003</v>
      </c>
      <c r="D284" s="34"/>
      <c r="E284" s="31">
        <f>+(C284-C$7)/C$8</f>
        <v>-4130.5148239042146</v>
      </c>
      <c r="F284" s="31">
        <f>ROUND(2*E284,0)/2</f>
        <v>-4130.5</v>
      </c>
      <c r="G284" s="31">
        <f>+C284-(C$7+F284*C$8)</f>
        <v>-5.1111654975102283E-3</v>
      </c>
      <c r="I284" s="31">
        <f>G284</f>
        <v>-5.1111654975102283E-3</v>
      </c>
      <c r="J284" s="17"/>
      <c r="K284" s="31"/>
      <c r="L284" s="31"/>
      <c r="M284" s="31"/>
      <c r="N284" s="31"/>
      <c r="O284" s="31"/>
      <c r="P284" s="11">
        <f>+D$11+D$12*F284+D$13*F284^2</f>
        <v>1.1459454191615666E-3</v>
      </c>
      <c r="Q284" s="96">
        <f>+C284-15018.5</f>
        <v>28639.874000000003</v>
      </c>
      <c r="R284" s="31">
        <f>+(U284-G284)^2</f>
        <v>2.612401274293898E-5</v>
      </c>
    </row>
    <row r="285" spans="1:18" x14ac:dyDescent="0.2">
      <c r="A285" s="30" t="s">
        <v>101</v>
      </c>
      <c r="B285" s="12"/>
      <c r="C285" s="34">
        <v>43663.372000000003</v>
      </c>
      <c r="D285" s="34"/>
      <c r="E285" s="31">
        <f>+(C285-C$7)/C$8</f>
        <v>-4116.0191333717912</v>
      </c>
      <c r="F285" s="31">
        <f>ROUND(2*E285,0)/2</f>
        <v>-4116</v>
      </c>
      <c r="G285" s="31">
        <f>+C285-(C$7+F285*C$8)</f>
        <v>-6.5970359937637113E-3</v>
      </c>
      <c r="I285" s="31">
        <f>G285</f>
        <v>-6.5970359937637113E-3</v>
      </c>
      <c r="J285" s="17"/>
      <c r="K285" s="31"/>
      <c r="L285" s="31"/>
      <c r="M285" s="31"/>
      <c r="N285" s="31"/>
      <c r="O285" s="31"/>
      <c r="P285" s="11">
        <f>+D$11+D$12*F285+D$13*F285^2</f>
        <v>1.1416008866774751E-3</v>
      </c>
      <c r="Q285" s="96">
        <f>+C285-15018.5</f>
        <v>28644.872000000003</v>
      </c>
      <c r="R285" s="31">
        <f>+(U285-G285)^2</f>
        <v>4.3520883903013957E-5</v>
      </c>
    </row>
    <row r="286" spans="1:18" x14ac:dyDescent="0.2">
      <c r="A286" s="30" t="s">
        <v>101</v>
      </c>
      <c r="B286" s="12"/>
      <c r="C286" s="34">
        <v>43663.381999999998</v>
      </c>
      <c r="D286" s="34"/>
      <c r="E286" s="31">
        <f>+(C286-C$7)/C$8</f>
        <v>-4115.9901303895485</v>
      </c>
      <c r="F286" s="31">
        <f>ROUND(2*E286,0)/2</f>
        <v>-4116</v>
      </c>
      <c r="G286" s="31">
        <f>+C286-(C$7+F286*C$8)</f>
        <v>3.4029640009975992E-3</v>
      </c>
      <c r="I286" s="31">
        <f>G286</f>
        <v>3.4029640009975992E-3</v>
      </c>
      <c r="J286" s="17"/>
      <c r="K286" s="31"/>
      <c r="L286" s="31"/>
      <c r="M286" s="31"/>
      <c r="N286" s="31"/>
      <c r="O286" s="31"/>
      <c r="P286" s="11">
        <f>+D$11+D$12*F286+D$13*F286^2</f>
        <v>1.1416008866774751E-3</v>
      </c>
      <c r="Q286" s="96">
        <f>+C286-15018.5</f>
        <v>28644.881999999998</v>
      </c>
      <c r="R286" s="31">
        <f>+(U286-G286)^2</f>
        <v>1.1580163992085588E-5</v>
      </c>
    </row>
    <row r="287" spans="1:18" x14ac:dyDescent="0.2">
      <c r="A287" s="30" t="s">
        <v>101</v>
      </c>
      <c r="B287" s="12" t="s">
        <v>48</v>
      </c>
      <c r="C287" s="34">
        <v>43671.487999999998</v>
      </c>
      <c r="D287" s="34"/>
      <c r="E287" s="31">
        <f>+(C287-C$7)/C$8</f>
        <v>-4092.4803129714146</v>
      </c>
      <c r="F287" s="31">
        <f>ROUND(2*E287,0)/2</f>
        <v>-4092.5</v>
      </c>
      <c r="G287" s="31">
        <f>+C287-(C$7+F287*C$8)</f>
        <v>6.787932499719318E-3</v>
      </c>
      <c r="I287" s="31">
        <f>G287</f>
        <v>6.787932499719318E-3</v>
      </c>
      <c r="J287" s="17"/>
      <c r="K287" s="31"/>
      <c r="L287" s="31"/>
      <c r="M287" s="31"/>
      <c r="N287" s="31"/>
      <c r="O287" s="31"/>
      <c r="P287" s="11">
        <f>+D$11+D$12*F287+D$13*F287^2</f>
        <v>1.1345645621948122E-3</v>
      </c>
      <c r="Q287" s="96">
        <f>+C287-15018.5</f>
        <v>28652.987999999998</v>
      </c>
      <c r="R287" s="31">
        <f>+(U287-G287)^2</f>
        <v>4.6076027620745749E-5</v>
      </c>
    </row>
    <row r="288" spans="1:18" x14ac:dyDescent="0.2">
      <c r="A288" s="30" t="s">
        <v>102</v>
      </c>
      <c r="B288" s="12" t="s">
        <v>48</v>
      </c>
      <c r="C288" s="34">
        <v>43699.406999999999</v>
      </c>
      <c r="D288" s="34"/>
      <c r="E288" s="31">
        <f>+(C288-C$7)/C$8</f>
        <v>-4011.506886805988</v>
      </c>
      <c r="F288" s="31">
        <f>ROUND(2*E288,0)/2</f>
        <v>-4011.5</v>
      </c>
      <c r="G288" s="31">
        <f>+C288-(C$7+F288*C$8)</f>
        <v>-2.3745165017317049E-3</v>
      </c>
      <c r="I288" s="31">
        <f>G288</f>
        <v>-2.3745165017317049E-3</v>
      </c>
      <c r="J288" s="17"/>
      <c r="K288" s="31"/>
      <c r="L288" s="31"/>
      <c r="M288" s="31"/>
      <c r="N288" s="31"/>
      <c r="O288" s="31"/>
      <c r="P288" s="11">
        <f>+D$11+D$12*F288+D$13*F288^2</f>
        <v>1.1103573331741412E-3</v>
      </c>
      <c r="Q288" s="96">
        <f>+C288-15018.5</f>
        <v>28680.906999999999</v>
      </c>
      <c r="R288" s="31">
        <f>+(U288-G288)^2</f>
        <v>5.6383286169961738E-6</v>
      </c>
    </row>
    <row r="289" spans="1:18" x14ac:dyDescent="0.2">
      <c r="A289" s="30" t="s">
        <v>102</v>
      </c>
      <c r="B289" s="12"/>
      <c r="C289" s="34">
        <v>43703.38</v>
      </c>
      <c r="D289" s="34"/>
      <c r="E289" s="31">
        <f>+(C289-C$7)/C$8</f>
        <v>-3999.9840019549879</v>
      </c>
      <c r="F289" s="31">
        <f>ROUND(2*E289,0)/2</f>
        <v>-4000</v>
      </c>
      <c r="G289" s="31">
        <f>+C289-(C$7+F289*C$8)</f>
        <v>5.5159999974421225E-3</v>
      </c>
      <c r="I289" s="31">
        <f>G289</f>
        <v>5.5159999974421225E-3</v>
      </c>
      <c r="J289" s="17"/>
      <c r="K289" s="31"/>
      <c r="L289" s="31"/>
      <c r="M289" s="31"/>
      <c r="N289" s="31"/>
      <c r="O289" s="31"/>
      <c r="P289" s="11">
        <f>+D$11+D$12*F289+D$13*F289^2</f>
        <v>1.1069262392864241E-3</v>
      </c>
      <c r="Q289" s="96">
        <f>+C289-15018.5</f>
        <v>28684.879999999997</v>
      </c>
      <c r="R289" s="31">
        <f>+(U289-G289)^2</f>
        <v>3.0426255971781497E-5</v>
      </c>
    </row>
    <row r="290" spans="1:18" x14ac:dyDescent="0.2">
      <c r="A290" s="30" t="s">
        <v>102</v>
      </c>
      <c r="B290" s="12" t="s">
        <v>48</v>
      </c>
      <c r="C290" s="34">
        <v>43711.478999999999</v>
      </c>
      <c r="D290" s="34"/>
      <c r="E290" s="31">
        <f>+(C290-C$7)/C$8</f>
        <v>-3976.4944866244277</v>
      </c>
      <c r="F290" s="31">
        <f>ROUND(2*E290,0)/2</f>
        <v>-3976.5</v>
      </c>
      <c r="G290" s="31">
        <f>+C290-(C$7+F290*C$8)</f>
        <v>1.9009684983757325E-3</v>
      </c>
      <c r="I290" s="31">
        <f>G290</f>
        <v>1.9009684983757325E-3</v>
      </c>
      <c r="J290" s="17"/>
      <c r="K290" s="31"/>
      <c r="L290" s="31"/>
      <c r="M290" s="31"/>
      <c r="N290" s="31"/>
      <c r="O290" s="31"/>
      <c r="P290" s="11">
        <f>+D$11+D$12*F290+D$13*F290^2</f>
        <v>1.0999193078048254E-3</v>
      </c>
      <c r="Q290" s="96">
        <f>+C290-15018.5</f>
        <v>28692.978999999999</v>
      </c>
      <c r="R290" s="31">
        <f>+(U290-G290)^2</f>
        <v>3.6136812318168871E-6</v>
      </c>
    </row>
    <row r="291" spans="1:18" x14ac:dyDescent="0.2">
      <c r="A291" s="30" t="s">
        <v>102</v>
      </c>
      <c r="B291" s="12"/>
      <c r="C291" s="34">
        <v>43714.404999999999</v>
      </c>
      <c r="D291" s="34"/>
      <c r="E291" s="31">
        <f>+(C291-C$7)/C$8</f>
        <v>-3968.0082140158106</v>
      </c>
      <c r="F291" s="31">
        <f>ROUND(2*E291,0)/2</f>
        <v>-3968</v>
      </c>
      <c r="G291" s="31">
        <f>+C291-(C$7+F291*C$8)</f>
        <v>-2.8321279969532043E-3</v>
      </c>
      <c r="I291" s="31">
        <f>G291</f>
        <v>-2.8321279969532043E-3</v>
      </c>
      <c r="J291" s="17"/>
      <c r="K291" s="31"/>
      <c r="L291" s="31"/>
      <c r="M291" s="31"/>
      <c r="N291" s="31"/>
      <c r="O291" s="31"/>
      <c r="P291" s="11">
        <f>+D$11+D$12*F291+D$13*F291^2</f>
        <v>1.0973863521948799E-3</v>
      </c>
      <c r="Q291" s="96">
        <f>+C291-15018.5</f>
        <v>28695.904999999999</v>
      </c>
      <c r="R291" s="31">
        <f>+(U291-G291)^2</f>
        <v>8.0209489911261682E-6</v>
      </c>
    </row>
    <row r="292" spans="1:18" x14ac:dyDescent="0.2">
      <c r="A292" s="30" t="s">
        <v>102</v>
      </c>
      <c r="B292" s="12"/>
      <c r="C292" s="34">
        <v>43723.389000000003</v>
      </c>
      <c r="D292" s="34"/>
      <c r="E292" s="31">
        <f>+(C292-C$7)/C$8</f>
        <v>-3941.9519347554333</v>
      </c>
      <c r="F292" s="31">
        <f>ROUND(2*E292,0)/2</f>
        <v>-3942</v>
      </c>
      <c r="G292" s="31">
        <f>+C292-(C$7+F292*C$8)</f>
        <v>1.657251800497761E-2</v>
      </c>
      <c r="I292" s="31">
        <f>G292</f>
        <v>1.657251800497761E-2</v>
      </c>
      <c r="J292" s="17"/>
      <c r="K292" s="31"/>
      <c r="L292" s="31"/>
      <c r="M292" s="31"/>
      <c r="N292" s="31"/>
      <c r="O292" s="31"/>
      <c r="P292" s="11">
        <f>+D$11+D$12*F292+D$13*F292^2</f>
        <v>1.0896433239120182E-3</v>
      </c>
      <c r="Q292" s="96">
        <f>+C292-15018.5</f>
        <v>28704.889000000003</v>
      </c>
      <c r="R292" s="31">
        <f>+(U292-G292)^2</f>
        <v>2.7464835302530707E-4</v>
      </c>
    </row>
    <row r="293" spans="1:18" x14ac:dyDescent="0.2">
      <c r="A293" s="30" t="s">
        <v>102</v>
      </c>
      <c r="B293" s="12"/>
      <c r="C293" s="34">
        <v>43743.372000000003</v>
      </c>
      <c r="D293" s="34"/>
      <c r="E293" s="31">
        <f>+(C293-C$7)/C$8</f>
        <v>-3883.9952753097646</v>
      </c>
      <c r="F293" s="31">
        <f>ROUND(2*E293,0)/2</f>
        <v>-3884</v>
      </c>
      <c r="G293" s="31">
        <f>+C293-(C$7+F293*C$8)</f>
        <v>1.6290360072162002E-3</v>
      </c>
      <c r="I293" s="31">
        <f>G293</f>
        <v>1.6290360072162002E-3</v>
      </c>
      <c r="J293" s="17"/>
      <c r="K293" s="31"/>
      <c r="L293" s="31"/>
      <c r="M293" s="31"/>
      <c r="N293" s="31"/>
      <c r="O293" s="31"/>
      <c r="P293" s="11">
        <f>+D$11+D$12*F293+D$13*F293^2</f>
        <v>1.072396680751692E-3</v>
      </c>
      <c r="Q293" s="96">
        <f>+C293-15018.5</f>
        <v>28724.872000000003</v>
      </c>
      <c r="R293" s="31">
        <f>+(U293-G293)^2</f>
        <v>2.6537583128069E-6</v>
      </c>
    </row>
    <row r="294" spans="1:18" x14ac:dyDescent="0.2">
      <c r="A294" s="30" t="s">
        <v>103</v>
      </c>
      <c r="B294" s="12"/>
      <c r="C294" s="34">
        <v>43762.345000000001</v>
      </c>
      <c r="D294" s="34"/>
      <c r="E294" s="31">
        <f>+(C294-C$7)/C$8</f>
        <v>-3828.9679170721342</v>
      </c>
      <c r="F294" s="31">
        <f>ROUND(2*E294,0)/2</f>
        <v>-3829</v>
      </c>
      <c r="G294" s="31">
        <f>+C294-(C$7+F294*C$8)</f>
        <v>1.1061941004300024E-2</v>
      </c>
      <c r="I294" s="31">
        <f>G294</f>
        <v>1.1061941004300024E-2</v>
      </c>
      <c r="J294" s="17"/>
      <c r="K294" s="31"/>
      <c r="L294" s="31"/>
      <c r="M294" s="31"/>
      <c r="N294" s="31"/>
      <c r="O294" s="31"/>
      <c r="P294" s="11">
        <f>+D$11+D$12*F294+D$13*F294^2</f>
        <v>1.0560756118527064E-3</v>
      </c>
      <c r="Q294" s="96">
        <f>+C294-15018.5</f>
        <v>28743.845000000001</v>
      </c>
      <c r="R294" s="31">
        <f>+(U294-G294)^2</f>
        <v>1.2236653878261423E-4</v>
      </c>
    </row>
    <row r="295" spans="1:18" x14ac:dyDescent="0.2">
      <c r="A295" s="30" t="s">
        <v>103</v>
      </c>
      <c r="B295" s="12"/>
      <c r="C295" s="34">
        <v>43764.406000000003</v>
      </c>
      <c r="D295" s="34"/>
      <c r="E295" s="31">
        <f>+(C295-C$7)/C$8</f>
        <v>-3822.9904024288071</v>
      </c>
      <c r="F295" s="31">
        <f>ROUND(2*E295,0)/2</f>
        <v>-3823</v>
      </c>
      <c r="G295" s="31">
        <f>+C295-(C$7+F295*C$8)</f>
        <v>3.309167004772462E-3</v>
      </c>
      <c r="I295" s="31">
        <f>G295</f>
        <v>3.309167004772462E-3</v>
      </c>
      <c r="J295" s="17"/>
      <c r="K295" s="31"/>
      <c r="L295" s="31"/>
      <c r="M295" s="31"/>
      <c r="N295" s="31"/>
      <c r="O295" s="31"/>
      <c r="P295" s="11">
        <f>+D$11+D$12*F295+D$13*F295^2</f>
        <v>1.0542971048003746E-3</v>
      </c>
      <c r="Q295" s="96">
        <f>+C295-15018.5</f>
        <v>28745.906000000003</v>
      </c>
      <c r="R295" s="31">
        <f>+(U295-G295)^2</f>
        <v>1.0950586265474747E-5</v>
      </c>
    </row>
    <row r="296" spans="1:18" x14ac:dyDescent="0.2">
      <c r="A296" s="30" t="s">
        <v>104</v>
      </c>
      <c r="B296" s="12"/>
      <c r="C296" s="34">
        <v>43953.697</v>
      </c>
      <c r="D296" s="34"/>
      <c r="E296" s="31">
        <f>+(C296-C$7)/C$8</f>
        <v>-3273.9900509735758</v>
      </c>
      <c r="F296" s="31">
        <f>ROUND(2*E296,0)/2</f>
        <v>-3274</v>
      </c>
      <c r="G296" s="31">
        <f>+C296-(C$7+F296*C$8)</f>
        <v>3.4303460051887669E-3</v>
      </c>
      <c r="I296" s="31">
        <f>G296</f>
        <v>3.4303460051887669E-3</v>
      </c>
      <c r="J296" s="17"/>
      <c r="K296" s="31"/>
      <c r="L296" s="31"/>
      <c r="M296" s="31"/>
      <c r="N296" s="31"/>
      <c r="O296" s="31"/>
      <c r="P296" s="11">
        <f>+D$11+D$12*F296+D$13*F296^2</f>
        <v>8.9320639118102216E-4</v>
      </c>
      <c r="Q296" s="96">
        <f>+C296-15018.5</f>
        <v>28935.197</v>
      </c>
      <c r="R296" s="31">
        <f>+(U296-G296)^2</f>
        <v>1.1767273715314531E-5</v>
      </c>
    </row>
    <row r="297" spans="1:18" x14ac:dyDescent="0.2">
      <c r="A297" s="30" t="s">
        <v>105</v>
      </c>
      <c r="B297" s="12"/>
      <c r="C297" s="34">
        <v>43971.624000000003</v>
      </c>
      <c r="D297" s="34"/>
      <c r="E297" s="31">
        <f>+(C297-C$7)/C$8</f>
        <v>-3221.9964046800919</v>
      </c>
      <c r="F297" s="31">
        <f>ROUND(2*E297,0)/2</f>
        <v>-3222</v>
      </c>
      <c r="G297" s="31">
        <f>+C297-(C$7+F297*C$8)</f>
        <v>1.2396380043355748E-3</v>
      </c>
      <c r="I297" s="31">
        <f>G297</f>
        <v>1.2396380043355748E-3</v>
      </c>
      <c r="J297" s="17"/>
      <c r="K297" s="31"/>
      <c r="L297" s="31"/>
      <c r="M297" s="31"/>
      <c r="N297" s="31"/>
      <c r="O297" s="31"/>
      <c r="P297" s="11">
        <f>+D$11+D$12*F297+D$13*F297^2</f>
        <v>8.7811674117844606E-4</v>
      </c>
      <c r="Q297" s="96">
        <f>+C297-15018.5</f>
        <v>28953.124000000003</v>
      </c>
      <c r="R297" s="31">
        <f>+(U297-G297)^2</f>
        <v>1.5367023817930866E-6</v>
      </c>
    </row>
    <row r="298" spans="1:18" x14ac:dyDescent="0.2">
      <c r="A298" s="30" t="s">
        <v>105</v>
      </c>
      <c r="B298" s="12"/>
      <c r="C298" s="34">
        <v>44017.48</v>
      </c>
      <c r="D298" s="34"/>
      <c r="E298" s="31">
        <f>+(C298-C$7)/C$8</f>
        <v>-3089.0003292389388</v>
      </c>
      <c r="F298" s="31">
        <f>ROUND(2*E298,0)/2</f>
        <v>-3089</v>
      </c>
      <c r="G298" s="31">
        <f>+C298-(C$7+F298*C$8)</f>
        <v>-1.1351899593137205E-4</v>
      </c>
      <c r="I298" s="31">
        <f>G298</f>
        <v>-1.1351899593137205E-4</v>
      </c>
      <c r="J298" s="17"/>
      <c r="K298" s="31"/>
      <c r="L298" s="31"/>
      <c r="M298" s="31"/>
      <c r="N298" s="31"/>
      <c r="O298" s="31"/>
      <c r="P298" s="11">
        <f>+D$11+D$12*F298+D$13*F298^2</f>
        <v>8.3965471072340537E-4</v>
      </c>
      <c r="Q298" s="96">
        <f>+C298-15018.5</f>
        <v>28998.980000000003</v>
      </c>
      <c r="R298" s="31">
        <f>+(U298-G298)^2</f>
        <v>1.2886562437266863E-8</v>
      </c>
    </row>
    <row r="299" spans="1:18" x14ac:dyDescent="0.2">
      <c r="A299" s="30" t="s">
        <v>105</v>
      </c>
      <c r="B299" s="12"/>
      <c r="C299" s="34">
        <v>44024.372000000003</v>
      </c>
      <c r="D299" s="34"/>
      <c r="E299" s="31">
        <f>+(C299-C$7)/C$8</f>
        <v>-3069.0114738668958</v>
      </c>
      <c r="F299" s="31">
        <f>ROUND(2*E299,0)/2</f>
        <v>-3069</v>
      </c>
      <c r="G299" s="31">
        <f>+C299-(C$7+F299*C$8)</f>
        <v>-3.9560989971505478E-3</v>
      </c>
      <c r="I299" s="31">
        <f>G299</f>
        <v>-3.9560989971505478E-3</v>
      </c>
      <c r="J299" s="17"/>
      <c r="K299" s="31"/>
      <c r="L299" s="31"/>
      <c r="M299" s="31"/>
      <c r="N299" s="31"/>
      <c r="O299" s="31"/>
      <c r="P299" s="11">
        <f>+D$11+D$12*F299+D$13*F299^2</f>
        <v>8.338874439174815E-4</v>
      </c>
      <c r="Q299" s="96">
        <f>+C299-15018.5</f>
        <v>29005.872000000003</v>
      </c>
      <c r="R299" s="31">
        <f>+(U299-G299)^2</f>
        <v>1.5650719275255572E-5</v>
      </c>
    </row>
    <row r="300" spans="1:18" x14ac:dyDescent="0.2">
      <c r="A300" s="30" t="s">
        <v>105</v>
      </c>
      <c r="B300" s="12"/>
      <c r="C300" s="34">
        <v>44025.413</v>
      </c>
      <c r="D300" s="34"/>
      <c r="E300" s="31">
        <f>+(C300-C$7)/C$8</f>
        <v>-3065.9922634138711</v>
      </c>
      <c r="F300" s="31">
        <f>ROUND(2*E300,0)/2</f>
        <v>-3066</v>
      </c>
      <c r="G300" s="31">
        <f>+C300-(C$7+F300*C$8)</f>
        <v>2.6675140034058131E-3</v>
      </c>
      <c r="I300" s="31">
        <f>G300</f>
        <v>2.6675140034058131E-3</v>
      </c>
      <c r="J300" s="17"/>
      <c r="K300" s="31"/>
      <c r="L300" s="31"/>
      <c r="M300" s="31"/>
      <c r="N300" s="31"/>
      <c r="O300" s="31"/>
      <c r="P300" s="11">
        <f>+D$11+D$12*F300+D$13*F300^2</f>
        <v>8.3302272589165396E-4</v>
      </c>
      <c r="Q300" s="96">
        <f>+C300-15018.5</f>
        <v>29006.913</v>
      </c>
      <c r="R300" s="31">
        <f>+(U300-G300)^2</f>
        <v>7.1156309583661088E-6</v>
      </c>
    </row>
    <row r="301" spans="1:18" x14ac:dyDescent="0.2">
      <c r="A301" s="30" t="s">
        <v>106</v>
      </c>
      <c r="B301" s="12"/>
      <c r="C301" s="34">
        <v>44046.445</v>
      </c>
      <c r="D301" s="34"/>
      <c r="E301" s="31">
        <f>+(C301-C$7)/C$8</f>
        <v>-3004.9931911293666</v>
      </c>
      <c r="F301" s="31">
        <f>ROUND(2*E301,0)/2</f>
        <v>-3005</v>
      </c>
      <c r="G301" s="31">
        <f>+C301-(C$7+F301*C$8)</f>
        <v>2.3476450005546212E-3</v>
      </c>
      <c r="I301" s="31">
        <f>G301</f>
        <v>2.3476450005546212E-3</v>
      </c>
      <c r="J301" s="17"/>
      <c r="K301" s="31"/>
      <c r="L301" s="31"/>
      <c r="M301" s="31"/>
      <c r="N301" s="31"/>
      <c r="O301" s="31"/>
      <c r="P301" s="11">
        <f>+D$11+D$12*F301+D$13*F301^2</f>
        <v>8.1546117340589887E-4</v>
      </c>
      <c r="Q301" s="96">
        <f>+C301-15018.5</f>
        <v>29027.945</v>
      </c>
      <c r="R301" s="31">
        <f>+(U301-G301)^2</f>
        <v>5.5114370486291075E-6</v>
      </c>
    </row>
    <row r="302" spans="1:18" x14ac:dyDescent="0.2">
      <c r="A302" s="30" t="s">
        <v>106</v>
      </c>
      <c r="B302" s="12"/>
      <c r="C302" s="34">
        <v>44046.455000000002</v>
      </c>
      <c r="D302" s="34"/>
      <c r="E302" s="31">
        <f>+(C302-C$7)/C$8</f>
        <v>-3004.9641881471025</v>
      </c>
      <c r="F302" s="31">
        <f>ROUND(2*E302,0)/2</f>
        <v>-3005</v>
      </c>
      <c r="G302" s="31">
        <f>+C302-(C$7+F302*C$8)</f>
        <v>1.2347645002591889E-2</v>
      </c>
      <c r="I302" s="31">
        <f>G302</f>
        <v>1.2347645002591889E-2</v>
      </c>
      <c r="J302" s="17"/>
      <c r="K302" s="31"/>
      <c r="L302" s="31"/>
      <c r="M302" s="31"/>
      <c r="N302" s="31"/>
      <c r="O302" s="31"/>
      <c r="P302" s="11">
        <f>+D$11+D$12*F302+D$13*F302^2</f>
        <v>8.1546117340589887E-4</v>
      </c>
      <c r="Q302" s="96">
        <f>+C302-15018.5</f>
        <v>29027.955000000002</v>
      </c>
      <c r="R302" s="31">
        <f>+(U302-G302)^2</f>
        <v>1.5246433711003246E-4</v>
      </c>
    </row>
    <row r="303" spans="1:18" x14ac:dyDescent="0.2">
      <c r="A303" s="30" t="s">
        <v>106</v>
      </c>
      <c r="B303" s="12" t="s">
        <v>48</v>
      </c>
      <c r="C303" s="34">
        <v>44070.400999999998</v>
      </c>
      <c r="D303" s="34"/>
      <c r="E303" s="31">
        <f>+(C303-C$7)/C$8</f>
        <v>-2935.5136468326973</v>
      </c>
      <c r="F303" s="31">
        <f>ROUND(2*E303,0)/2</f>
        <v>-2935.5</v>
      </c>
      <c r="G303" s="31">
        <f>+C303-(C$7+F303*C$8)</f>
        <v>-4.705320498032961E-3</v>
      </c>
      <c r="I303" s="31">
        <f>G303</f>
        <v>-4.705320498032961E-3</v>
      </c>
      <c r="J303" s="17"/>
      <c r="K303" s="31"/>
      <c r="L303" s="31"/>
      <c r="M303" s="31"/>
      <c r="N303" s="31"/>
      <c r="O303" s="31"/>
      <c r="P303" s="11">
        <f>+D$11+D$12*F303+D$13*F303^2</f>
        <v>7.9550141647767971E-4</v>
      </c>
      <c r="Q303" s="96">
        <f>+C303-15018.5</f>
        <v>29051.900999999998</v>
      </c>
      <c r="R303" s="31">
        <f>+(U303-G303)^2</f>
        <v>2.2140040989209153E-5</v>
      </c>
    </row>
    <row r="304" spans="1:18" x14ac:dyDescent="0.2">
      <c r="A304" s="30" t="s">
        <v>106</v>
      </c>
      <c r="B304" s="12"/>
      <c r="C304" s="34">
        <v>44070.580999999998</v>
      </c>
      <c r="D304" s="34"/>
      <c r="E304" s="31">
        <f>+(C304-C$7)/C$8</f>
        <v>-2934.9915931520568</v>
      </c>
      <c r="F304" s="31">
        <f>ROUND(2*E304,0)/2</f>
        <v>-2935</v>
      </c>
      <c r="G304" s="31">
        <f>+C304-(C$7+F304*C$8)</f>
        <v>2.8986149991396815E-3</v>
      </c>
      <c r="I304" s="31">
        <f>G304</f>
        <v>2.8986149991396815E-3</v>
      </c>
      <c r="J304" s="17"/>
      <c r="K304" s="31"/>
      <c r="L304" s="31"/>
      <c r="M304" s="31"/>
      <c r="N304" s="31"/>
      <c r="O304" s="31"/>
      <c r="P304" s="11">
        <f>+D$11+D$12*F304+D$13*F304^2</f>
        <v>7.9535800979724247E-4</v>
      </c>
      <c r="Q304" s="96">
        <f>+C304-15018.5</f>
        <v>29052.080999999998</v>
      </c>
      <c r="R304" s="31">
        <f>+(U304-G304)^2</f>
        <v>8.4019689132375347E-6</v>
      </c>
    </row>
    <row r="305" spans="1:21" x14ac:dyDescent="0.2">
      <c r="A305" s="30" t="s">
        <v>106</v>
      </c>
      <c r="B305" s="12" t="s">
        <v>48</v>
      </c>
      <c r="C305" s="34">
        <v>44079.368999999999</v>
      </c>
      <c r="D305" s="34"/>
      <c r="E305" s="31">
        <f>+(C305-C$7)/C$8</f>
        <v>-2909.5037723439418</v>
      </c>
      <c r="F305" s="31">
        <f>ROUND(2*E305,0)/2</f>
        <v>-2909.5</v>
      </c>
      <c r="G305" s="31">
        <f>+C305-(C$7+F305*C$8)</f>
        <v>-1.3006744993617758E-3</v>
      </c>
      <c r="I305" s="31">
        <f>G305</f>
        <v>-1.3006744993617758E-3</v>
      </c>
      <c r="J305" s="17"/>
      <c r="K305" s="31"/>
      <c r="L305" s="31"/>
      <c r="M305" s="31"/>
      <c r="N305" s="31"/>
      <c r="O305" s="31"/>
      <c r="P305" s="11">
        <f>+D$11+D$12*F305+D$13*F305^2</f>
        <v>7.8804784348226477E-4</v>
      </c>
      <c r="Q305" s="96">
        <f>+C305-15018.5</f>
        <v>29060.868999999999</v>
      </c>
      <c r="R305" s="31">
        <f>+(U305-G305)^2</f>
        <v>1.6917541532900062E-6</v>
      </c>
    </row>
    <row r="306" spans="1:21" x14ac:dyDescent="0.2">
      <c r="A306" s="30" t="s">
        <v>107</v>
      </c>
      <c r="B306" s="12" t="s">
        <v>48</v>
      </c>
      <c r="C306" s="34">
        <v>44099.368999999999</v>
      </c>
      <c r="D306" s="34"/>
      <c r="E306" s="31">
        <f>+(C306-C$7)/C$8</f>
        <v>-2851.4978078284353</v>
      </c>
      <c r="F306" s="31">
        <f>ROUND(2*E306,0)/2</f>
        <v>-2851.5</v>
      </c>
      <c r="G306" s="31">
        <f>+C306-(C$7+F306*C$8)</f>
        <v>7.5584350270219147E-4</v>
      </c>
      <c r="I306" s="31">
        <f>G306</f>
        <v>7.5584350270219147E-4</v>
      </c>
      <c r="J306" s="17"/>
      <c r="K306" s="31"/>
      <c r="L306" s="31"/>
      <c r="M306" s="31"/>
      <c r="N306" s="31"/>
      <c r="O306" s="31"/>
      <c r="P306" s="11">
        <f>+D$11+D$12*F306+D$13*F306^2</f>
        <v>7.7144690827085822E-4</v>
      </c>
      <c r="Q306" s="96">
        <f>+C306-15018.5</f>
        <v>29080.868999999999</v>
      </c>
      <c r="R306" s="31">
        <f>+(U306-G306)^2</f>
        <v>5.7129940057711773E-7</v>
      </c>
    </row>
    <row r="307" spans="1:21" x14ac:dyDescent="0.2">
      <c r="A307" s="30" t="s">
        <v>106</v>
      </c>
      <c r="B307" s="12"/>
      <c r="C307" s="34">
        <v>44114.362000000001</v>
      </c>
      <c r="D307" s="34"/>
      <c r="E307" s="31">
        <f>+(C307-C$7)/C$8</f>
        <v>-2808.0136365293793</v>
      </c>
      <c r="F307" s="31">
        <f>ROUND(2*E307,0)/2</f>
        <v>-2808</v>
      </c>
      <c r="G307" s="31">
        <f>+C307-(C$7+F307*C$8)</f>
        <v>-4.7017679971759208E-3</v>
      </c>
      <c r="I307" s="31">
        <f>G307</f>
        <v>-4.7017679971759208E-3</v>
      </c>
      <c r="J307" s="17"/>
      <c r="K307" s="31"/>
      <c r="L307" s="31"/>
      <c r="M307" s="31"/>
      <c r="N307" s="31"/>
      <c r="O307" s="31"/>
      <c r="P307" s="11">
        <f>+D$11+D$12*F307+D$13*F307^2</f>
        <v>7.590200105027932E-4</v>
      </c>
      <c r="Q307" s="96">
        <f>+C307-15018.5</f>
        <v>29095.862000000001</v>
      </c>
      <c r="R307" s="31">
        <f>+(U307-G307)^2</f>
        <v>2.210662229926767E-5</v>
      </c>
    </row>
    <row r="308" spans="1:21" x14ac:dyDescent="0.2">
      <c r="A308" s="30" t="s">
        <v>108</v>
      </c>
      <c r="B308" s="12"/>
      <c r="C308" s="34">
        <v>44123.32</v>
      </c>
      <c r="D308" s="34"/>
      <c r="E308" s="31">
        <f>+(C308-C$7)/C$8</f>
        <v>-2782.0327650228874</v>
      </c>
      <c r="F308" s="31">
        <f>ROUND(2*E308,0)/2</f>
        <v>-2782</v>
      </c>
      <c r="G308" s="31">
        <f>+C308-(C$7+F308*C$8)</f>
        <v>-1.1297122000542004E-2</v>
      </c>
      <c r="I308" s="31">
        <f>G308</f>
        <v>-1.1297122000542004E-2</v>
      </c>
      <c r="J308" s="17"/>
      <c r="K308" s="31"/>
      <c r="L308" s="31"/>
      <c r="M308" s="31"/>
      <c r="N308" s="31"/>
      <c r="O308" s="31"/>
      <c r="P308" s="11">
        <f>+D$11+D$12*F308+D$13*F308^2</f>
        <v>7.5160218138064637E-4</v>
      </c>
      <c r="Q308" s="96">
        <f>+C308-15018.5</f>
        <v>29104.82</v>
      </c>
      <c r="R308" s="31">
        <f>+(U308-G308)^2</f>
        <v>1.2762496549513017E-4</v>
      </c>
    </row>
    <row r="309" spans="1:21" x14ac:dyDescent="0.2">
      <c r="A309" s="30" t="s">
        <v>109</v>
      </c>
      <c r="B309" s="12"/>
      <c r="C309" s="34">
        <v>44123.328000000001</v>
      </c>
      <c r="D309" s="34"/>
      <c r="E309" s="31">
        <f>+(C309-C$7)/C$8</f>
        <v>-2782.0095626370767</v>
      </c>
      <c r="F309" s="31">
        <f>ROUND(2*E309,0)/2</f>
        <v>-2782</v>
      </c>
      <c r="G309" s="31">
        <f>+C309-(C$7+F309*C$8)</f>
        <v>-3.2971219989121892E-3</v>
      </c>
      <c r="I309" s="31">
        <f>G309</f>
        <v>-3.2971219989121892E-3</v>
      </c>
      <c r="J309" s="17"/>
      <c r="K309" s="31"/>
      <c r="L309" s="31"/>
      <c r="M309" s="31"/>
      <c r="N309" s="31"/>
      <c r="O309" s="31"/>
      <c r="P309" s="11">
        <f>+D$11+D$12*F309+D$13*F309^2</f>
        <v>7.5160218138064637E-4</v>
      </c>
      <c r="Q309" s="96">
        <f>+C309-15018.5</f>
        <v>29104.828000000001</v>
      </c>
      <c r="R309" s="31">
        <f>+(U309-G309)^2</f>
        <v>1.087101347571071E-5</v>
      </c>
    </row>
    <row r="310" spans="1:21" x14ac:dyDescent="0.2">
      <c r="A310" s="30" t="s">
        <v>109</v>
      </c>
      <c r="B310" s="12"/>
      <c r="C310" s="34">
        <v>44124.366000000002</v>
      </c>
      <c r="D310" s="34"/>
      <c r="E310" s="31">
        <f>+(C310-C$7)/C$8</f>
        <v>-2778.9990530787204</v>
      </c>
      <c r="F310" s="31">
        <f>ROUND(2*E310,0)/2</f>
        <v>-2779</v>
      </c>
      <c r="G310" s="31">
        <f>+C310-(C$7+F310*C$8)</f>
        <v>3.2649100467097014E-4</v>
      </c>
      <c r="I310" s="31">
        <f>G310</f>
        <v>3.2649100467097014E-4</v>
      </c>
      <c r="J310" s="17"/>
      <c r="K310" s="31"/>
      <c r="L310" s="31"/>
      <c r="M310" s="31"/>
      <c r="N310" s="31"/>
      <c r="O310" s="31"/>
      <c r="P310" s="11">
        <f>+D$11+D$12*F310+D$13*F310^2</f>
        <v>7.5074674705764973E-4</v>
      </c>
      <c r="Q310" s="96">
        <f>+C310-15018.5</f>
        <v>29105.866000000002</v>
      </c>
      <c r="R310" s="31">
        <f>+(U310-G310)^2</f>
        <v>1.0659637613105945E-7</v>
      </c>
    </row>
    <row r="311" spans="1:21" x14ac:dyDescent="0.2">
      <c r="A311" s="30" t="s">
        <v>109</v>
      </c>
      <c r="B311" s="12" t="s">
        <v>48</v>
      </c>
      <c r="C311" s="34">
        <v>44129.360999999997</v>
      </c>
      <c r="D311" s="34"/>
      <c r="E311" s="31">
        <f>+(C311-C$7)/C$8</f>
        <v>-2764.5120634409864</v>
      </c>
      <c r="F311" s="31">
        <f>ROUND(2*E311,0)/2</f>
        <v>-2764.5</v>
      </c>
      <c r="G311" s="31">
        <f>+C311-(C$7+F311*C$8)</f>
        <v>-4.1593795031076297E-3</v>
      </c>
      <c r="I311" s="31">
        <f>G311</f>
        <v>-4.1593795031076297E-3</v>
      </c>
      <c r="J311" s="17"/>
      <c r="K311" s="31"/>
      <c r="L311" s="31"/>
      <c r="M311" s="31"/>
      <c r="N311" s="31"/>
      <c r="O311" s="31"/>
      <c r="P311" s="11">
        <f>+D$11+D$12*F311+D$13*F311^2</f>
        <v>7.4661351585514802E-4</v>
      </c>
      <c r="Q311" s="96">
        <f>+C311-15018.5</f>
        <v>29110.860999999997</v>
      </c>
      <c r="R311" s="31">
        <f>+(U311-G311)^2</f>
        <v>1.7300437850871872E-5</v>
      </c>
    </row>
    <row r="312" spans="1:21" x14ac:dyDescent="0.2">
      <c r="A312" s="30" t="s">
        <v>109</v>
      </c>
      <c r="B312" s="12"/>
      <c r="C312" s="34">
        <v>44133.328999999998</v>
      </c>
      <c r="D312" s="34"/>
      <c r="E312" s="31">
        <f>+(C312-C$7)/C$8</f>
        <v>-2753.0036800811076</v>
      </c>
      <c r="F312" s="31">
        <f>ROUND(2*E312,0)/2</f>
        <v>-2753</v>
      </c>
      <c r="G312" s="31">
        <f>+C312-(C$7+F312*C$8)</f>
        <v>-1.2688630013144575E-3</v>
      </c>
      <c r="I312" s="31">
        <f>G312</f>
        <v>-1.2688630013144575E-3</v>
      </c>
      <c r="J312" s="17"/>
      <c r="K312" s="31"/>
      <c r="L312" s="31"/>
      <c r="M312" s="31"/>
      <c r="N312" s="31"/>
      <c r="O312" s="31"/>
      <c r="P312" s="11">
        <f>+D$11+D$12*F312+D$13*F312^2</f>
        <v>7.4333704791452082E-4</v>
      </c>
      <c r="Q312" s="96">
        <f>+C312-15018.5</f>
        <v>29114.828999999998</v>
      </c>
      <c r="R312" s="31">
        <f>+(U312-G312)^2</f>
        <v>1.6100133161047329E-6</v>
      </c>
    </row>
    <row r="313" spans="1:21" x14ac:dyDescent="0.2">
      <c r="A313" s="30" t="s">
        <v>109</v>
      </c>
      <c r="B313" s="12" t="s">
        <v>48</v>
      </c>
      <c r="C313" s="34">
        <v>44157.298000000003</v>
      </c>
      <c r="D313" s="34"/>
      <c r="E313" s="31">
        <f>+(C313-C$7)/C$8</f>
        <v>-2683.486431907485</v>
      </c>
      <c r="F313" s="31">
        <f>ROUND(2*E313,0)/2</f>
        <v>-2683.5</v>
      </c>
      <c r="G313" s="31">
        <f>+C313-(C$7+F313*C$8)</f>
        <v>4.6781715063843876E-3</v>
      </c>
      <c r="I313" s="31">
        <f>G313</f>
        <v>4.6781715063843876E-3</v>
      </c>
      <c r="J313" s="17"/>
      <c r="K313" s="31"/>
      <c r="L313" s="31"/>
      <c r="M313" s="31"/>
      <c r="N313" s="31"/>
      <c r="O313" s="31"/>
      <c r="P313" s="11">
        <f>+D$11+D$12*F313+D$13*F313^2</f>
        <v>7.2356613508778604E-4</v>
      </c>
      <c r="Q313" s="96">
        <f>+C313-15018.5</f>
        <v>29138.798000000003</v>
      </c>
      <c r="R313" s="31">
        <f>+(U313-G313)^2</f>
        <v>2.188528864314677E-5</v>
      </c>
    </row>
    <row r="314" spans="1:21" x14ac:dyDescent="0.2">
      <c r="A314" s="30" t="s">
        <v>110</v>
      </c>
      <c r="B314" s="12" t="s">
        <v>48</v>
      </c>
      <c r="C314" s="34">
        <v>44278.658000000003</v>
      </c>
      <c r="D314" s="34"/>
      <c r="E314" s="31">
        <f>+(C314-C$7)/C$8</f>
        <v>-2331.506239227389</v>
      </c>
      <c r="F314" s="31">
        <f>ROUND(2*E314,0)/2</f>
        <v>-2331.5</v>
      </c>
      <c r="G314" s="31">
        <f>+C314-(C$7+F314*C$8)</f>
        <v>-2.1512364983209409E-3</v>
      </c>
      <c r="I314" s="31">
        <f>G314</f>
        <v>-2.1512364983209409E-3</v>
      </c>
      <c r="J314" s="17"/>
      <c r="K314" s="31"/>
      <c r="L314" s="31"/>
      <c r="M314" s="31"/>
      <c r="N314" s="31"/>
      <c r="O314" s="31"/>
      <c r="P314" s="11">
        <f>+D$11+D$12*F314+D$13*F314^2</f>
        <v>6.2423132633146591E-4</v>
      </c>
      <c r="Q314" s="96">
        <f>+C314-15018.5</f>
        <v>29260.158000000003</v>
      </c>
      <c r="R314" s="31">
        <f>+(U314-G314)^2</f>
        <v>4.6278184717081439E-6</v>
      </c>
    </row>
    <row r="315" spans="1:21" x14ac:dyDescent="0.2">
      <c r="A315" s="30" t="s">
        <v>110</v>
      </c>
      <c r="B315" s="12" t="s">
        <v>48</v>
      </c>
      <c r="C315" s="34">
        <v>44299.607000000004</v>
      </c>
      <c r="D315" s="34"/>
      <c r="E315" s="31">
        <f>+(C315-C$7)/C$8</f>
        <v>-2270.7478916956202</v>
      </c>
      <c r="F315" s="31">
        <f>ROUND(2*E315,0)/2</f>
        <v>-2270.5</v>
      </c>
      <c r="I315" s="31"/>
      <c r="J315" s="17"/>
      <c r="K315" s="31"/>
      <c r="L315" s="31"/>
      <c r="M315" s="31"/>
      <c r="N315" s="31"/>
      <c r="O315" s="31"/>
      <c r="P315" s="11">
        <f>+D$11+D$12*F315+D$13*F315^2</f>
        <v>6.071528768230403E-4</v>
      </c>
      <c r="Q315" s="96">
        <f>+C315-15018.5</f>
        <v>29281.107000000004</v>
      </c>
      <c r="R315" s="31">
        <f>+(U315-U316)^2</f>
        <v>7.3053098741298261E-3</v>
      </c>
    </row>
    <row r="316" spans="1:21" x14ac:dyDescent="0.2">
      <c r="A316" s="30" t="s">
        <v>111</v>
      </c>
      <c r="B316" s="12" t="s">
        <v>48</v>
      </c>
      <c r="C316" s="34">
        <v>44299.686999999998</v>
      </c>
      <c r="D316" s="34"/>
      <c r="E316" s="31">
        <f>+(C316-C$7)/C$8</f>
        <v>-2270.5158678375742</v>
      </c>
      <c r="F316" s="31">
        <f>ROUND(2*E316,0)/2</f>
        <v>-2270.5</v>
      </c>
      <c r="G316" s="31">
        <f>+C316-(C$7+F316*C$8)</f>
        <v>-5.4711054981453344E-3</v>
      </c>
      <c r="I316" s="31">
        <f>G316</f>
        <v>-5.4711054981453344E-3</v>
      </c>
      <c r="J316" s="17"/>
      <c r="K316" s="31"/>
      <c r="L316" s="31"/>
      <c r="M316" s="31"/>
      <c r="N316" s="31"/>
      <c r="O316" s="31"/>
      <c r="P316" s="11">
        <f>+D$11+D$12*F316+D$13*F316^2</f>
        <v>6.071528768230403E-4</v>
      </c>
      <c r="Q316" s="96">
        <f>+C316-15018.5</f>
        <v>29281.186999999998</v>
      </c>
      <c r="R316" s="31" t="e">
        <f>+(#REF!-G316)^2</f>
        <v>#REF!</v>
      </c>
      <c r="U316" s="31">
        <f>+C315-(C$7+F315*C$8)</f>
        <v>-8.5471105492615607E-2</v>
      </c>
    </row>
    <row r="317" spans="1:21" x14ac:dyDescent="0.2">
      <c r="A317" s="30" t="s">
        <v>112</v>
      </c>
      <c r="B317" s="12" t="s">
        <v>48</v>
      </c>
      <c r="C317" s="34">
        <v>44372.447999999997</v>
      </c>
      <c r="D317" s="34"/>
      <c r="E317" s="31">
        <f>+(C317-C$7)/C$8</f>
        <v>-2059.4872686319391</v>
      </c>
      <c r="F317" s="31">
        <f>ROUND(2*E317,0)/2</f>
        <v>-2059.5</v>
      </c>
      <c r="G317" s="31">
        <f>+C317-(C$7+F317*C$8)</f>
        <v>4.38967550144298E-3</v>
      </c>
      <c r="I317" s="31">
        <f>G317</f>
        <v>4.38967550144298E-3</v>
      </c>
      <c r="J317" s="17"/>
      <c r="K317" s="31"/>
      <c r="L317" s="31"/>
      <c r="M317" s="31"/>
      <c r="N317" s="31"/>
      <c r="O317" s="31"/>
      <c r="P317" s="11">
        <f>+D$11+D$12*F317+D$13*F317^2</f>
        <v>5.4838765362997654E-4</v>
      </c>
      <c r="Q317" s="96">
        <f>+C317-15018.5</f>
        <v>29353.947999999997</v>
      </c>
      <c r="R317" s="31">
        <f>+(U317-G317)^2</f>
        <v>1.9269251007968677E-5</v>
      </c>
    </row>
    <row r="318" spans="1:21" x14ac:dyDescent="0.2">
      <c r="A318" s="30" t="s">
        <v>112</v>
      </c>
      <c r="B318" s="12"/>
      <c r="C318" s="34">
        <v>44379.510999999999</v>
      </c>
      <c r="D318" s="34"/>
      <c r="E318" s="31">
        <f>+(C318-C$7)/C$8</f>
        <v>-2039.0024622632823</v>
      </c>
      <c r="F318" s="31">
        <f>ROUND(2*E318,0)/2</f>
        <v>-2039</v>
      </c>
      <c r="G318" s="31">
        <f>+C318-(C$7+F318*C$8)</f>
        <v>-8.4896900079911575E-4</v>
      </c>
      <c r="I318" s="31">
        <f>G318</f>
        <v>-8.4896900079911575E-4</v>
      </c>
      <c r="J318" s="17"/>
      <c r="K318" s="31"/>
      <c r="L318" s="31"/>
      <c r="M318" s="31"/>
      <c r="N318" s="31"/>
      <c r="O318" s="31"/>
      <c r="P318" s="11">
        <f>+D$11+D$12*F318+D$13*F318^2</f>
        <v>5.4270382165366574E-4</v>
      </c>
      <c r="Q318" s="96">
        <f>+C318-15018.5</f>
        <v>29361.010999999999</v>
      </c>
      <c r="R318" s="31">
        <f>+(U318-G318)^2</f>
        <v>7.2074836431784894E-7</v>
      </c>
    </row>
    <row r="319" spans="1:21" x14ac:dyDescent="0.2">
      <c r="A319" s="30" t="s">
        <v>112</v>
      </c>
      <c r="B319" s="12" t="s">
        <v>48</v>
      </c>
      <c r="C319" s="34">
        <v>44402.44</v>
      </c>
      <c r="D319" s="34"/>
      <c r="E319" s="31">
        <f>+(C319-C$7)/C$8</f>
        <v>-1972.5015242444688</v>
      </c>
      <c r="F319" s="31">
        <f>ROUND(2*E319,0)/2</f>
        <v>-1972.5</v>
      </c>
      <c r="G319" s="31">
        <f>+C319-(C$7+F319*C$8)</f>
        <v>-5.2554749709088355E-4</v>
      </c>
      <c r="I319" s="31">
        <f>G319</f>
        <v>-5.2554749709088355E-4</v>
      </c>
      <c r="J319" s="17"/>
      <c r="K319" s="31"/>
      <c r="L319" s="31"/>
      <c r="M319" s="31"/>
      <c r="N319" s="31"/>
      <c r="O319" s="31"/>
      <c r="P319" s="11">
        <f>+D$11+D$12*F319+D$13*F319^2</f>
        <v>5.242972162198998E-4</v>
      </c>
      <c r="Q319" s="96">
        <f>+C319-15018.5</f>
        <v>29383.940000000002</v>
      </c>
      <c r="R319" s="31">
        <f>+(U319-G319)^2</f>
        <v>2.7620017169849226E-7</v>
      </c>
    </row>
    <row r="320" spans="1:21" x14ac:dyDescent="0.2">
      <c r="A320" s="30" t="s">
        <v>113</v>
      </c>
      <c r="B320" s="12" t="s">
        <v>48</v>
      </c>
      <c r="C320" s="34">
        <v>44432.43</v>
      </c>
      <c r="D320" s="34"/>
      <c r="E320" s="31">
        <f>+(C320-C$7)/C$8</f>
        <v>-1885.5215804534726</v>
      </c>
      <c r="F320" s="31">
        <f>ROUND(2*E320,0)/2</f>
        <v>-1885.5</v>
      </c>
      <c r="G320" s="31">
        <f>+C320-(C$7+F320*C$8)</f>
        <v>-7.4407704960322008E-3</v>
      </c>
      <c r="I320" s="31">
        <f>G320</f>
        <v>-7.4407704960322008E-3</v>
      </c>
      <c r="J320" s="17"/>
      <c r="K320" s="31"/>
      <c r="L320" s="31"/>
      <c r="M320" s="31"/>
      <c r="N320" s="31"/>
      <c r="O320" s="31"/>
      <c r="P320" s="11">
        <f>+D$11+D$12*F320+D$13*F320^2</f>
        <v>5.0028839129150255E-4</v>
      </c>
      <c r="Q320" s="96">
        <f>+C320-15018.5</f>
        <v>29413.93</v>
      </c>
      <c r="R320" s="31">
        <f>+(U320-G320)^2</f>
        <v>5.5365065574623283E-5</v>
      </c>
    </row>
    <row r="321" spans="1:18" x14ac:dyDescent="0.2">
      <c r="A321" s="30" t="s">
        <v>113</v>
      </c>
      <c r="B321" s="12" t="s">
        <v>48</v>
      </c>
      <c r="C321" s="34">
        <v>44435.54</v>
      </c>
      <c r="D321" s="34"/>
      <c r="E321" s="31">
        <f>+(C321-C$7)/C$8</f>
        <v>-1876.5016529713096</v>
      </c>
      <c r="F321" s="31">
        <f>ROUND(2*E321,0)/2</f>
        <v>-1876.5</v>
      </c>
      <c r="G321" s="31">
        <f>+C321-(C$7+F321*C$8)</f>
        <v>-5.6993150064954534E-4</v>
      </c>
      <c r="I321" s="31">
        <f>G321</f>
        <v>-5.6993150064954534E-4</v>
      </c>
      <c r="J321" s="17"/>
      <c r="K321" s="31"/>
      <c r="L321" s="31"/>
      <c r="M321" s="31"/>
      <c r="N321" s="31"/>
      <c r="O321" s="31"/>
      <c r="P321" s="11">
        <f>+D$11+D$12*F321+D$13*F321^2</f>
        <v>4.9780937777229922E-4</v>
      </c>
      <c r="Q321" s="96">
        <f>+C321-15018.5</f>
        <v>29417.040000000001</v>
      </c>
      <c r="R321" s="31">
        <f>+(U321-G321)^2</f>
        <v>3.248219154326427E-7</v>
      </c>
    </row>
    <row r="322" spans="1:18" x14ac:dyDescent="0.2">
      <c r="A322" s="30" t="s">
        <v>113</v>
      </c>
      <c r="B322" s="12"/>
      <c r="C322" s="34">
        <v>44441.572999999997</v>
      </c>
      <c r="D322" s="34"/>
      <c r="E322" s="31">
        <f>+(C322-C$7)/C$8</f>
        <v>-1859.004153775219</v>
      </c>
      <c r="F322" s="31">
        <f>ROUND(2*E322,0)/2</f>
        <v>-1859</v>
      </c>
      <c r="G322" s="31">
        <f>+C322-(C$7+F322*C$8)</f>
        <v>-1.4321889975690283E-3</v>
      </c>
      <c r="I322" s="31">
        <f>G322</f>
        <v>-1.4321889975690283E-3</v>
      </c>
      <c r="J322" s="17"/>
      <c r="K322" s="31"/>
      <c r="L322" s="31"/>
      <c r="M322" s="31"/>
      <c r="N322" s="31"/>
      <c r="O322" s="31"/>
      <c r="P322" s="11">
        <f>+D$11+D$12*F322+D$13*F322^2</f>
        <v>4.929915738913791E-4</v>
      </c>
      <c r="Q322" s="96">
        <f>+C322-15018.5</f>
        <v>29423.072999999997</v>
      </c>
      <c r="R322" s="31">
        <f>+(U322-G322)^2</f>
        <v>2.0511653247577781E-6</v>
      </c>
    </row>
    <row r="323" spans="1:18" x14ac:dyDescent="0.2">
      <c r="A323" s="30" t="s">
        <v>113</v>
      </c>
      <c r="B323" s="12" t="s">
        <v>48</v>
      </c>
      <c r="C323" s="34">
        <v>44442.442999999999</v>
      </c>
      <c r="D323" s="34"/>
      <c r="E323" s="31">
        <f>+(C323-C$7)/C$8</f>
        <v>-1856.4808943187868</v>
      </c>
      <c r="F323" s="31">
        <f>ROUND(2*E323,0)/2</f>
        <v>-1856.5</v>
      </c>
      <c r="G323" s="31">
        <f>+C323-(C$7+F323*C$8)</f>
        <v>6.5874885040102527E-3</v>
      </c>
      <c r="I323" s="31">
        <f>G323</f>
        <v>6.5874885040102527E-3</v>
      </c>
      <c r="J323" s="17"/>
      <c r="K323" s="31"/>
      <c r="L323" s="31"/>
      <c r="M323" s="31"/>
      <c r="N323" s="31"/>
      <c r="O323" s="31"/>
      <c r="P323" s="11">
        <f>+D$11+D$12*F323+D$13*F323^2</f>
        <v>4.9230358575574331E-4</v>
      </c>
      <c r="Q323" s="96">
        <f>+C323-15018.5</f>
        <v>29423.942999999999</v>
      </c>
      <c r="R323" s="31">
        <f>+(U323-G323)^2</f>
        <v>4.3395004790467238E-5</v>
      </c>
    </row>
    <row r="324" spans="1:18" x14ac:dyDescent="0.2">
      <c r="A324" s="30" t="s">
        <v>113</v>
      </c>
      <c r="B324" s="12"/>
      <c r="C324" s="34">
        <v>44445.370999999999</v>
      </c>
      <c r="D324" s="34"/>
      <c r="E324" s="31">
        <f>+(C324-C$7)/C$8</f>
        <v>-1847.988821113717</v>
      </c>
      <c r="F324" s="31">
        <f>ROUND(2*E324,0)/2</f>
        <v>-1848</v>
      </c>
      <c r="G324" s="31">
        <f>+C324-(C$7+F324*C$8)</f>
        <v>3.8543920018128119E-3</v>
      </c>
      <c r="I324" s="31">
        <f>G324</f>
        <v>3.8543920018128119E-3</v>
      </c>
      <c r="J324" s="17"/>
      <c r="K324" s="31"/>
      <c r="L324" s="31"/>
      <c r="M324" s="31"/>
      <c r="N324" s="31"/>
      <c r="O324" s="31"/>
      <c r="P324" s="11">
        <f>+D$11+D$12*F324+D$13*F324^2</f>
        <v>4.8996493017484564E-4</v>
      </c>
      <c r="Q324" s="96">
        <f>+C324-15018.5</f>
        <v>29426.870999999999</v>
      </c>
      <c r="R324" s="31">
        <f>+(U324-G324)^2</f>
        <v>1.4856337703638575E-5</v>
      </c>
    </row>
    <row r="325" spans="1:18" x14ac:dyDescent="0.2">
      <c r="A325" s="30" t="s">
        <v>114</v>
      </c>
      <c r="B325" s="12"/>
      <c r="C325" s="34">
        <v>44459.485000000001</v>
      </c>
      <c r="D325" s="34"/>
      <c r="E325" s="31">
        <f>+(C325-C$7)/C$8</f>
        <v>-1807.0540119551199</v>
      </c>
      <c r="F325" s="31">
        <f>ROUND(2*E325,0)/2</f>
        <v>-1807</v>
      </c>
      <c r="G325" s="31">
        <f>+C325-(C$7+F325*C$8)</f>
        <v>-1.8622896997840144E-2</v>
      </c>
      <c r="I325" s="31">
        <f>G325</f>
        <v>-1.8622896997840144E-2</v>
      </c>
      <c r="J325" s="17"/>
      <c r="K325" s="31"/>
      <c r="L325" s="31"/>
      <c r="M325" s="31"/>
      <c r="O325" s="31"/>
      <c r="P325" s="11">
        <f>+D$11+D$12*F325+D$13*F325^2</f>
        <v>4.7869529770330597E-4</v>
      </c>
      <c r="Q325" s="96">
        <f>+C325-15018.5</f>
        <v>29440.985000000001</v>
      </c>
      <c r="R325" s="31">
        <f>+(U325-G325)^2</f>
        <v>3.4681229259216344E-4</v>
      </c>
    </row>
    <row r="326" spans="1:18" x14ac:dyDescent="0.2">
      <c r="A326" s="30" t="s">
        <v>115</v>
      </c>
      <c r="B326" s="12"/>
      <c r="C326" s="34">
        <v>44459.5</v>
      </c>
      <c r="D326" s="34"/>
      <c r="E326" s="31">
        <f>+(C326-C$7)/C$8</f>
        <v>-1807.010507481735</v>
      </c>
      <c r="F326" s="31">
        <f>ROUND(2*E326,0)/2</f>
        <v>-1807</v>
      </c>
      <c r="G326" s="31">
        <f>+C326-(C$7+F326*C$8)</f>
        <v>-3.6228969984222203E-3</v>
      </c>
      <c r="I326" s="31">
        <f>G326</f>
        <v>-3.6228969984222203E-3</v>
      </c>
      <c r="J326" s="17"/>
      <c r="K326" s="31"/>
      <c r="L326" s="31"/>
      <c r="M326" s="31"/>
      <c r="O326" s="31"/>
      <c r="P326" s="11">
        <f>+D$11+D$12*F326+D$13*F326^2</f>
        <v>4.7869529770330597E-4</v>
      </c>
      <c r="Q326" s="96">
        <f>+C326-15018.5</f>
        <v>29441</v>
      </c>
      <c r="R326" s="31">
        <f>+(U326-G326)^2</f>
        <v>1.3125382661176733E-5</v>
      </c>
    </row>
    <row r="327" spans="1:18" x14ac:dyDescent="0.2">
      <c r="A327" s="30" t="s">
        <v>115</v>
      </c>
      <c r="B327" s="12"/>
      <c r="C327" s="34">
        <v>44459.504000000001</v>
      </c>
      <c r="D327" s="34"/>
      <c r="E327" s="31">
        <f>+(C327-C$7)/C$8</f>
        <v>-1806.9989062888296</v>
      </c>
      <c r="F327" s="31">
        <f>ROUND(2*E327,0)/2</f>
        <v>-1807</v>
      </c>
      <c r="G327" s="31">
        <f>+C327-(C$7+F327*C$8)</f>
        <v>3.771030023926869E-4</v>
      </c>
      <c r="I327" s="31">
        <f>G327</f>
        <v>3.771030023926869E-4</v>
      </c>
      <c r="J327" s="17"/>
      <c r="K327" s="31"/>
      <c r="L327" s="31"/>
      <c r="M327" s="31"/>
      <c r="O327" s="31"/>
      <c r="P327" s="11">
        <f>+D$11+D$12*F327+D$13*F327^2</f>
        <v>4.7869529770330597E-4</v>
      </c>
      <c r="Q327" s="96">
        <f>+C327-15018.5</f>
        <v>29441.004000000001</v>
      </c>
      <c r="R327" s="31">
        <f>+(U327-G327)^2</f>
        <v>1.4220667441357882E-7</v>
      </c>
    </row>
    <row r="328" spans="1:18" x14ac:dyDescent="0.2">
      <c r="A328" s="30" t="s">
        <v>114</v>
      </c>
      <c r="B328" s="12"/>
      <c r="C328" s="34">
        <v>44459.508999999998</v>
      </c>
      <c r="D328" s="34"/>
      <c r="E328" s="31">
        <f>+(C328-C$7)/C$8</f>
        <v>-1806.9844047977083</v>
      </c>
      <c r="F328" s="31">
        <f>ROUND(2*E328,0)/2</f>
        <v>-1807</v>
      </c>
      <c r="G328" s="31">
        <f>+C328-(C$7+F328*C$8)</f>
        <v>5.3771029997733422E-3</v>
      </c>
      <c r="I328" s="31">
        <f>G328</f>
        <v>5.3771029997733422E-3</v>
      </c>
      <c r="J328" s="17"/>
      <c r="K328" s="31"/>
      <c r="L328" s="31"/>
      <c r="M328" s="31"/>
      <c r="O328" s="31"/>
      <c r="P328" s="11">
        <f>+D$11+D$12*F328+D$13*F328^2</f>
        <v>4.7869529770330597E-4</v>
      </c>
      <c r="Q328" s="96">
        <f>+C328-15018.5</f>
        <v>29441.008999999998</v>
      </c>
      <c r="R328" s="31">
        <f>+(U328-G328)^2</f>
        <v>2.8913236670171477E-5</v>
      </c>
    </row>
    <row r="329" spans="1:18" x14ac:dyDescent="0.2">
      <c r="A329" s="30" t="s">
        <v>113</v>
      </c>
      <c r="B329" s="12"/>
      <c r="C329" s="34">
        <v>44466.391000000003</v>
      </c>
      <c r="D329" s="34"/>
      <c r="E329" s="31">
        <f>+(C329-C$7)/C$8</f>
        <v>-1787.0245524079078</v>
      </c>
      <c r="F329" s="31">
        <f>ROUND(2*E329,0)/2</f>
        <v>-1787</v>
      </c>
      <c r="G329" s="31">
        <f>+C329-(C$7+F329*C$8)</f>
        <v>-8.4654769962071441E-3</v>
      </c>
      <c r="I329" s="31">
        <f>G329</f>
        <v>-8.4654769962071441E-3</v>
      </c>
      <c r="J329" s="17"/>
      <c r="K329" s="31"/>
      <c r="L329" s="31"/>
      <c r="M329" s="31"/>
      <c r="N329" s="31"/>
      <c r="O329" s="31"/>
      <c r="P329" s="11">
        <f>+D$11+D$12*F329+D$13*F329^2</f>
        <v>4.7320449331385192E-4</v>
      </c>
      <c r="Q329" s="96">
        <f>+C329-15018.5</f>
        <v>29447.891000000003</v>
      </c>
      <c r="R329" s="31">
        <f>+(U329-G329)^2</f>
        <v>7.1664300773312327E-5</v>
      </c>
    </row>
    <row r="330" spans="1:18" x14ac:dyDescent="0.2">
      <c r="A330" s="30" t="s">
        <v>113</v>
      </c>
      <c r="B330" s="12" t="s">
        <v>48</v>
      </c>
      <c r="C330" s="34">
        <v>44470.366000000002</v>
      </c>
      <c r="D330" s="34"/>
      <c r="E330" s="31">
        <f>+(C330-C$7)/C$8</f>
        <v>-1775.495866960455</v>
      </c>
      <c r="F330" s="31">
        <f>ROUND(2*E330,0)/2</f>
        <v>-1775.5</v>
      </c>
      <c r="G330" s="31">
        <f>+C330-(C$7+F330*C$8)</f>
        <v>1.425039503374137E-3</v>
      </c>
      <c r="I330" s="31">
        <f>G330</f>
        <v>1.425039503374137E-3</v>
      </c>
      <c r="J330" s="17"/>
      <c r="K330" s="31"/>
      <c r="L330" s="31"/>
      <c r="M330" s="31"/>
      <c r="N330" s="31"/>
      <c r="O330" s="31"/>
      <c r="P330" s="11">
        <f>+D$11+D$12*F330+D$13*F330^2</f>
        <v>4.7004923376398695E-4</v>
      </c>
      <c r="Q330" s="96">
        <f>+C330-15018.5</f>
        <v>29451.866000000002</v>
      </c>
      <c r="R330" s="31">
        <f>+(U330-G330)^2</f>
        <v>2.0307375861768068E-6</v>
      </c>
    </row>
    <row r="331" spans="1:18" x14ac:dyDescent="0.2">
      <c r="A331" s="30" t="s">
        <v>116</v>
      </c>
      <c r="B331" s="12"/>
      <c r="C331" s="34">
        <v>44533.294000000002</v>
      </c>
      <c r="D331" s="34"/>
      <c r="E331" s="31">
        <f>+(C331-C$7)/C$8</f>
        <v>-1592.9859002088651</v>
      </c>
      <c r="F331" s="31">
        <f>ROUND(2*E331,0)/2</f>
        <v>-1593</v>
      </c>
      <c r="G331" s="31">
        <f>+C331-(C$7+F331*C$8)</f>
        <v>4.8614970073685981E-3</v>
      </c>
      <c r="I331" s="31">
        <f>G331</f>
        <v>4.8614970073685981E-3</v>
      </c>
      <c r="J331" s="17"/>
      <c r="K331" s="31"/>
      <c r="L331" s="31"/>
      <c r="M331" s="31"/>
      <c r="N331" s="31"/>
      <c r="O331" s="31"/>
      <c r="P331" s="11">
        <f>+D$11+D$12*F331+D$13*F331^2</f>
        <v>4.2016751315584674E-4</v>
      </c>
      <c r="Q331" s="96">
        <f>+C331-15018.5</f>
        <v>29514.794000000002</v>
      </c>
      <c r="R331" s="31">
        <f>+(U331-G331)^2</f>
        <v>2.3634153152653836E-5</v>
      </c>
    </row>
    <row r="332" spans="1:18" x14ac:dyDescent="0.2">
      <c r="A332" s="30" t="s">
        <v>117</v>
      </c>
      <c r="B332" s="12" t="s">
        <v>48</v>
      </c>
      <c r="C332" s="34">
        <v>44707.593000000001</v>
      </c>
      <c r="D332" s="34"/>
      <c r="E332" s="31">
        <f>+(C332-C$7)/C$8</f>
        <v>-1087.4668197544529</v>
      </c>
      <c r="F332" s="31">
        <f>ROUND(2*E332,0)/2</f>
        <v>-1087.5</v>
      </c>
      <c r="G332" s="31">
        <f>+C332-(C$7+F332*C$8)</f>
        <v>1.1440287504228763E-2</v>
      </c>
      <c r="I332" s="31">
        <f>G332</f>
        <v>1.1440287504228763E-2</v>
      </c>
      <c r="J332" s="17"/>
      <c r="K332" s="31"/>
      <c r="L332" s="31"/>
      <c r="M332" s="31"/>
      <c r="N332" s="31"/>
      <c r="O332" s="31"/>
      <c r="P332" s="11">
        <f>+D$11+D$12*F332+D$13*F332^2</f>
        <v>2.8387696468155709E-4</v>
      </c>
      <c r="Q332" s="96">
        <f>+C332-15018.5</f>
        <v>29689.093000000001</v>
      </c>
      <c r="R332" s="31">
        <f>+(U332-G332)^2</f>
        <v>1.3088017817941279E-4</v>
      </c>
    </row>
    <row r="333" spans="1:18" x14ac:dyDescent="0.2">
      <c r="A333" s="30" t="s">
        <v>118</v>
      </c>
      <c r="B333" s="12"/>
      <c r="C333" s="34">
        <v>44711.542000000001</v>
      </c>
      <c r="D333" s="34"/>
      <c r="E333" s="31">
        <f>+(C333-C$7)/C$8</f>
        <v>-1076.0135420608647</v>
      </c>
      <c r="F333" s="31">
        <f>ROUND(2*E333,0)/2</f>
        <v>-1076</v>
      </c>
      <c r="G333" s="31">
        <f>+C333-(C$7+F333*C$8)</f>
        <v>-4.6691959942108952E-3</v>
      </c>
      <c r="I333" s="31">
        <f>G333</f>
        <v>-4.6691959942108952E-3</v>
      </c>
      <c r="J333" s="17"/>
      <c r="K333" s="31"/>
      <c r="L333" s="31"/>
      <c r="M333" s="31"/>
      <c r="N333" s="31"/>
      <c r="O333" s="31"/>
      <c r="P333" s="11">
        <f>+D$11+D$12*F333+D$13*F333^2</f>
        <v>2.8080844198011983E-4</v>
      </c>
      <c r="Q333" s="96">
        <f>+C333-15018.5</f>
        <v>29693.042000000001</v>
      </c>
      <c r="R333" s="31">
        <f>+(U333-G333)^2</f>
        <v>2.1801391232355069E-5</v>
      </c>
    </row>
    <row r="334" spans="1:18" x14ac:dyDescent="0.2">
      <c r="A334" s="30" t="s">
        <v>119</v>
      </c>
      <c r="B334" s="12" t="s">
        <v>48</v>
      </c>
      <c r="C334" s="34">
        <v>44742.408000000003</v>
      </c>
      <c r="D334" s="34"/>
      <c r="E334" s="31">
        <f>+(C334-C$7)/C$8</f>
        <v>-986.49293702407795</v>
      </c>
      <c r="F334" s="31">
        <f>ROUND(2*E334,0)/2</f>
        <v>-986.5</v>
      </c>
      <c r="G334" s="31">
        <f>+C334-(C$7+F334*C$8)</f>
        <v>2.4352585023734719E-3</v>
      </c>
      <c r="I334" s="31">
        <f>G334</f>
        <v>2.4352585023734719E-3</v>
      </c>
      <c r="J334" s="17"/>
      <c r="K334" s="31"/>
      <c r="L334" s="31"/>
      <c r="M334" s="31"/>
      <c r="N334" s="31"/>
      <c r="O334" s="31"/>
      <c r="P334" s="11">
        <f>+D$11+D$12*F334+D$13*F334^2</f>
        <v>2.5697606456973732E-4</v>
      </c>
      <c r="Q334" s="96">
        <f>+C334-15018.5</f>
        <v>29723.908000000003</v>
      </c>
      <c r="R334" s="31">
        <f>+(U334-G334)^2</f>
        <v>5.930483973382285E-6</v>
      </c>
    </row>
    <row r="335" spans="1:18" x14ac:dyDescent="0.2">
      <c r="A335" s="30" t="s">
        <v>120</v>
      </c>
      <c r="B335" s="12"/>
      <c r="C335" s="34">
        <v>44757.408000000003</v>
      </c>
      <c r="D335" s="34"/>
      <c r="E335" s="31">
        <f>+(C335-C$7)/C$8</f>
        <v>-942.98846363744792</v>
      </c>
      <c r="F335" s="31">
        <f>ROUND(2*E335,0)/2</f>
        <v>-943</v>
      </c>
      <c r="G335" s="31">
        <f>+C335-(C$7+F335*C$8)</f>
        <v>3.9776470075594261E-3</v>
      </c>
      <c r="I335" s="31">
        <f>G335</f>
        <v>3.9776470075594261E-3</v>
      </c>
      <c r="J335" s="17"/>
      <c r="K335" s="31"/>
      <c r="L335" s="31"/>
      <c r="M335" s="31"/>
      <c r="N335" s="31"/>
      <c r="O335" s="31"/>
      <c r="P335" s="11">
        <f>+D$11+D$12*F335+D$13*F335^2</f>
        <v>2.4542392127484557E-4</v>
      </c>
      <c r="Q335" s="96">
        <f>+C335-15018.5</f>
        <v>29738.908000000003</v>
      </c>
      <c r="R335" s="31">
        <f>+(U335-G335)^2</f>
        <v>1.5821675716746459E-5</v>
      </c>
    </row>
    <row r="336" spans="1:18" x14ac:dyDescent="0.2">
      <c r="A336" s="30" t="s">
        <v>118</v>
      </c>
      <c r="B336" s="12"/>
      <c r="C336" s="34">
        <v>44757.415999999997</v>
      </c>
      <c r="D336" s="34"/>
      <c r="E336" s="31">
        <f>+(C336-C$7)/C$8</f>
        <v>-942.96526125165815</v>
      </c>
      <c r="F336" s="31">
        <f>ROUND(2*E336,0)/2</f>
        <v>-943</v>
      </c>
      <c r="G336" s="31">
        <f>+C336-(C$7+F336*C$8)</f>
        <v>1.1977647001913283E-2</v>
      </c>
      <c r="I336" s="31">
        <f>G336</f>
        <v>1.1977647001913283E-2</v>
      </c>
      <c r="J336" s="17"/>
      <c r="K336" s="31"/>
      <c r="L336" s="31"/>
      <c r="M336" s="31"/>
      <c r="N336" s="31"/>
      <c r="O336" s="31"/>
      <c r="P336" s="11">
        <f>+D$11+D$12*F336+D$13*F336^2</f>
        <v>2.4542392127484557E-4</v>
      </c>
      <c r="Q336" s="96">
        <f>+C336-15018.5</f>
        <v>29738.915999999997</v>
      </c>
      <c r="R336" s="31">
        <f>+(U336-G336)^2</f>
        <v>1.4346402770244225E-4</v>
      </c>
    </row>
    <row r="337" spans="1:18" x14ac:dyDescent="0.2">
      <c r="A337" s="28" t="s">
        <v>121</v>
      </c>
      <c r="B337" s="29" t="s">
        <v>46</v>
      </c>
      <c r="C337" s="28">
        <v>44757.417999999998</v>
      </c>
      <c r="E337" s="30">
        <f>+(C337-C$7)/C$8</f>
        <v>-942.95946065520536</v>
      </c>
      <c r="F337" s="31">
        <f>ROUND(2*E337,0)/2</f>
        <v>-943</v>
      </c>
      <c r="G337" s="31">
        <f>+C337-(C$7+F337*C$8)</f>
        <v>1.3977647002320737E-2</v>
      </c>
      <c r="I337" s="31">
        <f>G337</f>
        <v>1.3977647002320737E-2</v>
      </c>
      <c r="J337" s="17"/>
      <c r="M337" s="31"/>
      <c r="N337" s="31"/>
      <c r="O337" s="31">
        <f ca="1">+C$11+C$12*F337</f>
        <v>-2.1367487303324589E-2</v>
      </c>
      <c r="P337" s="11">
        <f>+D$11+D$12*F337+D$13*F337^2</f>
        <v>2.4542392127484557E-4</v>
      </c>
      <c r="Q337" s="96">
        <f>+C337-15018.5</f>
        <v>29738.917999999998</v>
      </c>
      <c r="R337" s="31">
        <f>+(U337-G337)^2</f>
        <v>1.9537461572148587E-4</v>
      </c>
    </row>
    <row r="338" spans="1:18" x14ac:dyDescent="0.2">
      <c r="A338" s="30" t="s">
        <v>122</v>
      </c>
      <c r="B338" s="12"/>
      <c r="C338" s="34">
        <v>44758.44</v>
      </c>
      <c r="D338" s="34"/>
      <c r="E338" s="31">
        <f>+(C338-C$7)/C$8</f>
        <v>-939.99535586845002</v>
      </c>
      <c r="F338" s="31">
        <f>ROUND(2*E338,0)/2</f>
        <v>-940</v>
      </c>
      <c r="G338" s="31">
        <f>+C338-(C$7+F338*C$8)</f>
        <v>1.6012600026442669E-3</v>
      </c>
      <c r="I338" s="31">
        <f>G338</f>
        <v>1.6012600026442669E-3</v>
      </c>
      <c r="J338" s="31"/>
      <c r="K338" s="31"/>
      <c r="L338" s="31"/>
      <c r="M338" s="31"/>
      <c r="N338" s="31"/>
      <c r="O338" s="31"/>
      <c r="P338" s="11">
        <f>+D$11+D$12*F338+D$13*F338^2</f>
        <v>2.4462797381423831E-4</v>
      </c>
      <c r="Q338" s="96">
        <f>+C338-15018.5</f>
        <v>29739.940000000002</v>
      </c>
      <c r="R338" s="31">
        <f>+(U338-G338)^2</f>
        <v>2.5640335960683177E-6</v>
      </c>
    </row>
    <row r="339" spans="1:18" x14ac:dyDescent="0.2">
      <c r="A339" s="35" t="s">
        <v>119</v>
      </c>
      <c r="B339" s="10"/>
      <c r="C339" s="36">
        <v>44779.466999999997</v>
      </c>
      <c r="D339" s="36"/>
      <c r="E339" s="31">
        <f>+(C339-C$7)/C$8</f>
        <v>-879.01078507508771</v>
      </c>
      <c r="F339" s="31">
        <f>ROUND(2*E339,0)/2</f>
        <v>-879</v>
      </c>
      <c r="G339" s="31">
        <f>+C339-(C$7+F339*C$8)</f>
        <v>-3.7186089975875802E-3</v>
      </c>
      <c r="I339" s="31">
        <f>G339</f>
        <v>-3.7186089975875802E-3</v>
      </c>
      <c r="J339" s="17"/>
      <c r="K339" s="31"/>
      <c r="L339" s="31"/>
      <c r="M339" s="31"/>
      <c r="N339" s="31"/>
      <c r="O339" s="31"/>
      <c r="P339" s="11">
        <f>+D$11+D$12*F339+D$13*F339^2</f>
        <v>2.2846475615462657E-4</v>
      </c>
      <c r="Q339" s="96">
        <f>+C339-15018.5</f>
        <v>29760.966999999997</v>
      </c>
      <c r="R339" s="31">
        <f>+(U339-G339)^2</f>
        <v>1.3828052876939308E-5</v>
      </c>
    </row>
    <row r="340" spans="1:18" x14ac:dyDescent="0.2">
      <c r="A340" s="30" t="s">
        <v>123</v>
      </c>
      <c r="B340" s="12" t="s">
        <v>48</v>
      </c>
      <c r="C340" s="34">
        <v>44783.426500000001</v>
      </c>
      <c r="D340" s="34"/>
      <c r="E340" s="31">
        <f>+(C340-C$7)/C$8</f>
        <v>-867.52705425011732</v>
      </c>
      <c r="F340" s="31">
        <f>ROUND(2*E340,0)/2</f>
        <v>-867.5</v>
      </c>
      <c r="G340" s="31">
        <f>+C340-(C$7+F340*C$8)</f>
        <v>-9.3280924993450753E-3</v>
      </c>
      <c r="I340" s="31"/>
      <c r="J340" s="30">
        <f>G340</f>
        <v>-9.3280924993450753E-3</v>
      </c>
      <c r="K340" s="31"/>
      <c r="L340" s="31"/>
      <c r="M340" s="31"/>
      <c r="N340" s="31"/>
      <c r="O340" s="31"/>
      <c r="P340" s="11">
        <f>+D$11+D$12*F340+D$13*F340^2</f>
        <v>2.2542208710994022E-4</v>
      </c>
      <c r="Q340" s="96">
        <f>+C340-15018.5</f>
        <v>29764.926500000001</v>
      </c>
      <c r="R340" s="31">
        <f>+(U340-G340)^2</f>
        <v>8.7013309676337852E-5</v>
      </c>
    </row>
    <row r="341" spans="1:18" x14ac:dyDescent="0.2">
      <c r="A341" s="30" t="s">
        <v>124</v>
      </c>
      <c r="B341" s="12" t="s">
        <v>48</v>
      </c>
      <c r="C341" s="34">
        <v>44783.426500000001</v>
      </c>
      <c r="D341" s="34"/>
      <c r="E341" s="31">
        <f>+(C341-C$7)/C$8</f>
        <v>-867.52705425011732</v>
      </c>
      <c r="F341" s="31">
        <f>ROUND(2*E341,0)/2</f>
        <v>-867.5</v>
      </c>
      <c r="G341" s="31">
        <f>+C341-(C$7+F341*C$8)</f>
        <v>-9.3280924993450753E-3</v>
      </c>
      <c r="I341" s="31"/>
      <c r="J341" s="30">
        <f>G341</f>
        <v>-9.3280924993450753E-3</v>
      </c>
      <c r="K341" s="31"/>
      <c r="L341" s="31"/>
      <c r="M341" s="31"/>
      <c r="N341" s="31"/>
      <c r="O341" s="31"/>
      <c r="P341" s="11">
        <f>+D$11+D$12*F341+D$13*F341^2</f>
        <v>2.2542208710994022E-4</v>
      </c>
      <c r="Q341" s="96">
        <f>+C341-15018.5</f>
        <v>29764.926500000001</v>
      </c>
      <c r="R341" s="31">
        <f>+(U341-G341)^2</f>
        <v>8.7013309676337852E-5</v>
      </c>
    </row>
    <row r="342" spans="1:18" x14ac:dyDescent="0.2">
      <c r="A342" s="30" t="s">
        <v>123</v>
      </c>
      <c r="B342" s="12" t="s">
        <v>48</v>
      </c>
      <c r="C342" s="34">
        <v>44784.462299999999</v>
      </c>
      <c r="D342" s="34"/>
      <c r="E342" s="31">
        <f>+(C342-C$7)/C$8</f>
        <v>-864.52292534786545</v>
      </c>
      <c r="F342" s="31">
        <f>ROUND(2*E342,0)/2</f>
        <v>-864.5</v>
      </c>
      <c r="G342" s="31">
        <f>+C342-(C$7+F342*C$8)</f>
        <v>-7.9044794983929023E-3</v>
      </c>
      <c r="I342" s="31"/>
      <c r="J342" s="30">
        <f>G342</f>
        <v>-7.9044794983929023E-3</v>
      </c>
      <c r="K342" s="31"/>
      <c r="L342" s="31"/>
      <c r="M342" s="31"/>
      <c r="N342" s="31"/>
      <c r="O342" s="31"/>
      <c r="P342" s="11">
        <f>+D$11+D$12*F342+D$13*F342^2</f>
        <v>2.2462858187777797E-4</v>
      </c>
      <c r="Q342" s="96">
        <f>+C342-15018.5</f>
        <v>29765.962299999999</v>
      </c>
      <c r="R342" s="31">
        <f>+(U342-G342)^2</f>
        <v>6.2480796140513715E-5</v>
      </c>
    </row>
    <row r="343" spans="1:18" x14ac:dyDescent="0.2">
      <c r="A343" s="30" t="s">
        <v>124</v>
      </c>
      <c r="B343" s="12" t="s">
        <v>48</v>
      </c>
      <c r="C343" s="34">
        <v>44784.462299999999</v>
      </c>
      <c r="D343" s="34"/>
      <c r="E343" s="31">
        <f>+(C343-C$7)/C$8</f>
        <v>-864.52292534786545</v>
      </c>
      <c r="F343" s="31">
        <f>ROUND(2*E343,0)/2</f>
        <v>-864.5</v>
      </c>
      <c r="G343" s="31">
        <f>+C343-(C$7+F343*C$8)</f>
        <v>-7.9044794983929023E-3</v>
      </c>
      <c r="I343" s="31"/>
      <c r="J343" s="30">
        <f>G343</f>
        <v>-7.9044794983929023E-3</v>
      </c>
      <c r="K343" s="31"/>
      <c r="L343" s="31"/>
      <c r="M343" s="31"/>
      <c r="N343" s="31"/>
      <c r="O343" s="31"/>
      <c r="P343" s="11">
        <f>+D$11+D$12*F343+D$13*F343^2</f>
        <v>2.2462858187777797E-4</v>
      </c>
      <c r="Q343" s="96">
        <f>+C343-15018.5</f>
        <v>29765.962299999999</v>
      </c>
      <c r="R343" s="31">
        <f>+(U343-G343)^2</f>
        <v>6.2480796140513715E-5</v>
      </c>
    </row>
    <row r="344" spans="1:18" x14ac:dyDescent="0.2">
      <c r="A344" s="30" t="s">
        <v>123</v>
      </c>
      <c r="B344" s="12" t="s">
        <v>125</v>
      </c>
      <c r="C344" s="34">
        <v>44785.328300000001</v>
      </c>
      <c r="D344" s="34"/>
      <c r="E344" s="31">
        <f>+(C344-C$7)/C$8</f>
        <v>-862.01126708433878</v>
      </c>
      <c r="F344" s="31">
        <f>ROUND(2*E344,0)/2</f>
        <v>-862</v>
      </c>
      <c r="G344" s="31">
        <f>+C344-(C$7+F344*C$8)</f>
        <v>-3.8848019976285286E-3</v>
      </c>
      <c r="I344" s="31"/>
      <c r="J344" s="30">
        <f>G344</f>
        <v>-3.8848019976285286E-3</v>
      </c>
      <c r="K344" s="31"/>
      <c r="L344" s="31"/>
      <c r="M344" s="31"/>
      <c r="N344" s="31"/>
      <c r="O344" s="31"/>
      <c r="P344" s="11">
        <f>+D$11+D$12*F344+D$13*F344^2</f>
        <v>2.2396740164709334E-4</v>
      </c>
      <c r="Q344" s="96">
        <f>+C344-15018.5</f>
        <v>29766.828300000001</v>
      </c>
      <c r="R344" s="31">
        <f>+(U344-G344)^2</f>
        <v>1.5091686560778606E-5</v>
      </c>
    </row>
    <row r="345" spans="1:18" x14ac:dyDescent="0.2">
      <c r="A345" s="30" t="s">
        <v>124</v>
      </c>
      <c r="B345" s="12" t="s">
        <v>125</v>
      </c>
      <c r="C345" s="34">
        <v>44785.328300000001</v>
      </c>
      <c r="D345" s="34"/>
      <c r="E345" s="31">
        <f>+(C345-C$7)/C$8</f>
        <v>-862.01126708433878</v>
      </c>
      <c r="F345" s="31">
        <f>ROUND(2*E345,0)/2</f>
        <v>-862</v>
      </c>
      <c r="G345" s="31">
        <f>+C345-(C$7+F345*C$8)</f>
        <v>-3.8848019976285286E-3</v>
      </c>
      <c r="I345" s="31"/>
      <c r="J345" s="30">
        <f>G345</f>
        <v>-3.8848019976285286E-3</v>
      </c>
      <c r="K345" s="31"/>
      <c r="L345" s="31"/>
      <c r="M345" s="31"/>
      <c r="N345" s="31"/>
      <c r="O345" s="31"/>
      <c r="P345" s="11">
        <f>+D$11+D$12*F345+D$13*F345^2</f>
        <v>2.2396740164709334E-4</v>
      </c>
      <c r="Q345" s="96">
        <f>+C345-15018.5</f>
        <v>29766.828300000001</v>
      </c>
      <c r="R345" s="31">
        <f>+(U345-G345)^2</f>
        <v>1.5091686560778606E-5</v>
      </c>
    </row>
    <row r="346" spans="1:18" x14ac:dyDescent="0.2">
      <c r="A346" s="30" t="s">
        <v>123</v>
      </c>
      <c r="B346" s="12" t="s">
        <v>48</v>
      </c>
      <c r="C346" s="34">
        <v>44785.495799999997</v>
      </c>
      <c r="D346" s="34"/>
      <c r="E346" s="31">
        <f>+(C346-C$7)/C$8</f>
        <v>-861.52546713153333</v>
      </c>
      <c r="F346" s="31">
        <f>ROUND(2*E346,0)/2</f>
        <v>-861.5</v>
      </c>
      <c r="G346" s="31">
        <f>+C346-(C$7+F346*C$8)</f>
        <v>-8.7808664975455031E-3</v>
      </c>
      <c r="I346" s="31"/>
      <c r="J346" s="30">
        <f>G346</f>
        <v>-8.7808664975455031E-3</v>
      </c>
      <c r="K346" s="31"/>
      <c r="L346" s="31"/>
      <c r="M346" s="31"/>
      <c r="N346" s="31"/>
      <c r="O346" s="31"/>
      <c r="P346" s="11">
        <f>+D$11+D$12*F346+D$13*F346^2</f>
        <v>2.2383517368780559E-4</v>
      </c>
      <c r="Q346" s="96">
        <f>+C346-15018.5</f>
        <v>29766.995799999997</v>
      </c>
      <c r="R346" s="31">
        <f>+(U346-G346)^2</f>
        <v>7.7103616447717034E-5</v>
      </c>
    </row>
    <row r="347" spans="1:18" x14ac:dyDescent="0.2">
      <c r="A347" s="30" t="s">
        <v>124</v>
      </c>
      <c r="B347" s="12" t="s">
        <v>48</v>
      </c>
      <c r="C347" s="34">
        <v>44785.495799999997</v>
      </c>
      <c r="D347" s="34"/>
      <c r="E347" s="31">
        <f>+(C347-C$7)/C$8</f>
        <v>-861.52546713153333</v>
      </c>
      <c r="F347" s="31">
        <f>ROUND(2*E347,0)/2</f>
        <v>-861.5</v>
      </c>
      <c r="G347" s="31">
        <f>+C347-(C$7+F347*C$8)</f>
        <v>-8.7808664975455031E-3</v>
      </c>
      <c r="I347" s="31"/>
      <c r="J347" s="30">
        <f>G347</f>
        <v>-8.7808664975455031E-3</v>
      </c>
      <c r="K347" s="31"/>
      <c r="L347" s="31"/>
      <c r="M347" s="31"/>
      <c r="N347" s="31"/>
      <c r="O347" s="31"/>
      <c r="P347" s="11">
        <f>+D$11+D$12*F347+D$13*F347^2</f>
        <v>2.2383517368780559E-4</v>
      </c>
      <c r="Q347" s="96">
        <f>+C347-15018.5</f>
        <v>29766.995799999997</v>
      </c>
      <c r="R347" s="31">
        <f>+(U347-G347)^2</f>
        <v>7.7103616447717034E-5</v>
      </c>
    </row>
    <row r="348" spans="1:18" x14ac:dyDescent="0.2">
      <c r="A348" s="30" t="s">
        <v>123</v>
      </c>
      <c r="B348" s="12" t="s">
        <v>125</v>
      </c>
      <c r="C348" s="34">
        <v>44786.362300000001</v>
      </c>
      <c r="D348" s="34"/>
      <c r="E348" s="31">
        <f>+(C348-C$7)/C$8</f>
        <v>-859.01235871888809</v>
      </c>
      <c r="F348" s="31">
        <f>ROUND(2*E348,0)/2</f>
        <v>-859</v>
      </c>
      <c r="G348" s="31">
        <f>+C348-(C$7+F348*C$8)</f>
        <v>-4.2611889948602766E-3</v>
      </c>
      <c r="I348" s="31"/>
      <c r="J348" s="30">
        <f>G348</f>
        <v>-4.2611889948602766E-3</v>
      </c>
      <c r="K348" s="31"/>
      <c r="L348" s="31"/>
      <c r="M348" s="31"/>
      <c r="N348" s="31"/>
      <c r="O348" s="31"/>
      <c r="P348" s="11">
        <f>+D$11+D$12*F348+D$13*F348^2</f>
        <v>2.2317407432561253E-4</v>
      </c>
      <c r="Q348" s="96">
        <f>+C348-15018.5</f>
        <v>29767.862300000001</v>
      </c>
      <c r="R348" s="31">
        <f>+(U348-G348)^2</f>
        <v>1.8157731649918333E-5</v>
      </c>
    </row>
    <row r="349" spans="1:18" x14ac:dyDescent="0.2">
      <c r="A349" s="30" t="s">
        <v>124</v>
      </c>
      <c r="B349" s="12" t="s">
        <v>125</v>
      </c>
      <c r="C349" s="34">
        <v>44786.362300000001</v>
      </c>
      <c r="D349" s="34"/>
      <c r="E349" s="31">
        <f>+(C349-C$7)/C$8</f>
        <v>-859.01235871888809</v>
      </c>
      <c r="F349" s="31">
        <f>ROUND(2*E349,0)/2</f>
        <v>-859</v>
      </c>
      <c r="G349" s="31">
        <f>+C349-(C$7+F349*C$8)</f>
        <v>-4.2611889948602766E-3</v>
      </c>
      <c r="I349" s="31"/>
      <c r="J349" s="30">
        <f>G349</f>
        <v>-4.2611889948602766E-3</v>
      </c>
      <c r="K349" s="31"/>
      <c r="L349" s="31"/>
      <c r="M349" s="31"/>
      <c r="N349" s="31"/>
      <c r="O349" s="31"/>
      <c r="P349" s="11">
        <f>+D$11+D$12*F349+D$13*F349^2</f>
        <v>2.2317407432561253E-4</v>
      </c>
      <c r="Q349" s="96">
        <f>+C349-15018.5</f>
        <v>29767.862300000001</v>
      </c>
      <c r="R349" s="31">
        <f>+(U349-G349)^2</f>
        <v>1.8157731649918333E-5</v>
      </c>
    </row>
    <row r="350" spans="1:18" x14ac:dyDescent="0.2">
      <c r="A350" s="30" t="s">
        <v>118</v>
      </c>
      <c r="B350" s="12" t="s">
        <v>48</v>
      </c>
      <c r="C350" s="34">
        <v>44787.593000000001</v>
      </c>
      <c r="D350" s="34"/>
      <c r="E350" s="31">
        <f>+(C350-C$7)/C$8</f>
        <v>-855.44296169242625</v>
      </c>
      <c r="F350" s="31">
        <f>ROUND(2*E350,0)/2</f>
        <v>-855.5</v>
      </c>
      <c r="G350" s="31">
        <f>+C350-(C$7+F350*C$8)</f>
        <v>1.9666359505208675E-2</v>
      </c>
      <c r="I350" s="31">
        <f>G350</f>
        <v>1.9666359505208675E-2</v>
      </c>
      <c r="J350" s="17"/>
      <c r="K350" s="31"/>
      <c r="L350" s="31"/>
      <c r="M350" s="31"/>
      <c r="N350" s="31"/>
      <c r="O350" s="31"/>
      <c r="P350" s="11">
        <f>+D$11+D$12*F350+D$13*F350^2</f>
        <v>2.2224864843443048E-4</v>
      </c>
      <c r="Q350" s="96">
        <f>+C350-15018.5</f>
        <v>29769.093000000001</v>
      </c>
      <c r="R350" s="31">
        <f>+(U350-G350)^2</f>
        <v>3.8676569618811157E-4</v>
      </c>
    </row>
    <row r="351" spans="1:18" x14ac:dyDescent="0.2">
      <c r="A351" s="30" t="s">
        <v>119</v>
      </c>
      <c r="B351" s="12" t="s">
        <v>48</v>
      </c>
      <c r="C351" s="34">
        <v>44793.436999999998</v>
      </c>
      <c r="D351" s="34"/>
      <c r="E351" s="31">
        <f>+(C351-C$7)/C$8</f>
        <v>-838.49361886100291</v>
      </c>
      <c r="F351" s="31">
        <f>ROUND(2*E351,0)/2</f>
        <v>-838.5</v>
      </c>
      <c r="G351" s="31">
        <f>+C351-(C$7+F351*C$8)</f>
        <v>2.2001664983690716E-3</v>
      </c>
      <c r="I351" s="31">
        <f>G351</f>
        <v>2.2001664983690716E-3</v>
      </c>
      <c r="J351" s="17"/>
      <c r="K351" s="31"/>
      <c r="L351" s="31"/>
      <c r="M351" s="31"/>
      <c r="N351" s="31"/>
      <c r="O351" s="31"/>
      <c r="P351" s="11">
        <f>+D$11+D$12*F351+D$13*F351^2</f>
        <v>2.1775560152188084E-4</v>
      </c>
      <c r="Q351" s="96">
        <f>+C351-15018.5</f>
        <v>29774.936999999998</v>
      </c>
      <c r="R351" s="31">
        <f>+(U351-G351)^2</f>
        <v>4.8407326205456225E-6</v>
      </c>
    </row>
    <row r="352" spans="1:18" x14ac:dyDescent="0.2">
      <c r="A352" s="30" t="s">
        <v>119</v>
      </c>
      <c r="B352" s="12" t="s">
        <v>48</v>
      </c>
      <c r="C352" s="34">
        <v>44812.411</v>
      </c>
      <c r="D352" s="34"/>
      <c r="E352" s="31">
        <f>+(C352-C$7)/C$8</f>
        <v>-783.46336032513602</v>
      </c>
      <c r="F352" s="31">
        <f>ROUND(2*E352,0)/2</f>
        <v>-783.5</v>
      </c>
      <c r="G352" s="31">
        <f>+C352-(C$7+F352*C$8)</f>
        <v>1.2633071499294601E-2</v>
      </c>
      <c r="I352" s="31">
        <f>G352</f>
        <v>1.2633071499294601E-2</v>
      </c>
      <c r="J352" s="17"/>
      <c r="K352" s="31"/>
      <c r="L352" s="31"/>
      <c r="M352" s="31"/>
      <c r="N352" s="31"/>
      <c r="O352" s="31"/>
      <c r="P352" s="11">
        <f>+D$11+D$12*F352+D$13*F352^2</f>
        <v>2.0324062255716786E-4</v>
      </c>
      <c r="Q352" s="96">
        <f>+C352-15018.5</f>
        <v>29793.911</v>
      </c>
      <c r="R352" s="31">
        <f>+(U352-G352)^2</f>
        <v>1.5959449550628955E-4</v>
      </c>
    </row>
    <row r="353" spans="1:18" x14ac:dyDescent="0.2">
      <c r="A353" s="30" t="s">
        <v>119</v>
      </c>
      <c r="B353" s="12"/>
      <c r="C353" s="34">
        <v>44816.364999999998</v>
      </c>
      <c r="D353" s="34"/>
      <c r="E353" s="31">
        <f>+(C353-C$7)/C$8</f>
        <v>-771.99558114042645</v>
      </c>
      <c r="F353" s="31">
        <f>ROUND(2*E353,0)/2</f>
        <v>-772</v>
      </c>
      <c r="G353" s="31">
        <f>+C353-(C$7+F353*C$8)</f>
        <v>1.5235879982355982E-3</v>
      </c>
      <c r="I353" s="31">
        <f>G353</f>
        <v>1.5235879982355982E-3</v>
      </c>
      <c r="J353" s="17"/>
      <c r="K353" s="31"/>
      <c r="L353" s="31"/>
      <c r="M353" s="31"/>
      <c r="N353" s="31"/>
      <c r="O353" s="31"/>
      <c r="P353" s="11">
        <f>+D$11+D$12*F353+D$13*F353^2</f>
        <v>2.0020979535526182E-4</v>
      </c>
      <c r="Q353" s="96">
        <f>+C353-15018.5</f>
        <v>29797.864999999998</v>
      </c>
      <c r="R353" s="31">
        <f>+(U353-G353)^2</f>
        <v>2.3213203883675572E-6</v>
      </c>
    </row>
    <row r="354" spans="1:18" x14ac:dyDescent="0.2">
      <c r="A354" s="30" t="s">
        <v>123</v>
      </c>
      <c r="B354" s="12" t="s">
        <v>125</v>
      </c>
      <c r="C354" s="34">
        <v>44864.281600000002</v>
      </c>
      <c r="D354" s="34"/>
      <c r="E354" s="31">
        <f>+(C354-C$7)/C$8</f>
        <v>-633.02315117522812</v>
      </c>
      <c r="F354" s="31">
        <f>ROUND(2*E354,0)/2</f>
        <v>-633</v>
      </c>
      <c r="G354" s="31">
        <f>+C354-(C$7+F354*C$8)</f>
        <v>-7.9823429987300187E-3</v>
      </c>
      <c r="I354" s="31"/>
      <c r="J354" s="30">
        <f>G354</f>
        <v>-7.9823429987300187E-3</v>
      </c>
      <c r="K354" s="31"/>
      <c r="L354" s="31"/>
      <c r="M354" s="31"/>
      <c r="N354" s="31"/>
      <c r="O354" s="31"/>
      <c r="P354" s="11">
        <f>+D$11+D$12*F354+D$13*F354^2</f>
        <v>1.6368910063486121E-4</v>
      </c>
      <c r="Q354" s="96">
        <f>+C354-15018.5</f>
        <v>29845.781600000002</v>
      </c>
      <c r="R354" s="31">
        <f>+(U354-G354)^2</f>
        <v>6.3717799749374147E-5</v>
      </c>
    </row>
    <row r="355" spans="1:18" x14ac:dyDescent="0.2">
      <c r="A355" s="30" t="s">
        <v>124</v>
      </c>
      <c r="B355" s="12" t="s">
        <v>125</v>
      </c>
      <c r="C355" s="34">
        <v>44864.281600000002</v>
      </c>
      <c r="D355" s="34"/>
      <c r="E355" s="31">
        <f>+(C355-C$7)/C$8</f>
        <v>-633.02315117522812</v>
      </c>
      <c r="F355" s="31">
        <f>ROUND(2*E355,0)/2</f>
        <v>-633</v>
      </c>
      <c r="G355" s="31">
        <f>+C355-(C$7+F355*C$8)</f>
        <v>-7.9823429987300187E-3</v>
      </c>
      <c r="I355" s="31"/>
      <c r="J355" s="30">
        <f>G355</f>
        <v>-7.9823429987300187E-3</v>
      </c>
      <c r="K355" s="31"/>
      <c r="L355" s="31"/>
      <c r="M355" s="31"/>
      <c r="N355" s="31"/>
      <c r="O355" s="31"/>
      <c r="P355" s="11">
        <f>+D$11+D$12*F355+D$13*F355^2</f>
        <v>1.6368910063486121E-4</v>
      </c>
      <c r="Q355" s="96">
        <f>+C355-15018.5</f>
        <v>29845.781600000002</v>
      </c>
      <c r="R355" s="31">
        <f>+(U355-G355)^2</f>
        <v>6.3717799749374147E-5</v>
      </c>
    </row>
    <row r="356" spans="1:18" x14ac:dyDescent="0.2">
      <c r="A356" s="30" t="s">
        <v>119</v>
      </c>
      <c r="B356" s="12"/>
      <c r="C356" s="34">
        <v>44865.326999999997</v>
      </c>
      <c r="D356" s="34"/>
      <c r="E356" s="31">
        <f>+(C356-C$7)/C$8</f>
        <v>-629.99117941001589</v>
      </c>
      <c r="F356" s="31">
        <f>ROUND(2*E356,0)/2</f>
        <v>-630</v>
      </c>
      <c r="G356" s="31">
        <f>+C356-(C$7+F356*C$8)</f>
        <v>3.0412699998123571E-3</v>
      </c>
      <c r="I356" s="31">
        <f>G356</f>
        <v>3.0412699998123571E-3</v>
      </c>
      <c r="J356" s="17"/>
      <c r="K356" s="31"/>
      <c r="L356" s="31"/>
      <c r="M356" s="31"/>
      <c r="N356" s="31"/>
      <c r="O356" s="31"/>
      <c r="P356" s="11">
        <f>+D$11+D$12*F356+D$13*F356^2</f>
        <v>1.6290318086720703E-4</v>
      </c>
      <c r="Q356" s="96">
        <f>+C356-15018.5</f>
        <v>29846.826999999997</v>
      </c>
      <c r="R356" s="31">
        <f>+(U356-G356)^2</f>
        <v>9.2493232117586545E-6</v>
      </c>
    </row>
    <row r="357" spans="1:18" x14ac:dyDescent="0.2">
      <c r="A357" s="30" t="s">
        <v>126</v>
      </c>
      <c r="B357" s="12" t="s">
        <v>48</v>
      </c>
      <c r="C357" s="34">
        <v>44889.298999999999</v>
      </c>
      <c r="D357" s="34"/>
      <c r="E357" s="31">
        <f>+(C357-C$7)/C$8</f>
        <v>-560.46523034172503</v>
      </c>
      <c r="F357" s="31">
        <f>ROUND(2*E357,0)/2</f>
        <v>-560.5</v>
      </c>
      <c r="G357" s="31">
        <f>+C357-(C$7+F357*C$8)</f>
        <v>1.1988304504484404E-2</v>
      </c>
      <c r="I357" s="31">
        <f>G357</f>
        <v>1.1988304504484404E-2</v>
      </c>
      <c r="J357" s="17"/>
      <c r="K357" s="31"/>
      <c r="L357" s="31"/>
      <c r="M357" s="31"/>
      <c r="N357" s="31"/>
      <c r="O357" s="31"/>
      <c r="P357" s="11">
        <f>+D$11+D$12*F357+D$13*F357^2</f>
        <v>1.4472320465734072E-4</v>
      </c>
      <c r="Q357" s="96">
        <f>+C357-15018.5</f>
        <v>29870.798999999999</v>
      </c>
      <c r="R357" s="31">
        <f>+(U357-G357)^2</f>
        <v>1.4371944489224105E-4</v>
      </c>
    </row>
    <row r="358" spans="1:18" x14ac:dyDescent="0.2">
      <c r="A358" s="30" t="s">
        <v>126</v>
      </c>
      <c r="B358" s="12" t="s">
        <v>48</v>
      </c>
      <c r="C358" s="34">
        <v>44919.279000000002</v>
      </c>
      <c r="D358" s="34"/>
      <c r="E358" s="31">
        <f>+(C358-C$7)/C$8</f>
        <v>-473.51428953297125</v>
      </c>
      <c r="F358" s="31">
        <f>ROUND(2*E358,0)/2</f>
        <v>-473.5</v>
      </c>
      <c r="G358" s="31">
        <f>+C358-(C$7+F358*C$8)</f>
        <v>-4.9269184964941815E-3</v>
      </c>
      <c r="I358" s="31">
        <f>G358</f>
        <v>-4.9269184964941815E-3</v>
      </c>
      <c r="J358" s="17"/>
      <c r="K358" s="31"/>
      <c r="L358" s="31"/>
      <c r="M358" s="31"/>
      <c r="N358" s="31"/>
      <c r="O358" s="31"/>
      <c r="P358" s="11">
        <f>+D$11+D$12*F358+D$13*F358^2</f>
        <v>1.2203894092585566E-4</v>
      </c>
      <c r="Q358" s="96">
        <f>+C358-15018.5</f>
        <v>29900.779000000002</v>
      </c>
      <c r="R358" s="31">
        <f>+(U358-G358)^2</f>
        <v>2.4274525871096487E-5</v>
      </c>
    </row>
    <row r="359" spans="1:18" x14ac:dyDescent="0.2">
      <c r="A359" s="30" t="s">
        <v>127</v>
      </c>
      <c r="B359" s="12" t="s">
        <v>48</v>
      </c>
      <c r="C359" s="34">
        <v>44972.720999999998</v>
      </c>
      <c r="D359" s="34"/>
      <c r="E359" s="31">
        <f>+(C359-C$7)/C$8</f>
        <v>-318.51655175109903</v>
      </c>
      <c r="F359" s="31">
        <f>ROUND(2*E359,0)/2</f>
        <v>-318.5</v>
      </c>
      <c r="G359" s="31">
        <f>+C359-(C$7+F359*C$8)</f>
        <v>-5.706913500034716E-3</v>
      </c>
      <c r="I359" s="31">
        <f>G359</f>
        <v>-5.706913500034716E-3</v>
      </c>
      <c r="J359" s="17"/>
      <c r="K359" s="31"/>
      <c r="L359" s="31"/>
      <c r="M359" s="31"/>
      <c r="N359" s="31"/>
      <c r="O359" s="31"/>
      <c r="P359" s="11">
        <f>+D$11+D$12*F359+D$13*F359^2</f>
        <v>8.1826673212131494E-5</v>
      </c>
      <c r="Q359" s="96">
        <f>+C359-15018.5</f>
        <v>29954.220999999998</v>
      </c>
      <c r="R359" s="31">
        <f>+(U359-G359)^2</f>
        <v>3.2568861696878494E-5</v>
      </c>
    </row>
    <row r="360" spans="1:18" x14ac:dyDescent="0.2">
      <c r="A360" s="30" t="s">
        <v>128</v>
      </c>
      <c r="B360" s="12"/>
      <c r="C360" s="34">
        <v>45036.688000000002</v>
      </c>
      <c r="D360" s="34"/>
      <c r="E360" s="31">
        <f>+(C360-C$7)/C$8</f>
        <v>-132.9931751429161</v>
      </c>
      <c r="F360" s="31">
        <f>ROUND(2*E360,0)/2</f>
        <v>-133</v>
      </c>
      <c r="G360" s="31">
        <f>+C360-(C$7+F360*C$8)</f>
        <v>2.3531570041086525E-3</v>
      </c>
      <c r="I360" s="31">
        <f>G360</f>
        <v>2.3531570041086525E-3</v>
      </c>
      <c r="J360" s="17"/>
      <c r="K360" s="31"/>
      <c r="L360" s="31"/>
      <c r="M360" s="31"/>
      <c r="N360" s="31"/>
      <c r="O360" s="31"/>
      <c r="P360" s="11">
        <f>+D$11+D$12*F360+D$13*F360^2</f>
        <v>3.4042194035960663E-5</v>
      </c>
      <c r="Q360" s="96">
        <f>+C360-15018.5</f>
        <v>30018.188000000002</v>
      </c>
      <c r="R360" s="31">
        <f>+(U360-G360)^2</f>
        <v>5.5373478859856087E-6</v>
      </c>
    </row>
    <row r="361" spans="1:18" x14ac:dyDescent="0.2">
      <c r="A361" s="30" t="s">
        <v>128</v>
      </c>
      <c r="B361" s="12" t="s">
        <v>48</v>
      </c>
      <c r="C361" s="34">
        <v>45060.656000000003</v>
      </c>
      <c r="D361" s="34"/>
      <c r="E361" s="31">
        <f>+(C361-C$7)/C$8</f>
        <v>-63.478827267530718</v>
      </c>
      <c r="F361" s="31">
        <f>ROUND(2*E361,0)/2</f>
        <v>-63.5</v>
      </c>
      <c r="G361" s="31">
        <f>+C361-(C$7+F361*C$8)</f>
        <v>7.300191507965792E-3</v>
      </c>
      <c r="I361" s="31">
        <f>G361</f>
        <v>7.300191507965792E-3</v>
      </c>
      <c r="J361" s="17"/>
      <c r="K361" s="31"/>
      <c r="L361" s="31"/>
      <c r="M361" s="31"/>
      <c r="N361" s="31"/>
      <c r="O361" s="31"/>
      <c r="P361" s="11">
        <f>+D$11+D$12*F361+D$13*F361^2</f>
        <v>1.6234660359577049E-5</v>
      </c>
      <c r="Q361" s="96">
        <f>+C361-15018.5</f>
        <v>30042.156000000003</v>
      </c>
      <c r="R361" s="31">
        <f>+(U361-G361)^2</f>
        <v>5.3292796052975861E-5</v>
      </c>
    </row>
    <row r="362" spans="1:18" x14ac:dyDescent="0.2">
      <c r="A362" s="30" t="s">
        <v>129</v>
      </c>
      <c r="B362" s="12"/>
      <c r="C362" s="34">
        <v>45064.616000000002</v>
      </c>
      <c r="D362" s="34"/>
      <c r="E362" s="31">
        <f>+(C362-C$7)/C$8</f>
        <v>-51.99364629346293</v>
      </c>
      <c r="F362" s="31">
        <f>ROUND(2*E362,0)/2</f>
        <v>-52</v>
      </c>
      <c r="G362" s="31">
        <f>+C362-(C$7+F362*C$8)</f>
        <v>2.1907080008531921E-3</v>
      </c>
      <c r="I362" s="31">
        <f>G362</f>
        <v>2.1907080008531921E-3</v>
      </c>
      <c r="J362" s="17"/>
      <c r="K362" s="31"/>
      <c r="L362" s="31"/>
      <c r="M362" s="31"/>
      <c r="N362" s="31"/>
      <c r="O362" s="31"/>
      <c r="P362" s="11">
        <f>+D$11+D$12*F362+D$13*F362^2</f>
        <v>1.3293111972350059E-5</v>
      </c>
      <c r="Q362" s="96">
        <f>+C362-15018.5</f>
        <v>30046.116000000002</v>
      </c>
      <c r="R362" s="31">
        <f>+(U362-G362)^2</f>
        <v>4.7992015450021893E-6</v>
      </c>
    </row>
    <row r="363" spans="1:18" x14ac:dyDescent="0.2">
      <c r="A363" s="37" t="s">
        <v>130</v>
      </c>
      <c r="B363" s="38" t="s">
        <v>48</v>
      </c>
      <c r="C363" s="39">
        <v>45078.578500000003</v>
      </c>
      <c r="D363" s="39"/>
      <c r="E363" s="31">
        <f>+(C363-C$7)/C$8</f>
        <v>-11.498232316070609</v>
      </c>
      <c r="F363" s="31">
        <f>ROUND(2*E363,0)/2</f>
        <v>-11.5</v>
      </c>
      <c r="G363" s="31">
        <f>+C363-(C$7+F363*C$8)</f>
        <v>6.0948350437683985E-4</v>
      </c>
      <c r="I363" s="31"/>
      <c r="J363" s="30">
        <f>G363</f>
        <v>6.0948350437683985E-4</v>
      </c>
      <c r="K363" s="31"/>
      <c r="L363" s="31"/>
      <c r="M363" s="31"/>
      <c r="N363" s="31"/>
      <c r="O363" s="31"/>
      <c r="P363" s="11">
        <f>+D$11+D$12*F363+D$13*F363^2</f>
        <v>2.9450998492000694E-6</v>
      </c>
      <c r="Q363" s="96">
        <f>+C363-15018.5</f>
        <v>30060.078500000003</v>
      </c>
      <c r="R363" s="31">
        <f>+(U363-G363)^2</f>
        <v>3.7147014210747336E-7</v>
      </c>
    </row>
    <row r="364" spans="1:18" x14ac:dyDescent="0.2">
      <c r="A364" s="30" t="s">
        <v>131</v>
      </c>
      <c r="B364" s="12"/>
      <c r="C364" s="34">
        <v>45082.542999999998</v>
      </c>
      <c r="D364" s="34"/>
      <c r="E364" s="31">
        <f>+(C364-C$7)/C$8</f>
        <v>0</v>
      </c>
      <c r="F364" s="31">
        <f>ROUND(2*E364,0)/2</f>
        <v>0</v>
      </c>
      <c r="G364" s="31">
        <f>+C364-(C$7+F364*C$8)</f>
        <v>0</v>
      </c>
      <c r="H364" s="31"/>
      <c r="I364" s="31">
        <f>G364</f>
        <v>0</v>
      </c>
      <c r="J364" s="17"/>
      <c r="K364" s="31"/>
      <c r="L364" s="31"/>
      <c r="M364" s="31"/>
      <c r="N364" s="31"/>
      <c r="O364" s="31"/>
      <c r="P364" s="11">
        <f>+D$11+D$12*F364+D$13*F364^2</f>
        <v>9.9993763665685988E-9</v>
      </c>
      <c r="Q364" s="96">
        <f>+C364-15018.5</f>
        <v>30064.042999999998</v>
      </c>
      <c r="R364" s="31">
        <f>+(U364-G364)^2</f>
        <v>0</v>
      </c>
    </row>
    <row r="365" spans="1:18" x14ac:dyDescent="0.2">
      <c r="A365" s="37" t="s">
        <v>130</v>
      </c>
      <c r="B365" s="38" t="s">
        <v>46</v>
      </c>
      <c r="C365" s="39">
        <v>45082.542999999998</v>
      </c>
      <c r="D365" s="39"/>
      <c r="E365" s="31">
        <f>+(C365-C$7)/C$8</f>
        <v>0</v>
      </c>
      <c r="F365" s="31">
        <f>ROUND(2*E365,0)/2</f>
        <v>0</v>
      </c>
      <c r="G365" s="31">
        <f>+C365-(C$7+F365*C$8)</f>
        <v>0</v>
      </c>
      <c r="I365" s="31">
        <f>G365</f>
        <v>0</v>
      </c>
      <c r="J365" s="17"/>
      <c r="K365" s="31"/>
      <c r="L365" s="31"/>
      <c r="M365" s="31"/>
      <c r="N365" s="31"/>
      <c r="O365" s="31"/>
      <c r="P365" s="11">
        <f>+D$11+D$12*F365+D$13*F365^2</f>
        <v>9.9993763665685988E-9</v>
      </c>
      <c r="Q365" s="96">
        <f>+C365-15018.5</f>
        <v>30064.042999999998</v>
      </c>
      <c r="R365" s="31">
        <f>+(U365-G365)^2</f>
        <v>0</v>
      </c>
    </row>
    <row r="366" spans="1:18" x14ac:dyDescent="0.2">
      <c r="A366" s="30" t="s">
        <v>129</v>
      </c>
      <c r="B366" s="12"/>
      <c r="C366" s="34">
        <v>45092.550999999999</v>
      </c>
      <c r="D366" s="34"/>
      <c r="E366" s="31">
        <f>+(C366-C$7)/C$8</f>
        <v>29.026184643564267</v>
      </c>
      <c r="F366" s="31">
        <f>ROUND(2*E366,0)/2</f>
        <v>29</v>
      </c>
      <c r="G366" s="31">
        <f>+C366-(C$7+F366*C$8)</f>
        <v>9.0282590026617981E-3</v>
      </c>
      <c r="I366" s="31">
        <f>G366</f>
        <v>9.0282590026617981E-3</v>
      </c>
      <c r="J366" s="17"/>
      <c r="K366" s="31"/>
      <c r="L366" s="31"/>
      <c r="M366" s="31"/>
      <c r="N366" s="31"/>
      <c r="O366" s="31"/>
      <c r="P366" s="11">
        <f>+D$11+D$12*F366+D$13*F366^2</f>
        <v>-7.3852263348463799E-6</v>
      </c>
      <c r="Q366" s="96">
        <f>+C366-15018.5</f>
        <v>30074.050999999999</v>
      </c>
      <c r="R366" s="31">
        <f>+(U366-G366)^2</f>
        <v>8.1509460619143801E-5</v>
      </c>
    </row>
    <row r="367" spans="1:18" x14ac:dyDescent="0.2">
      <c r="A367" s="30" t="s">
        <v>129</v>
      </c>
      <c r="B367" s="12"/>
      <c r="C367" s="34">
        <v>45104.601999999999</v>
      </c>
      <c r="D367" s="34"/>
      <c r="E367" s="31">
        <f>+(C367-C$7)/C$8</f>
        <v>63.977678562381293</v>
      </c>
      <c r="F367" s="31">
        <f>ROUND(2*E367,0)/2</f>
        <v>64</v>
      </c>
      <c r="G367" s="31">
        <f>+C367-(C$7+F367*C$8)</f>
        <v>-7.6962559978710487E-3</v>
      </c>
      <c r="I367" s="31">
        <f>G367</f>
        <v>-7.6962559978710487E-3</v>
      </c>
      <c r="J367" s="17"/>
      <c r="K367" s="31"/>
      <c r="L367" s="31"/>
      <c r="M367" s="31"/>
      <c r="N367" s="31"/>
      <c r="O367" s="31"/>
      <c r="P367" s="11">
        <f>+D$11+D$12*F367+D$13*F367^2</f>
        <v>-1.6298422383525111E-5</v>
      </c>
      <c r="Q367" s="96">
        <f>+C367-15018.5</f>
        <v>30086.101999999999</v>
      </c>
      <c r="R367" s="31">
        <f>+(U367-G367)^2</f>
        <v>5.923235638476609E-5</v>
      </c>
    </row>
    <row r="368" spans="1:18" x14ac:dyDescent="0.2">
      <c r="A368" s="30" t="s">
        <v>129</v>
      </c>
      <c r="B368" s="12" t="s">
        <v>48</v>
      </c>
      <c r="C368" s="34">
        <v>45105.470999999998</v>
      </c>
      <c r="D368" s="34"/>
      <c r="E368" s="31">
        <f>+(C368-C$7)/C$8</f>
        <v>66.498037720576519</v>
      </c>
      <c r="F368" s="31">
        <f>ROUND(2*E368,0)/2</f>
        <v>66.5</v>
      </c>
      <c r="G368" s="31">
        <f>+C368-(C$7+F368*C$8)</f>
        <v>-6.7657850013347343E-4</v>
      </c>
      <c r="I368" s="31">
        <f>G368</f>
        <v>-6.7657850013347343E-4</v>
      </c>
      <c r="J368" s="17"/>
      <c r="K368" s="31"/>
      <c r="L368" s="31"/>
      <c r="M368" s="31"/>
      <c r="N368" s="31"/>
      <c r="O368" s="31"/>
      <c r="P368" s="11">
        <f>+D$11+D$12*F368+D$13*F368^2</f>
        <v>-1.693457381607279E-5</v>
      </c>
      <c r="Q368" s="96">
        <f>+C368-15018.5</f>
        <v>30086.970999999998</v>
      </c>
      <c r="R368" s="31">
        <f>+(U368-G368)^2</f>
        <v>4.577584668428605E-7</v>
      </c>
    </row>
    <row r="369" spans="1:18" x14ac:dyDescent="0.2">
      <c r="A369" s="30" t="s">
        <v>129</v>
      </c>
      <c r="B369" s="12" t="s">
        <v>48</v>
      </c>
      <c r="C369" s="34">
        <v>45115.468000000001</v>
      </c>
      <c r="D369" s="34"/>
      <c r="E369" s="31">
        <f>+(C369-C$7)/C$8</f>
        <v>95.4923190836613</v>
      </c>
      <c r="F369" s="31">
        <f>ROUND(2*E369,0)/2</f>
        <v>95.5</v>
      </c>
      <c r="G369" s="31">
        <f>+C369-(C$7+F369*C$8)</f>
        <v>-2.6483194960746914E-3</v>
      </c>
      <c r="I369" s="31">
        <f>G369</f>
        <v>-2.6483194960746914E-3</v>
      </c>
      <c r="J369" s="17"/>
      <c r="K369" s="31"/>
      <c r="L369" s="31"/>
      <c r="M369" s="31"/>
      <c r="N369" s="31"/>
      <c r="O369" s="31"/>
      <c r="P369" s="11">
        <f>+D$11+D$12*F369+D$13*F369^2</f>
        <v>-2.4309005542490021E-5</v>
      </c>
      <c r="Q369" s="96">
        <f>+C369-15018.5</f>
        <v>30096.968000000001</v>
      </c>
      <c r="R369" s="31">
        <f>+(U369-G369)^2</f>
        <v>7.0135961532893075E-6</v>
      </c>
    </row>
    <row r="370" spans="1:18" x14ac:dyDescent="0.2">
      <c r="A370" s="30" t="s">
        <v>132</v>
      </c>
      <c r="B370" s="12"/>
      <c r="C370" s="34">
        <v>45138.400000000001</v>
      </c>
      <c r="D370" s="34"/>
      <c r="E370" s="31">
        <f>+(C370-C$7)/C$8</f>
        <v>162.00195799714328</v>
      </c>
      <c r="F370" s="31">
        <f>ROUND(2*E370,0)/2</f>
        <v>162</v>
      </c>
      <c r="G370" s="31">
        <f>+C370-(C$7+F370*C$8)</f>
        <v>6.7510200460674241E-4</v>
      </c>
      <c r="I370" s="31">
        <f>G370</f>
        <v>6.7510200460674241E-4</v>
      </c>
      <c r="J370" s="17"/>
      <c r="K370" s="31"/>
      <c r="L370" s="31"/>
      <c r="M370" s="31"/>
      <c r="N370" s="31"/>
      <c r="O370" s="31"/>
      <c r="P370" s="11">
        <f>+D$11+D$12*F370+D$13*F370^2</f>
        <v>-4.1185101991895208E-5</v>
      </c>
      <c r="Q370" s="96">
        <f>+C370-15018.5</f>
        <v>30119.9</v>
      </c>
      <c r="R370" s="31">
        <f>+(U370-G370)^2</f>
        <v>4.5576271662404205E-7</v>
      </c>
    </row>
    <row r="371" spans="1:18" x14ac:dyDescent="0.2">
      <c r="A371" s="30" t="s">
        <v>132</v>
      </c>
      <c r="B371" s="12"/>
      <c r="C371" s="34">
        <v>45158.400999999998</v>
      </c>
      <c r="D371" s="34"/>
      <c r="E371" s="31">
        <f>+(C371-C$7)/C$8</f>
        <v>220.01082281086576</v>
      </c>
      <c r="F371" s="31">
        <f>ROUND(2*E371,0)/2</f>
        <v>220</v>
      </c>
      <c r="G371" s="31">
        <f>+C371-(C$7+F371*C$8)</f>
        <v>3.7316200032364577E-3</v>
      </c>
      <c r="I371" s="31">
        <f>G371</f>
        <v>3.7316200032364577E-3</v>
      </c>
      <c r="J371" s="17"/>
      <c r="K371" s="31"/>
      <c r="L371" s="31"/>
      <c r="M371" s="31"/>
      <c r="N371" s="31"/>
      <c r="O371" s="31"/>
      <c r="P371" s="11">
        <f>+D$11+D$12*F371+D$13*F371^2</f>
        <v>-5.5865173314578416E-5</v>
      </c>
      <c r="Q371" s="96">
        <f>+C371-15018.5</f>
        <v>30139.900999999998</v>
      </c>
      <c r="R371" s="31">
        <f>+(U371-G371)^2</f>
        <v>1.392498784855446E-5</v>
      </c>
    </row>
    <row r="372" spans="1:18" x14ac:dyDescent="0.2">
      <c r="A372" s="30" t="s">
        <v>133</v>
      </c>
      <c r="B372" s="12" t="s">
        <v>48</v>
      </c>
      <c r="C372" s="34">
        <v>45193.396999999997</v>
      </c>
      <c r="D372" s="34"/>
      <c r="E372" s="31">
        <f>+(C372-C$7)/C$8</f>
        <v>321.50965952009699</v>
      </c>
      <c r="F372" s="31">
        <f>ROUND(2*E372,0)/2</f>
        <v>321.5</v>
      </c>
      <c r="G372" s="31">
        <f>+C372-(C$7+F372*C$8)</f>
        <v>3.3305265023955144E-3</v>
      </c>
      <c r="I372" s="31">
        <f>G372</f>
        <v>3.3305265023955144E-3</v>
      </c>
      <c r="J372" s="17"/>
      <c r="K372" s="31"/>
      <c r="L372" s="31"/>
      <c r="M372" s="31"/>
      <c r="N372" s="31"/>
      <c r="O372" s="31"/>
      <c r="P372" s="11">
        <f>+D$11+D$12*F372+D$13*F372^2</f>
        <v>-8.1468018114144638E-5</v>
      </c>
      <c r="Q372" s="96">
        <f>+C372-15018.5</f>
        <v>30174.896999999997</v>
      </c>
      <c r="R372" s="31">
        <f>+(U372-G372)^2</f>
        <v>1.1092406783158898E-5</v>
      </c>
    </row>
    <row r="373" spans="1:18" x14ac:dyDescent="0.2">
      <c r="A373" s="30" t="s">
        <v>133</v>
      </c>
      <c r="B373" s="12"/>
      <c r="C373" s="34">
        <v>45200.461000000003</v>
      </c>
      <c r="D373" s="34"/>
      <c r="E373" s="31">
        <f>+(C373-C$7)/C$8</f>
        <v>341.99736618699063</v>
      </c>
      <c r="F373" s="31">
        <f>ROUND(2*E373,0)/2</f>
        <v>342</v>
      </c>
      <c r="G373" s="31">
        <f>+C373-(C$7+F373*C$8)</f>
        <v>-9.0811799600487575E-4</v>
      </c>
      <c r="I373" s="31">
        <f>G373</f>
        <v>-9.0811799600487575E-4</v>
      </c>
      <c r="J373" s="17"/>
      <c r="K373" s="31"/>
      <c r="L373" s="31"/>
      <c r="M373" s="31"/>
      <c r="N373" s="31"/>
      <c r="O373" s="31"/>
      <c r="P373" s="11">
        <f>+D$11+D$12*F373+D$13*F373^2</f>
        <v>-8.6625552556169011E-5</v>
      </c>
      <c r="Q373" s="96">
        <f>+C373-15018.5</f>
        <v>30181.961000000003</v>
      </c>
      <c r="R373" s="31">
        <f>+(U373-G373)^2</f>
        <v>8.2467829466791147E-7</v>
      </c>
    </row>
    <row r="374" spans="1:18" x14ac:dyDescent="0.2">
      <c r="A374" s="30" t="s">
        <v>122</v>
      </c>
      <c r="B374" s="12"/>
      <c r="C374" s="34">
        <v>45208.394999999997</v>
      </c>
      <c r="D374" s="34"/>
      <c r="E374" s="31">
        <f>+(C374-C$7)/C$8</f>
        <v>365.00833231027428</v>
      </c>
      <c r="F374" s="31">
        <f>ROUND(2*E374,0)/2</f>
        <v>365</v>
      </c>
      <c r="G374" s="31">
        <f>+C374-(C$7+F374*C$8)</f>
        <v>2.8729149998980574E-3</v>
      </c>
      <c r="I374" s="31">
        <f>G374</f>
        <v>2.8729149998980574E-3</v>
      </c>
      <c r="J374" s="31"/>
      <c r="K374" s="31"/>
      <c r="L374" s="31"/>
      <c r="M374" s="31"/>
      <c r="N374" s="31"/>
      <c r="O374" s="31"/>
      <c r="P374" s="11">
        <f>+D$11+D$12*F374+D$13*F374^2</f>
        <v>-9.2406660684687551E-5</v>
      </c>
      <c r="Q374" s="96">
        <f>+C374-15018.5</f>
        <v>30189.894999999997</v>
      </c>
      <c r="R374" s="31">
        <f>+(U374-G374)^2</f>
        <v>8.2536405966392553E-6</v>
      </c>
    </row>
    <row r="375" spans="1:18" x14ac:dyDescent="0.2">
      <c r="A375" s="30" t="s">
        <v>133</v>
      </c>
      <c r="B375" s="12"/>
      <c r="C375" s="34">
        <v>45216.326000000001</v>
      </c>
      <c r="D375" s="34"/>
      <c r="E375" s="31">
        <f>+(C375-C$7)/C$8</f>
        <v>388.01059753891042</v>
      </c>
      <c r="F375" s="31">
        <f>ROUND(2*E375,0)/2</f>
        <v>388</v>
      </c>
      <c r="G375" s="31">
        <f>+C375-(C$7+F375*C$8)</f>
        <v>3.6539480061037466E-3</v>
      </c>
      <c r="I375" s="31">
        <f>G375</f>
        <v>3.6539480061037466E-3</v>
      </c>
      <c r="J375" s="17"/>
      <c r="K375" s="31"/>
      <c r="L375" s="31"/>
      <c r="M375" s="31"/>
      <c r="N375" s="31"/>
      <c r="O375" s="31"/>
      <c r="P375" s="11">
        <f>+D$11+D$12*F375+D$13*F375^2</f>
        <v>-9.8182064888934899E-5</v>
      </c>
      <c r="Q375" s="96">
        <f>+C375-15018.5</f>
        <v>30197.826000000001</v>
      </c>
      <c r="R375" s="31">
        <f>+(U375-G375)^2</f>
        <v>1.3351336031309545E-5</v>
      </c>
    </row>
    <row r="376" spans="1:18" x14ac:dyDescent="0.2">
      <c r="A376" s="30" t="s">
        <v>133</v>
      </c>
      <c r="B376" s="12"/>
      <c r="C376" s="34">
        <v>45217.36</v>
      </c>
      <c r="D376" s="34"/>
      <c r="E376" s="31">
        <f>+(C376-C$7)/C$8</f>
        <v>391.00950590436111</v>
      </c>
      <c r="F376" s="31">
        <f>ROUND(2*E376,0)/2</f>
        <v>391</v>
      </c>
      <c r="G376" s="31">
        <f>+C376-(C$7+F376*C$8)</f>
        <v>3.277561001596041E-3</v>
      </c>
      <c r="I376" s="31">
        <f>G376</f>
        <v>3.277561001596041E-3</v>
      </c>
      <c r="J376" s="17"/>
      <c r="K376" s="31"/>
      <c r="L376" s="31"/>
      <c r="M376" s="31"/>
      <c r="N376" s="31"/>
      <c r="O376" s="31"/>
      <c r="P376" s="11">
        <f>+D$11+D$12*F376+D$13*F376^2</f>
        <v>-9.8934957964637153E-5</v>
      </c>
      <c r="Q376" s="96">
        <f>+C376-15018.5</f>
        <v>30198.86</v>
      </c>
      <c r="R376" s="31">
        <f>+(U376-G376)^2</f>
        <v>1.0742406119183243E-5</v>
      </c>
    </row>
    <row r="377" spans="1:18" x14ac:dyDescent="0.2">
      <c r="A377" s="30" t="s">
        <v>133</v>
      </c>
      <c r="B377" s="12" t="s">
        <v>48</v>
      </c>
      <c r="C377" s="34">
        <v>45222.349000000002</v>
      </c>
      <c r="D377" s="34"/>
      <c r="E377" s="31">
        <f>+(C377-C$7)/C$8</f>
        <v>405.47909375275827</v>
      </c>
      <c r="F377" s="31">
        <f>ROUND(2*E377,0)/2</f>
        <v>405.5</v>
      </c>
      <c r="G377" s="31">
        <f>+C377-(C$7+F377*C$8)</f>
        <v>-7.2083094928530045E-3</v>
      </c>
      <c r="I377" s="31">
        <f>G377</f>
        <v>-7.2083094928530045E-3</v>
      </c>
      <c r="J377" s="17"/>
      <c r="K377" s="31"/>
      <c r="L377" s="31"/>
      <c r="M377" s="31"/>
      <c r="N377" s="31"/>
      <c r="O377" s="31"/>
      <c r="P377" s="11">
        <f>+D$11+D$12*F377+D$13*F377^2</f>
        <v>-1.0257257313854921E-4</v>
      </c>
      <c r="Q377" s="96">
        <f>+C377-15018.5</f>
        <v>30203.849000000002</v>
      </c>
      <c r="R377" s="31">
        <f>+(U377-G377)^2</f>
        <v>5.195972574475474E-5</v>
      </c>
    </row>
    <row r="378" spans="1:18" x14ac:dyDescent="0.2">
      <c r="A378" s="30" t="s">
        <v>134</v>
      </c>
      <c r="B378" s="12"/>
      <c r="C378" s="34">
        <v>45228.391000000003</v>
      </c>
      <c r="D378" s="34"/>
      <c r="E378" s="31">
        <f>+(C378-C$7)/C$8</f>
        <v>423.00269563289658</v>
      </c>
      <c r="F378" s="31">
        <f>ROUND(2*E378,0)/2</f>
        <v>423</v>
      </c>
      <c r="G378" s="31">
        <f>+C378-(C$7+F378*C$8)</f>
        <v>9.2943300842307508E-4</v>
      </c>
      <c r="I378" s="31">
        <f>G378</f>
        <v>9.2943300842307508E-4</v>
      </c>
      <c r="J378" s="17"/>
      <c r="K378" s="31"/>
      <c r="L378" s="31"/>
      <c r="M378" s="31"/>
      <c r="N378" s="31"/>
      <c r="O378" s="31"/>
      <c r="P378" s="11">
        <f>+D$11+D$12*F378+D$13*F378^2</f>
        <v>-1.0695977925809162E-4</v>
      </c>
      <c r="Q378" s="96">
        <f>+C378-15018.5</f>
        <v>30209.891000000003</v>
      </c>
      <c r="R378" s="31">
        <f>+(U378-G378)^2</f>
        <v>8.6384571714636795E-7</v>
      </c>
    </row>
    <row r="379" spans="1:18" x14ac:dyDescent="0.2">
      <c r="A379" s="30" t="s">
        <v>134</v>
      </c>
      <c r="B379" s="12" t="s">
        <v>48</v>
      </c>
      <c r="C379" s="34">
        <v>45231.317000000003</v>
      </c>
      <c r="D379" s="34"/>
      <c r="E379" s="31">
        <f>+(C379-C$7)/C$8</f>
        <v>431.4889682415137</v>
      </c>
      <c r="F379" s="31">
        <f>ROUND(2*E379,0)/2</f>
        <v>431.5</v>
      </c>
      <c r="G379" s="31">
        <f>+C379-(C$7+F379*C$8)</f>
        <v>-3.8036634941818193E-3</v>
      </c>
      <c r="I379" s="31">
        <f>G379</f>
        <v>-3.8036634941818193E-3</v>
      </c>
      <c r="J379" s="17"/>
      <c r="K379" s="31"/>
      <c r="L379" s="31"/>
      <c r="M379" s="31"/>
      <c r="N379" s="31"/>
      <c r="O379" s="31"/>
      <c r="P379" s="11">
        <f>+D$11+D$12*F379+D$13*F379^2</f>
        <v>-1.0908951648228423E-4</v>
      </c>
      <c r="Q379" s="96">
        <f>+C379-15018.5</f>
        <v>30212.817000000003</v>
      </c>
      <c r="R379" s="31">
        <f>+(U379-G379)^2</f>
        <v>1.4467855976971446E-5</v>
      </c>
    </row>
    <row r="380" spans="1:18" x14ac:dyDescent="0.2">
      <c r="A380" s="30" t="s">
        <v>135</v>
      </c>
      <c r="B380" s="12"/>
      <c r="C380" s="34">
        <v>45275.290999999997</v>
      </c>
      <c r="D380" s="34"/>
      <c r="E380" s="31">
        <f>+(C380-C$7)/C$8</f>
        <v>559.02668242174286</v>
      </c>
      <c r="F380" s="31">
        <f>ROUND(2*E380,0)/2</f>
        <v>559</v>
      </c>
      <c r="G380" s="31">
        <f>+C380-(C$7+F380*C$8)</f>
        <v>9.1998889984097332E-3</v>
      </c>
      <c r="I380" s="31">
        <f>G380</f>
        <v>9.1998889984097332E-3</v>
      </c>
      <c r="J380" s="17"/>
      <c r="K380" s="31"/>
      <c r="L380" s="31"/>
      <c r="M380" s="31"/>
      <c r="N380" s="31"/>
      <c r="O380" s="31"/>
      <c r="P380" s="11">
        <f>+D$11+D$12*F380+D$13*F380^2</f>
        <v>-1.4094209086893328E-4</v>
      </c>
      <c r="Q380" s="96">
        <f>+C380-15018.5</f>
        <v>30256.790999999997</v>
      </c>
      <c r="R380" s="31">
        <f>+(U380-G380)^2</f>
        <v>8.4637957583060449E-5</v>
      </c>
    </row>
    <row r="381" spans="1:18" x14ac:dyDescent="0.2">
      <c r="A381" s="30" t="s">
        <v>136</v>
      </c>
      <c r="B381" s="12"/>
      <c r="C381" s="34">
        <v>45386.648999999998</v>
      </c>
      <c r="D381" s="34"/>
      <c r="E381" s="31">
        <f>+(C381-C$7)/C$8</f>
        <v>881.99809224763294</v>
      </c>
      <c r="F381" s="31">
        <f>ROUND(2*E381,0)/2</f>
        <v>882</v>
      </c>
      <c r="G381" s="31">
        <f>+C381-(C$7+F381*C$8)</f>
        <v>-6.5777800045907497E-4</v>
      </c>
      <c r="I381" s="31">
        <f>G381</f>
        <v>-6.5777800045907497E-4</v>
      </c>
      <c r="J381" s="17"/>
      <c r="K381" s="31"/>
      <c r="L381" s="31"/>
      <c r="M381" s="31"/>
      <c r="N381" s="31"/>
      <c r="O381" s="31"/>
      <c r="P381" s="11">
        <f>+D$11+D$12*F381+D$13*F381^2</f>
        <v>-2.2085079294783007E-4</v>
      </c>
      <c r="Q381" s="96">
        <f>+C381-15018.5</f>
        <v>30368.148999999998</v>
      </c>
      <c r="R381" s="31">
        <f>+(U381-G381)^2</f>
        <v>4.3267189788793884E-7</v>
      </c>
    </row>
    <row r="382" spans="1:18" x14ac:dyDescent="0.2">
      <c r="A382" s="30" t="s">
        <v>136</v>
      </c>
      <c r="B382" s="12"/>
      <c r="C382" s="34">
        <v>45396.646999999997</v>
      </c>
      <c r="D382" s="34"/>
      <c r="E382" s="31">
        <f>+(C382-C$7)/C$8</f>
        <v>910.99527390893354</v>
      </c>
      <c r="F382" s="31">
        <f>ROUND(2*E382,0)/2</f>
        <v>911</v>
      </c>
      <c r="G382" s="31">
        <f>+C382-(C$7+F382*C$8)</f>
        <v>-1.629518999834545E-3</v>
      </c>
      <c r="I382" s="31">
        <f>G382</f>
        <v>-1.629518999834545E-3</v>
      </c>
      <c r="J382" s="17"/>
      <c r="K382" s="31"/>
      <c r="L382" s="31"/>
      <c r="M382" s="31"/>
      <c r="N382" s="31"/>
      <c r="O382" s="31"/>
      <c r="P382" s="11">
        <f>+D$11+D$12*F382+D$13*F382^2</f>
        <v>-2.2797022475543662E-4</v>
      </c>
      <c r="Q382" s="96">
        <f>+C382-15018.5</f>
        <v>30378.146999999997</v>
      </c>
      <c r="R382" s="31">
        <f>+(U382-G382)^2</f>
        <v>2.6553321708217755E-6</v>
      </c>
    </row>
    <row r="383" spans="1:18" x14ac:dyDescent="0.2">
      <c r="A383" s="30" t="s">
        <v>137</v>
      </c>
      <c r="B383" s="12" t="s">
        <v>48</v>
      </c>
      <c r="C383" s="34">
        <v>45437.514999999999</v>
      </c>
      <c r="D383" s="34"/>
      <c r="E383" s="31">
        <f>+(C383-C$7)/C$8</f>
        <v>1029.5246617999264</v>
      </c>
      <c r="F383" s="31">
        <f>ROUND(2*E383,0)/2</f>
        <v>1029.5</v>
      </c>
      <c r="G383" s="31">
        <f>+C383-(C$7+F383*C$8)</f>
        <v>8.5031944981892593E-3</v>
      </c>
      <c r="I383" s="31">
        <f>G383</f>
        <v>8.5031944981892593E-3</v>
      </c>
      <c r="J383" s="17"/>
      <c r="K383" s="31"/>
      <c r="L383" s="31"/>
      <c r="M383" s="31"/>
      <c r="N383" s="31"/>
      <c r="O383" s="31"/>
      <c r="P383" s="11">
        <f>+D$11+D$12*F383+D$13*F383^2</f>
        <v>-2.5696746409742144E-4</v>
      </c>
      <c r="Q383" s="96">
        <f>+C383-15018.5</f>
        <v>30419.014999999999</v>
      </c>
      <c r="R383" s="31">
        <f>+(U383-G383)^2</f>
        <v>7.2304316674036092E-5</v>
      </c>
    </row>
    <row r="384" spans="1:18" x14ac:dyDescent="0.2">
      <c r="A384" s="30" t="s">
        <v>137</v>
      </c>
      <c r="B384" s="12"/>
      <c r="C384" s="34">
        <v>45484.578000000001</v>
      </c>
      <c r="D384" s="34"/>
      <c r="E384" s="31">
        <f>+(C384-C$7)/C$8</f>
        <v>1166.0213971995963</v>
      </c>
      <c r="F384" s="31">
        <f>ROUND(2*E384,0)/2</f>
        <v>1166</v>
      </c>
      <c r="G384" s="31">
        <f>+C384-(C$7+F384*C$8)</f>
        <v>7.3775860000750981E-3</v>
      </c>
      <c r="I384" s="31">
        <f>G384</f>
        <v>7.3775860000750981E-3</v>
      </c>
      <c r="J384" s="17"/>
      <c r="K384" s="31"/>
      <c r="L384" s="31"/>
      <c r="M384" s="31"/>
      <c r="N384" s="31"/>
      <c r="O384" s="31"/>
      <c r="P384" s="11">
        <f>+D$11+D$12*F384+D$13*F384^2</f>
        <v>-2.9018169205542916E-4</v>
      </c>
      <c r="Q384" s="96">
        <f>+C384-15018.5</f>
        <v>30466.078000000001</v>
      </c>
      <c r="R384" s="31">
        <f>+(U384-G384)^2</f>
        <v>5.4428775188504087E-5</v>
      </c>
    </row>
    <row r="385" spans="1:18" x14ac:dyDescent="0.2">
      <c r="A385" s="30" t="s">
        <v>138</v>
      </c>
      <c r="B385" s="12"/>
      <c r="C385" s="34">
        <v>45489.396000000001</v>
      </c>
      <c r="D385" s="34"/>
      <c r="E385" s="31">
        <f>+(C385-C$7)/C$8</f>
        <v>1179.9950340513799</v>
      </c>
      <c r="F385" s="31">
        <f>ROUND(2*E385,0)/2</f>
        <v>1180</v>
      </c>
      <c r="G385" s="31">
        <f>+C385-(C$7+F385*C$8)</f>
        <v>-1.712220000626985E-3</v>
      </c>
      <c r="I385" s="31">
        <f>G385</f>
        <v>-1.712220000626985E-3</v>
      </c>
      <c r="J385" s="17"/>
      <c r="K385" s="31"/>
      <c r="L385" s="31"/>
      <c r="M385" s="31"/>
      <c r="N385" s="31"/>
      <c r="O385" s="31"/>
      <c r="P385" s="11">
        <f>+D$11+D$12*F385+D$13*F385^2</f>
        <v>-2.9357692021085433E-4</v>
      </c>
      <c r="Q385" s="96">
        <f>+C385-15018.5</f>
        <v>30470.896000000001</v>
      </c>
      <c r="R385" s="31">
        <f>+(U385-G385)^2</f>
        <v>2.9316973305470724E-6</v>
      </c>
    </row>
    <row r="386" spans="1:18" x14ac:dyDescent="0.2">
      <c r="A386" s="30" t="s">
        <v>138</v>
      </c>
      <c r="B386" s="12"/>
      <c r="C386" s="34">
        <v>45489.396999999997</v>
      </c>
      <c r="D386" s="34"/>
      <c r="E386" s="31">
        <f>+(C386-C$7)/C$8</f>
        <v>1179.9979343495959</v>
      </c>
      <c r="F386" s="31">
        <f>ROUND(2*E386,0)/2</f>
        <v>1180</v>
      </c>
      <c r="G386" s="31">
        <f>+C386-(C$7+F386*C$8)</f>
        <v>-7.1222000406123698E-4</v>
      </c>
      <c r="I386" s="31">
        <f>G386</f>
        <v>-7.1222000406123698E-4</v>
      </c>
      <c r="J386" s="17"/>
      <c r="K386" s="31"/>
      <c r="L386" s="31"/>
      <c r="M386" s="31"/>
      <c r="N386" s="31"/>
      <c r="O386" s="31"/>
      <c r="P386" s="11">
        <f>+D$11+D$12*F386+D$13*F386^2</f>
        <v>-2.9357692021085433E-4</v>
      </c>
      <c r="Q386" s="96">
        <f>+C386-15018.5</f>
        <v>30470.896999999997</v>
      </c>
      <c r="R386" s="31">
        <f>+(U386-G386)^2</f>
        <v>5.0725733418498842E-7</v>
      </c>
    </row>
    <row r="387" spans="1:18" x14ac:dyDescent="0.2">
      <c r="A387" s="30" t="s">
        <v>138</v>
      </c>
      <c r="B387" s="12" t="s">
        <v>48</v>
      </c>
      <c r="C387" s="34">
        <v>45508.535000000003</v>
      </c>
      <c r="D387" s="34"/>
      <c r="E387" s="31">
        <f>+(C387-C$7)/C$8</f>
        <v>1235.5038417945023</v>
      </c>
      <c r="F387" s="31">
        <f>ROUND(2*E387,0)/2</f>
        <v>1235.5</v>
      </c>
      <c r="G387" s="31">
        <f>+C387-(C$7+F387*C$8)</f>
        <v>1.3246205053292215E-3</v>
      </c>
      <c r="I387" s="31">
        <f>G387</f>
        <v>1.3246205053292215E-3</v>
      </c>
      <c r="J387" s="17"/>
      <c r="K387" s="31"/>
      <c r="L387" s="31"/>
      <c r="M387" s="31"/>
      <c r="N387" s="31"/>
      <c r="O387" s="31"/>
      <c r="P387" s="11">
        <f>+D$11+D$12*F387+D$13*F387^2</f>
        <v>-3.0701577935154321E-4</v>
      </c>
      <c r="Q387" s="96">
        <f>+C387-15018.5</f>
        <v>30490.035000000003</v>
      </c>
      <c r="R387" s="31">
        <f>+(U387-G387)^2</f>
        <v>1.7546194831386421E-6</v>
      </c>
    </row>
    <row r="388" spans="1:18" x14ac:dyDescent="0.2">
      <c r="A388" s="30" t="s">
        <v>138</v>
      </c>
      <c r="B388" s="12"/>
      <c r="C388" s="34">
        <v>45523.536999999997</v>
      </c>
      <c r="D388" s="34"/>
      <c r="E388" s="31">
        <f>+(C388-C$7)/C$8</f>
        <v>1279.014115777564</v>
      </c>
      <c r="F388" s="31">
        <f>ROUND(2*E388,0)/2</f>
        <v>1279</v>
      </c>
      <c r="G388" s="31">
        <f>+C388-(C$7+F388*C$8)</f>
        <v>4.8670089963707142E-3</v>
      </c>
      <c r="I388" s="31">
        <f>G388</f>
        <v>4.8670089963707142E-3</v>
      </c>
      <c r="J388" s="17"/>
      <c r="K388" s="31"/>
      <c r="L388" s="31"/>
      <c r="M388" s="31"/>
      <c r="N388" s="31"/>
      <c r="O388" s="31"/>
      <c r="P388" s="11">
        <f>+D$11+D$12*F388+D$13*F388^2</f>
        <v>-3.1752572187464348E-4</v>
      </c>
      <c r="Q388" s="96">
        <f>+C388-15018.5</f>
        <v>30505.036999999997</v>
      </c>
      <c r="R388" s="31">
        <f>+(U388-G388)^2</f>
        <v>2.3687776570753468E-5</v>
      </c>
    </row>
    <row r="389" spans="1:18" x14ac:dyDescent="0.2">
      <c r="A389" s="30" t="s">
        <v>138</v>
      </c>
      <c r="B389" s="12"/>
      <c r="C389" s="34">
        <v>45530.43</v>
      </c>
      <c r="D389" s="34"/>
      <c r="E389" s="31">
        <f>+(C389-C$7)/C$8</f>
        <v>1299.0058714478439</v>
      </c>
      <c r="F389" s="31">
        <f>ROUND(2*E389,0)/2</f>
        <v>1299</v>
      </c>
      <c r="G389" s="31">
        <f>+C389-(C$7+F389*C$8)</f>
        <v>2.024428998993244E-3</v>
      </c>
      <c r="I389" s="31">
        <f>G389</f>
        <v>2.024428998993244E-3</v>
      </c>
      <c r="J389" s="17"/>
      <c r="K389" s="31"/>
      <c r="L389" s="31"/>
      <c r="M389" s="31"/>
      <c r="N389" s="31"/>
      <c r="O389" s="31"/>
      <c r="P389" s="11">
        <f>+D$11+D$12*F389+D$13*F389^2</f>
        <v>-3.2235103249091021E-4</v>
      </c>
      <c r="Q389" s="96">
        <f>+C389-15018.5</f>
        <v>30511.93</v>
      </c>
      <c r="R389" s="31">
        <f>+(U389-G389)^2</f>
        <v>4.0983127719647884E-6</v>
      </c>
    </row>
    <row r="390" spans="1:18" x14ac:dyDescent="0.2">
      <c r="A390" s="30" t="s">
        <v>139</v>
      </c>
      <c r="B390" s="12"/>
      <c r="C390" s="34">
        <v>45541.470999999998</v>
      </c>
      <c r="D390" s="34"/>
      <c r="E390" s="31">
        <f>+(C390-C$7)/C$8</f>
        <v>1331.0280641586221</v>
      </c>
      <c r="F390" s="31">
        <f>ROUND(2*E390,0)/2</f>
        <v>1331</v>
      </c>
      <c r="G390" s="31">
        <f>+C390-(C$7+F390*C$8)</f>
        <v>9.6763010005815886E-3</v>
      </c>
      <c r="I390" s="31">
        <f>G390</f>
        <v>9.6763010005815886E-3</v>
      </c>
      <c r="J390" s="17"/>
      <c r="K390" s="31"/>
      <c r="L390" s="31"/>
      <c r="M390" s="31"/>
      <c r="N390" s="31"/>
      <c r="O390" s="31"/>
      <c r="P390" s="11">
        <f>+D$11+D$12*F390+D$13*F390^2</f>
        <v>-3.3006255846560687E-4</v>
      </c>
      <c r="Q390" s="96">
        <f>+C390-15018.5</f>
        <v>30522.970999999998</v>
      </c>
      <c r="R390" s="31">
        <f>+(U390-G390)^2</f>
        <v>9.3630801053856246E-5</v>
      </c>
    </row>
    <row r="391" spans="1:18" x14ac:dyDescent="0.2">
      <c r="A391" s="30" t="s">
        <v>140</v>
      </c>
      <c r="B391" s="12"/>
      <c r="C391" s="34">
        <v>45606.285000000003</v>
      </c>
      <c r="D391" s="34"/>
      <c r="E391" s="31">
        <f>+(C391-C$7)/C$8</f>
        <v>1519.0079933640411</v>
      </c>
      <c r="F391" s="31">
        <f>ROUND(2*E391,0)/2</f>
        <v>1519</v>
      </c>
      <c r="G391" s="31">
        <f>+C391-(C$7+F391*C$8)</f>
        <v>2.7560490052565001E-3</v>
      </c>
      <c r="I391" s="31">
        <f>G391</f>
        <v>2.7560490052565001E-3</v>
      </c>
      <c r="J391" s="17"/>
      <c r="K391" s="31"/>
      <c r="L391" s="31"/>
      <c r="M391" s="31"/>
      <c r="N391" s="31"/>
      <c r="O391" s="31"/>
      <c r="P391" s="11">
        <f>+D$11+D$12*F391+D$13*F391^2</f>
        <v>-3.7514479217956299E-4</v>
      </c>
      <c r="Q391" s="96">
        <f>+C391-15018.5</f>
        <v>30587.785000000003</v>
      </c>
      <c r="R391" s="31">
        <f>+(U391-G391)^2</f>
        <v>7.5958061193753441E-6</v>
      </c>
    </row>
    <row r="392" spans="1:18" x14ac:dyDescent="0.2">
      <c r="A392" s="30" t="s">
        <v>140</v>
      </c>
      <c r="B392" s="12"/>
      <c r="C392" s="34">
        <v>45606.290999999997</v>
      </c>
      <c r="D392" s="34"/>
      <c r="E392" s="31">
        <f>+(C392-C$7)/C$8</f>
        <v>1519.0253951533782</v>
      </c>
      <c r="F392" s="31">
        <f>ROUND(2*E392,0)/2</f>
        <v>1519</v>
      </c>
      <c r="G392" s="31">
        <f>+C392-(C$7+F392*C$8)</f>
        <v>8.7560489992029034E-3</v>
      </c>
      <c r="I392" s="31">
        <f>G392</f>
        <v>8.7560489992029034E-3</v>
      </c>
      <c r="J392" s="17"/>
      <c r="K392" s="31"/>
      <c r="L392" s="31"/>
      <c r="M392" s="31"/>
      <c r="N392" s="31"/>
      <c r="O392" s="31"/>
      <c r="P392" s="11">
        <f>+D$11+D$12*F392+D$13*F392^2</f>
        <v>-3.7514479217956299E-4</v>
      </c>
      <c r="Q392" s="96">
        <f>+C392-15018.5</f>
        <v>30587.790999999997</v>
      </c>
      <c r="R392" s="31">
        <f>+(U392-G392)^2</f>
        <v>7.6668394076442165E-5</v>
      </c>
    </row>
    <row r="393" spans="1:18" x14ac:dyDescent="0.2">
      <c r="A393" s="30" t="s">
        <v>141</v>
      </c>
      <c r="B393" s="12" t="s">
        <v>48</v>
      </c>
      <c r="C393" s="34">
        <v>45632.31</v>
      </c>
      <c r="D393" s="34"/>
      <c r="E393" s="31">
        <f>+(C393-C$7)/C$8</f>
        <v>1594.4882546898275</v>
      </c>
      <c r="F393" s="31">
        <f>ROUND(2*E393,0)/2</f>
        <v>1594.5</v>
      </c>
      <c r="G393" s="31">
        <f>+C393-(C$7+F393*C$8)</f>
        <v>-4.0496904985047877E-3</v>
      </c>
      <c r="I393" s="31">
        <f>G393</f>
        <v>-4.0496904985047877E-3</v>
      </c>
      <c r="J393" s="17"/>
      <c r="K393" s="31"/>
      <c r="L393" s="31"/>
      <c r="M393" s="31"/>
      <c r="N393" s="31"/>
      <c r="O393" s="31"/>
      <c r="P393" s="11">
        <f>+D$11+D$12*F393+D$13*F393^2</f>
        <v>-3.9314237086725138E-4</v>
      </c>
      <c r="Q393" s="96">
        <f>+C393-15018.5</f>
        <v>30613.809999999998</v>
      </c>
      <c r="R393" s="31">
        <f>+(U393-G393)^2</f>
        <v>1.6399993133679956E-5</v>
      </c>
    </row>
    <row r="394" spans="1:18" x14ac:dyDescent="0.2">
      <c r="A394" s="30" t="s">
        <v>142</v>
      </c>
      <c r="B394" s="12" t="s">
        <v>48</v>
      </c>
      <c r="C394" s="34">
        <v>45743.686000000002</v>
      </c>
      <c r="D394" s="34"/>
      <c r="E394" s="31">
        <f>+(C394-C$7)/C$8</f>
        <v>1917.5118698837921</v>
      </c>
      <c r="F394" s="31">
        <f>ROUND(2*E394,0)/2</f>
        <v>1917.5</v>
      </c>
      <c r="G394" s="31">
        <f>+C394-(C$7+F394*C$8)</f>
        <v>4.0926425062934868E-3</v>
      </c>
      <c r="I394" s="31">
        <f>G394</f>
        <v>4.0926425062934868E-3</v>
      </c>
      <c r="J394" s="17"/>
      <c r="K394" s="31"/>
      <c r="L394" s="31"/>
      <c r="M394" s="31"/>
      <c r="N394" s="31"/>
      <c r="O394" s="31"/>
      <c r="P394" s="11">
        <f>+D$11+D$12*F394+D$13*F394^2</f>
        <v>-4.6944469943529659E-4</v>
      </c>
      <c r="Q394" s="96">
        <f>+C394-15018.5</f>
        <v>30725.186000000002</v>
      </c>
      <c r="R394" s="31">
        <f>+(U394-G394)^2</f>
        <v>1.6749722684320232E-5</v>
      </c>
    </row>
    <row r="395" spans="1:18" x14ac:dyDescent="0.2">
      <c r="A395" s="30" t="s">
        <v>142</v>
      </c>
      <c r="B395" s="12" t="s">
        <v>48</v>
      </c>
      <c r="C395" s="34">
        <v>45772.658000000003</v>
      </c>
      <c r="D395" s="34"/>
      <c r="E395" s="31">
        <f>+(C395-C$7)/C$8</f>
        <v>2001.5393100809597</v>
      </c>
      <c r="F395" s="31">
        <f>ROUND(2*E395,0)/2</f>
        <v>2001.5</v>
      </c>
      <c r="G395" s="31">
        <f>+C395-(C$7+F395*C$8)</f>
        <v>1.3553806507843547E-2</v>
      </c>
      <c r="I395" s="31">
        <f>G395</f>
        <v>1.3553806507843547E-2</v>
      </c>
      <c r="J395" s="17"/>
      <c r="K395" s="31"/>
      <c r="L395" s="31"/>
      <c r="M395" s="31"/>
      <c r="N395" s="31"/>
      <c r="O395" s="31"/>
      <c r="P395" s="11">
        <f>+D$11+D$12*F395+D$13*F395^2</f>
        <v>-4.8910371399941955E-4</v>
      </c>
      <c r="Q395" s="96">
        <f>+C395-15018.5</f>
        <v>30754.158000000003</v>
      </c>
      <c r="R395" s="31">
        <f>+(U395-G395)^2</f>
        <v>1.8370567085206207E-4</v>
      </c>
    </row>
    <row r="396" spans="1:18" x14ac:dyDescent="0.2">
      <c r="A396" s="30" t="s">
        <v>143</v>
      </c>
      <c r="B396" s="12" t="s">
        <v>48</v>
      </c>
      <c r="C396" s="34">
        <v>45817.468999999997</v>
      </c>
      <c r="D396" s="34"/>
      <c r="E396" s="31">
        <f>+(C396-C$7)/C$8</f>
        <v>2131.5045738761614</v>
      </c>
      <c r="F396" s="31">
        <f>ROUND(2*E396,0)/2</f>
        <v>2131.5</v>
      </c>
      <c r="G396" s="31">
        <f>+C396-(C$7+F396*C$8)</f>
        <v>1.5770364989293739E-3</v>
      </c>
      <c r="I396" s="31">
        <f>G396</f>
        <v>1.5770364989293739E-3</v>
      </c>
      <c r="J396" s="17"/>
      <c r="K396" s="31"/>
      <c r="L396" s="31"/>
      <c r="M396" s="31"/>
      <c r="N396" s="31"/>
      <c r="O396" s="31"/>
      <c r="P396" s="11">
        <f>+D$11+D$12*F396+D$13*F396^2</f>
        <v>-5.1937839530060185E-4</v>
      </c>
      <c r="Q396" s="96">
        <f>+C396-15018.5</f>
        <v>30798.968999999997</v>
      </c>
      <c r="R396" s="31">
        <f>+(U396-G396)^2</f>
        <v>2.487044118955417E-6</v>
      </c>
    </row>
    <row r="397" spans="1:18" x14ac:dyDescent="0.2">
      <c r="A397" s="30" t="s">
        <v>144</v>
      </c>
      <c r="B397" s="12"/>
      <c r="C397" s="34">
        <v>45870.400000000001</v>
      </c>
      <c r="D397" s="34"/>
      <c r="E397" s="31">
        <f>+(C397-C$7)/C$8</f>
        <v>2285.0202592646874</v>
      </c>
      <c r="F397" s="31">
        <f>ROUND(2*E397,0)/2</f>
        <v>2285</v>
      </c>
      <c r="G397" s="31">
        <f>+C397-(C$7+F397*C$8)</f>
        <v>6.9852350061410107E-3</v>
      </c>
      <c r="I397" s="31">
        <f>G397</f>
        <v>6.9852350061410107E-3</v>
      </c>
      <c r="J397" s="17"/>
      <c r="K397" s="31"/>
      <c r="L397" s="31"/>
      <c r="M397" s="31"/>
      <c r="N397" s="31"/>
      <c r="O397" s="31"/>
      <c r="P397" s="11">
        <f>+D$11+D$12*F397+D$13*F397^2</f>
        <v>-5.5489119582810152E-4</v>
      </c>
      <c r="Q397" s="96">
        <f>+C397-15018.5</f>
        <v>30851.9</v>
      </c>
      <c r="R397" s="31">
        <f>+(U397-G397)^2</f>
        <v>4.8793508091017805E-5</v>
      </c>
    </row>
    <row r="398" spans="1:18" x14ac:dyDescent="0.2">
      <c r="A398" s="30" t="s">
        <v>144</v>
      </c>
      <c r="B398" s="12"/>
      <c r="C398" s="34">
        <v>45870.400999999998</v>
      </c>
      <c r="D398" s="34"/>
      <c r="E398" s="31">
        <f>+(C398-C$7)/C$8</f>
        <v>2285.0231595629034</v>
      </c>
      <c r="F398" s="31">
        <f>ROUND(2*E398,0)/2</f>
        <v>2285</v>
      </c>
      <c r="G398" s="31">
        <f>+C398-(C$7+F398*C$8)</f>
        <v>7.9852350027067587E-3</v>
      </c>
      <c r="I398" s="31">
        <f>G398</f>
        <v>7.9852350027067587E-3</v>
      </c>
      <c r="J398" s="17"/>
      <c r="K398" s="31"/>
      <c r="L398" s="31"/>
      <c r="M398" s="31"/>
      <c r="N398" s="31"/>
      <c r="O398" s="31"/>
      <c r="P398" s="11">
        <f>+D$11+D$12*F398+D$13*F398^2</f>
        <v>-5.5489119582810152E-4</v>
      </c>
      <c r="Q398" s="96">
        <f>+C398-15018.5</f>
        <v>30851.900999999998</v>
      </c>
      <c r="R398" s="31">
        <f>+(U398-G398)^2</f>
        <v>6.3763978048453213E-5</v>
      </c>
    </row>
    <row r="399" spans="1:18" x14ac:dyDescent="0.2">
      <c r="A399" s="30" t="s">
        <v>143</v>
      </c>
      <c r="B399" s="12" t="s">
        <v>48</v>
      </c>
      <c r="C399" s="34">
        <v>45878.493999999999</v>
      </c>
      <c r="D399" s="34"/>
      <c r="E399" s="31">
        <f>+(C399-C$7)/C$8</f>
        <v>2308.4952731041053</v>
      </c>
      <c r="F399" s="31">
        <f>ROUND(2*E399,0)/2</f>
        <v>2308.5</v>
      </c>
      <c r="G399" s="31">
        <f>+C399-(C$7+F399*C$8)</f>
        <v>-1.6297964975819923E-3</v>
      </c>
      <c r="I399" s="31">
        <f>G399</f>
        <v>-1.6297964975819923E-3</v>
      </c>
      <c r="J399" s="17"/>
      <c r="K399" s="31"/>
      <c r="L399" s="31"/>
      <c r="M399" s="31"/>
      <c r="N399" s="31"/>
      <c r="O399" s="31"/>
      <c r="P399" s="11">
        <f>+D$11+D$12*F399+D$13*F399^2</f>
        <v>-5.6030558410546602E-4</v>
      </c>
      <c r="Q399" s="96">
        <f>+C399-15018.5</f>
        <v>30859.993999999999</v>
      </c>
      <c r="R399" s="31">
        <f>+(U399-G399)^2</f>
        <v>2.656236623530529E-6</v>
      </c>
    </row>
    <row r="400" spans="1:18" x14ac:dyDescent="0.2">
      <c r="A400" s="30" t="s">
        <v>143</v>
      </c>
      <c r="B400" s="12" t="s">
        <v>48</v>
      </c>
      <c r="C400" s="34">
        <v>45885.4</v>
      </c>
      <c r="D400" s="34"/>
      <c r="E400" s="31">
        <f>+(C400-C$7)/C$8</f>
        <v>2328.5247326513177</v>
      </c>
      <c r="F400" s="31">
        <f>ROUND(2*E400,0)/2</f>
        <v>2328.5</v>
      </c>
      <c r="G400" s="31">
        <f>+C400-(C$7+F400*C$8)</f>
        <v>8.5276235040510073E-3</v>
      </c>
      <c r="I400" s="31">
        <f>G400</f>
        <v>8.5276235040510073E-3</v>
      </c>
      <c r="J400" s="17"/>
      <c r="K400" s="31"/>
      <c r="L400" s="31"/>
      <c r="M400" s="31"/>
      <c r="N400" s="31"/>
      <c r="O400" s="31"/>
      <c r="P400" s="11">
        <f>+D$11+D$12*F400+D$13*F400^2</f>
        <v>-5.6490888375624454E-4</v>
      </c>
      <c r="Q400" s="96">
        <f>+C400-15018.5</f>
        <v>30866.9</v>
      </c>
      <c r="R400" s="31">
        <f>+(U400-G400)^2</f>
        <v>7.272036262684318E-5</v>
      </c>
    </row>
    <row r="401" spans="1:18" x14ac:dyDescent="0.2">
      <c r="A401" s="30" t="s">
        <v>145</v>
      </c>
      <c r="B401" s="12" t="s">
        <v>48</v>
      </c>
      <c r="C401" s="34">
        <v>45888.504000000001</v>
      </c>
      <c r="D401" s="34"/>
      <c r="E401" s="31">
        <f>+(C401-C$7)/C$8</f>
        <v>2337.5272583441224</v>
      </c>
      <c r="F401" s="31">
        <f>ROUND(2*E401,0)/2</f>
        <v>2337.5</v>
      </c>
      <c r="G401" s="31">
        <f>+C401-(C$7+F401*C$8)</f>
        <v>9.3984625054872595E-3</v>
      </c>
      <c r="I401" s="31">
        <f>G401</f>
        <v>9.3984625054872595E-3</v>
      </c>
      <c r="J401" s="17"/>
      <c r="K401" s="31"/>
      <c r="L401" s="31"/>
      <c r="M401" s="31"/>
      <c r="N401" s="31"/>
      <c r="O401" s="31"/>
      <c r="P401" s="11">
        <f>+D$11+D$12*F401+D$13*F401^2</f>
        <v>-5.6697896148734178E-4</v>
      </c>
      <c r="Q401" s="96">
        <f>+C401-15018.5</f>
        <v>30870.004000000001</v>
      </c>
      <c r="R401" s="31">
        <f>+(U401-G401)^2</f>
        <v>8.8331097467049858E-5</v>
      </c>
    </row>
    <row r="402" spans="1:18" x14ac:dyDescent="0.2">
      <c r="A402" s="30" t="s">
        <v>143</v>
      </c>
      <c r="B402" s="12"/>
      <c r="C402" s="34">
        <v>45892.457999999999</v>
      </c>
      <c r="D402" s="34"/>
      <c r="E402" s="31">
        <f>+(C402-C$7)/C$8</f>
        <v>2348.9950375288317</v>
      </c>
      <c r="F402" s="31">
        <f>ROUND(2*E402,0)/2</f>
        <v>2349</v>
      </c>
      <c r="G402" s="31">
        <f>+C402-(C$7+F402*C$8)</f>
        <v>-1.7110209955717437E-3</v>
      </c>
      <c r="I402" s="31">
        <f>G402</f>
        <v>-1.7110209955717437E-3</v>
      </c>
      <c r="J402" s="17"/>
      <c r="K402" s="31"/>
      <c r="L402" s="31"/>
      <c r="M402" s="31"/>
      <c r="N402" s="31"/>
      <c r="O402" s="31"/>
      <c r="P402" s="11">
        <f>+D$11+D$12*F402+D$13*F402^2</f>
        <v>-5.6962278982728494E-4</v>
      </c>
      <c r="Q402" s="96">
        <f>+C402-15018.5</f>
        <v>30873.957999999999</v>
      </c>
      <c r="R402" s="31">
        <f>+(U402-G402)^2</f>
        <v>2.9275928472873209E-6</v>
      </c>
    </row>
    <row r="403" spans="1:18" x14ac:dyDescent="0.2">
      <c r="A403" s="30" t="s">
        <v>143</v>
      </c>
      <c r="B403" s="12"/>
      <c r="C403" s="34">
        <v>45892.461000000003</v>
      </c>
      <c r="D403" s="34"/>
      <c r="E403" s="31">
        <f>+(C403-C$7)/C$8</f>
        <v>2349.0037384235216</v>
      </c>
      <c r="F403" s="31">
        <f>ROUND(2*E403,0)/2</f>
        <v>2349</v>
      </c>
      <c r="G403" s="31">
        <f>+C403-(C$7+F403*C$8)</f>
        <v>1.2889790086774155E-3</v>
      </c>
      <c r="I403" s="31">
        <f>G403</f>
        <v>1.2889790086774155E-3</v>
      </c>
      <c r="J403" s="17"/>
      <c r="K403" s="31"/>
      <c r="L403" s="31"/>
      <c r="M403" s="31"/>
      <c r="N403" s="31"/>
      <c r="O403" s="31"/>
      <c r="P403" s="11">
        <f>+D$11+D$12*F403+D$13*F403^2</f>
        <v>-5.6962278982728494E-4</v>
      </c>
      <c r="Q403" s="96">
        <f>+C403-15018.5</f>
        <v>30873.961000000003</v>
      </c>
      <c r="R403" s="31">
        <f>+(U403-G403)^2</f>
        <v>1.6614668848110129E-6</v>
      </c>
    </row>
    <row r="404" spans="1:18" x14ac:dyDescent="0.2">
      <c r="A404" s="30" t="s">
        <v>143</v>
      </c>
      <c r="B404" s="12"/>
      <c r="C404" s="34">
        <v>45903.49</v>
      </c>
      <c r="D404" s="34"/>
      <c r="E404" s="31">
        <f>+(C404-C$7)/C$8</f>
        <v>2380.9911275555833</v>
      </c>
      <c r="F404" s="31">
        <f>ROUND(2*E404,0)/2</f>
        <v>2381</v>
      </c>
      <c r="G404" s="31">
        <f>+C404-(C$7+F404*C$8)</f>
        <v>-3.0591489994549192E-3</v>
      </c>
      <c r="I404" s="31">
        <f>G404</f>
        <v>-3.0591489994549192E-3</v>
      </c>
      <c r="J404" s="17"/>
      <c r="K404" s="31"/>
      <c r="L404" s="31"/>
      <c r="M404" s="31"/>
      <c r="N404" s="31"/>
      <c r="O404" s="31"/>
      <c r="P404" s="11">
        <f>+D$11+D$12*F404+D$13*F404^2</f>
        <v>-5.7697202495980574E-4</v>
      </c>
      <c r="Q404" s="96">
        <f>+C404-15018.5</f>
        <v>30884.989999999998</v>
      </c>
      <c r="R404" s="31">
        <f>+(U404-G404)^2</f>
        <v>9.3583926008660331E-6</v>
      </c>
    </row>
    <row r="405" spans="1:18" x14ac:dyDescent="0.2">
      <c r="A405" s="30" t="s">
        <v>143</v>
      </c>
      <c r="B405" s="12"/>
      <c r="C405" s="34">
        <v>45911.427000000003</v>
      </c>
      <c r="D405" s="34"/>
      <c r="E405" s="31">
        <f>+(C405-C$7)/C$8</f>
        <v>2404.0107945735776</v>
      </c>
      <c r="F405" s="31">
        <f>ROUND(2*E405,0)/2</f>
        <v>2404</v>
      </c>
      <c r="G405" s="31">
        <f>+C405-(C$7+F405*C$8)</f>
        <v>3.7218840079731308E-3</v>
      </c>
      <c r="I405" s="31">
        <f>G405</f>
        <v>3.7218840079731308E-3</v>
      </c>
      <c r="J405" s="17"/>
      <c r="K405" s="31"/>
      <c r="L405" s="31"/>
      <c r="M405" s="31"/>
      <c r="N405" s="31"/>
      <c r="O405" s="31"/>
      <c r="P405" s="11">
        <f>+D$11+D$12*F405+D$13*F405^2</f>
        <v>-5.8224746780185046E-4</v>
      </c>
      <c r="Q405" s="96">
        <f>+C405-15018.5</f>
        <v>30892.927000000003</v>
      </c>
      <c r="R405" s="31">
        <f>+(U405-G405)^2</f>
        <v>1.3852420568806135E-5</v>
      </c>
    </row>
    <row r="406" spans="1:18" x14ac:dyDescent="0.2">
      <c r="A406" s="30" t="s">
        <v>124</v>
      </c>
      <c r="B406" s="12" t="s">
        <v>125</v>
      </c>
      <c r="C406" s="34">
        <v>45915.561499999996</v>
      </c>
      <c r="D406" s="34"/>
      <c r="E406" s="31">
        <f>+(C406-C$7)/C$8</f>
        <v>2416.0020775880248</v>
      </c>
      <c r="F406" s="31">
        <f>ROUND(2*E406,0)/2</f>
        <v>2416</v>
      </c>
      <c r="G406" s="31">
        <f>+C406-(C$7+F406*C$8)</f>
        <v>7.1633599873166531E-4</v>
      </c>
      <c r="I406" s="31"/>
      <c r="J406" s="30">
        <f>G406</f>
        <v>7.1633599873166531E-4</v>
      </c>
      <c r="K406" s="31"/>
      <c r="L406" s="31"/>
      <c r="M406" s="31"/>
      <c r="N406" s="31"/>
      <c r="O406" s="31"/>
      <c r="P406" s="11">
        <f>+D$11+D$12*F406+D$13*F406^2</f>
        <v>-5.849976084451536E-4</v>
      </c>
      <c r="Q406" s="96">
        <f>+C406-15018.5</f>
        <v>30897.061499999996</v>
      </c>
      <c r="R406" s="31">
        <f>+(U406-G406)^2</f>
        <v>5.1313726307889241E-7</v>
      </c>
    </row>
    <row r="407" spans="1:18" x14ac:dyDescent="0.2">
      <c r="A407" s="28" t="s">
        <v>146</v>
      </c>
      <c r="B407" s="29" t="s">
        <v>46</v>
      </c>
      <c r="C407" s="28">
        <v>45915.561500000003</v>
      </c>
      <c r="E407" s="30">
        <f>+(C407-C$7)/C$8</f>
        <v>2416.0020775880462</v>
      </c>
      <c r="F407" s="31">
        <f>ROUND(2*E407,0)/2</f>
        <v>2416</v>
      </c>
      <c r="G407" s="31">
        <f>+C407-(C$7+F407*C$8)</f>
        <v>7.1633600600762293E-4</v>
      </c>
      <c r="I407" s="31"/>
      <c r="J407" s="30">
        <f>G407</f>
        <v>7.1633600600762293E-4</v>
      </c>
      <c r="K407" s="30"/>
      <c r="M407" s="31"/>
      <c r="N407" s="31"/>
      <c r="O407" s="31">
        <f ca="1">+C$11+C$12*F407</f>
        <v>-2.18127426615673E-2</v>
      </c>
      <c r="P407" s="11">
        <f>+D$11+D$12*F407+D$13*F407^2</f>
        <v>-5.849976084451536E-4</v>
      </c>
      <c r="Q407" s="96">
        <f>+C407-15018.5</f>
        <v>30897.061500000003</v>
      </c>
      <c r="R407" s="31">
        <f>+(U407-G407)^2</f>
        <v>5.1313727350295314E-7</v>
      </c>
    </row>
    <row r="408" spans="1:18" x14ac:dyDescent="0.2">
      <c r="A408" s="30" t="s">
        <v>143</v>
      </c>
      <c r="B408" s="12"/>
      <c r="C408" s="34">
        <v>45932.457999999999</v>
      </c>
      <c r="D408" s="34"/>
      <c r="E408" s="31">
        <f>+(C408-C$7)/C$8</f>
        <v>2465.0069665598453</v>
      </c>
      <c r="F408" s="31">
        <f>ROUND(2*E408,0)/2</f>
        <v>2465</v>
      </c>
      <c r="G408" s="31">
        <f>+C408-(C$7+F408*C$8)</f>
        <v>2.4020150012802333E-3</v>
      </c>
      <c r="I408" s="31">
        <f>G408</f>
        <v>2.4020150012802333E-3</v>
      </c>
      <c r="J408" s="17"/>
      <c r="K408" s="31"/>
      <c r="L408" s="31"/>
      <c r="M408" s="31"/>
      <c r="N408" s="31"/>
      <c r="O408" s="31"/>
      <c r="P408" s="11">
        <f>+D$11+D$12*F408+D$13*F408^2</f>
        <v>-5.9621123501055738E-4</v>
      </c>
      <c r="Q408" s="96">
        <f>+C408-15018.5</f>
        <v>30913.957999999999</v>
      </c>
      <c r="R408" s="31">
        <f>+(U408-G408)^2</f>
        <v>5.769676066375279E-6</v>
      </c>
    </row>
    <row r="409" spans="1:18" x14ac:dyDescent="0.2">
      <c r="A409" s="30" t="s">
        <v>143</v>
      </c>
      <c r="B409" s="12" t="s">
        <v>48</v>
      </c>
      <c r="C409" s="34">
        <v>45934.362999999998</v>
      </c>
      <c r="D409" s="34"/>
      <c r="E409" s="31">
        <f>+(C409-C$7)/C$8</f>
        <v>2470.532034679944</v>
      </c>
      <c r="F409" s="31">
        <f>ROUND(2*E409,0)/2</f>
        <v>2470.5</v>
      </c>
      <c r="G409" s="31">
        <f>+C409-(C$7+F409*C$8)</f>
        <v>1.1045305502193514E-2</v>
      </c>
      <c r="I409" s="31">
        <f>G409</f>
        <v>1.1045305502193514E-2</v>
      </c>
      <c r="J409" s="17"/>
      <c r="K409" s="31"/>
      <c r="L409" s="31"/>
      <c r="M409" s="31"/>
      <c r="N409" s="31"/>
      <c r="O409" s="31"/>
      <c r="P409" s="11">
        <f>+D$11+D$12*F409+D$13*F409^2</f>
        <v>-5.9746829135812044E-4</v>
      </c>
      <c r="Q409" s="96">
        <f>+C409-15018.5</f>
        <v>30915.862999999998</v>
      </c>
      <c r="R409" s="31">
        <f>+(U409-G409)^2</f>
        <v>1.2199877363678633E-4</v>
      </c>
    </row>
    <row r="410" spans="1:18" x14ac:dyDescent="0.2">
      <c r="A410" s="30" t="s">
        <v>145</v>
      </c>
      <c r="B410" s="12"/>
      <c r="C410" s="34">
        <v>45940.381000000001</v>
      </c>
      <c r="D410" s="34"/>
      <c r="E410" s="31">
        <f>+(C410-C$7)/C$8</f>
        <v>2487.9860294026707</v>
      </c>
      <c r="F410" s="31">
        <f>ROUND(2*E410,0)/2</f>
        <v>2488</v>
      </c>
      <c r="G410" s="31">
        <f>+C410-(C$7+F410*C$8)</f>
        <v>-4.8169519941438921E-3</v>
      </c>
      <c r="I410" s="31">
        <f>G410</f>
        <v>-4.8169519941438921E-3</v>
      </c>
      <c r="J410" s="17"/>
      <c r="K410" s="31"/>
      <c r="L410" s="31"/>
      <c r="M410" s="31"/>
      <c r="N410" s="31"/>
      <c r="O410" s="31"/>
      <c r="P410" s="11">
        <f>+D$11+D$12*F410+D$13*F410^2</f>
        <v>-6.0146584612917695E-4</v>
      </c>
      <c r="Q410" s="96">
        <f>+C410-15018.5</f>
        <v>30921.881000000001</v>
      </c>
      <c r="R410" s="31">
        <f>+(U410-G410)^2</f>
        <v>2.3203026513886818E-5</v>
      </c>
    </row>
    <row r="411" spans="1:18" x14ac:dyDescent="0.2">
      <c r="A411" s="30" t="s">
        <v>143</v>
      </c>
      <c r="B411" s="12"/>
      <c r="C411" s="34">
        <v>45940.394999999997</v>
      </c>
      <c r="D411" s="34"/>
      <c r="E411" s="31">
        <f>+(C411-C$7)/C$8</f>
        <v>2488.0266335778188</v>
      </c>
      <c r="F411" s="31">
        <f>ROUND(2*E411,0)/2</f>
        <v>2488</v>
      </c>
      <c r="G411" s="31">
        <f>+C411-(C$7+F411*C$8)</f>
        <v>9.1830480014323257E-3</v>
      </c>
      <c r="I411" s="31">
        <f>G411</f>
        <v>9.1830480014323257E-3</v>
      </c>
      <c r="J411" s="17"/>
      <c r="K411" s="31"/>
      <c r="L411" s="31"/>
      <c r="M411" s="31"/>
      <c r="N411" s="31"/>
      <c r="O411" s="31"/>
      <c r="P411" s="11">
        <f>+D$11+D$12*F411+D$13*F411^2</f>
        <v>-6.0146584612917695E-4</v>
      </c>
      <c r="Q411" s="96">
        <f>+C411-15018.5</f>
        <v>30921.894999999997</v>
      </c>
      <c r="R411" s="31">
        <f>+(U411-G411)^2</f>
        <v>8.4328370596610226E-5</v>
      </c>
    </row>
    <row r="412" spans="1:18" x14ac:dyDescent="0.2">
      <c r="A412" s="30" t="s">
        <v>145</v>
      </c>
      <c r="B412" s="12" t="s">
        <v>48</v>
      </c>
      <c r="C412" s="34">
        <v>45984.347999999998</v>
      </c>
      <c r="D412" s="34"/>
      <c r="E412" s="31">
        <f>+(C412-C$7)/C$8</f>
        <v>2615.5034414953257</v>
      </c>
      <c r="F412" s="31">
        <f>ROUND(2*E412,0)/2</f>
        <v>2615.5</v>
      </c>
      <c r="G412" s="31">
        <f>+C412-(C$7+F412*C$8)</f>
        <v>1.1866005006595515E-3</v>
      </c>
      <c r="I412" s="31"/>
      <c r="J412" s="30">
        <f>G412</f>
        <v>1.1866005006595515E-3</v>
      </c>
      <c r="K412" s="31"/>
      <c r="L412" s="31"/>
      <c r="M412" s="31"/>
      <c r="N412" s="31"/>
      <c r="O412" s="31"/>
      <c r="P412" s="11">
        <f>+D$11+D$12*F412+D$13*F412^2</f>
        <v>-6.3049121761674359E-4</v>
      </c>
      <c r="Q412" s="96">
        <f>+C412-15018.5</f>
        <v>30965.847999999998</v>
      </c>
      <c r="R412" s="31">
        <f>+(U412-G412)^2</f>
        <v>1.4080207481654982E-6</v>
      </c>
    </row>
    <row r="413" spans="1:18" x14ac:dyDescent="0.2">
      <c r="A413" s="30" t="s">
        <v>147</v>
      </c>
      <c r="B413" s="12"/>
      <c r="C413" s="34">
        <v>46158.639000000003</v>
      </c>
      <c r="D413" s="34"/>
      <c r="E413" s="31">
        <f>+(C413-C$7)/C$8</f>
        <v>3120.9993195639481</v>
      </c>
      <c r="F413" s="31">
        <f>ROUND(2*E413,0)/2</f>
        <v>3121</v>
      </c>
      <c r="G413" s="31">
        <f>+C413-(C$7+F413*C$8)</f>
        <v>-2.3460899683414027E-4</v>
      </c>
      <c r="I413" s="31">
        <f>G413</f>
        <v>-2.3460899683414027E-4</v>
      </c>
      <c r="J413" s="17"/>
      <c r="K413" s="31"/>
      <c r="L413" s="31"/>
      <c r="M413" s="31"/>
      <c r="N413" s="31"/>
      <c r="O413" s="31"/>
      <c r="P413" s="11">
        <f>+D$11+D$12*F413+D$13*F413^2</f>
        <v>-7.4384318394223297E-4</v>
      </c>
      <c r="Q413" s="96">
        <f>+C413-15018.5</f>
        <v>31140.139000000003</v>
      </c>
      <c r="R413" s="31">
        <f>+(U413-G413)^2</f>
        <v>5.504138139552164E-8</v>
      </c>
    </row>
    <row r="414" spans="1:18" x14ac:dyDescent="0.2">
      <c r="A414" s="30" t="s">
        <v>148</v>
      </c>
      <c r="B414" s="12"/>
      <c r="C414" s="34">
        <v>46184.845399999998</v>
      </c>
      <c r="D414" s="34"/>
      <c r="E414" s="31">
        <f>+(C414-C$7)/C$8</f>
        <v>3197.0056949878935</v>
      </c>
      <c r="F414" s="31">
        <f>ROUND(2*E414,0)/2</f>
        <v>3197</v>
      </c>
      <c r="G414" s="31">
        <f>+C414-(C$7+F414*C$8)</f>
        <v>1.9635869975900277E-3</v>
      </c>
      <c r="I414" s="31"/>
      <c r="J414" s="30">
        <f>G414</f>
        <v>1.9635869975900277E-3</v>
      </c>
      <c r="K414" s="31"/>
      <c r="L414" s="31"/>
      <c r="M414" s="31"/>
      <c r="N414" s="31"/>
      <c r="O414" s="31"/>
      <c r="P414" s="11">
        <f>+D$11+D$12*F414+D$13*F414^2</f>
        <v>-7.6064696028136692E-4</v>
      </c>
      <c r="Q414" s="96">
        <f>+C414-15018.5</f>
        <v>31166.345399999998</v>
      </c>
      <c r="R414" s="31">
        <f>+(U414-G414)^2</f>
        <v>3.8556738971046194E-6</v>
      </c>
    </row>
    <row r="415" spans="1:18" x14ac:dyDescent="0.2">
      <c r="A415" s="30" t="s">
        <v>124</v>
      </c>
      <c r="B415" s="12" t="s">
        <v>125</v>
      </c>
      <c r="C415" s="34">
        <v>46239.668400000002</v>
      </c>
      <c r="D415" s="34"/>
      <c r="E415" s="31">
        <f>+(C415-C$7)/C$8</f>
        <v>3356.0087446195862</v>
      </c>
      <c r="F415" s="31">
        <f>ROUND(2*E415,0)/2</f>
        <v>3356</v>
      </c>
      <c r="G415" s="31">
        <f>+C415-(C$7+F415*C$8)</f>
        <v>3.0150760067044757E-3</v>
      </c>
      <c r="I415" s="31"/>
      <c r="J415" s="30">
        <f>G415</f>
        <v>3.0150760067044757E-3</v>
      </c>
      <c r="K415" s="31"/>
      <c r="L415" s="31"/>
      <c r="M415" s="31"/>
      <c r="N415" s="31"/>
      <c r="O415" s="31"/>
      <c r="P415" s="11">
        <f>+D$11+D$12*F415+D$13*F415^2</f>
        <v>-7.9560078578892832E-4</v>
      </c>
      <c r="Q415" s="96">
        <f>+C415-15018.5</f>
        <v>31221.168400000002</v>
      </c>
      <c r="R415" s="31">
        <f>+(U415-G415)^2</f>
        <v>9.0906833262050082E-6</v>
      </c>
    </row>
    <row r="416" spans="1:18" x14ac:dyDescent="0.2">
      <c r="A416" s="28" t="s">
        <v>149</v>
      </c>
      <c r="B416" s="29" t="s">
        <v>46</v>
      </c>
      <c r="C416" s="28">
        <v>46239.673000000003</v>
      </c>
      <c r="E416" s="30">
        <f>+(C416-C$7)/C$8</f>
        <v>3356.0220859914252</v>
      </c>
      <c r="F416" s="31">
        <f>ROUND(2*E416,0)/2</f>
        <v>3356</v>
      </c>
      <c r="G416" s="31">
        <f>+C416-(C$7+F416*C$8)</f>
        <v>7.6150760069140233E-3</v>
      </c>
      <c r="I416" s="31">
        <f>G416</f>
        <v>7.6150760069140233E-3</v>
      </c>
      <c r="J416" s="30"/>
      <c r="M416" s="31"/>
      <c r="N416" s="31"/>
      <c r="O416" s="31">
        <f ca="1">+C$11+C$12*F416</f>
        <v>-2.1937345232793306E-2</v>
      </c>
      <c r="P416" s="11">
        <f>+D$11+D$12*F416+D$13*F416^2</f>
        <v>-7.9560078578892832E-4</v>
      </c>
      <c r="Q416" s="96">
        <f>+C416-15018.5</f>
        <v>31221.173000000003</v>
      </c>
      <c r="R416" s="31">
        <f>+(U416-G416)^2</f>
        <v>5.7989382591077624E-5</v>
      </c>
    </row>
    <row r="417" spans="1:18" x14ac:dyDescent="0.2">
      <c r="A417" s="28" t="s">
        <v>149</v>
      </c>
      <c r="B417" s="29" t="s">
        <v>46</v>
      </c>
      <c r="C417" s="28">
        <v>46240.699000000001</v>
      </c>
      <c r="E417" s="30">
        <f>+(C417-C$7)/C$8</f>
        <v>3358.997791971065</v>
      </c>
      <c r="F417" s="31">
        <f>ROUND(2*E417,0)/2</f>
        <v>3359</v>
      </c>
      <c r="G417" s="31">
        <f>+C417-(C$7+F417*C$8)</f>
        <v>-7.6131099922349676E-4</v>
      </c>
      <c r="I417" s="31">
        <f>G417</f>
        <v>-7.6131099922349676E-4</v>
      </c>
      <c r="J417" s="30"/>
      <c r="M417" s="31"/>
      <c r="N417" s="31"/>
      <c r="O417" s="31">
        <f ca="1">+C$11+C$12*F417</f>
        <v>-2.1937742900573813E-2</v>
      </c>
      <c r="P417" s="11">
        <f>+D$11+D$12*F417+D$13*F417^2</f>
        <v>-7.9625767179145393E-4</v>
      </c>
      <c r="Q417" s="96">
        <f>+C417-15018.5</f>
        <v>31222.199000000001</v>
      </c>
      <c r="R417" s="31">
        <f>+(U417-G417)^2</f>
        <v>5.7959443753867904E-7</v>
      </c>
    </row>
    <row r="418" spans="1:18" x14ac:dyDescent="0.2">
      <c r="A418" s="30" t="s">
        <v>124</v>
      </c>
      <c r="B418" s="12" t="s">
        <v>125</v>
      </c>
      <c r="C418" s="34">
        <v>46240.703500000003</v>
      </c>
      <c r="D418" s="34"/>
      <c r="E418" s="31">
        <f>+(C418-C$7)/C$8</f>
        <v>3359.010843313089</v>
      </c>
      <c r="F418" s="31">
        <f>ROUND(2*E418,0)/2</f>
        <v>3359</v>
      </c>
      <c r="G418" s="31">
        <f>+C418-(C$7+F418*C$8)</f>
        <v>3.7386890035122633E-3</v>
      </c>
      <c r="I418" s="31"/>
      <c r="J418" s="30">
        <f>G418</f>
        <v>3.7386890035122633E-3</v>
      </c>
      <c r="K418" s="31"/>
      <c r="L418" s="31"/>
      <c r="M418" s="31"/>
      <c r="N418" s="31"/>
      <c r="O418" s="31"/>
      <c r="P418" s="11">
        <f>+D$11+D$12*F418+D$13*F418^2</f>
        <v>-7.9625767179145393E-4</v>
      </c>
      <c r="Q418" s="96">
        <f>+C418-15018.5</f>
        <v>31222.203500000003</v>
      </c>
      <c r="R418" s="31">
        <f>+(U418-G418)^2</f>
        <v>1.397779546498352E-5</v>
      </c>
    </row>
    <row r="419" spans="1:18" x14ac:dyDescent="0.2">
      <c r="A419" s="40" t="s">
        <v>124</v>
      </c>
      <c r="B419" s="41" t="s">
        <v>48</v>
      </c>
      <c r="C419" s="40">
        <v>46241.563500000004</v>
      </c>
      <c r="D419" s="40" t="s">
        <v>36</v>
      </c>
      <c r="E419" s="31">
        <f>+(C419-C$7)/C$8</f>
        <v>3361.5050997872577</v>
      </c>
      <c r="F419" s="31">
        <f>ROUND(2*E419,0)/2</f>
        <v>3361.5</v>
      </c>
      <c r="G419" s="31">
        <f>+C419-(C$7+F419*C$8)</f>
        <v>1.7583665030542761E-3</v>
      </c>
      <c r="I419" s="31"/>
      <c r="J419" s="30">
        <f>G419</f>
        <v>1.7583665030542761E-3</v>
      </c>
      <c r="K419" s="31"/>
      <c r="M419" s="31"/>
      <c r="N419" s="31"/>
      <c r="O419" s="31">
        <f ca="1">+C$11+C$12*F419</f>
        <v>-2.1938074290390904E-2</v>
      </c>
      <c r="P419" s="11">
        <f>+D$11+D$12*F419+D$13*F419^2</f>
        <v>-7.9680500266410812E-4</v>
      </c>
      <c r="Q419" s="96">
        <f>+C419-15018.5</f>
        <v>31223.063500000004</v>
      </c>
      <c r="R419" s="31">
        <f>+(U419-G419)^2</f>
        <v>3.0918527590633236E-6</v>
      </c>
    </row>
    <row r="420" spans="1:18" x14ac:dyDescent="0.2">
      <c r="A420" s="30" t="s">
        <v>124</v>
      </c>
      <c r="B420" s="12" t="s">
        <v>125</v>
      </c>
      <c r="C420" s="34">
        <v>46241.736199999999</v>
      </c>
      <c r="D420" s="34"/>
      <c r="E420" s="31">
        <f>+(C420-C$7)/C$8</f>
        <v>3362.0059812908362</v>
      </c>
      <c r="F420" s="31">
        <f>ROUND(2*E420,0)/2</f>
        <v>3362</v>
      </c>
      <c r="G420" s="31">
        <f>+C420-(C$7+F420*C$8)</f>
        <v>2.0623020027414896E-3</v>
      </c>
      <c r="I420" s="31"/>
      <c r="J420" s="30">
        <f>G420</f>
        <v>2.0623020027414896E-3</v>
      </c>
      <c r="K420" s="31"/>
      <c r="L420" s="31"/>
      <c r="M420" s="31"/>
      <c r="N420" s="31"/>
      <c r="O420" s="31"/>
      <c r="P420" s="11">
        <f>+D$11+D$12*F420+D$13*F420^2</f>
        <v>-7.9691446075178982E-4</v>
      </c>
      <c r="Q420" s="96">
        <f>+C420-15018.5</f>
        <v>31223.236199999999</v>
      </c>
      <c r="R420" s="31">
        <f>+(U420-G420)^2</f>
        <v>4.2530895505115592E-6</v>
      </c>
    </row>
    <row r="421" spans="1:18" x14ac:dyDescent="0.2">
      <c r="A421" s="28" t="s">
        <v>149</v>
      </c>
      <c r="B421" s="29" t="s">
        <v>48</v>
      </c>
      <c r="C421" s="28">
        <v>46246.737999999998</v>
      </c>
      <c r="E421" s="30">
        <f>+(C421-C$7)/C$8</f>
        <v>3376.512692956514</v>
      </c>
      <c r="F421" s="31">
        <f>ROUND(2*E421,0)/2</f>
        <v>3376.5</v>
      </c>
      <c r="G421" s="31">
        <f>+C421-(C$7+F421*C$8)</f>
        <v>4.3764314978034236E-3</v>
      </c>
      <c r="I421" s="31">
        <f>G421</f>
        <v>4.3764314978034236E-3</v>
      </c>
      <c r="J421" s="30"/>
      <c r="M421" s="31"/>
      <c r="N421" s="31"/>
      <c r="O421" s="31">
        <f ca="1">+C$11+C$12*F421</f>
        <v>-2.1940062629293447E-2</v>
      </c>
      <c r="P421" s="11">
        <f>+D$11+D$12*F421+D$13*F421^2</f>
        <v>-8.0008757270143055E-4</v>
      </c>
      <c r="Q421" s="96">
        <f>+C421-15018.5</f>
        <v>31228.237999999998</v>
      </c>
      <c r="R421" s="31">
        <f>+(U421-G421)^2</f>
        <v>1.9153152654965916E-5</v>
      </c>
    </row>
    <row r="422" spans="1:18" x14ac:dyDescent="0.2">
      <c r="A422" s="30" t="s">
        <v>150</v>
      </c>
      <c r="B422" s="12"/>
      <c r="C422" s="34">
        <v>46253.462</v>
      </c>
      <c r="D422" s="34"/>
      <c r="E422" s="31">
        <f>+(C422-C$7)/C$8</f>
        <v>3396.0142982266329</v>
      </c>
      <c r="F422" s="31">
        <f>ROUND(2*E422,0)/2</f>
        <v>3396</v>
      </c>
      <c r="G422" s="31">
        <f>+C422-(C$7+F422*C$8)</f>
        <v>4.9299160018563271E-3</v>
      </c>
      <c r="I422" s="31">
        <f>G422</f>
        <v>4.9299160018563271E-3</v>
      </c>
      <c r="J422" s="31"/>
      <c r="K422" s="31"/>
      <c r="L422" s="31"/>
      <c r="M422" s="31"/>
      <c r="N422" s="31"/>
      <c r="O422" s="31"/>
      <c r="P422" s="11">
        <f>+D$11+D$12*F422+D$13*F422^2</f>
        <v>-8.0435128679810341E-4</v>
      </c>
      <c r="Q422" s="96">
        <f>+C422-15018.5</f>
        <v>31234.962</v>
      </c>
      <c r="R422" s="31">
        <f>+(U422-G422)^2</f>
        <v>2.4304071785359073E-5</v>
      </c>
    </row>
    <row r="423" spans="1:18" x14ac:dyDescent="0.2">
      <c r="A423" s="30" t="s">
        <v>150</v>
      </c>
      <c r="B423" s="12"/>
      <c r="C423" s="34">
        <v>46253.466</v>
      </c>
      <c r="D423" s="34"/>
      <c r="E423" s="31">
        <f>+(C423-C$7)/C$8</f>
        <v>3396.0258994195383</v>
      </c>
      <c r="F423" s="31">
        <f>ROUND(2*E423,0)/2</f>
        <v>3396</v>
      </c>
      <c r="G423" s="31">
        <f>+C423-(C$7+F423*C$8)</f>
        <v>8.9299160026712343E-3</v>
      </c>
      <c r="I423" s="31">
        <f>G423</f>
        <v>8.9299160026712343E-3</v>
      </c>
      <c r="J423" s="31"/>
      <c r="K423" s="31"/>
      <c r="L423" s="31"/>
      <c r="M423" s="31"/>
      <c r="N423" s="31"/>
      <c r="O423" s="31"/>
      <c r="P423" s="11">
        <f>+D$11+D$12*F423+D$13*F423^2</f>
        <v>-8.0435128679810341E-4</v>
      </c>
      <c r="Q423" s="96">
        <f>+C423-15018.5</f>
        <v>31234.966</v>
      </c>
      <c r="R423" s="31">
        <f>+(U423-G423)^2</f>
        <v>7.9743399814763801E-5</v>
      </c>
    </row>
    <row r="424" spans="1:18" x14ac:dyDescent="0.2">
      <c r="A424" s="30" t="s">
        <v>150</v>
      </c>
      <c r="B424" s="12"/>
      <c r="C424" s="34">
        <v>46253.466</v>
      </c>
      <c r="D424" s="34"/>
      <c r="E424" s="31">
        <f>+(C424-C$7)/C$8</f>
        <v>3396.0258994195383</v>
      </c>
      <c r="F424" s="31">
        <f>ROUND(2*E424,0)/2</f>
        <v>3396</v>
      </c>
      <c r="G424" s="31">
        <f>+C424-(C$7+F424*C$8)</f>
        <v>8.9299160026712343E-3</v>
      </c>
      <c r="I424" s="31">
        <f>G424</f>
        <v>8.9299160026712343E-3</v>
      </c>
      <c r="J424" s="31"/>
      <c r="K424" s="31"/>
      <c r="L424" s="31"/>
      <c r="M424" s="31"/>
      <c r="N424" s="31"/>
      <c r="O424" s="31"/>
      <c r="P424" s="11">
        <f>+D$11+D$12*F424+D$13*F424^2</f>
        <v>-8.0435128679810341E-4</v>
      </c>
      <c r="Q424" s="96">
        <f>+C424-15018.5</f>
        <v>31234.966</v>
      </c>
      <c r="R424" s="31">
        <f>+(U424-G424)^2</f>
        <v>7.9743399814763801E-5</v>
      </c>
    </row>
    <row r="425" spans="1:18" x14ac:dyDescent="0.2">
      <c r="A425" s="30" t="s">
        <v>150</v>
      </c>
      <c r="B425" s="12"/>
      <c r="C425" s="34">
        <v>46253.466999999997</v>
      </c>
      <c r="D425" s="34"/>
      <c r="E425" s="31">
        <f>+(C425-C$7)/C$8</f>
        <v>3396.0287997177543</v>
      </c>
      <c r="F425" s="31">
        <f>ROUND(2*E425,0)/2</f>
        <v>3396</v>
      </c>
      <c r="G425" s="31">
        <f>+C425-(C$7+F425*C$8)</f>
        <v>9.9299159992369823E-3</v>
      </c>
      <c r="I425" s="31">
        <f>G425</f>
        <v>9.9299159992369823E-3</v>
      </c>
      <c r="J425" s="31"/>
      <c r="K425" s="31"/>
      <c r="L425" s="31"/>
      <c r="M425" s="31"/>
      <c r="N425" s="31"/>
      <c r="O425" s="31"/>
      <c r="P425" s="11">
        <f>+D$11+D$12*F425+D$13*F425^2</f>
        <v>-8.0435128679810341E-4</v>
      </c>
      <c r="Q425" s="96">
        <f>+C425-15018.5</f>
        <v>31234.966999999997</v>
      </c>
      <c r="R425" s="31">
        <f>+(U425-G425)^2</f>
        <v>9.8603231751902599E-5</v>
      </c>
    </row>
    <row r="426" spans="1:18" x14ac:dyDescent="0.2">
      <c r="A426" s="28" t="s">
        <v>151</v>
      </c>
      <c r="B426" s="29" t="s">
        <v>46</v>
      </c>
      <c r="C426" s="28">
        <v>46262.084999999999</v>
      </c>
      <c r="E426" s="30">
        <f>+(C426-C$7)/C$8</f>
        <v>3421.0235698274923</v>
      </c>
      <c r="F426" s="31">
        <f>ROUND(2*E426,0)/2</f>
        <v>3421</v>
      </c>
      <c r="G426" s="31">
        <f>+C426-(C$7+F426*C$8)</f>
        <v>8.1266909983241931E-3</v>
      </c>
      <c r="I426" s="31">
        <f>G426</f>
        <v>8.1266909983241931E-3</v>
      </c>
      <c r="J426" s="17"/>
      <c r="M426" s="31"/>
      <c r="N426" s="31"/>
      <c r="O426" s="31">
        <f ca="1">+C$11+C$12*F426</f>
        <v>-2.1945961368037656E-2</v>
      </c>
      <c r="P426" s="11">
        <f>+D$11+D$12*F426+D$13*F426^2</f>
        <v>-8.0981158917558583E-4</v>
      </c>
      <c r="Q426" s="96">
        <f>+C426-15018.5</f>
        <v>31243.584999999999</v>
      </c>
      <c r="R426" s="31">
        <f>+(U426-G426)^2</f>
        <v>6.6043106582243469E-5</v>
      </c>
    </row>
    <row r="427" spans="1:18" x14ac:dyDescent="0.2">
      <c r="A427" s="30" t="s">
        <v>152</v>
      </c>
      <c r="B427" s="12"/>
      <c r="C427" s="34">
        <v>46264.491999999998</v>
      </c>
      <c r="D427" s="34"/>
      <c r="E427" s="31">
        <f>+(C427-C$7)/C$8</f>
        <v>3428.0045876569316</v>
      </c>
      <c r="F427" s="31">
        <f>ROUND(2*E427,0)/2</f>
        <v>3428</v>
      </c>
      <c r="G427" s="31">
        <f>+C427-(C$7+F427*C$8)</f>
        <v>1.5817879975656979E-3</v>
      </c>
      <c r="I427" s="31">
        <f>G427</f>
        <v>1.5817879975656979E-3</v>
      </c>
      <c r="J427" s="17"/>
      <c r="K427" s="31"/>
      <c r="L427" s="31"/>
      <c r="M427" s="31"/>
      <c r="N427" s="31"/>
      <c r="O427" s="31"/>
      <c r="P427" s="11">
        <f>+D$11+D$12*F427+D$13*F427^2</f>
        <v>-8.1133926620514029E-4</v>
      </c>
      <c r="Q427" s="96">
        <f>+C427-15018.5</f>
        <v>31245.991999999998</v>
      </c>
      <c r="R427" s="31">
        <f>+(U427-G427)^2</f>
        <v>2.5020532692429002E-6</v>
      </c>
    </row>
    <row r="428" spans="1:18" x14ac:dyDescent="0.2">
      <c r="A428" s="30" t="s">
        <v>152</v>
      </c>
      <c r="B428" s="12"/>
      <c r="C428" s="34">
        <v>46264.500999999997</v>
      </c>
      <c r="D428" s="34"/>
      <c r="E428" s="31">
        <f>+(C428-C$7)/C$8</f>
        <v>3428.0306903409582</v>
      </c>
      <c r="F428" s="31">
        <f>ROUND(2*E428,0)/2</f>
        <v>3428</v>
      </c>
      <c r="G428" s="31">
        <f>+C428-(C$7+F428*C$8)</f>
        <v>1.058178799576126E-2</v>
      </c>
      <c r="I428" s="31">
        <f>G428</f>
        <v>1.058178799576126E-2</v>
      </c>
      <c r="J428" s="17"/>
      <c r="K428" s="31"/>
      <c r="L428" s="31"/>
      <c r="M428" s="31"/>
      <c r="N428" s="31"/>
      <c r="O428" s="31"/>
      <c r="P428" s="11">
        <f>+D$11+D$12*F428+D$13*F428^2</f>
        <v>-8.1133926620514029E-4</v>
      </c>
      <c r="Q428" s="96">
        <f>+C428-15018.5</f>
        <v>31246.000999999997</v>
      </c>
      <c r="R428" s="31">
        <f>+(U428-G428)^2</f>
        <v>1.1197423718723712E-4</v>
      </c>
    </row>
    <row r="429" spans="1:18" x14ac:dyDescent="0.2">
      <c r="A429" s="28" t="s">
        <v>149</v>
      </c>
      <c r="B429" s="29" t="s">
        <v>48</v>
      </c>
      <c r="C429" s="28">
        <v>46264.665000000001</v>
      </c>
      <c r="E429" s="30">
        <f>+(C429-C$7)/C$8</f>
        <v>3428.5063392499978</v>
      </c>
      <c r="F429" s="31">
        <f>ROUND(2*E429,0)/2</f>
        <v>3428.5</v>
      </c>
      <c r="G429" s="31">
        <f>+C429-(C$7+F429*C$8)</f>
        <v>2.1857235042261891E-3</v>
      </c>
      <c r="I429" s="31">
        <f>G429</f>
        <v>2.1857235042261891E-3</v>
      </c>
      <c r="J429" s="30"/>
      <c r="M429" s="31"/>
      <c r="N429" s="31"/>
      <c r="O429" s="31">
        <f ca="1">+C$11+C$12*F429</f>
        <v>-2.1946955537488929E-2</v>
      </c>
      <c r="P429" s="11">
        <f>+D$11+D$12*F429+D$13*F429^2</f>
        <v>-8.1144836577584265E-4</v>
      </c>
      <c r="Q429" s="96">
        <f>+C429-15018.5</f>
        <v>31246.165000000001</v>
      </c>
      <c r="R429" s="31">
        <f>+(U429-G429)^2</f>
        <v>4.7773872369268117E-6</v>
      </c>
    </row>
    <row r="430" spans="1:18" x14ac:dyDescent="0.2">
      <c r="A430" s="28" t="s">
        <v>149</v>
      </c>
      <c r="B430" s="29" t="s">
        <v>48</v>
      </c>
      <c r="C430" s="28">
        <v>46265.701999999997</v>
      </c>
      <c r="E430" s="30">
        <f>+(C430-C$7)/C$8</f>
        <v>3431.5139485101172</v>
      </c>
      <c r="F430" s="31">
        <f>ROUND(2*E430,0)/2</f>
        <v>3431.5</v>
      </c>
      <c r="G430" s="31">
        <f>+C430-(C$7+F430*C$8)</f>
        <v>4.8093364966916852E-3</v>
      </c>
      <c r="I430" s="31">
        <f>G430</f>
        <v>4.8093364966916852E-3</v>
      </c>
      <c r="J430" s="30"/>
      <c r="M430" s="31"/>
      <c r="N430" s="31"/>
      <c r="O430" s="31">
        <f ca="1">+C$11+C$12*F430</f>
        <v>-2.1947353205269436E-2</v>
      </c>
      <c r="P430" s="11">
        <f>+D$11+D$12*F430+D$13*F430^2</f>
        <v>-8.1210290659211321E-4</v>
      </c>
      <c r="Q430" s="96">
        <f>+C430-15018.5</f>
        <v>31247.201999999997</v>
      </c>
      <c r="R430" s="31">
        <f>+(U430-G430)^2</f>
        <v>2.3129717538410651E-5</v>
      </c>
    </row>
    <row r="431" spans="1:18" x14ac:dyDescent="0.2">
      <c r="A431" s="28" t="s">
        <v>149</v>
      </c>
      <c r="B431" s="29" t="s">
        <v>46</v>
      </c>
      <c r="C431" s="28">
        <v>46269.665000000001</v>
      </c>
      <c r="E431" s="30">
        <f>+(C431-C$7)/C$8</f>
        <v>3443.0078303788746</v>
      </c>
      <c r="F431" s="31">
        <f>ROUND(2*E431,0)/2</f>
        <v>3443</v>
      </c>
      <c r="G431" s="31">
        <f>+C431-(C$7+F431*C$8)</f>
        <v>2.6998530011042021E-3</v>
      </c>
      <c r="I431" s="31">
        <f>G431</f>
        <v>2.6998530011042021E-3</v>
      </c>
      <c r="J431" s="30"/>
      <c r="M431" s="31"/>
      <c r="N431" s="31"/>
      <c r="O431" s="31">
        <f ca="1">+C$11+C$12*F431</f>
        <v>-2.1948877598428052E-2</v>
      </c>
      <c r="P431" s="11">
        <f>+D$11+D$12*F431+D$13*F431^2</f>
        <v>-8.1461108073308561E-4</v>
      </c>
      <c r="Q431" s="96">
        <f>+C431-15018.5</f>
        <v>31251.165000000001</v>
      </c>
      <c r="R431" s="31">
        <f>+(U431-G431)^2</f>
        <v>7.2892062275713672E-6</v>
      </c>
    </row>
    <row r="432" spans="1:18" x14ac:dyDescent="0.2">
      <c r="A432" s="30" t="s">
        <v>150</v>
      </c>
      <c r="B432" s="12"/>
      <c r="C432" s="34">
        <v>46271.387000000002</v>
      </c>
      <c r="D432" s="34"/>
      <c r="E432" s="31">
        <f>+(C432-C$7)/C$8</f>
        <v>3448.0021439236643</v>
      </c>
      <c r="F432" s="31">
        <f>ROUND(2*E432,0)/2</f>
        <v>3448</v>
      </c>
      <c r="G432" s="31">
        <f>+C432-(C$7+F432*C$8)</f>
        <v>7.3920800787163898E-4</v>
      </c>
      <c r="I432" s="31">
        <f>G432</f>
        <v>7.3920800787163898E-4</v>
      </c>
      <c r="J432" s="31"/>
      <c r="K432" s="31"/>
      <c r="L432" s="31"/>
      <c r="M432" s="31"/>
      <c r="N432" s="31"/>
      <c r="O432" s="31"/>
      <c r="P432" s="11">
        <f>+D$11+D$12*F432+D$13*F432^2</f>
        <v>-8.1570114645245699E-4</v>
      </c>
      <c r="Q432" s="96">
        <f>+C432-15018.5</f>
        <v>31252.887000000002</v>
      </c>
      <c r="R432" s="31">
        <f>+(U432-G432)^2</f>
        <v>5.4642847890155703E-7</v>
      </c>
    </row>
    <row r="433" spans="1:18" x14ac:dyDescent="0.2">
      <c r="A433" s="30" t="s">
        <v>150</v>
      </c>
      <c r="B433" s="12"/>
      <c r="C433" s="34">
        <v>46272.421999999999</v>
      </c>
      <c r="D433" s="34"/>
      <c r="E433" s="31">
        <f>+(C433-C$7)/C$8</f>
        <v>3451.0039525873308</v>
      </c>
      <c r="F433" s="31">
        <f>ROUND(2*E433,0)/2</f>
        <v>3451</v>
      </c>
      <c r="G433" s="31">
        <f>+C433-(C$7+F433*C$8)</f>
        <v>1.3628209999296814E-3</v>
      </c>
      <c r="I433" s="31">
        <f>G433</f>
        <v>1.3628209999296814E-3</v>
      </c>
      <c r="J433" s="31"/>
      <c r="K433" s="31"/>
      <c r="L433" s="31"/>
      <c r="M433" s="31"/>
      <c r="N433" s="31"/>
      <c r="O433" s="31"/>
      <c r="P433" s="11">
        <f>+D$11+D$12*F433+D$13*F433^2</f>
        <v>-8.1635505649449338E-4</v>
      </c>
      <c r="Q433" s="96">
        <f>+C433-15018.5</f>
        <v>31253.921999999999</v>
      </c>
      <c r="R433" s="31">
        <f>+(U433-G433)^2</f>
        <v>1.8572810778493367E-6</v>
      </c>
    </row>
    <row r="434" spans="1:18" x14ac:dyDescent="0.2">
      <c r="A434" s="28" t="s">
        <v>149</v>
      </c>
      <c r="B434" s="29" t="s">
        <v>48</v>
      </c>
      <c r="C434" s="28">
        <v>46274.665999999997</v>
      </c>
      <c r="E434" s="30">
        <f>+(C434-C$7)/C$8</f>
        <v>3457.5122218059669</v>
      </c>
      <c r="F434" s="31">
        <f>ROUND(2*E434,0)/2</f>
        <v>3457.5</v>
      </c>
      <c r="G434" s="31">
        <f>+C434-(C$7+F434*C$8)</f>
        <v>4.2139825018239208E-3</v>
      </c>
      <c r="I434" s="31">
        <f>G434</f>
        <v>4.2139825018239208E-3</v>
      </c>
      <c r="J434" s="30"/>
      <c r="M434" s="31"/>
      <c r="N434" s="31"/>
      <c r="O434" s="31">
        <f ca="1">+C$11+C$12*F434</f>
        <v>-2.1950799659367175E-2</v>
      </c>
      <c r="P434" s="11">
        <f>+D$11+D$12*F434+D$13*F434^2</f>
        <v>-8.1777152867694859E-4</v>
      </c>
      <c r="Q434" s="96">
        <f>+C434-15018.5</f>
        <v>31256.165999999997</v>
      </c>
      <c r="R434" s="31">
        <f>+(U434-G434)^2</f>
        <v>1.775764852567819E-5</v>
      </c>
    </row>
    <row r="435" spans="1:18" x14ac:dyDescent="0.2">
      <c r="A435" s="30" t="s">
        <v>153</v>
      </c>
      <c r="B435" s="12"/>
      <c r="C435" s="34">
        <v>46280.347999999998</v>
      </c>
      <c r="D435" s="34"/>
      <c r="E435" s="31">
        <f>+(C435-C$7)/C$8</f>
        <v>3473.9917163248247</v>
      </c>
      <c r="F435" s="31">
        <f>ROUND(2*E435,0)/2</f>
        <v>3474</v>
      </c>
      <c r="G435" s="31">
        <f>+C435-(C$7+F435*C$8)</f>
        <v>-2.8561459985212423E-3</v>
      </c>
      <c r="I435" s="31"/>
      <c r="J435" s="30">
        <f>G435</f>
        <v>-2.8561459985212423E-3</v>
      </c>
      <c r="K435" s="31"/>
      <c r="L435" s="31"/>
      <c r="M435" s="31"/>
      <c r="N435" s="31"/>
      <c r="O435" s="31"/>
      <c r="P435" s="11">
        <f>+D$11+D$12*F435+D$13*F435^2</f>
        <v>-8.2136514285957531E-4</v>
      </c>
      <c r="Q435" s="96">
        <f>+C435-15018.5</f>
        <v>31261.847999999998</v>
      </c>
      <c r="R435" s="31">
        <f>+(U435-G435)^2</f>
        <v>8.1575699648689045E-6</v>
      </c>
    </row>
    <row r="436" spans="1:18" x14ac:dyDescent="0.2">
      <c r="A436" s="30" t="s">
        <v>150</v>
      </c>
      <c r="B436" s="12"/>
      <c r="C436" s="34">
        <v>46280.362999999998</v>
      </c>
      <c r="D436" s="34"/>
      <c r="E436" s="31">
        <f>+(C436-C$7)/C$8</f>
        <v>3474.0352207982096</v>
      </c>
      <c r="F436" s="31">
        <f>ROUND(2*E436,0)/2</f>
        <v>3474</v>
      </c>
      <c r="G436" s="31">
        <f>+C436-(C$7+F436*C$8)</f>
        <v>1.2143854000896681E-2</v>
      </c>
      <c r="I436" s="31">
        <f>G436</f>
        <v>1.2143854000896681E-2</v>
      </c>
      <c r="J436" s="31"/>
      <c r="K436" s="31"/>
      <c r="L436" s="31"/>
      <c r="M436" s="31"/>
      <c r="N436" s="31"/>
      <c r="O436" s="31"/>
      <c r="P436" s="11">
        <f>+D$11+D$12*F436+D$13*F436^2</f>
        <v>-8.2136514285957531E-4</v>
      </c>
      <c r="Q436" s="96">
        <f>+C436-15018.5</f>
        <v>31261.862999999998</v>
      </c>
      <c r="R436" s="31">
        <f>+(U436-G436)^2</f>
        <v>1.4747318999509433E-4</v>
      </c>
    </row>
    <row r="437" spans="1:18" x14ac:dyDescent="0.2">
      <c r="A437" s="30" t="s">
        <v>150</v>
      </c>
      <c r="B437" s="12"/>
      <c r="C437" s="34">
        <v>46282.427000000003</v>
      </c>
      <c r="D437" s="34"/>
      <c r="E437" s="31">
        <f>+(C437-C$7)/C$8</f>
        <v>3480.0214363362265</v>
      </c>
      <c r="F437" s="31">
        <f>ROUND(2*E437,0)/2</f>
        <v>3480</v>
      </c>
      <c r="G437" s="31">
        <f>+C437-(C$7+F437*C$8)</f>
        <v>7.3910800056182779E-3</v>
      </c>
      <c r="I437" s="31">
        <f>G437</f>
        <v>7.3910800056182779E-3</v>
      </c>
      <c r="J437" s="31"/>
      <c r="K437" s="31"/>
      <c r="L437" s="31"/>
      <c r="M437" s="31"/>
      <c r="N437" s="31"/>
      <c r="O437" s="31"/>
      <c r="P437" s="11">
        <f>+D$11+D$12*F437+D$13*F437^2</f>
        <v>-8.2267118383683375E-4</v>
      </c>
      <c r="Q437" s="96">
        <f>+C437-15018.5</f>
        <v>31263.927000000003</v>
      </c>
      <c r="R437" s="31">
        <f>+(U437-G437)^2</f>
        <v>5.4628063649450286E-5</v>
      </c>
    </row>
    <row r="438" spans="1:18" x14ac:dyDescent="0.2">
      <c r="A438" s="30" t="s">
        <v>153</v>
      </c>
      <c r="B438" s="12"/>
      <c r="C438" s="34">
        <v>46291.394</v>
      </c>
      <c r="D438" s="34"/>
      <c r="E438" s="31">
        <f>+(C438-C$7)/C$8</f>
        <v>3506.0284105267447</v>
      </c>
      <c r="F438" s="31">
        <f>ROUND(2*E438,0)/2</f>
        <v>3506</v>
      </c>
      <c r="G438" s="31">
        <f>+C438-(C$7+F438*C$8)</f>
        <v>9.7957260004477575E-3</v>
      </c>
      <c r="I438" s="31">
        <f>G438</f>
        <v>9.7957260004477575E-3</v>
      </c>
      <c r="J438" s="17"/>
      <c r="K438" s="31"/>
      <c r="L438" s="31"/>
      <c r="M438" s="31"/>
      <c r="N438" s="31"/>
      <c r="O438" s="31"/>
      <c r="P438" s="11">
        <f>+D$11+D$12*F438+D$13*F438^2</f>
        <v>-8.28326209232622E-4</v>
      </c>
      <c r="Q438" s="96">
        <f>+C438-15018.5</f>
        <v>31272.894</v>
      </c>
      <c r="R438" s="31">
        <f>+(U438-G438)^2</f>
        <v>9.5956247875848225E-5</v>
      </c>
    </row>
    <row r="439" spans="1:18" x14ac:dyDescent="0.2">
      <c r="A439" s="30" t="s">
        <v>150</v>
      </c>
      <c r="B439" s="12"/>
      <c r="C439" s="34">
        <v>46292.408000000003</v>
      </c>
      <c r="D439" s="34"/>
      <c r="E439" s="31">
        <f>+(C439-C$7)/C$8</f>
        <v>3508.9693129276893</v>
      </c>
      <c r="F439" s="31">
        <f>ROUND(2*E439,0)/2</f>
        <v>3509</v>
      </c>
      <c r="G439" s="31">
        <f>+C439-(C$7+F439*C$8)</f>
        <v>-1.0580660993582569E-2</v>
      </c>
      <c r="I439" s="31">
        <f>G439</f>
        <v>-1.0580660993582569E-2</v>
      </c>
      <c r="J439" s="31"/>
      <c r="K439" s="31"/>
      <c r="L439" s="31"/>
      <c r="M439" s="31"/>
      <c r="N439" s="31"/>
      <c r="O439" s="31"/>
      <c r="P439" s="11">
        <f>+D$11+D$12*F439+D$13*F439^2</f>
        <v>-8.2897824312565423E-4</v>
      </c>
      <c r="Q439" s="96">
        <f>+C439-15018.5</f>
        <v>31273.908000000003</v>
      </c>
      <c r="R439" s="31">
        <f>+(U439-G439)^2</f>
        <v>1.1195038706111968E-4</v>
      </c>
    </row>
    <row r="440" spans="1:18" x14ac:dyDescent="0.2">
      <c r="A440" s="30" t="s">
        <v>150</v>
      </c>
      <c r="B440" s="12"/>
      <c r="C440" s="34">
        <v>46292.411999999997</v>
      </c>
      <c r="D440" s="34"/>
      <c r="E440" s="31">
        <f>+(C440-C$7)/C$8</f>
        <v>3508.9809141205737</v>
      </c>
      <c r="F440" s="31">
        <f>ROUND(2*E440,0)/2</f>
        <v>3509</v>
      </c>
      <c r="G440" s="31">
        <f>+C440-(C$7+F440*C$8)</f>
        <v>-6.5806610000436194E-3</v>
      </c>
      <c r="I440" s="31">
        <f>G440</f>
        <v>-6.5806610000436194E-3</v>
      </c>
      <c r="J440" s="31"/>
      <c r="K440" s="31"/>
      <c r="L440" s="31"/>
      <c r="M440" s="31"/>
      <c r="N440" s="31"/>
      <c r="O440" s="31"/>
      <c r="P440" s="11">
        <f>+D$11+D$12*F440+D$13*F440^2</f>
        <v>-8.2897824312565423E-4</v>
      </c>
      <c r="Q440" s="96">
        <f>+C440-15018.5</f>
        <v>31273.911999999997</v>
      </c>
      <c r="R440" s="31">
        <f>+(U440-G440)^2</f>
        <v>4.3305099197495087E-5</v>
      </c>
    </row>
    <row r="441" spans="1:18" x14ac:dyDescent="0.2">
      <c r="A441" s="30" t="s">
        <v>150</v>
      </c>
      <c r="B441" s="12"/>
      <c r="C441" s="34">
        <v>46292.415999999997</v>
      </c>
      <c r="D441" s="34"/>
      <c r="E441" s="31">
        <f>+(C441-C$7)/C$8</f>
        <v>3508.9925153134791</v>
      </c>
      <c r="F441" s="31">
        <f>ROUND(2*E441,0)/2</f>
        <v>3509</v>
      </c>
      <c r="G441" s="31">
        <f>+C441-(C$7+F441*C$8)</f>
        <v>-2.5806609992287122E-3</v>
      </c>
      <c r="I441" s="31">
        <f>G441</f>
        <v>-2.5806609992287122E-3</v>
      </c>
      <c r="J441" s="31"/>
      <c r="K441" s="31"/>
      <c r="L441" s="31"/>
      <c r="M441" s="31"/>
      <c r="N441" s="31"/>
      <c r="O441" s="31"/>
      <c r="P441" s="11">
        <f>+D$11+D$12*F441+D$13*F441^2</f>
        <v>-8.2897824312565423E-4</v>
      </c>
      <c r="Q441" s="96">
        <f>+C441-15018.5</f>
        <v>31273.915999999997</v>
      </c>
      <c r="R441" s="31">
        <f>+(U441-G441)^2</f>
        <v>6.6598111929401355E-6</v>
      </c>
    </row>
    <row r="442" spans="1:18" x14ac:dyDescent="0.2">
      <c r="A442" s="30" t="s">
        <v>150</v>
      </c>
      <c r="B442" s="12"/>
      <c r="C442" s="34">
        <v>46292.417999999998</v>
      </c>
      <c r="D442" s="34"/>
      <c r="E442" s="31">
        <f>+(C442-C$7)/C$8</f>
        <v>3508.998315909932</v>
      </c>
      <c r="F442" s="31">
        <f>ROUND(2*E442,0)/2</f>
        <v>3509</v>
      </c>
      <c r="G442" s="31">
        <f>+C442-(C$7+F442*C$8)</f>
        <v>-5.8066099882125854E-4</v>
      </c>
      <c r="I442" s="31">
        <f>G442</f>
        <v>-5.8066099882125854E-4</v>
      </c>
      <c r="J442" s="31"/>
      <c r="K442" s="31"/>
      <c r="L442" s="31"/>
      <c r="M442" s="31"/>
      <c r="N442" s="31"/>
      <c r="O442" s="31"/>
      <c r="P442" s="11">
        <f>+D$11+D$12*F442+D$13*F442^2</f>
        <v>-8.2897824312565423E-4</v>
      </c>
      <c r="Q442" s="96">
        <f>+C442-15018.5</f>
        <v>31273.917999999998</v>
      </c>
      <c r="R442" s="31">
        <f>+(U442-G442)^2</f>
        <v>3.3716719555210162E-7</v>
      </c>
    </row>
    <row r="443" spans="1:18" x14ac:dyDescent="0.2">
      <c r="A443" s="30" t="s">
        <v>150</v>
      </c>
      <c r="B443" s="12"/>
      <c r="C443" s="34">
        <v>46292.42</v>
      </c>
      <c r="D443" s="34"/>
      <c r="E443" s="31">
        <f>+(C443-C$7)/C$8</f>
        <v>3509.0041165063844</v>
      </c>
      <c r="F443" s="31">
        <f>ROUND(2*E443,0)/2</f>
        <v>3509</v>
      </c>
      <c r="G443" s="31">
        <f>+C443-(C$7+F443*C$8)</f>
        <v>1.4193390015861951E-3</v>
      </c>
      <c r="I443" s="31">
        <f>G443</f>
        <v>1.4193390015861951E-3</v>
      </c>
      <c r="J443" s="31"/>
      <c r="K443" s="31"/>
      <c r="L443" s="31"/>
      <c r="M443" s="31"/>
      <c r="N443" s="31"/>
      <c r="O443" s="31"/>
      <c r="P443" s="11">
        <f>+D$11+D$12*F443+D$13*F443^2</f>
        <v>-8.2897824312565423E-4</v>
      </c>
      <c r="Q443" s="96">
        <f>+C443-15018.5</f>
        <v>31273.919999999998</v>
      </c>
      <c r="R443" s="31">
        <f>+(U443-G443)^2</f>
        <v>2.014523201423697E-6</v>
      </c>
    </row>
    <row r="444" spans="1:18" x14ac:dyDescent="0.2">
      <c r="A444" s="30" t="s">
        <v>150</v>
      </c>
      <c r="B444" s="12"/>
      <c r="C444" s="34">
        <v>46292.42</v>
      </c>
      <c r="D444" s="34"/>
      <c r="E444" s="31">
        <f>+(C444-C$7)/C$8</f>
        <v>3509.0041165063844</v>
      </c>
      <c r="F444" s="31">
        <f>ROUND(2*E444,0)/2</f>
        <v>3509</v>
      </c>
      <c r="G444" s="31">
        <f>+C444-(C$7+F444*C$8)</f>
        <v>1.4193390015861951E-3</v>
      </c>
      <c r="I444" s="31">
        <f>G444</f>
        <v>1.4193390015861951E-3</v>
      </c>
      <c r="J444" s="31"/>
      <c r="K444" s="31"/>
      <c r="L444" s="31"/>
      <c r="M444" s="31"/>
      <c r="N444" s="31"/>
      <c r="O444" s="31"/>
      <c r="P444" s="11">
        <f>+D$11+D$12*F444+D$13*F444^2</f>
        <v>-8.2897824312565423E-4</v>
      </c>
      <c r="Q444" s="96">
        <f>+C444-15018.5</f>
        <v>31273.919999999998</v>
      </c>
      <c r="R444" s="31">
        <f>+(U444-G444)^2</f>
        <v>2.014523201423697E-6</v>
      </c>
    </row>
    <row r="445" spans="1:18" x14ac:dyDescent="0.2">
      <c r="A445" s="30" t="s">
        <v>150</v>
      </c>
      <c r="B445" s="12"/>
      <c r="C445" s="34">
        <v>46292.423999999999</v>
      </c>
      <c r="D445" s="34"/>
      <c r="E445" s="31">
        <f>+(C445-C$7)/C$8</f>
        <v>3509.0157176992902</v>
      </c>
      <c r="F445" s="31">
        <f>ROUND(2*E445,0)/2</f>
        <v>3509</v>
      </c>
      <c r="G445" s="31">
        <f>+C445-(C$7+F445*C$8)</f>
        <v>5.4193390024011023E-3</v>
      </c>
      <c r="I445" s="31">
        <f>G445</f>
        <v>5.4193390024011023E-3</v>
      </c>
      <c r="J445" s="31"/>
      <c r="K445" s="31"/>
      <c r="L445" s="31"/>
      <c r="M445" s="31"/>
      <c r="N445" s="31"/>
      <c r="O445" s="31"/>
      <c r="P445" s="11">
        <f>+D$11+D$12*F445+D$13*F445^2</f>
        <v>-8.2897824312565423E-4</v>
      </c>
      <c r="Q445" s="96">
        <f>+C445-15018.5</f>
        <v>31273.923999999999</v>
      </c>
      <c r="R445" s="31">
        <f>+(U445-G445)^2</f>
        <v>2.9369235222945776E-5</v>
      </c>
    </row>
    <row r="446" spans="1:18" x14ac:dyDescent="0.2">
      <c r="A446" s="30" t="s">
        <v>150</v>
      </c>
      <c r="B446" s="12"/>
      <c r="C446" s="34">
        <v>46292.432000000001</v>
      </c>
      <c r="D446" s="34"/>
      <c r="E446" s="31">
        <f>+(C446-C$7)/C$8</f>
        <v>3509.0389200851009</v>
      </c>
      <c r="F446" s="31">
        <f>ROUND(2*E446,0)/2</f>
        <v>3509</v>
      </c>
      <c r="G446" s="31">
        <f>+C446-(C$7+F446*C$8)</f>
        <v>1.3419339004030917E-2</v>
      </c>
      <c r="I446" s="31">
        <f>G446</f>
        <v>1.3419339004030917E-2</v>
      </c>
      <c r="J446" s="31"/>
      <c r="K446" s="31"/>
      <c r="L446" s="31"/>
      <c r="M446" s="31"/>
      <c r="N446" s="31"/>
      <c r="O446" s="31"/>
      <c r="P446" s="11">
        <f>+D$11+D$12*F446+D$13*F446^2</f>
        <v>-8.2897824312565423E-4</v>
      </c>
      <c r="Q446" s="96">
        <f>+C446-15018.5</f>
        <v>31273.932000000001</v>
      </c>
      <c r="R446" s="31">
        <f>+(U446-G446)^2</f>
        <v>1.8007865930510548E-4</v>
      </c>
    </row>
    <row r="447" spans="1:18" x14ac:dyDescent="0.2">
      <c r="A447" s="30" t="s">
        <v>150</v>
      </c>
      <c r="B447" s="12"/>
      <c r="C447" s="34">
        <v>46293.453000000001</v>
      </c>
      <c r="D447" s="34"/>
      <c r="E447" s="31">
        <f>+(C447-C$7)/C$8</f>
        <v>3512.0001245736194</v>
      </c>
      <c r="F447" s="31">
        <f>ROUND(2*E447,0)/2</f>
        <v>3512</v>
      </c>
      <c r="G447" s="31">
        <f>+C447-(C$7+F447*C$8)</f>
        <v>4.2952000512741506E-5</v>
      </c>
      <c r="I447" s="31">
        <f>G447</f>
        <v>4.2952000512741506E-5</v>
      </c>
      <c r="J447" s="31"/>
      <c r="K447" s="31"/>
      <c r="L447" s="31"/>
      <c r="M447" s="31"/>
      <c r="N447" s="31"/>
      <c r="O447" s="31"/>
      <c r="P447" s="11">
        <f>+D$11+D$12*F447+D$13*F447^2</f>
        <v>-8.2963017997649653E-4</v>
      </c>
      <c r="Q447" s="96">
        <f>+C447-15018.5</f>
        <v>31274.953000000001</v>
      </c>
      <c r="R447" s="31">
        <f>+(U447-G447)^2</f>
        <v>1.8448743480465466E-9</v>
      </c>
    </row>
    <row r="448" spans="1:18" x14ac:dyDescent="0.2">
      <c r="A448" s="30" t="s">
        <v>153</v>
      </c>
      <c r="B448" s="12"/>
      <c r="C448" s="34">
        <v>46320.358</v>
      </c>
      <c r="D448" s="34"/>
      <c r="E448" s="31">
        <f>+(C448-C$7)/C$8</f>
        <v>3590.0326483381014</v>
      </c>
      <c r="F448" s="31">
        <f>ROUND(2*E448,0)/2</f>
        <v>3590</v>
      </c>
      <c r="G448" s="31">
        <f>+C448-(C$7+F448*C$8)</f>
        <v>1.1256890000368003E-2</v>
      </c>
      <c r="I448" s="31">
        <f>G448</f>
        <v>1.1256890000368003E-2</v>
      </c>
      <c r="J448" s="17"/>
      <c r="K448" s="31"/>
      <c r="L448" s="31"/>
      <c r="M448" s="31"/>
      <c r="N448" s="31"/>
      <c r="O448" s="31"/>
      <c r="P448" s="11">
        <f>+D$11+D$12*F448+D$13*F448^2</f>
        <v>-8.4654647628975405E-4</v>
      </c>
      <c r="Q448" s="96">
        <f>+C448-15018.5</f>
        <v>31301.858</v>
      </c>
      <c r="R448" s="31">
        <f>+(U448-G448)^2</f>
        <v>1.2671757248038513E-4</v>
      </c>
    </row>
    <row r="449" spans="1:18" x14ac:dyDescent="0.2">
      <c r="A449" s="30" t="s">
        <v>153</v>
      </c>
      <c r="B449" s="12"/>
      <c r="C449" s="34">
        <v>46338.277000000002</v>
      </c>
      <c r="D449" s="34"/>
      <c r="E449" s="31">
        <f>+(C449-C$7)/C$8</f>
        <v>3642.0030922457745</v>
      </c>
      <c r="F449" s="31">
        <f>ROUND(2*E449,0)/2</f>
        <v>3642</v>
      </c>
      <c r="G449" s="31">
        <f>+C449-(C$7+F449*C$8)</f>
        <v>1.0661820051609538E-3</v>
      </c>
      <c r="I449" s="31">
        <f>G449</f>
        <v>1.0661820051609538E-3</v>
      </c>
      <c r="J449" s="17"/>
      <c r="K449" s="31"/>
      <c r="L449" s="31"/>
      <c r="M449" s="31"/>
      <c r="N449" s="31"/>
      <c r="O449" s="31"/>
      <c r="P449" s="11">
        <f>+D$11+D$12*F449+D$13*F449^2</f>
        <v>-8.5778756243173057E-4</v>
      </c>
      <c r="Q449" s="96">
        <f>+C449-15018.5</f>
        <v>31319.777000000002</v>
      </c>
      <c r="R449" s="31">
        <f>+(U449-G449)^2</f>
        <v>1.1367440681290322E-6</v>
      </c>
    </row>
    <row r="450" spans="1:18" x14ac:dyDescent="0.2">
      <c r="A450" s="30" t="s">
        <v>153</v>
      </c>
      <c r="B450" s="12"/>
      <c r="C450" s="34">
        <v>46348.285000000003</v>
      </c>
      <c r="D450" s="34"/>
      <c r="E450" s="31">
        <f>+(C450-C$7)/C$8</f>
        <v>3671.0292768893387</v>
      </c>
      <c r="F450" s="31">
        <f>ROUND(2*E450,0)/2</f>
        <v>3671</v>
      </c>
      <c r="G450" s="31">
        <f>+C450-(C$7+F450*C$8)</f>
        <v>1.0094441007822752E-2</v>
      </c>
      <c r="I450" s="31">
        <f>G450</f>
        <v>1.0094441007822752E-2</v>
      </c>
      <c r="J450" s="17"/>
      <c r="K450" s="31"/>
      <c r="L450" s="31"/>
      <c r="M450" s="31"/>
      <c r="N450" s="31"/>
      <c r="O450" s="31"/>
      <c r="P450" s="11">
        <f>+D$11+D$12*F450+D$13*F450^2</f>
        <v>-8.6404396569743965E-4</v>
      </c>
      <c r="Q450" s="96">
        <f>+C450-15018.5</f>
        <v>31329.785000000003</v>
      </c>
      <c r="R450" s="31">
        <f>+(U450-G450)^2</f>
        <v>1.0189773926041362E-4</v>
      </c>
    </row>
    <row r="451" spans="1:18" x14ac:dyDescent="0.2">
      <c r="A451" s="30" t="s">
        <v>154</v>
      </c>
      <c r="B451" s="12" t="s">
        <v>48</v>
      </c>
      <c r="C451" s="34">
        <v>46542.572</v>
      </c>
      <c r="D451" s="34"/>
      <c r="E451" s="31">
        <f>+(C451-C$7)/C$8</f>
        <v>4234.519518280541</v>
      </c>
      <c r="F451" s="31">
        <f>ROUND(2*E451,0)/2</f>
        <v>4234.5</v>
      </c>
      <c r="G451" s="31">
        <f>+C451-(C$7+F451*C$8)</f>
        <v>6.7297495043021627E-3</v>
      </c>
      <c r="I451" s="31">
        <f>G451</f>
        <v>6.7297495043021627E-3</v>
      </c>
      <c r="J451" s="17"/>
      <c r="K451" s="31"/>
      <c r="L451" s="31"/>
      <c r="M451" s="31"/>
      <c r="N451" s="31"/>
      <c r="O451" s="31"/>
      <c r="P451" s="11">
        <f>+D$11+D$12*F451+D$13*F451^2</f>
        <v>-9.8381236218927502E-4</v>
      </c>
      <c r="Q451" s="96">
        <f>+C451-15018.5</f>
        <v>31524.072</v>
      </c>
      <c r="R451" s="31">
        <f>+(U451-G451)^2</f>
        <v>4.5289528390655204E-5</v>
      </c>
    </row>
    <row r="452" spans="1:18" x14ac:dyDescent="0.2">
      <c r="A452" s="30" t="s">
        <v>154</v>
      </c>
      <c r="B452" s="12" t="s">
        <v>48</v>
      </c>
      <c r="C452" s="34">
        <v>46576.36</v>
      </c>
      <c r="D452" s="34"/>
      <c r="E452" s="31">
        <f>+(C452-C$7)/C$8</f>
        <v>4332.5147947330397</v>
      </c>
      <c r="F452" s="31">
        <f>ROUND(2*E452,0)/2</f>
        <v>4332.5</v>
      </c>
      <c r="G452" s="31">
        <f>+C452-(C$7+F452*C$8)</f>
        <v>5.1011075047426857E-3</v>
      </c>
      <c r="I452" s="31">
        <f>G452</f>
        <v>5.1011075047426857E-3</v>
      </c>
      <c r="J452" s="17"/>
      <c r="K452" s="31"/>
      <c r="L452" s="31"/>
      <c r="M452" s="31"/>
      <c r="N452" s="31"/>
      <c r="O452" s="31"/>
      <c r="P452" s="11">
        <f>+D$11+D$12*F452+D$13*F452^2</f>
        <v>-1.0042921510888699E-3</v>
      </c>
      <c r="Q452" s="96">
        <f>+C452-15018.5</f>
        <v>31557.86</v>
      </c>
      <c r="R452" s="31">
        <f>+(U452-G452)^2</f>
        <v>2.6021297774942149E-5</v>
      </c>
    </row>
    <row r="453" spans="1:18" x14ac:dyDescent="0.2">
      <c r="A453" s="30" t="s">
        <v>154</v>
      </c>
      <c r="B453" s="12" t="s">
        <v>48</v>
      </c>
      <c r="C453" s="34">
        <v>46607.402999999998</v>
      </c>
      <c r="D453" s="34"/>
      <c r="E453" s="31">
        <f>+(C453-C$7)/C$8</f>
        <v>4422.5487525557774</v>
      </c>
      <c r="F453" s="31">
        <f>ROUND(2*E453,0)/2</f>
        <v>4422.5</v>
      </c>
      <c r="G453" s="31">
        <f>+C453-(C$7+F453*C$8)</f>
        <v>1.6809497501526494E-2</v>
      </c>
      <c r="I453" s="31">
        <f>G453</f>
        <v>1.6809497501526494E-2</v>
      </c>
      <c r="J453" s="17"/>
      <c r="K453" s="31"/>
      <c r="L453" s="31"/>
      <c r="M453" s="31"/>
      <c r="N453" s="31"/>
      <c r="O453" s="31"/>
      <c r="P453" s="11">
        <f>+D$11+D$12*F453+D$13*F453^2</f>
        <v>-1.0230089008279803E-3</v>
      </c>
      <c r="Q453" s="96">
        <f>+C453-15018.5</f>
        <v>31588.902999999998</v>
      </c>
      <c r="R453" s="31">
        <f>+(U453-G453)^2</f>
        <v>2.8255920625382542E-4</v>
      </c>
    </row>
    <row r="454" spans="1:18" x14ac:dyDescent="0.2">
      <c r="A454" s="30" t="s">
        <v>155</v>
      </c>
      <c r="B454" s="12"/>
      <c r="C454" s="34">
        <v>46615.474999999999</v>
      </c>
      <c r="D454" s="34"/>
      <c r="E454" s="31">
        <f>+(C454-C$7)/C$8</f>
        <v>4445.9599598342356</v>
      </c>
      <c r="F454" s="31">
        <f>ROUND(2*E454,0)/2</f>
        <v>4446</v>
      </c>
      <c r="G454" s="31">
        <f>+C454-(C$7+F454*C$8)</f>
        <v>-1.3805533999402542E-2</v>
      </c>
      <c r="I454" s="31">
        <f>G454</f>
        <v>-1.3805533999402542E-2</v>
      </c>
      <c r="J454" s="31"/>
      <c r="K454" s="31"/>
      <c r="L454" s="31"/>
      <c r="M454" s="31"/>
      <c r="N454" s="31"/>
      <c r="O454" s="31"/>
      <c r="P454" s="11">
        <f>+D$11+D$12*F454+D$13*F454^2</f>
        <v>-1.0278816723831412E-3</v>
      </c>
      <c r="Q454" s="96">
        <f>+C454-15018.5</f>
        <v>31596.974999999999</v>
      </c>
      <c r="R454" s="31">
        <f>+(U454-G454)^2</f>
        <v>1.9059276900865955E-4</v>
      </c>
    </row>
    <row r="455" spans="1:18" x14ac:dyDescent="0.2">
      <c r="A455" s="30" t="s">
        <v>155</v>
      </c>
      <c r="B455" s="12"/>
      <c r="C455" s="34">
        <v>46615.48</v>
      </c>
      <c r="D455" s="34"/>
      <c r="E455" s="31">
        <f>+(C455-C$7)/C$8</f>
        <v>4445.9744613253779</v>
      </c>
      <c r="F455" s="31">
        <f>ROUND(2*E455,0)/2</f>
        <v>4446</v>
      </c>
      <c r="G455" s="31">
        <f>+C455-(C$7+F455*C$8)</f>
        <v>-8.8055339947459288E-3</v>
      </c>
      <c r="I455" s="31">
        <f>G455</f>
        <v>-8.8055339947459288E-3</v>
      </c>
      <c r="J455" s="31"/>
      <c r="K455" s="31"/>
      <c r="L455" s="31"/>
      <c r="M455" s="31"/>
      <c r="N455" s="31"/>
      <c r="O455" s="31"/>
      <c r="P455" s="11">
        <f>+D$11+D$12*F455+D$13*F455^2</f>
        <v>-1.0278816723831412E-3</v>
      </c>
      <c r="Q455" s="96">
        <f>+C455-15018.5</f>
        <v>31596.980000000003</v>
      </c>
      <c r="R455" s="31">
        <f>+(U455-G455)^2</f>
        <v>7.7537428932626193E-5</v>
      </c>
    </row>
    <row r="456" spans="1:18" x14ac:dyDescent="0.2">
      <c r="A456" s="30" t="s">
        <v>154</v>
      </c>
      <c r="B456" s="12" t="s">
        <v>48</v>
      </c>
      <c r="C456" s="34">
        <v>46627.398999999998</v>
      </c>
      <c r="D456" s="34"/>
      <c r="E456" s="31">
        <f>+(C456-C$7)/C$8</f>
        <v>4480.5431158783786</v>
      </c>
      <c r="F456" s="31">
        <f>ROUND(2*E456,0)/2</f>
        <v>4480.5</v>
      </c>
      <c r="G456" s="31">
        <f>+C456-(C$7+F456*C$8)</f>
        <v>1.4866015502775554E-2</v>
      </c>
      <c r="I456" s="31">
        <f>G456</f>
        <v>1.4866015502775554E-2</v>
      </c>
      <c r="J456" s="17"/>
      <c r="K456" s="31"/>
      <c r="L456" s="31"/>
      <c r="M456" s="31"/>
      <c r="N456" s="31"/>
      <c r="O456" s="31"/>
      <c r="P456" s="11">
        <f>+D$11+D$12*F456+D$13*F456^2</f>
        <v>-1.0350245278733055E-3</v>
      </c>
      <c r="Q456" s="96">
        <f>+C456-15018.5</f>
        <v>31608.898999999998</v>
      </c>
      <c r="R456" s="31">
        <f>+(U456-G456)^2</f>
        <v>2.2099841692876311E-4</v>
      </c>
    </row>
    <row r="457" spans="1:18" x14ac:dyDescent="0.2">
      <c r="A457" s="30" t="s">
        <v>156</v>
      </c>
      <c r="B457" s="12"/>
      <c r="C457" s="34">
        <v>46668.4185</v>
      </c>
      <c r="D457" s="34"/>
      <c r="E457" s="31">
        <f>+(C457-C$7)/C$8</f>
        <v>4599.5118989505754</v>
      </c>
      <c r="F457" s="31">
        <f>ROUND(2*E457,0)/2</f>
        <v>4599.5</v>
      </c>
      <c r="G457" s="31">
        <f>+C457-(C$7+F457*C$8)</f>
        <v>4.102664504898712E-3</v>
      </c>
      <c r="I457" s="31"/>
      <c r="J457" s="30">
        <f>G457</f>
        <v>4.102664504898712E-3</v>
      </c>
      <c r="K457" s="31"/>
      <c r="L457" s="31"/>
      <c r="M457" s="31"/>
      <c r="N457" s="31"/>
      <c r="O457" s="31"/>
      <c r="P457" s="11">
        <f>+D$11+D$12*F457+D$13*F457^2</f>
        <v>-1.0595637243787312E-3</v>
      </c>
      <c r="Q457" s="96">
        <f>+C457-15018.5</f>
        <v>31649.9185</v>
      </c>
      <c r="R457" s="31">
        <f>+(U457-G457)^2</f>
        <v>1.6831856039755793E-5</v>
      </c>
    </row>
    <row r="458" spans="1:18" x14ac:dyDescent="0.2">
      <c r="A458" s="30" t="s">
        <v>156</v>
      </c>
      <c r="B458" s="12"/>
      <c r="C458" s="34">
        <v>46671.351000000002</v>
      </c>
      <c r="D458" s="34"/>
      <c r="E458" s="31">
        <f>+(C458-C$7)/C$8</f>
        <v>4608.0170234976695</v>
      </c>
      <c r="F458" s="31">
        <f>ROUND(2*E458,0)/2</f>
        <v>4608</v>
      </c>
      <c r="G458" s="31">
        <f>+C458-(C$7+F458*C$8)</f>
        <v>5.8695680054370314E-3</v>
      </c>
      <c r="I458" s="31">
        <f>G458</f>
        <v>5.8695680054370314E-3</v>
      </c>
      <c r="J458" s="17"/>
      <c r="K458" s="31"/>
      <c r="L458" s="31"/>
      <c r="M458" s="31"/>
      <c r="N458" s="31"/>
      <c r="O458" s="31"/>
      <c r="P458" s="11">
        <f>+D$11+D$12*F458+D$13*F458^2</f>
        <v>-1.0613106813806038E-3</v>
      </c>
      <c r="Q458" s="96">
        <f>+C458-15018.5</f>
        <v>31652.851000000002</v>
      </c>
      <c r="R458" s="31">
        <f>+(U458-G458)^2</f>
        <v>3.445182857045005E-5</v>
      </c>
    </row>
    <row r="459" spans="1:18" x14ac:dyDescent="0.2">
      <c r="A459" s="30" t="s">
        <v>155</v>
      </c>
      <c r="B459" s="12"/>
      <c r="C459" s="34">
        <v>46672.362999999998</v>
      </c>
      <c r="D459" s="34"/>
      <c r="E459" s="31">
        <f>+(C459-C$7)/C$8</f>
        <v>4610.9521253021403</v>
      </c>
      <c r="F459" s="31">
        <f>ROUND(2*E459,0)/2</f>
        <v>4611</v>
      </c>
      <c r="G459" s="31">
        <f>+C459-(C$7+F459*C$8)</f>
        <v>-1.6506819003552664E-2</v>
      </c>
      <c r="I459" s="31">
        <f>G459</f>
        <v>-1.6506819003552664E-2</v>
      </c>
      <c r="J459" s="31"/>
      <c r="K459" s="31"/>
      <c r="L459" s="31"/>
      <c r="M459" s="31"/>
      <c r="N459" s="31"/>
      <c r="O459" s="31"/>
      <c r="P459" s="11">
        <f>+D$11+D$12*F459+D$13*F459^2</f>
        <v>-1.0619270684425574E-3</v>
      </c>
      <c r="Q459" s="96">
        <f>+C459-15018.5</f>
        <v>31653.862999999998</v>
      </c>
      <c r="R459" s="31">
        <f>+(U459-G459)^2</f>
        <v>2.7247507361604739E-4</v>
      </c>
    </row>
    <row r="460" spans="1:18" x14ac:dyDescent="0.2">
      <c r="A460" s="30" t="s">
        <v>155</v>
      </c>
      <c r="B460" s="12"/>
      <c r="C460" s="34">
        <v>46672.375999999997</v>
      </c>
      <c r="D460" s="34"/>
      <c r="E460" s="31">
        <f>+(C460-C$7)/C$8</f>
        <v>4610.9898291790723</v>
      </c>
      <c r="F460" s="31">
        <f>ROUND(2*E460,0)/2</f>
        <v>4611</v>
      </c>
      <c r="G460" s="31">
        <f>+C460-(C$7+F460*C$8)</f>
        <v>-3.5068190045421943E-3</v>
      </c>
      <c r="I460" s="31">
        <f>G460</f>
        <v>-3.5068190045421943E-3</v>
      </c>
      <c r="J460" s="31"/>
      <c r="K460" s="31"/>
      <c r="L460" s="31"/>
      <c r="M460" s="31"/>
      <c r="N460" s="31"/>
      <c r="O460" s="31"/>
      <c r="P460" s="11">
        <f>+D$11+D$12*F460+D$13*F460^2</f>
        <v>-1.0619270684425574E-3</v>
      </c>
      <c r="Q460" s="96">
        <f>+C460-15018.5</f>
        <v>31653.875999999997</v>
      </c>
      <c r="R460" s="31">
        <f>+(U460-G460)^2</f>
        <v>1.2297779530618306E-5</v>
      </c>
    </row>
    <row r="461" spans="1:18" x14ac:dyDescent="0.2">
      <c r="A461" s="30" t="s">
        <v>155</v>
      </c>
      <c r="B461" s="12"/>
      <c r="C461" s="34">
        <v>46672.377</v>
      </c>
      <c r="D461" s="34"/>
      <c r="E461" s="31">
        <f>+(C461-C$7)/C$8</f>
        <v>4610.9927294773097</v>
      </c>
      <c r="F461" s="31">
        <f>ROUND(2*E461,0)/2</f>
        <v>4611</v>
      </c>
      <c r="G461" s="31">
        <f>+C461-(C$7+F461*C$8)</f>
        <v>-2.5068190007004887E-3</v>
      </c>
      <c r="I461" s="31">
        <f>G461</f>
        <v>-2.5068190007004887E-3</v>
      </c>
      <c r="J461" s="31"/>
      <c r="K461" s="31"/>
      <c r="L461" s="31"/>
      <c r="M461" s="31"/>
      <c r="N461" s="31"/>
      <c r="O461" s="31"/>
      <c r="P461" s="11">
        <f>+D$11+D$12*F461+D$13*F461^2</f>
        <v>-1.0619270684425574E-3</v>
      </c>
      <c r="Q461" s="96">
        <f>+C461-15018.5</f>
        <v>31653.877</v>
      </c>
      <c r="R461" s="31">
        <f>+(U461-G461)^2</f>
        <v>6.2841415022729967E-6</v>
      </c>
    </row>
    <row r="462" spans="1:18" x14ac:dyDescent="0.2">
      <c r="A462" s="30" t="s">
        <v>155</v>
      </c>
      <c r="B462" s="12"/>
      <c r="C462" s="34">
        <v>46672.381000000001</v>
      </c>
      <c r="D462" s="34"/>
      <c r="E462" s="31">
        <f>+(C462-C$7)/C$8</f>
        <v>4611.0043306702146</v>
      </c>
      <c r="F462" s="31">
        <f>ROUND(2*E462,0)/2</f>
        <v>4611</v>
      </c>
      <c r="G462" s="31">
        <f>+C462-(C$7+F462*C$8)</f>
        <v>1.4931810001144186E-3</v>
      </c>
      <c r="I462" s="31">
        <f>G462</f>
        <v>1.4931810001144186E-3</v>
      </c>
      <c r="J462" s="31"/>
      <c r="K462" s="31"/>
      <c r="L462" s="31"/>
      <c r="M462" s="31"/>
      <c r="N462" s="31"/>
      <c r="O462" s="31"/>
      <c r="P462" s="11">
        <f>+D$11+D$12*F462+D$13*F462^2</f>
        <v>-1.0619270684425574E-3</v>
      </c>
      <c r="Q462" s="96">
        <f>+C462-15018.5</f>
        <v>31653.881000000001</v>
      </c>
      <c r="R462" s="31">
        <f>+(U462-G462)^2</f>
        <v>2.229589499102695E-6</v>
      </c>
    </row>
    <row r="463" spans="1:18" x14ac:dyDescent="0.2">
      <c r="A463" s="30" t="s">
        <v>156</v>
      </c>
      <c r="B463" s="12"/>
      <c r="C463" s="34">
        <v>46674.452599999997</v>
      </c>
      <c r="D463" s="34"/>
      <c r="E463" s="31">
        <f>+(C463-C$7)/C$8</f>
        <v>4617.0125884747185</v>
      </c>
      <c r="F463" s="31">
        <f>ROUND(2*E463,0)/2</f>
        <v>4617</v>
      </c>
      <c r="G463" s="31">
        <f>+C463-(C$7+F463*C$8)</f>
        <v>4.3404070020187646E-3</v>
      </c>
      <c r="I463" s="31"/>
      <c r="J463" s="30">
        <f>G463</f>
        <v>4.3404070020187646E-3</v>
      </c>
      <c r="K463" s="31"/>
      <c r="L463" s="31"/>
      <c r="M463" s="31"/>
      <c r="N463" s="31"/>
      <c r="O463" s="31"/>
      <c r="P463" s="11">
        <f>+D$11+D$12*F463+D$13*F463^2</f>
        <v>-1.0631595514398956E-3</v>
      </c>
      <c r="Q463" s="96">
        <f>+C463-15018.5</f>
        <v>31655.952599999997</v>
      </c>
      <c r="R463" s="31">
        <f>+(U463-G463)^2</f>
        <v>1.8839132943173519E-5</v>
      </c>
    </row>
    <row r="464" spans="1:18" x14ac:dyDescent="0.2">
      <c r="A464" s="30" t="s">
        <v>156</v>
      </c>
      <c r="B464" s="12"/>
      <c r="C464" s="34">
        <v>46675.315000000002</v>
      </c>
      <c r="D464" s="34"/>
      <c r="E464" s="31">
        <f>+(C464-C$7)/C$8</f>
        <v>4619.5138056646429</v>
      </c>
      <c r="F464" s="31">
        <f>ROUND(2*E464,0)/2</f>
        <v>4619.5</v>
      </c>
      <c r="G464" s="31">
        <f>+C464-(C$7+F464*C$8)</f>
        <v>4.7600845064152963E-3</v>
      </c>
      <c r="I464" s="31">
        <f>G464</f>
        <v>4.7600845064152963E-3</v>
      </c>
      <c r="J464" s="17"/>
      <c r="K464" s="31"/>
      <c r="L464" s="31"/>
      <c r="M464" s="31"/>
      <c r="N464" s="31"/>
      <c r="O464" s="31"/>
      <c r="P464" s="11">
        <f>+D$11+D$12*F464+D$13*F464^2</f>
        <v>-1.0636729714584236E-3</v>
      </c>
      <c r="Q464" s="96">
        <f>+C464-15018.5</f>
        <v>31656.815000000002</v>
      </c>
      <c r="R464" s="31">
        <f>+(U464-G464)^2</f>
        <v>2.2658404508214955E-5</v>
      </c>
    </row>
    <row r="465" spans="1:18" x14ac:dyDescent="0.2">
      <c r="A465" s="30" t="s">
        <v>156</v>
      </c>
      <c r="B465" s="12"/>
      <c r="C465" s="34">
        <v>46677.383600000001</v>
      </c>
      <c r="D465" s="34"/>
      <c r="E465" s="31">
        <f>+(C465-C$7)/C$8</f>
        <v>4625.5133625744784</v>
      </c>
      <c r="F465" s="31">
        <f>ROUND(2*E465,0)/2</f>
        <v>4625.5</v>
      </c>
      <c r="G465" s="31">
        <f>+C465-(C$7+F465*C$8)</f>
        <v>4.6073105040704831E-3</v>
      </c>
      <c r="I465" s="31"/>
      <c r="J465" s="30">
        <f>G465</f>
        <v>4.6073105040704831E-3</v>
      </c>
      <c r="K465" s="31"/>
      <c r="L465" s="31"/>
      <c r="M465" s="31"/>
      <c r="N465" s="31"/>
      <c r="O465" s="31"/>
      <c r="P465" s="11">
        <f>+D$11+D$12*F465+D$13*F465^2</f>
        <v>-1.0649049045500191E-3</v>
      </c>
      <c r="Q465" s="96">
        <f>+C465-15018.5</f>
        <v>31658.883600000001</v>
      </c>
      <c r="R465" s="31">
        <f>+(U465-G465)^2</f>
        <v>2.1227310080918209E-5</v>
      </c>
    </row>
    <row r="466" spans="1:18" x14ac:dyDescent="0.2">
      <c r="A466" s="30" t="s">
        <v>156</v>
      </c>
      <c r="B466" s="12"/>
      <c r="C466" s="34">
        <v>46678.4182</v>
      </c>
      <c r="D466" s="34"/>
      <c r="E466" s="31">
        <f>+(C466-C$7)/C$8</f>
        <v>4628.5140111188621</v>
      </c>
      <c r="F466" s="31">
        <f>ROUND(2*E466,0)/2</f>
        <v>4628.5</v>
      </c>
      <c r="G466" s="31">
        <f>+C466-(C$7+F466*C$8)</f>
        <v>4.8309234989574179E-3</v>
      </c>
      <c r="I466" s="31"/>
      <c r="J466" s="30">
        <f>G466</f>
        <v>4.8309234989574179E-3</v>
      </c>
      <c r="K466" s="31"/>
      <c r="L466" s="31"/>
      <c r="M466" s="31"/>
      <c r="N466" s="31"/>
      <c r="O466" s="31"/>
      <c r="P466" s="11">
        <f>+D$11+D$12*F466+D$13*F466^2</f>
        <v>-1.065520725532532E-3</v>
      </c>
      <c r="Q466" s="96">
        <f>+C466-15018.5</f>
        <v>31659.9182</v>
      </c>
      <c r="R466" s="31">
        <f>+(U466-G466)^2</f>
        <v>2.3337821852778981E-5</v>
      </c>
    </row>
    <row r="467" spans="1:18" x14ac:dyDescent="0.2">
      <c r="A467" s="30" t="s">
        <v>157</v>
      </c>
      <c r="B467" s="12"/>
      <c r="C467" s="34">
        <v>46681.35</v>
      </c>
      <c r="D467" s="34"/>
      <c r="E467" s="31">
        <f>+(C467-C$7)/C$8</f>
        <v>4637.0171054571856</v>
      </c>
      <c r="F467" s="31">
        <f>ROUND(2*E467,0)/2</f>
        <v>4637</v>
      </c>
      <c r="G467" s="31">
        <f>+C467-(C$7+F467*C$8)</f>
        <v>5.8978270026273094E-3</v>
      </c>
      <c r="I467" s="31">
        <f>G467</f>
        <v>5.8978270026273094E-3</v>
      </c>
      <c r="J467" s="17"/>
      <c r="K467" s="31"/>
      <c r="L467" s="31"/>
      <c r="M467" s="31"/>
      <c r="N467" s="31"/>
      <c r="O467" s="31"/>
      <c r="P467" s="11">
        <f>+D$11+D$12*F467+D$13*F467^2</f>
        <v>-1.0672650246566487E-3</v>
      </c>
      <c r="Q467" s="96">
        <f>+C467-15018.5</f>
        <v>31662.85</v>
      </c>
      <c r="R467" s="31">
        <f>+(U467-G467)^2</f>
        <v>3.4784363352919832E-5</v>
      </c>
    </row>
    <row r="468" spans="1:18" x14ac:dyDescent="0.2">
      <c r="A468" s="30" t="s">
        <v>157</v>
      </c>
      <c r="B468" s="12" t="s">
        <v>48</v>
      </c>
      <c r="C468" s="34">
        <v>46705.32</v>
      </c>
      <c r="D468" s="34"/>
      <c r="E468" s="31">
        <f>+(C468-C$7)/C$8</f>
        <v>4706.5372539290238</v>
      </c>
      <c r="F468" s="31">
        <f>ROUND(2*E468,0)/2</f>
        <v>4706.5</v>
      </c>
      <c r="G468" s="31">
        <f>+C468-(C$7+F468*C$8)</f>
        <v>1.2844861499615945E-2</v>
      </c>
      <c r="I468" s="31">
        <f>G468</f>
        <v>1.2844861499615945E-2</v>
      </c>
      <c r="J468" s="17"/>
      <c r="K468" s="31"/>
      <c r="L468" s="31"/>
      <c r="M468" s="31"/>
      <c r="N468" s="31"/>
      <c r="O468" s="31"/>
      <c r="P468" s="11">
        <f>+D$11+D$12*F468+D$13*F468^2</f>
        <v>-1.0814980092692249E-3</v>
      </c>
      <c r="Q468" s="96">
        <f>+C468-15018.5</f>
        <v>31686.82</v>
      </c>
      <c r="R468" s="31">
        <f>+(U468-G468)^2</f>
        <v>1.6499046694431598E-4</v>
      </c>
    </row>
    <row r="469" spans="1:18" x14ac:dyDescent="0.2">
      <c r="A469" s="30" t="s">
        <v>158</v>
      </c>
      <c r="B469" s="12" t="s">
        <v>48</v>
      </c>
      <c r="C469" s="34">
        <v>46914.61</v>
      </c>
      <c r="D469" s="34"/>
      <c r="E469" s="31">
        <f>+(C469-C$7)/C$8</f>
        <v>5313.5406696015461</v>
      </c>
      <c r="F469" s="31">
        <f>ROUND(2*E469,0)/2</f>
        <v>5313.5</v>
      </c>
      <c r="G469" s="31">
        <f>+C469-(C$7+F469*C$8)</f>
        <v>1.4022558505530469E-2</v>
      </c>
      <c r="I469" s="31">
        <f>G469</f>
        <v>1.4022558505530469E-2</v>
      </c>
      <c r="J469" s="17"/>
      <c r="K469" s="31"/>
      <c r="L469" s="31"/>
      <c r="M469" s="31"/>
      <c r="N469" s="31"/>
      <c r="O469" s="31"/>
      <c r="P469" s="11">
        <f>+D$11+D$12*F469+D$13*F469^2</f>
        <v>-1.2035924030262535E-3</v>
      </c>
      <c r="Q469" s="96">
        <f>+C469-15018.5</f>
        <v>31896.11</v>
      </c>
      <c r="R469" s="31">
        <f>+(U469-G469)^2</f>
        <v>1.9663214704102492E-4</v>
      </c>
    </row>
    <row r="470" spans="1:18" x14ac:dyDescent="0.2">
      <c r="A470" s="30" t="s">
        <v>159</v>
      </c>
      <c r="B470" s="12"/>
      <c r="C470" s="34">
        <v>46917.536999999997</v>
      </c>
      <c r="D470" s="34"/>
      <c r="E470" s="31">
        <f>+(C470-C$7)/C$8</f>
        <v>5322.0298425083793</v>
      </c>
      <c r="F470" s="31">
        <f>ROUND(2*E470,0)/2</f>
        <v>5322</v>
      </c>
      <c r="G470" s="31">
        <f>+C470-(C$7+F470*C$8)</f>
        <v>1.0289461999491323E-2</v>
      </c>
      <c r="I470" s="31">
        <f>G470</f>
        <v>1.0289461999491323E-2</v>
      </c>
      <c r="J470" s="17"/>
      <c r="K470" s="31"/>
      <c r="L470" s="31"/>
      <c r="M470" s="31"/>
      <c r="N470" s="31"/>
      <c r="O470" s="31"/>
      <c r="P470" s="11">
        <f>+D$11+D$12*F470+D$13*F470^2</f>
        <v>-1.205273921244758E-3</v>
      </c>
      <c r="Q470" s="96">
        <f>+C470-15018.5</f>
        <v>31899.036999999997</v>
      </c>
      <c r="R470" s="31">
        <f>+(U470-G470)^2</f>
        <v>1.0587302823897597E-4</v>
      </c>
    </row>
    <row r="471" spans="1:18" x14ac:dyDescent="0.2">
      <c r="A471" s="30" t="s">
        <v>158</v>
      </c>
      <c r="B471" s="12" t="s">
        <v>48</v>
      </c>
      <c r="C471" s="34">
        <v>46924.6</v>
      </c>
      <c r="D471" s="34"/>
      <c r="E471" s="31">
        <f>+(C471-C$7)/C$8</f>
        <v>5342.5146488770361</v>
      </c>
      <c r="F471" s="31">
        <f>ROUND(2*E471,0)/2</f>
        <v>5342.5</v>
      </c>
      <c r="G471" s="31">
        <f>+C471-(C$7+F471*C$8)</f>
        <v>5.050817497249227E-3</v>
      </c>
      <c r="I471" s="31">
        <f>G471</f>
        <v>5.050817497249227E-3</v>
      </c>
      <c r="J471" s="17"/>
      <c r="K471" s="31"/>
      <c r="L471" s="31"/>
      <c r="M471" s="31"/>
      <c r="N471" s="31"/>
      <c r="O471" s="31"/>
      <c r="P471" s="11">
        <f>+D$11+D$12*F471+D$13*F471^2</f>
        <v>-1.2093261424485635E-3</v>
      </c>
      <c r="Q471" s="96">
        <f>+C471-15018.5</f>
        <v>31906.1</v>
      </c>
      <c r="R471" s="31">
        <f>+(U471-G471)^2</f>
        <v>2.5510757390518945E-5</v>
      </c>
    </row>
    <row r="472" spans="1:18" x14ac:dyDescent="0.2">
      <c r="A472" s="30" t="s">
        <v>158</v>
      </c>
      <c r="B472" s="12" t="s">
        <v>48</v>
      </c>
      <c r="C472" s="34">
        <v>46939.434000000001</v>
      </c>
      <c r="D472" s="34"/>
      <c r="E472" s="31">
        <f>+(C472-C$7)/C$8</f>
        <v>5385.5376727581943</v>
      </c>
      <c r="F472" s="31">
        <f>ROUND(2*E472,0)/2</f>
        <v>5385.5</v>
      </c>
      <c r="G472" s="31">
        <f>+C472-(C$7+F472*C$8)</f>
        <v>1.2989270500838757E-2</v>
      </c>
      <c r="I472" s="31">
        <f>G472</f>
        <v>1.2989270500838757E-2</v>
      </c>
      <c r="J472" s="17"/>
      <c r="K472" s="31"/>
      <c r="L472" s="31"/>
      <c r="M472" s="31"/>
      <c r="N472" s="31"/>
      <c r="O472" s="31"/>
      <c r="P472" s="11">
        <f>+D$11+D$12*F472+D$13*F472^2</f>
        <v>-1.2178112027491242E-3</v>
      </c>
      <c r="Q472" s="96">
        <f>+C472-15018.5</f>
        <v>31920.934000000001</v>
      </c>
      <c r="R472" s="31">
        <f>+(U472-G472)^2</f>
        <v>1.6872114814395992E-4</v>
      </c>
    </row>
    <row r="473" spans="1:18" x14ac:dyDescent="0.2">
      <c r="A473" s="30" t="s">
        <v>160</v>
      </c>
      <c r="B473" s="12" t="s">
        <v>48</v>
      </c>
      <c r="C473" s="34">
        <v>46969.7667</v>
      </c>
      <c r="D473" s="34"/>
      <c r="E473" s="31">
        <f>+(C473-C$7)/C$8</f>
        <v>5473.5115487511675</v>
      </c>
      <c r="F473" s="31">
        <f>ROUND(2*E473,0)/2</f>
        <v>5473.5</v>
      </c>
      <c r="G473" s="31">
        <f>+C473-(C$7+F473*C$8)</f>
        <v>3.9819185039959848E-3</v>
      </c>
      <c r="I473" s="31"/>
      <c r="J473" s="30">
        <f>G473</f>
        <v>3.9819185039959848E-3</v>
      </c>
      <c r="K473" s="31"/>
      <c r="L473" s="31"/>
      <c r="M473" s="31"/>
      <c r="N473" s="31"/>
      <c r="O473" s="31"/>
      <c r="P473" s="11">
        <f>+D$11+D$12*F473+D$13*F473^2</f>
        <v>-1.2351138271863356E-3</v>
      </c>
      <c r="Q473" s="96">
        <f>+C473-15018.5</f>
        <v>31951.2667</v>
      </c>
      <c r="R473" s="31">
        <f>+(U473-G473)^2</f>
        <v>1.5855674972465622E-5</v>
      </c>
    </row>
    <row r="474" spans="1:18" x14ac:dyDescent="0.2">
      <c r="A474" s="30" t="s">
        <v>160</v>
      </c>
      <c r="B474" s="12" t="s">
        <v>48</v>
      </c>
      <c r="C474" s="34">
        <v>46969.767399999997</v>
      </c>
      <c r="D474" s="34"/>
      <c r="E474" s="31">
        <f>+(C474-C$7)/C$8</f>
        <v>5473.5135789599162</v>
      </c>
      <c r="F474" s="31">
        <f>ROUND(2*E474,0)/2</f>
        <v>5473.5</v>
      </c>
      <c r="G474" s="31">
        <f>+C474-(C$7+F474*C$8)</f>
        <v>4.6819185008644126E-3</v>
      </c>
      <c r="I474" s="31"/>
      <c r="J474" s="30">
        <f>G474</f>
        <v>4.6819185008644126E-3</v>
      </c>
      <c r="K474" s="31"/>
      <c r="L474" s="31"/>
      <c r="M474" s="31"/>
      <c r="N474" s="31"/>
      <c r="O474" s="31"/>
      <c r="P474" s="11">
        <f>+D$11+D$12*F474+D$13*F474^2</f>
        <v>-1.2351138271863356E-3</v>
      </c>
      <c r="Q474" s="96">
        <f>+C474-15018.5</f>
        <v>31951.267399999997</v>
      </c>
      <c r="R474" s="31">
        <f>+(U474-G474)^2</f>
        <v>2.1920360848736468E-5</v>
      </c>
    </row>
    <row r="475" spans="1:18" x14ac:dyDescent="0.2">
      <c r="A475" s="30" t="s">
        <v>160</v>
      </c>
      <c r="B475" s="12" t="s">
        <v>48</v>
      </c>
      <c r="C475" s="34">
        <v>46969.768900000003</v>
      </c>
      <c r="D475" s="34"/>
      <c r="E475" s="31">
        <f>+(C475-C$7)/C$8</f>
        <v>5473.5179294072714</v>
      </c>
      <c r="F475" s="31">
        <f>ROUND(2*E475,0)/2</f>
        <v>5473.5</v>
      </c>
      <c r="G475" s="31">
        <f>+C475-(C$7+F475*C$8)</f>
        <v>6.1819185066269711E-3</v>
      </c>
      <c r="I475" s="31"/>
      <c r="J475" s="30">
        <f>G475</f>
        <v>6.1819185066269711E-3</v>
      </c>
      <c r="K475" s="31"/>
      <c r="L475" s="31"/>
      <c r="M475" s="31"/>
      <c r="N475" s="31"/>
      <c r="O475" s="31"/>
      <c r="P475" s="11">
        <f>+D$11+D$12*F475+D$13*F475^2</f>
        <v>-1.2351138271863356E-3</v>
      </c>
      <c r="Q475" s="96">
        <f>+C475-15018.5</f>
        <v>31951.268900000003</v>
      </c>
      <c r="R475" s="31">
        <f>+(U475-G475)^2</f>
        <v>3.8216116422577038E-5</v>
      </c>
    </row>
    <row r="476" spans="1:18" x14ac:dyDescent="0.2">
      <c r="A476" s="30" t="s">
        <v>160</v>
      </c>
      <c r="B476" s="12" t="s">
        <v>48</v>
      </c>
      <c r="C476" s="34">
        <v>46970.8004</v>
      </c>
      <c r="D476" s="34"/>
      <c r="E476" s="31">
        <f>+(C476-C$7)/C$8</f>
        <v>5476.5095870271507</v>
      </c>
      <c r="F476" s="31">
        <f>ROUND(2*E476,0)/2</f>
        <v>5476.5</v>
      </c>
      <c r="G476" s="31">
        <f>+C476-(C$7+F476*C$8)</f>
        <v>3.3055314997909591E-3</v>
      </c>
      <c r="I476" s="31"/>
      <c r="J476" s="30">
        <f>G476</f>
        <v>3.3055314997909591E-3</v>
      </c>
      <c r="K476" s="31"/>
      <c r="L476" s="31"/>
      <c r="M476" s="31"/>
      <c r="N476" s="31"/>
      <c r="O476" s="31"/>
      <c r="P476" s="11">
        <f>+D$11+D$12*F476+D$13*F476^2</f>
        <v>-1.2357022175765123E-3</v>
      </c>
      <c r="Q476" s="96">
        <f>+C476-15018.5</f>
        <v>31952.3004</v>
      </c>
      <c r="R476" s="31">
        <f>+(U476-G476)^2</f>
        <v>1.0926538496110267E-5</v>
      </c>
    </row>
    <row r="477" spans="1:18" x14ac:dyDescent="0.2">
      <c r="A477" s="30" t="s">
        <v>160</v>
      </c>
      <c r="B477" s="12" t="s">
        <v>48</v>
      </c>
      <c r="C477" s="34">
        <v>46970.800499999998</v>
      </c>
      <c r="D477" s="34"/>
      <c r="E477" s="31">
        <f>+(C477-C$7)/C$8</f>
        <v>5476.5098770569666</v>
      </c>
      <c r="F477" s="31">
        <f>ROUND(2*E477,0)/2</f>
        <v>5476.5</v>
      </c>
      <c r="G477" s="31">
        <f>+C477-(C$7+F477*C$8)</f>
        <v>3.4055314972647466E-3</v>
      </c>
      <c r="I477" s="31"/>
      <c r="J477" s="30">
        <f>G477</f>
        <v>3.4055314972647466E-3</v>
      </c>
      <c r="K477" s="31"/>
      <c r="L477" s="31"/>
      <c r="M477" s="31"/>
      <c r="N477" s="31"/>
      <c r="O477" s="31"/>
      <c r="P477" s="11">
        <f>+D$11+D$12*F477+D$13*F477^2</f>
        <v>-1.2357022175765123E-3</v>
      </c>
      <c r="Q477" s="96">
        <f>+C477-15018.5</f>
        <v>31952.300499999998</v>
      </c>
      <c r="R477" s="31">
        <f>+(U477-G477)^2</f>
        <v>1.1597644778862266E-5</v>
      </c>
    </row>
    <row r="478" spans="1:18" x14ac:dyDescent="0.2">
      <c r="A478" s="30" t="s">
        <v>160</v>
      </c>
      <c r="B478" s="12" t="s">
        <v>48</v>
      </c>
      <c r="C478" s="34">
        <v>46970.801099999997</v>
      </c>
      <c r="D478" s="34"/>
      <c r="E478" s="31">
        <f>+(C478-C$7)/C$8</f>
        <v>5476.5116172359003</v>
      </c>
      <c r="F478" s="31">
        <f>ROUND(2*E478,0)/2</f>
        <v>5476.5</v>
      </c>
      <c r="G478" s="31">
        <f>+C478-(C$7+F478*C$8)</f>
        <v>4.0055314966593869E-3</v>
      </c>
      <c r="I478" s="31"/>
      <c r="J478" s="30">
        <f>G478</f>
        <v>4.0055314966593869E-3</v>
      </c>
      <c r="K478" s="31"/>
      <c r="L478" s="31"/>
      <c r="M478" s="31"/>
      <c r="N478" s="31"/>
      <c r="O478" s="31"/>
      <c r="P478" s="11">
        <f>+D$11+D$12*F478+D$13*F478^2</f>
        <v>-1.2357022175765123E-3</v>
      </c>
      <c r="Q478" s="96">
        <f>+C478-15018.5</f>
        <v>31952.301099999997</v>
      </c>
      <c r="R478" s="31">
        <f>+(U478-G478)^2</f>
        <v>1.6044282570730389E-5</v>
      </c>
    </row>
    <row r="479" spans="1:18" x14ac:dyDescent="0.2">
      <c r="A479" s="30" t="s">
        <v>158</v>
      </c>
      <c r="B479" s="12"/>
      <c r="C479" s="34">
        <v>46973.392</v>
      </c>
      <c r="D479" s="34"/>
      <c r="E479" s="31">
        <f>+(C479-C$7)/C$8</f>
        <v>5484.0259999090695</v>
      </c>
      <c r="F479" s="31">
        <f>ROUND(2*E479,0)/2</f>
        <v>5484</v>
      </c>
      <c r="G479" s="31">
        <f>+C479-(C$7+F479*C$8)</f>
        <v>8.9645640036906116E-3</v>
      </c>
      <c r="I479" s="31">
        <f>G479</f>
        <v>8.9645640036906116E-3</v>
      </c>
      <c r="J479" s="17"/>
      <c r="K479" s="31"/>
      <c r="L479" s="31"/>
      <c r="M479" s="31"/>
      <c r="N479" s="31"/>
      <c r="O479" s="31"/>
      <c r="P479" s="11">
        <f>+D$11+D$12*F479+D$13*F479^2</f>
        <v>-1.2371727689923736E-3</v>
      </c>
      <c r="Q479" s="96">
        <f>+C479-15018.5</f>
        <v>31954.892</v>
      </c>
      <c r="R479" s="31">
        <f>+(U479-G479)^2</f>
        <v>8.0363407776265448E-5</v>
      </c>
    </row>
    <row r="480" spans="1:18" x14ac:dyDescent="0.2">
      <c r="A480" s="30" t="s">
        <v>158</v>
      </c>
      <c r="B480" s="12"/>
      <c r="C480" s="34">
        <v>46974.45</v>
      </c>
      <c r="D480" s="34"/>
      <c r="E480" s="31">
        <f>+(C480-C$7)/C$8</f>
        <v>5487.0945154319325</v>
      </c>
      <c r="F480" s="31">
        <f>ROUND(2*E480,0)/2</f>
        <v>5487</v>
      </c>
      <c r="G480" s="31">
        <f>+C480-(C$7+F480*C$8)</f>
        <v>3.2588176996796392E-2</v>
      </c>
      <c r="I480" s="31">
        <f>G480</f>
        <v>3.2588176996796392E-2</v>
      </c>
      <c r="J480" s="17"/>
      <c r="K480" s="31"/>
      <c r="L480" s="31"/>
      <c r="M480" s="31"/>
      <c r="N480" s="31"/>
      <c r="O480" s="31"/>
      <c r="P480" s="11">
        <f>+D$11+D$12*F480+D$13*F480^2</f>
        <v>-1.2377608197348859E-3</v>
      </c>
      <c r="Q480" s="96">
        <f>+C480-15018.5</f>
        <v>31955.949999999997</v>
      </c>
      <c r="R480" s="31">
        <f>+(U480-G480)^2</f>
        <v>1.0619892799745294E-3</v>
      </c>
    </row>
    <row r="481" spans="1:18" x14ac:dyDescent="0.2">
      <c r="A481" s="30" t="s">
        <v>160</v>
      </c>
      <c r="B481" s="12" t="s">
        <v>48</v>
      </c>
      <c r="C481" s="34">
        <v>46977.696400000001</v>
      </c>
      <c r="D481" s="34"/>
      <c r="E481" s="31">
        <f>+(C481-C$7)/C$8</f>
        <v>5496.5100435920995</v>
      </c>
      <c r="F481" s="31">
        <f>ROUND(2*E481,0)/2</f>
        <v>5496.5</v>
      </c>
      <c r="G481" s="31">
        <f>+C481-(C$7+F481*C$8)</f>
        <v>3.4629514993866906E-3</v>
      </c>
      <c r="I481" s="31"/>
      <c r="J481" s="30">
        <f>G481</f>
        <v>3.4629514993866906E-3</v>
      </c>
      <c r="K481" s="31"/>
      <c r="L481" s="31"/>
      <c r="M481" s="31"/>
      <c r="N481" s="31"/>
      <c r="O481" s="31"/>
      <c r="P481" s="11">
        <f>+D$11+D$12*F481+D$13*F481^2</f>
        <v>-1.2396223402106165E-3</v>
      </c>
      <c r="Q481" s="96">
        <f>+C481-15018.5</f>
        <v>31959.196400000001</v>
      </c>
      <c r="R481" s="31">
        <f>+(U481-G481)^2</f>
        <v>1.1992033087104528E-5</v>
      </c>
    </row>
    <row r="482" spans="1:18" x14ac:dyDescent="0.2">
      <c r="A482" s="30" t="s">
        <v>160</v>
      </c>
      <c r="B482" s="12" t="s">
        <v>48</v>
      </c>
      <c r="C482" s="34">
        <v>46977.696499999998</v>
      </c>
      <c r="D482" s="34"/>
      <c r="E482" s="31">
        <f>+(C482-C$7)/C$8</f>
        <v>5496.5103336219154</v>
      </c>
      <c r="F482" s="31">
        <f>ROUND(2*E482,0)/2</f>
        <v>5496.5</v>
      </c>
      <c r="G482" s="31">
        <f>+C482-(C$7+F482*C$8)</f>
        <v>3.5629514968604781E-3</v>
      </c>
      <c r="I482" s="31"/>
      <c r="J482" s="30">
        <f>G482</f>
        <v>3.5629514968604781E-3</v>
      </c>
      <c r="K482" s="31"/>
      <c r="L482" s="31"/>
      <c r="M482" s="31"/>
      <c r="N482" s="31"/>
      <c r="O482" s="31"/>
      <c r="P482" s="11">
        <f>+D$11+D$12*F482+D$13*F482^2</f>
        <v>-1.2396223402106165E-3</v>
      </c>
      <c r="Q482" s="96">
        <f>+C482-15018.5</f>
        <v>31959.196499999998</v>
      </c>
      <c r="R482" s="31">
        <f>+(U482-G482)^2</f>
        <v>1.2694623368980322E-5</v>
      </c>
    </row>
    <row r="483" spans="1:18" x14ac:dyDescent="0.2">
      <c r="A483" s="30" t="s">
        <v>160</v>
      </c>
      <c r="B483" s="12" t="s">
        <v>48</v>
      </c>
      <c r="C483" s="34">
        <v>46977.696600000003</v>
      </c>
      <c r="D483" s="34"/>
      <c r="E483" s="31">
        <f>+(C483-C$7)/C$8</f>
        <v>5496.5106236517513</v>
      </c>
      <c r="F483" s="31">
        <f>ROUND(2*E483,0)/2</f>
        <v>5496.5</v>
      </c>
      <c r="G483" s="31">
        <f>+C483-(C$7+F483*C$8)</f>
        <v>3.6629515016102232E-3</v>
      </c>
      <c r="I483" s="31"/>
      <c r="J483" s="30">
        <f>G483</f>
        <v>3.6629515016102232E-3</v>
      </c>
      <c r="K483" s="31"/>
      <c r="L483" s="31"/>
      <c r="M483" s="31"/>
      <c r="N483" s="31"/>
      <c r="O483" s="31"/>
      <c r="P483" s="11">
        <f>+D$11+D$12*F483+D$13*F483^2</f>
        <v>-1.2396223402106165E-3</v>
      </c>
      <c r="Q483" s="96">
        <f>+C483-15018.5</f>
        <v>31959.196600000003</v>
      </c>
      <c r="R483" s="31">
        <f>+(U483-G483)^2</f>
        <v>1.3417213703148589E-5</v>
      </c>
    </row>
    <row r="484" spans="1:18" x14ac:dyDescent="0.2">
      <c r="A484" s="30" t="s">
        <v>161</v>
      </c>
      <c r="B484" s="12"/>
      <c r="C484" s="34">
        <v>46992.360999999997</v>
      </c>
      <c r="D484" s="34"/>
      <c r="E484" s="31">
        <f>+(C484-C$7)/C$8</f>
        <v>5539.041756953794</v>
      </c>
      <c r="F484" s="31">
        <f>ROUND(2*E484,0)/2</f>
        <v>5539</v>
      </c>
      <c r="G484" s="31">
        <f>+C484-(C$7+F484*C$8)</f>
        <v>1.4397468999959528E-2</v>
      </c>
      <c r="I484" s="31">
        <f>G484</f>
        <v>1.4397468999959528E-2</v>
      </c>
      <c r="J484" s="17"/>
      <c r="K484" s="31"/>
      <c r="L484" s="31"/>
      <c r="M484" s="31"/>
      <c r="N484" s="31"/>
      <c r="O484" s="31"/>
      <c r="P484" s="11">
        <f>+D$11+D$12*F484+D$13*F484^2</f>
        <v>-1.2479382803460412E-3</v>
      </c>
      <c r="Q484" s="96">
        <f>+C484-15018.5</f>
        <v>31973.860999999997</v>
      </c>
      <c r="R484" s="31">
        <f>+(U484-G484)^2</f>
        <v>2.0728711360479561E-4</v>
      </c>
    </row>
    <row r="485" spans="1:18" x14ac:dyDescent="0.2">
      <c r="A485" s="30" t="s">
        <v>162</v>
      </c>
      <c r="B485" s="12"/>
      <c r="C485" s="34">
        <v>46994.411999999997</v>
      </c>
      <c r="D485" s="34"/>
      <c r="E485" s="31">
        <f>+(C485-C$7)/C$8</f>
        <v>5544.990268614858</v>
      </c>
      <c r="F485" s="31">
        <f>ROUND(2*E485,0)/2</f>
        <v>5545</v>
      </c>
      <c r="G485" s="31">
        <f>+C485-(C$7+F485*C$8)</f>
        <v>-3.3553050016053021E-3</v>
      </c>
      <c r="I485" s="31">
        <f>G485</f>
        <v>-3.3553050016053021E-3</v>
      </c>
      <c r="J485" s="31"/>
      <c r="K485" s="31"/>
      <c r="L485" s="31"/>
      <c r="M485" s="31"/>
      <c r="N485" s="31"/>
      <c r="O485" s="31"/>
      <c r="P485" s="11">
        <f>+D$11+D$12*F485+D$13*F485^2</f>
        <v>-1.2491107265752473E-3</v>
      </c>
      <c r="Q485" s="96">
        <f>+C485-15018.5</f>
        <v>31975.911999999997</v>
      </c>
      <c r="R485" s="31">
        <f>+(U485-G485)^2</f>
        <v>1.1258071653797556E-5</v>
      </c>
    </row>
    <row r="486" spans="1:18" x14ac:dyDescent="0.2">
      <c r="A486" s="30" t="s">
        <v>162</v>
      </c>
      <c r="B486" s="12"/>
      <c r="C486" s="34">
        <v>46994.415000000001</v>
      </c>
      <c r="D486" s="34"/>
      <c r="E486" s="31">
        <f>+(C486-C$7)/C$8</f>
        <v>5544.9989695095474</v>
      </c>
      <c r="F486" s="31">
        <f>ROUND(2*E486,0)/2</f>
        <v>5545</v>
      </c>
      <c r="G486" s="31">
        <f>+C486-(C$7+F486*C$8)</f>
        <v>-3.5530499735614285E-4</v>
      </c>
      <c r="I486" s="31">
        <f>G486</f>
        <v>-3.5530499735614285E-4</v>
      </c>
      <c r="J486" s="31"/>
      <c r="K486" s="31"/>
      <c r="L486" s="31"/>
      <c r="M486" s="31"/>
      <c r="N486" s="31"/>
      <c r="O486" s="31"/>
      <c r="P486" s="11">
        <f>+D$11+D$12*F486+D$13*F486^2</f>
        <v>-1.2491107265752473E-3</v>
      </c>
      <c r="Q486" s="96">
        <f>+C486-15018.5</f>
        <v>31975.915000000001</v>
      </c>
      <c r="R486" s="31">
        <f>+(U486-G486)^2</f>
        <v>1.2624164114624868E-7</v>
      </c>
    </row>
    <row r="487" spans="1:18" x14ac:dyDescent="0.2">
      <c r="A487" s="30" t="s">
        <v>162</v>
      </c>
      <c r="B487" s="12"/>
      <c r="C487" s="34">
        <v>46994.419000000002</v>
      </c>
      <c r="D487" s="34"/>
      <c r="E487" s="31">
        <f>+(C487-C$7)/C$8</f>
        <v>5545.0105707024532</v>
      </c>
      <c r="F487" s="31">
        <f>ROUND(2*E487,0)/2</f>
        <v>5545</v>
      </c>
      <c r="G487" s="31">
        <f>+C487-(C$7+F487*C$8)</f>
        <v>3.6446950034587644E-3</v>
      </c>
      <c r="I487" s="31">
        <f>G487</f>
        <v>3.6446950034587644E-3</v>
      </c>
      <c r="J487" s="31"/>
      <c r="K487" s="31"/>
      <c r="L487" s="31"/>
      <c r="M487" s="31"/>
      <c r="N487" s="31"/>
      <c r="O487" s="31"/>
      <c r="P487" s="11">
        <f>+D$11+D$12*F487+D$13*F487^2</f>
        <v>-1.2491107265752473E-3</v>
      </c>
      <c r="Q487" s="96">
        <f>+C487-15018.5</f>
        <v>31975.919000000002</v>
      </c>
      <c r="R487" s="31">
        <f>+(U487-G487)^2</f>
        <v>1.3283801668237283E-5</v>
      </c>
    </row>
    <row r="488" spans="1:18" x14ac:dyDescent="0.2">
      <c r="A488" s="30" t="s">
        <v>162</v>
      </c>
      <c r="B488" s="12"/>
      <c r="C488" s="34">
        <v>46994.421999999999</v>
      </c>
      <c r="D488" s="34"/>
      <c r="E488" s="31">
        <f>+(C488-C$7)/C$8</f>
        <v>5545.0192715971216</v>
      </c>
      <c r="F488" s="31">
        <f>ROUND(2*E488,0)/2</f>
        <v>5545</v>
      </c>
      <c r="G488" s="31">
        <f>+C488-(C$7+F488*C$8)</f>
        <v>6.644695000431966E-3</v>
      </c>
      <c r="I488" s="31">
        <f>G488</f>
        <v>6.644695000431966E-3</v>
      </c>
      <c r="J488" s="31"/>
      <c r="K488" s="31"/>
      <c r="L488" s="31"/>
      <c r="M488" s="31"/>
      <c r="N488" s="31"/>
      <c r="O488" s="31"/>
      <c r="P488" s="11">
        <f>+D$11+D$12*F488+D$13*F488^2</f>
        <v>-1.2491107265752473E-3</v>
      </c>
      <c r="Q488" s="96">
        <f>+C488-15018.5</f>
        <v>31975.921999999999</v>
      </c>
      <c r="R488" s="31">
        <f>+(U488-G488)^2</f>
        <v>4.4151971648765568E-5</v>
      </c>
    </row>
    <row r="489" spans="1:18" x14ac:dyDescent="0.2">
      <c r="A489" s="30" t="s">
        <v>161</v>
      </c>
      <c r="B489" s="12"/>
      <c r="C489" s="34">
        <v>47002.358999999997</v>
      </c>
      <c r="D489" s="34"/>
      <c r="E489" s="31">
        <f>+(C489-C$7)/C$8</f>
        <v>5568.0389386150946</v>
      </c>
      <c r="F489" s="31">
        <f>ROUND(2*E489,0)/2</f>
        <v>5568</v>
      </c>
      <c r="G489" s="31">
        <f>+C489-(C$7+F489*C$8)</f>
        <v>1.3425728000584058E-2</v>
      </c>
      <c r="I489" s="31">
        <f>G489</f>
        <v>1.3425728000584058E-2</v>
      </c>
      <c r="J489" s="17"/>
      <c r="K489" s="31"/>
      <c r="L489" s="31"/>
      <c r="M489" s="31"/>
      <c r="N489" s="31"/>
      <c r="O489" s="31"/>
      <c r="P489" s="11">
        <f>+D$11+D$12*F489+D$13*F489^2</f>
        <v>-1.253601507834946E-3</v>
      </c>
      <c r="Q489" s="96">
        <f>+C489-15018.5</f>
        <v>31983.858999999997</v>
      </c>
      <c r="R489" s="31">
        <f>+(U489-G489)^2</f>
        <v>1.8025017234566681E-4</v>
      </c>
    </row>
    <row r="490" spans="1:18" x14ac:dyDescent="0.2">
      <c r="A490" s="30" t="s">
        <v>161</v>
      </c>
      <c r="B490" s="12"/>
      <c r="C490" s="34">
        <v>47003.398999999998</v>
      </c>
      <c r="D490" s="34"/>
      <c r="E490" s="31">
        <f>+(C490-C$7)/C$8</f>
        <v>5571.0552487699042</v>
      </c>
      <c r="F490" s="31">
        <f>ROUND(2*E490,0)/2</f>
        <v>5571</v>
      </c>
      <c r="G490" s="31">
        <f>+C490-(C$7+F490*C$8)</f>
        <v>1.9049340997298714E-2</v>
      </c>
      <c r="I490" s="31">
        <f>G490</f>
        <v>1.9049340997298714E-2</v>
      </c>
      <c r="J490" s="17"/>
      <c r="K490" s="31"/>
      <c r="L490" s="31"/>
      <c r="M490" s="31"/>
      <c r="N490" s="31"/>
      <c r="O490" s="31"/>
      <c r="P490" s="11">
        <f>+D$11+D$12*F490+D$13*F490^2</f>
        <v>-1.2541868413961418E-3</v>
      </c>
      <c r="Q490" s="96">
        <f>+C490-15018.5</f>
        <v>31984.898999999998</v>
      </c>
      <c r="R490" s="31">
        <f>+(U490-G490)^2</f>
        <v>3.6287739243136556E-4</v>
      </c>
    </row>
    <row r="491" spans="1:18" x14ac:dyDescent="0.2">
      <c r="A491" s="30" t="s">
        <v>161</v>
      </c>
      <c r="B491" s="12"/>
      <c r="C491" s="34">
        <v>47005.466999999997</v>
      </c>
      <c r="D491" s="34"/>
      <c r="E491" s="31">
        <f>+(C491-C$7)/C$8</f>
        <v>5577.0530655008051</v>
      </c>
      <c r="F491" s="31">
        <f>ROUND(2*E491,0)/2</f>
        <v>5577</v>
      </c>
      <c r="G491" s="31">
        <f>+C491-(C$7+F491*C$8)</f>
        <v>1.829656699555926E-2</v>
      </c>
      <c r="I491" s="31">
        <f>G491</f>
        <v>1.829656699555926E-2</v>
      </c>
      <c r="J491" s="17"/>
      <c r="K491" s="31"/>
      <c r="L491" s="31"/>
      <c r="M491" s="31"/>
      <c r="N491" s="31"/>
      <c r="O491" s="31"/>
      <c r="P491" s="11">
        <f>+D$11+D$12*F491+D$13*F491^2</f>
        <v>-1.2553572173919642E-3</v>
      </c>
      <c r="Q491" s="96">
        <f>+C491-15018.5</f>
        <v>31986.966999999997</v>
      </c>
      <c r="R491" s="31">
        <f>+(U491-G491)^2</f>
        <v>3.3476436382298843E-4</v>
      </c>
    </row>
    <row r="492" spans="1:18" x14ac:dyDescent="0.2">
      <c r="A492" s="30" t="s">
        <v>159</v>
      </c>
      <c r="B492" s="12" t="s">
        <v>48</v>
      </c>
      <c r="C492" s="34">
        <v>47029.413</v>
      </c>
      <c r="D492" s="34"/>
      <c r="E492" s="31">
        <f>+(C492-C$7)/C$8</f>
        <v>5646.5036068152313</v>
      </c>
      <c r="F492" s="31">
        <f>ROUND(2*E492,0)/2</f>
        <v>5646.5</v>
      </c>
      <c r="G492" s="31">
        <f>+C492-(C$7+F492*C$8)</f>
        <v>1.2436015022103675E-3</v>
      </c>
      <c r="I492" s="31">
        <f>G492</f>
        <v>1.2436015022103675E-3</v>
      </c>
      <c r="J492" s="17"/>
      <c r="K492" s="31"/>
      <c r="L492" s="31"/>
      <c r="M492" s="31"/>
      <c r="N492" s="31"/>
      <c r="O492" s="31"/>
      <c r="P492" s="11">
        <f>+D$11+D$12*F492+D$13*F492^2</f>
        <v>-1.26888578353075E-3</v>
      </c>
      <c r="Q492" s="96">
        <f>+C492-15018.5</f>
        <v>32010.913</v>
      </c>
      <c r="R492" s="31">
        <f>+(U492-G492)^2</f>
        <v>1.5465446962998826E-6</v>
      </c>
    </row>
    <row r="493" spans="1:18" x14ac:dyDescent="0.2">
      <c r="A493" s="30" t="s">
        <v>162</v>
      </c>
      <c r="B493" s="12" t="s">
        <v>48</v>
      </c>
      <c r="C493" s="34">
        <v>47038.377999999997</v>
      </c>
      <c r="D493" s="34"/>
      <c r="E493" s="31">
        <f>+(C493-C$7)/C$8</f>
        <v>5672.5047804092974</v>
      </c>
      <c r="F493" s="31">
        <f>ROUND(2*E493,0)/2</f>
        <v>5672.5</v>
      </c>
      <c r="G493" s="31">
        <f>+C493-(C$7+F493*C$8)</f>
        <v>1.6482474966323934E-3</v>
      </c>
      <c r="I493" s="31">
        <f>G493</f>
        <v>1.6482474966323934E-3</v>
      </c>
      <c r="J493" s="31"/>
      <c r="K493" s="31"/>
      <c r="L493" s="31"/>
      <c r="M493" s="31"/>
      <c r="N493" s="31"/>
      <c r="O493" s="31"/>
      <c r="P493" s="11">
        <f>+D$11+D$12*F493+D$13*F493^2</f>
        <v>-1.2739334434250823E-3</v>
      </c>
      <c r="Q493" s="96">
        <f>+C493-15018.5</f>
        <v>32019.877999999997</v>
      </c>
      <c r="R493" s="31">
        <f>+(U493-G493)^2</f>
        <v>2.7167198101549518E-6</v>
      </c>
    </row>
    <row r="494" spans="1:18" x14ac:dyDescent="0.2">
      <c r="A494" s="30" t="s">
        <v>163</v>
      </c>
      <c r="B494" s="12"/>
      <c r="C494" s="34">
        <v>47260.578999999998</v>
      </c>
      <c r="D494" s="34"/>
      <c r="E494" s="31">
        <f>+(C494-C$7)/C$8</f>
        <v>6316.953946474805</v>
      </c>
      <c r="F494" s="31">
        <f>ROUND(2*E494,0)/2</f>
        <v>6317</v>
      </c>
      <c r="G494" s="31">
        <f>+C494-(C$7+F494*C$8)</f>
        <v>-1.5878892998443916E-2</v>
      </c>
      <c r="I494" s="31">
        <f>G494</f>
        <v>-1.5878892998443916E-2</v>
      </c>
      <c r="J494" s="17"/>
      <c r="K494" s="31"/>
      <c r="L494" s="31"/>
      <c r="M494" s="31"/>
      <c r="N494" s="31"/>
      <c r="O494" s="31"/>
      <c r="P494" s="11">
        <f>+D$11+D$12*F494+D$13*F494^2</f>
        <v>-1.3967274140714271E-3</v>
      </c>
      <c r="Q494" s="96">
        <f>+C494-15018.5</f>
        <v>32242.078999999998</v>
      </c>
      <c r="R494" s="31">
        <f>+(U494-G494)^2</f>
        <v>2.5213924285603126E-4</v>
      </c>
    </row>
    <row r="495" spans="1:18" x14ac:dyDescent="0.2">
      <c r="A495" s="30" t="s">
        <v>163</v>
      </c>
      <c r="B495" s="12"/>
      <c r="C495" s="34">
        <v>47307.502999999997</v>
      </c>
      <c r="D495" s="34"/>
      <c r="E495" s="31">
        <f>+(C495-C$7)/C$8</f>
        <v>6453.0475404210838</v>
      </c>
      <c r="F495" s="31">
        <f>ROUND(2*E495,0)/2</f>
        <v>6453</v>
      </c>
      <c r="G495" s="31">
        <f>+C495-(C$7+F495*C$8)</f>
        <v>1.6391562996432185E-2</v>
      </c>
      <c r="I495" s="31">
        <f>G495</f>
        <v>1.6391562996432185E-2</v>
      </c>
      <c r="J495" s="17"/>
      <c r="K495" s="31"/>
      <c r="L495" s="31"/>
      <c r="M495" s="31"/>
      <c r="N495" s="31"/>
      <c r="O495" s="31"/>
      <c r="P495" s="11">
        <f>+D$11+D$12*F495+D$13*F495^2</f>
        <v>-1.4220666738240934E-3</v>
      </c>
      <c r="Q495" s="96">
        <f>+C495-15018.5</f>
        <v>32289.002999999997</v>
      </c>
      <c r="R495" s="31">
        <f>+(U495-G495)^2</f>
        <v>2.6868333746600488E-4</v>
      </c>
    </row>
    <row r="496" spans="1:18" x14ac:dyDescent="0.2">
      <c r="A496" s="30" t="s">
        <v>164</v>
      </c>
      <c r="B496" s="12"/>
      <c r="C496" s="34">
        <v>47315.425000000003</v>
      </c>
      <c r="D496" s="34"/>
      <c r="E496" s="31">
        <f>+(C496-C$7)/C$8</f>
        <v>6476.0237029656937</v>
      </c>
      <c r="F496" s="31">
        <f>ROUND(2*E496,0)/2</f>
        <v>6476</v>
      </c>
      <c r="G496" s="31">
        <f>+C496-(C$7+F496*C$8)</f>
        <v>8.1725960044423118E-3</v>
      </c>
      <c r="I496" s="31">
        <f>G496</f>
        <v>8.1725960044423118E-3</v>
      </c>
      <c r="J496" s="17"/>
      <c r="K496" s="31"/>
      <c r="L496" s="31"/>
      <c r="M496" s="31"/>
      <c r="N496" s="31"/>
      <c r="O496" s="31"/>
      <c r="P496" s="11">
        <f>+D$11+D$12*F496+D$13*F496^2</f>
        <v>-1.4263322740734349E-3</v>
      </c>
      <c r="Q496" s="96">
        <f>+C496-15018.5</f>
        <v>32296.925000000003</v>
      </c>
      <c r="R496" s="31">
        <f>+(U496-G496)^2</f>
        <v>6.6791325451826436E-5</v>
      </c>
    </row>
    <row r="497" spans="1:18" x14ac:dyDescent="0.2">
      <c r="A497" s="30" t="s">
        <v>164</v>
      </c>
      <c r="B497" s="12" t="s">
        <v>48</v>
      </c>
      <c r="C497" s="34">
        <v>47331.457000000002</v>
      </c>
      <c r="D497" s="34"/>
      <c r="E497" s="31">
        <f>+(C497-C$7)/C$8</f>
        <v>6522.5212841213215</v>
      </c>
      <c r="F497" s="31">
        <f>ROUND(2*E497,0)/2</f>
        <v>6522.5</v>
      </c>
      <c r="G497" s="31">
        <f>+C497-(C$7+F497*C$8)</f>
        <v>7.3385975047131069E-3</v>
      </c>
      <c r="I497" s="31">
        <f>G497</f>
        <v>7.3385975047131069E-3</v>
      </c>
      <c r="J497" s="17"/>
      <c r="K497" s="31"/>
      <c r="L497" s="31"/>
      <c r="M497" s="31"/>
      <c r="N497" s="31"/>
      <c r="O497" s="31"/>
      <c r="P497" s="11">
        <f>+D$11+D$12*F497+D$13*F497^2</f>
        <v>-1.4349387818958154E-3</v>
      </c>
      <c r="Q497" s="96">
        <f>+C497-15018.5</f>
        <v>32312.957000000002</v>
      </c>
      <c r="R497" s="31">
        <f>+(U497-G497)^2</f>
        <v>5.3855013336181442E-5</v>
      </c>
    </row>
    <row r="498" spans="1:18" x14ac:dyDescent="0.2">
      <c r="A498" s="30" t="s">
        <v>164</v>
      </c>
      <c r="B498" s="12"/>
      <c r="C498" s="34">
        <v>47364.392</v>
      </c>
      <c r="D498" s="34"/>
      <c r="E498" s="31">
        <f>+(C498-C$7)/C$8</f>
        <v>6618.0426061872249</v>
      </c>
      <c r="F498" s="31">
        <f>ROUND(2*E498,0)/2</f>
        <v>6618</v>
      </c>
      <c r="G498" s="31">
        <f>+C498-(C$7+F498*C$8)</f>
        <v>1.4690278003399726E-2</v>
      </c>
      <c r="I498" s="31">
        <f>G498</f>
        <v>1.4690278003399726E-2</v>
      </c>
      <c r="J498" s="17"/>
      <c r="K498" s="31"/>
      <c r="L498" s="31"/>
      <c r="M498" s="31"/>
      <c r="N498" s="31"/>
      <c r="O498" s="31"/>
      <c r="P498" s="11">
        <f>+D$11+D$12*F498+D$13*F498^2</f>
        <v>-1.4525414025072971E-3</v>
      </c>
      <c r="Q498" s="96">
        <f>+C498-15018.5</f>
        <v>32345.892</v>
      </c>
      <c r="R498" s="31">
        <f>+(U498-G498)^2</f>
        <v>2.1580426781716983E-4</v>
      </c>
    </row>
    <row r="499" spans="1:18" x14ac:dyDescent="0.2">
      <c r="A499" s="30" t="s">
        <v>164</v>
      </c>
      <c r="B499" s="12" t="s">
        <v>48</v>
      </c>
      <c r="C499" s="34">
        <v>47369.385999999999</v>
      </c>
      <c r="D499" s="34"/>
      <c r="E499" s="31">
        <f>+(C499-C$7)/C$8</f>
        <v>6632.5266955267434</v>
      </c>
      <c r="F499" s="31">
        <f>ROUND(2*E499,0)/2</f>
        <v>6632.5</v>
      </c>
      <c r="G499" s="31">
        <f>+C499-(C$7+F499*C$8)</f>
        <v>9.2044074990553781E-3</v>
      </c>
      <c r="I499" s="31">
        <f>G499</f>
        <v>9.2044074990553781E-3</v>
      </c>
      <c r="J499" s="17"/>
      <c r="K499" s="31"/>
      <c r="L499" s="31"/>
      <c r="M499" s="31"/>
      <c r="N499" s="31"/>
      <c r="O499" s="31"/>
      <c r="P499" s="11">
        <f>+D$11+D$12*F499+D$13*F499^2</f>
        <v>-1.4552054526938186E-3</v>
      </c>
      <c r="Q499" s="96">
        <f>+C499-15018.5</f>
        <v>32350.885999999999</v>
      </c>
      <c r="R499" s="31">
        <f>+(U499-G499)^2</f>
        <v>8.4721117408666886E-5</v>
      </c>
    </row>
    <row r="500" spans="1:18" x14ac:dyDescent="0.2">
      <c r="A500" s="30" t="s">
        <v>160</v>
      </c>
      <c r="B500" s="12"/>
      <c r="C500" s="34">
        <v>47369.552900000002</v>
      </c>
      <c r="D500" s="34"/>
      <c r="E500" s="31">
        <f>+(C500-C$7)/C$8</f>
        <v>6633.0107553006364</v>
      </c>
      <c r="F500" s="31">
        <f>ROUND(2*E500,0)/2</f>
        <v>6633</v>
      </c>
      <c r="G500" s="31">
        <f>+C500-(C$7+F500*C$8)</f>
        <v>3.708343007019721E-3</v>
      </c>
      <c r="I500" s="31"/>
      <c r="J500" s="30">
        <f>G500</f>
        <v>3.708343007019721E-3</v>
      </c>
      <c r="K500" s="31"/>
      <c r="L500" s="31"/>
      <c r="M500" s="31"/>
      <c r="N500" s="31"/>
      <c r="O500" s="31"/>
      <c r="P500" s="11">
        <f>+D$11+D$12*F500+D$13*F500^2</f>
        <v>-1.4552972760591082E-3</v>
      </c>
      <c r="Q500" s="96">
        <f>+C500-15018.5</f>
        <v>32351.052900000002</v>
      </c>
      <c r="R500" s="31">
        <f>+(U500-G500)^2</f>
        <v>1.3751807857712066E-5</v>
      </c>
    </row>
    <row r="501" spans="1:18" x14ac:dyDescent="0.2">
      <c r="A501" s="30" t="s">
        <v>160</v>
      </c>
      <c r="B501" s="12"/>
      <c r="C501" s="34">
        <v>47369.553099999997</v>
      </c>
      <c r="D501" s="34"/>
      <c r="E501" s="31">
        <f>+(C501-C$7)/C$8</f>
        <v>6633.0113353602674</v>
      </c>
      <c r="F501" s="31">
        <f>ROUND(2*E501,0)/2</f>
        <v>6633</v>
      </c>
      <c r="G501" s="31">
        <f>+C501-(C$7+F501*C$8)</f>
        <v>3.908343001967296E-3</v>
      </c>
      <c r="I501" s="31"/>
      <c r="J501" s="30">
        <f>G501</f>
        <v>3.908343001967296E-3</v>
      </c>
      <c r="K501" s="31"/>
      <c r="L501" s="31"/>
      <c r="M501" s="31"/>
      <c r="N501" s="31"/>
      <c r="O501" s="31"/>
      <c r="P501" s="11">
        <f>+D$11+D$12*F501+D$13*F501^2</f>
        <v>-1.4552972760591082E-3</v>
      </c>
      <c r="Q501" s="96">
        <f>+C501-15018.5</f>
        <v>32351.053099999997</v>
      </c>
      <c r="R501" s="31">
        <f>+(U501-G501)^2</f>
        <v>1.5275145021026734E-5</v>
      </c>
    </row>
    <row r="502" spans="1:18" x14ac:dyDescent="0.2">
      <c r="A502" s="30" t="s">
        <v>160</v>
      </c>
      <c r="B502" s="12"/>
      <c r="C502" s="34">
        <v>47369.554300000003</v>
      </c>
      <c r="D502" s="34"/>
      <c r="E502" s="31">
        <f>+(C502-C$7)/C$8</f>
        <v>6633.0148157181557</v>
      </c>
      <c r="F502" s="31">
        <f>ROUND(2*E502,0)/2</f>
        <v>6633</v>
      </c>
      <c r="G502" s="31">
        <f>+C502-(C$7+F502*C$8)</f>
        <v>5.1083430080325343E-3</v>
      </c>
      <c r="I502" s="31"/>
      <c r="J502" s="30">
        <f>G502</f>
        <v>5.1083430080325343E-3</v>
      </c>
      <c r="K502" s="31"/>
      <c r="L502" s="31"/>
      <c r="M502" s="31"/>
      <c r="N502" s="31"/>
      <c r="O502" s="31"/>
      <c r="P502" s="11">
        <f>+D$11+D$12*F502+D$13*F502^2</f>
        <v>-1.4552972760591082E-3</v>
      </c>
      <c r="Q502" s="96">
        <f>+C502-15018.5</f>
        <v>32351.054300000003</v>
      </c>
      <c r="R502" s="31">
        <f>+(U502-G502)^2</f>
        <v>2.6095168287714879E-5</v>
      </c>
    </row>
    <row r="503" spans="1:18" x14ac:dyDescent="0.2">
      <c r="A503" s="37" t="s">
        <v>165</v>
      </c>
      <c r="B503" s="38" t="s">
        <v>48</v>
      </c>
      <c r="C503" s="39">
        <v>47371.448900000003</v>
      </c>
      <c r="D503" s="39">
        <v>5.0000000000000001E-4</v>
      </c>
      <c r="E503" s="31">
        <f>+(C503-C$7)/C$8</f>
        <v>6638.5097207367089</v>
      </c>
      <c r="F503" s="31">
        <f>ROUND(2*E503,0)/2</f>
        <v>6638.5</v>
      </c>
      <c r="G503" s="31">
        <f>+C503-(C$7+F503*C$8)</f>
        <v>3.3516335024614818E-3</v>
      </c>
      <c r="I503" s="31"/>
      <c r="J503" s="30">
        <f>G503</f>
        <v>3.3516335024614818E-3</v>
      </c>
      <c r="K503" s="31"/>
      <c r="L503" s="31"/>
      <c r="M503" s="31"/>
      <c r="N503" s="31"/>
      <c r="O503" s="31"/>
      <c r="P503" s="11">
        <f>+D$11+D$12*F503+D$13*F503^2</f>
        <v>-1.4563071551666105E-3</v>
      </c>
      <c r="Q503" s="96">
        <f>+C503-15018.5</f>
        <v>32352.948900000003</v>
      </c>
      <c r="R503" s="31">
        <f>+(U503-G503)^2</f>
        <v>1.1233447134822221E-5</v>
      </c>
    </row>
    <row r="504" spans="1:18" x14ac:dyDescent="0.2">
      <c r="A504" s="30" t="s">
        <v>160</v>
      </c>
      <c r="B504" s="12"/>
      <c r="C504" s="34">
        <v>47371.621099999997</v>
      </c>
      <c r="D504" s="34"/>
      <c r="E504" s="31">
        <f>+(C504-C$7)/C$8</f>
        <v>6639.0091520911683</v>
      </c>
      <c r="F504" s="31">
        <f>ROUND(2*E504,0)/2</f>
        <v>6639</v>
      </c>
      <c r="G504" s="31">
        <f>+C504-(C$7+F504*C$8)</f>
        <v>3.1555690002278425E-3</v>
      </c>
      <c r="I504" s="31"/>
      <c r="J504" s="30">
        <f>G504</f>
        <v>3.1555690002278425E-3</v>
      </c>
      <c r="K504" s="31"/>
      <c r="L504" s="31"/>
      <c r="M504" s="31"/>
      <c r="N504" s="31"/>
      <c r="O504" s="31"/>
      <c r="P504" s="11">
        <f>+D$11+D$12*F504+D$13*F504^2</f>
        <v>-1.4563989461845034E-3</v>
      </c>
      <c r="Q504" s="96">
        <f>+C504-15018.5</f>
        <v>32353.121099999997</v>
      </c>
      <c r="R504" s="31">
        <f>+(U504-G504)^2</f>
        <v>9.9576157151989457E-6</v>
      </c>
    </row>
    <row r="505" spans="1:18" x14ac:dyDescent="0.2">
      <c r="A505" s="30" t="s">
        <v>160</v>
      </c>
      <c r="B505" s="12"/>
      <c r="C505" s="34">
        <v>47371.622199999998</v>
      </c>
      <c r="D505" s="34"/>
      <c r="E505" s="31">
        <f>+(C505-C$7)/C$8</f>
        <v>6639.0123424192207</v>
      </c>
      <c r="F505" s="31">
        <f>ROUND(2*E505,0)/2</f>
        <v>6639</v>
      </c>
      <c r="G505" s="31">
        <f>+C505-(C$7+F505*C$8)</f>
        <v>4.2555690015433356E-3</v>
      </c>
      <c r="I505" s="31"/>
      <c r="J505" s="30">
        <f>G505</f>
        <v>4.2555690015433356E-3</v>
      </c>
      <c r="K505" s="31"/>
      <c r="L505" s="31"/>
      <c r="M505" s="31"/>
      <c r="N505" s="31"/>
      <c r="O505" s="31"/>
      <c r="P505" s="11">
        <f>+D$11+D$12*F505+D$13*F505^2</f>
        <v>-1.4563989461845034E-3</v>
      </c>
      <c r="Q505" s="96">
        <f>+C505-15018.5</f>
        <v>32353.122199999998</v>
      </c>
      <c r="R505" s="31">
        <f>+(U505-G505)^2</f>
        <v>1.8109867526896544E-5</v>
      </c>
    </row>
    <row r="506" spans="1:18" x14ac:dyDescent="0.2">
      <c r="A506" s="30" t="s">
        <v>160</v>
      </c>
      <c r="B506" s="12"/>
      <c r="C506" s="34">
        <v>47371.622300000003</v>
      </c>
      <c r="D506" s="34"/>
      <c r="E506" s="31">
        <f>+(C506-C$7)/C$8</f>
        <v>6639.0126324490566</v>
      </c>
      <c r="F506" s="31">
        <f>ROUND(2*E506,0)/2</f>
        <v>6639</v>
      </c>
      <c r="G506" s="31">
        <f>+C506-(C$7+F506*C$8)</f>
        <v>4.3555690062930807E-3</v>
      </c>
      <c r="I506" s="31"/>
      <c r="J506" s="30">
        <f>G506</f>
        <v>4.3555690062930807E-3</v>
      </c>
      <c r="K506" s="31"/>
      <c r="L506" s="31"/>
      <c r="M506" s="31"/>
      <c r="N506" s="31"/>
      <c r="O506" s="31"/>
      <c r="P506" s="11">
        <f>+D$11+D$12*F506+D$13*F506^2</f>
        <v>-1.4563989461845034E-3</v>
      </c>
      <c r="Q506" s="96">
        <f>+C506-15018.5</f>
        <v>32353.122300000003</v>
      </c>
      <c r="R506" s="31">
        <f>+(U506-G506)^2</f>
        <v>1.8970981368580895E-5</v>
      </c>
    </row>
    <row r="507" spans="1:18" x14ac:dyDescent="0.2">
      <c r="A507" s="30" t="s">
        <v>160</v>
      </c>
      <c r="B507" s="12" t="s">
        <v>48</v>
      </c>
      <c r="C507" s="34">
        <v>47372.485399999998</v>
      </c>
      <c r="D507" s="34"/>
      <c r="E507" s="31">
        <f>+(C507-C$7)/C$8</f>
        <v>6641.5158798477096</v>
      </c>
      <c r="F507" s="31">
        <f>ROUND(2*E507,0)/2</f>
        <v>6641.5</v>
      </c>
      <c r="G507" s="31">
        <f>+C507-(C$7+F507*C$8)</f>
        <v>5.4752465002820827E-3</v>
      </c>
      <c r="I507" s="31"/>
      <c r="J507" s="30">
        <f>G507</f>
        <v>5.4752465002820827E-3</v>
      </c>
      <c r="K507" s="31"/>
      <c r="L507" s="31"/>
      <c r="M507" s="31"/>
      <c r="N507" s="31"/>
      <c r="O507" s="31"/>
      <c r="P507" s="11">
        <f>+D$11+D$12*F507+D$13*F507^2</f>
        <v>-1.4568578608397218E-3</v>
      </c>
      <c r="Q507" s="96">
        <f>+C507-15018.5</f>
        <v>32353.985399999998</v>
      </c>
      <c r="R507" s="31">
        <f>+(U507-G507)^2</f>
        <v>2.9978324238851195E-5</v>
      </c>
    </row>
    <row r="508" spans="1:18" x14ac:dyDescent="0.2">
      <c r="A508" s="30" t="s">
        <v>160</v>
      </c>
      <c r="B508" s="12" t="s">
        <v>48</v>
      </c>
      <c r="C508" s="34">
        <v>47372.485800000002</v>
      </c>
      <c r="D508" s="34"/>
      <c r="E508" s="31">
        <f>+(C508-C$7)/C$8</f>
        <v>6641.5170399670124</v>
      </c>
      <c r="F508" s="31">
        <f>ROUND(2*E508,0)/2</f>
        <v>6641.5</v>
      </c>
      <c r="G508" s="31">
        <f>+C508-(C$7+F508*C$8)</f>
        <v>5.875246504729148E-3</v>
      </c>
      <c r="I508" s="31"/>
      <c r="J508" s="30">
        <f>G508</f>
        <v>5.875246504729148E-3</v>
      </c>
      <c r="K508" s="31"/>
      <c r="L508" s="31"/>
      <c r="M508" s="31"/>
      <c r="N508" s="31"/>
      <c r="O508" s="31"/>
      <c r="P508" s="11">
        <f>+D$11+D$12*F508+D$13*F508^2</f>
        <v>-1.4568578608397218E-3</v>
      </c>
      <c r="Q508" s="96">
        <f>+C508-15018.5</f>
        <v>32353.985800000002</v>
      </c>
      <c r="R508" s="31">
        <f>+(U508-G508)^2</f>
        <v>3.4518521491332068E-5</v>
      </c>
    </row>
    <row r="509" spans="1:18" x14ac:dyDescent="0.2">
      <c r="A509" s="30" t="s">
        <v>160</v>
      </c>
      <c r="B509" s="12" t="s">
        <v>48</v>
      </c>
      <c r="C509" s="34">
        <v>47372.486400000002</v>
      </c>
      <c r="D509" s="34"/>
      <c r="E509" s="31">
        <f>+(C509-C$7)/C$8</f>
        <v>6641.518780145946</v>
      </c>
      <c r="F509" s="31">
        <f>ROUND(2*E509,0)/2</f>
        <v>6641.5</v>
      </c>
      <c r="G509" s="31">
        <f>+C509-(C$7+F509*C$8)</f>
        <v>6.4752465041237883E-3</v>
      </c>
      <c r="I509" s="31"/>
      <c r="J509" s="30">
        <f>G509</f>
        <v>6.4752465041237883E-3</v>
      </c>
      <c r="K509" s="31"/>
      <c r="L509" s="31"/>
      <c r="M509" s="31"/>
      <c r="N509" s="31"/>
      <c r="O509" s="31"/>
      <c r="P509" s="11">
        <f>+D$11+D$12*F509+D$13*F509^2</f>
        <v>-1.4568578608397218E-3</v>
      </c>
      <c r="Q509" s="96">
        <f>+C509-15018.5</f>
        <v>32353.986400000002</v>
      </c>
      <c r="R509" s="31">
        <f>+(U509-G509)^2</f>
        <v>4.1928817289167342E-5</v>
      </c>
    </row>
    <row r="510" spans="1:18" x14ac:dyDescent="0.2">
      <c r="A510" s="30" t="s">
        <v>164</v>
      </c>
      <c r="B510" s="12"/>
      <c r="C510" s="34">
        <v>47374.391000000003</v>
      </c>
      <c r="D510" s="34"/>
      <c r="E510" s="31">
        <f>+(C510-C$7)/C$8</f>
        <v>6647.0426881467629</v>
      </c>
      <c r="F510" s="31">
        <f>ROUND(2*E510,0)/2</f>
        <v>6647</v>
      </c>
      <c r="G510" s="31">
        <f>+C510-(C$7+F510*C$8)</f>
        <v>1.4718537007865962E-2</v>
      </c>
      <c r="I510" s="31">
        <f>G510</f>
        <v>1.4718537007865962E-2</v>
      </c>
      <c r="J510" s="17"/>
      <c r="K510" s="31"/>
      <c r="L510" s="31"/>
      <c r="M510" s="31"/>
      <c r="N510" s="31"/>
      <c r="O510" s="31"/>
      <c r="P510" s="11">
        <f>+D$11+D$12*F510+D$13*F510^2</f>
        <v>-1.4578672358669601E-3</v>
      </c>
      <c r="Q510" s="96">
        <f>+C510-15018.5</f>
        <v>32355.891000000003</v>
      </c>
      <c r="R510" s="31">
        <f>+(U510-G510)^2</f>
        <v>2.1663533165191989E-4</v>
      </c>
    </row>
    <row r="511" spans="1:18" x14ac:dyDescent="0.2">
      <c r="A511" s="30" t="s">
        <v>164</v>
      </c>
      <c r="B511" s="12"/>
      <c r="C511" s="34">
        <v>47383.349000000002</v>
      </c>
      <c r="D511" s="34"/>
      <c r="E511" s="31">
        <f>+(C511-C$7)/C$8</f>
        <v>6673.0235596532548</v>
      </c>
      <c r="F511" s="31">
        <f>ROUND(2*E511,0)/2</f>
        <v>6673</v>
      </c>
      <c r="G511" s="31">
        <f>+C511-(C$7+F511*C$8)</f>
        <v>8.1231830044998787E-3</v>
      </c>
      <c r="I511" s="31">
        <f>G511</f>
        <v>8.1231830044998787E-3</v>
      </c>
      <c r="J511" s="17"/>
      <c r="K511" s="31"/>
      <c r="L511" s="31"/>
      <c r="M511" s="31"/>
      <c r="N511" s="31"/>
      <c r="O511" s="31"/>
      <c r="P511" s="11">
        <f>+D$11+D$12*F511+D$13*F511^2</f>
        <v>-1.4626344114851756E-3</v>
      </c>
      <c r="Q511" s="96">
        <f>+C511-15018.5</f>
        <v>32364.849000000002</v>
      </c>
      <c r="R511" s="31">
        <f>+(U511-G511)^2</f>
        <v>6.5986102124595674E-5</v>
      </c>
    </row>
    <row r="512" spans="1:18" x14ac:dyDescent="0.2">
      <c r="A512" s="30" t="s">
        <v>162</v>
      </c>
      <c r="B512" s="12"/>
      <c r="C512" s="34">
        <v>47387.474000000002</v>
      </c>
      <c r="D512" s="34"/>
      <c r="E512" s="31">
        <f>+(C512-C$7)/C$8</f>
        <v>6684.9872898345775</v>
      </c>
      <c r="F512" s="31">
        <f>ROUND(2*E512,0)/2</f>
        <v>6685</v>
      </c>
      <c r="G512" s="31">
        <f>+C512-(C$7+F512*C$8)</f>
        <v>-4.3823649975820445E-3</v>
      </c>
      <c r="I512" s="31">
        <f>G512</f>
        <v>-4.3823649975820445E-3</v>
      </c>
      <c r="J512" s="31"/>
      <c r="K512" s="31"/>
      <c r="L512" s="31"/>
      <c r="M512" s="31"/>
      <c r="N512" s="31"/>
      <c r="O512" s="31"/>
      <c r="P512" s="11">
        <f>+D$11+D$12*F512+D$13*F512^2</f>
        <v>-1.4648321879837472E-3</v>
      </c>
      <c r="Q512" s="96">
        <f>+C512-15018.5</f>
        <v>32368.974000000002</v>
      </c>
      <c r="R512" s="31">
        <f>+(U512-G512)^2</f>
        <v>1.9205122972032273E-5</v>
      </c>
    </row>
    <row r="513" spans="1:18" x14ac:dyDescent="0.2">
      <c r="A513" s="37" t="s">
        <v>165</v>
      </c>
      <c r="B513" s="38" t="s">
        <v>46</v>
      </c>
      <c r="C513" s="39">
        <v>47402.311000000002</v>
      </c>
      <c r="D513" s="39">
        <v>1E-3</v>
      </c>
      <c r="E513" s="31">
        <f>+(C513-C$7)/C$8</f>
        <v>6728.0190146104051</v>
      </c>
      <c r="F513" s="31">
        <f>ROUND(2*E513,0)/2</f>
        <v>6728</v>
      </c>
      <c r="G513" s="31">
        <f>+C513-(C$7+F513*C$8)</f>
        <v>6.5560880029806867E-3</v>
      </c>
      <c r="I513" s="31">
        <f>G513</f>
        <v>6.5560880029806867E-3</v>
      </c>
      <c r="J513" s="17"/>
      <c r="K513" s="31"/>
      <c r="L513" s="31"/>
      <c r="M513" s="31"/>
      <c r="N513" s="31"/>
      <c r="O513" s="31"/>
      <c r="P513" s="11">
        <f>+D$11+D$12*F513+D$13*F513^2</f>
        <v>-1.4726948035047927E-3</v>
      </c>
      <c r="Q513" s="96">
        <f>+C513-15018.5</f>
        <v>32383.811000000002</v>
      </c>
      <c r="R513" s="31">
        <f>+(U513-G513)^2</f>
        <v>4.2982289902827292E-5</v>
      </c>
    </row>
    <row r="514" spans="1:18" x14ac:dyDescent="0.2">
      <c r="A514" s="30" t="s">
        <v>164</v>
      </c>
      <c r="B514" s="12"/>
      <c r="C514" s="34">
        <v>47412.313999999998</v>
      </c>
      <c r="D514" s="34"/>
      <c r="E514" s="31">
        <f>+(C514-C$7)/C$8</f>
        <v>6757.030697762827</v>
      </c>
      <c r="F514" s="31">
        <f>ROUND(2*E514,0)/2</f>
        <v>6757</v>
      </c>
      <c r="G514" s="31">
        <f>+C514-(C$7+F514*C$8)</f>
        <v>1.0584347000985872E-2</v>
      </c>
      <c r="I514" s="31">
        <f>G514</f>
        <v>1.0584347000985872E-2</v>
      </c>
      <c r="J514" s="17"/>
      <c r="K514" s="31"/>
      <c r="L514" s="31"/>
      <c r="M514" s="31"/>
      <c r="N514" s="31"/>
      <c r="O514" s="31"/>
      <c r="P514" s="11">
        <f>+D$11+D$12*F514+D$13*F514^2</f>
        <v>-1.4779862407993804E-3</v>
      </c>
      <c r="Q514" s="96">
        <f>+C514-15018.5</f>
        <v>32393.813999999998</v>
      </c>
      <c r="R514" s="31">
        <f>+(U514-G514)^2</f>
        <v>1.1202840143727862E-4</v>
      </c>
    </row>
    <row r="515" spans="1:18" x14ac:dyDescent="0.2">
      <c r="A515" s="30" t="s">
        <v>166</v>
      </c>
      <c r="B515" s="12"/>
      <c r="C515" s="34">
        <v>47431.28</v>
      </c>
      <c r="D515" s="34"/>
      <c r="E515" s="31">
        <f>+(C515-C$7)/C$8</f>
        <v>6812.0377539128831</v>
      </c>
      <c r="F515" s="31">
        <f>ROUND(2*E515,0)/2</f>
        <v>6812</v>
      </c>
      <c r="G515" s="31">
        <f>+C515-(C$7+F515*C$8)</f>
        <v>1.3017252000281587E-2</v>
      </c>
      <c r="I515" s="31">
        <f>G515</f>
        <v>1.3017252000281587E-2</v>
      </c>
      <c r="J515" s="17"/>
      <c r="K515" s="31"/>
      <c r="L515" s="31"/>
      <c r="M515" s="31"/>
      <c r="N515" s="31"/>
      <c r="O515" s="31"/>
      <c r="P515" s="11">
        <f>+D$11+D$12*F515+D$13*F515^2</f>
        <v>-1.4879968178281983E-3</v>
      </c>
      <c r="Q515" s="96">
        <f>+C515-15018.5</f>
        <v>32412.78</v>
      </c>
      <c r="R515" s="31">
        <f>+(U515-G515)^2</f>
        <v>1.6944884963883498E-4</v>
      </c>
    </row>
    <row r="516" spans="1:18" x14ac:dyDescent="0.2">
      <c r="A516" s="30" t="s">
        <v>164</v>
      </c>
      <c r="B516" s="12"/>
      <c r="C516" s="34">
        <v>47432.311999999998</v>
      </c>
      <c r="D516" s="34"/>
      <c r="E516" s="31">
        <f>+(C516-C$7)/C$8</f>
        <v>6815.0308616818811</v>
      </c>
      <c r="F516" s="31">
        <f>ROUND(2*E516,0)/2</f>
        <v>6815</v>
      </c>
      <c r="G516" s="31">
        <f>+C516-(C$7+F516*C$8)</f>
        <v>1.0640865002642386E-2</v>
      </c>
      <c r="I516" s="31">
        <f>G516</f>
        <v>1.0640865002642386E-2</v>
      </c>
      <c r="J516" s="17"/>
      <c r="K516" s="31"/>
      <c r="L516" s="31"/>
      <c r="M516" s="31"/>
      <c r="N516" s="31"/>
      <c r="O516" s="31"/>
      <c r="P516" s="11">
        <f>+D$11+D$12*F516+D$13*F516^2</f>
        <v>-1.4885419112279953E-3</v>
      </c>
      <c r="Q516" s="96">
        <f>+C516-15018.5</f>
        <v>32413.811999999998</v>
      </c>
      <c r="R516" s="31">
        <f>+(U516-G516)^2</f>
        <v>1.1322800800445954E-4</v>
      </c>
    </row>
    <row r="517" spans="1:18" x14ac:dyDescent="0.2">
      <c r="A517" s="30" t="s">
        <v>166</v>
      </c>
      <c r="B517" s="12"/>
      <c r="C517" s="34">
        <v>47452.305999999997</v>
      </c>
      <c r="D517" s="34"/>
      <c r="E517" s="31">
        <f>+(C517-C$7)/C$8</f>
        <v>6873.0194244080294</v>
      </c>
      <c r="F517" s="31">
        <f>ROUND(2*E517,0)/2</f>
        <v>6873</v>
      </c>
      <c r="G517" s="31">
        <f>+C517-(C$7+F517*C$8)</f>
        <v>6.6973829962080345E-3</v>
      </c>
      <c r="I517" s="31">
        <f>G517</f>
        <v>6.6973829962080345E-3</v>
      </c>
      <c r="J517" s="17"/>
      <c r="K517" s="31"/>
      <c r="L517" s="31"/>
      <c r="M517" s="31"/>
      <c r="N517" s="31"/>
      <c r="O517" s="31"/>
      <c r="P517" s="11">
        <f>+D$11+D$12*F517+D$13*F517^2</f>
        <v>-1.4990613094425305E-3</v>
      </c>
      <c r="Q517" s="96">
        <f>+C517-15018.5</f>
        <v>32433.805999999997</v>
      </c>
      <c r="R517" s="31">
        <f>+(U517-G517)^2</f>
        <v>4.4854938997896509E-5</v>
      </c>
    </row>
    <row r="518" spans="1:18" x14ac:dyDescent="0.2">
      <c r="A518" s="30" t="s">
        <v>167</v>
      </c>
      <c r="B518" s="12"/>
      <c r="C518" s="34">
        <v>47563.67</v>
      </c>
      <c r="D518" s="34"/>
      <c r="E518" s="31">
        <f>+(C518-C$7)/C$8</f>
        <v>7196.0082360232773</v>
      </c>
      <c r="F518" s="31">
        <f>ROUND(2*E518,0)/2</f>
        <v>7196</v>
      </c>
      <c r="G518" s="31">
        <f>+C518-(C$7+F518*C$8)</f>
        <v>2.8397159985615872E-3</v>
      </c>
      <c r="I518" s="31">
        <f>G518</f>
        <v>2.8397159985615872E-3</v>
      </c>
      <c r="J518" s="17"/>
      <c r="K518" s="31"/>
      <c r="L518" s="31"/>
      <c r="M518" s="31"/>
      <c r="N518" s="31"/>
      <c r="O518" s="31"/>
      <c r="P518" s="11">
        <f>+D$11+D$12*F518+D$13*F518^2</f>
        <v>-1.5569800140829758E-3</v>
      </c>
      <c r="Q518" s="96">
        <f>+C518-15018.5</f>
        <v>32545.17</v>
      </c>
      <c r="R518" s="31">
        <f>+(U518-G518)^2</f>
        <v>8.0639869524866326E-6</v>
      </c>
    </row>
    <row r="519" spans="1:18" x14ac:dyDescent="0.2">
      <c r="A519" s="30" t="s">
        <v>168</v>
      </c>
      <c r="B519" s="12" t="s">
        <v>48</v>
      </c>
      <c r="C519" s="34">
        <v>47693.48</v>
      </c>
      <c r="D519" s="34"/>
      <c r="E519" s="31">
        <f>+(C519-C$7)/C$8</f>
        <v>7572.4959487111882</v>
      </c>
      <c r="F519" s="31">
        <f>ROUND(2*E519,0)/2</f>
        <v>7572.5</v>
      </c>
      <c r="G519" s="31">
        <f>+C519-(C$7+F519*C$8)</f>
        <v>-1.3968524945084937E-3</v>
      </c>
      <c r="I519" s="31">
        <f>G519</f>
        <v>-1.3968524945084937E-3</v>
      </c>
      <c r="J519" s="17"/>
      <c r="K519" s="31"/>
      <c r="L519" s="31"/>
      <c r="M519" s="31"/>
      <c r="N519" s="31"/>
      <c r="O519" s="31"/>
      <c r="P519" s="11">
        <f>+D$11+D$12*F519+D$13*F519^2</f>
        <v>-1.6230722200413895E-3</v>
      </c>
      <c r="Q519" s="96">
        <f>+C519-15018.5</f>
        <v>32674.980000000003</v>
      </c>
      <c r="R519" s="31">
        <f>+(U519-G519)^2</f>
        <v>1.9511968914146013E-6</v>
      </c>
    </row>
    <row r="520" spans="1:18" x14ac:dyDescent="0.2">
      <c r="A520" s="30" t="s">
        <v>168</v>
      </c>
      <c r="B520" s="12"/>
      <c r="C520" s="34">
        <v>47697.457999999999</v>
      </c>
      <c r="D520" s="34"/>
      <c r="E520" s="31">
        <f>+(C520-C$7)/C$8</f>
        <v>7584.0333350533092</v>
      </c>
      <c r="F520" s="31">
        <f>ROUND(2*E520,0)/2</f>
        <v>7584</v>
      </c>
      <c r="G520" s="31">
        <f>+C520-(C$7+F520*C$8)</f>
        <v>1.1493664002045989E-2</v>
      </c>
      <c r="I520" s="31">
        <f>G520</f>
        <v>1.1493664002045989E-2</v>
      </c>
      <c r="J520" s="17"/>
      <c r="K520" s="31"/>
      <c r="L520" s="31"/>
      <c r="M520" s="31"/>
      <c r="N520" s="31"/>
      <c r="O520" s="31"/>
      <c r="P520" s="11">
        <f>+D$11+D$12*F520+D$13*F520^2</f>
        <v>-1.6250669169996037E-3</v>
      </c>
      <c r="Q520" s="96">
        <f>+C520-15018.5</f>
        <v>32678.957999999999</v>
      </c>
      <c r="R520" s="31">
        <f>+(U520-G520)^2</f>
        <v>1.3210431219192782E-4</v>
      </c>
    </row>
    <row r="521" spans="1:18" x14ac:dyDescent="0.2">
      <c r="A521" s="30" t="s">
        <v>168</v>
      </c>
      <c r="B521" s="12" t="s">
        <v>48</v>
      </c>
      <c r="C521" s="34">
        <v>47723.487999999998</v>
      </c>
      <c r="D521" s="34"/>
      <c r="E521" s="31">
        <f>+(C521-C$7)/C$8</f>
        <v>7659.5280978702376</v>
      </c>
      <c r="F521" s="31">
        <f>ROUND(2*E521,0)/2</f>
        <v>7659.5</v>
      </c>
      <c r="G521" s="31">
        <f>+C521-(C$7+F521*C$8)</f>
        <v>9.6879245029413141E-3</v>
      </c>
      <c r="I521" s="31">
        <f>G521</f>
        <v>9.6879245029413141E-3</v>
      </c>
      <c r="J521" s="17"/>
      <c r="K521" s="31"/>
      <c r="L521" s="31"/>
      <c r="M521" s="31"/>
      <c r="N521" s="31"/>
      <c r="O521" s="31"/>
      <c r="P521" s="11">
        <f>+D$11+D$12*F521+D$13*F521^2</f>
        <v>-1.6381271238476007E-3</v>
      </c>
      <c r="Q521" s="96">
        <f>+C521-15018.5</f>
        <v>32704.987999999998</v>
      </c>
      <c r="R521" s="31">
        <f>+(U521-G521)^2</f>
        <v>9.3855881174690711E-5</v>
      </c>
    </row>
    <row r="522" spans="1:18" x14ac:dyDescent="0.2">
      <c r="A522" s="30" t="s">
        <v>169</v>
      </c>
      <c r="B522" s="12" t="s">
        <v>48</v>
      </c>
      <c r="C522" s="34">
        <v>48043.459000000003</v>
      </c>
      <c r="D522" s="34"/>
      <c r="E522" s="31">
        <f>+(C522-C$7)/C$8</f>
        <v>8587.5394214698117</v>
      </c>
      <c r="F522" s="31">
        <f>ROUND(2*E522,0)/2</f>
        <v>8587.5</v>
      </c>
      <c r="G522" s="31">
        <f>+C522-(C$7+F522*C$8)</f>
        <v>1.3592212504590861E-2</v>
      </c>
      <c r="I522" s="31">
        <f>G522</f>
        <v>1.3592212504590861E-2</v>
      </c>
      <c r="J522" s="17"/>
      <c r="K522" s="31"/>
      <c r="L522" s="31"/>
      <c r="M522" s="31"/>
      <c r="N522" s="31"/>
      <c r="O522" s="31"/>
      <c r="P522" s="11">
        <f>+D$11+D$12*F522+D$13*F522^2</f>
        <v>-1.7936346544760173E-3</v>
      </c>
      <c r="Q522" s="96">
        <f>+C522-15018.5</f>
        <v>33024.959000000003</v>
      </c>
      <c r="R522" s="31">
        <f>+(U522-G522)^2</f>
        <v>1.8474824076995618E-4</v>
      </c>
    </row>
    <row r="523" spans="1:18" x14ac:dyDescent="0.2">
      <c r="A523" s="30" t="s">
        <v>169</v>
      </c>
      <c r="B523" s="12"/>
      <c r="C523" s="34">
        <v>48069.495999999999</v>
      </c>
      <c r="D523" s="34"/>
      <c r="E523" s="31">
        <f>+(C523-C$7)/C$8</f>
        <v>8663.0544863743144</v>
      </c>
      <c r="F523" s="31">
        <f>ROUND(2*E523,0)/2</f>
        <v>8663</v>
      </c>
      <c r="G523" s="31">
        <f>+C523-(C$7+F523*C$8)</f>
        <v>1.8786473003274295E-2</v>
      </c>
      <c r="I523" s="31">
        <f>G523</f>
        <v>1.8786473003274295E-2</v>
      </c>
      <c r="J523" s="17"/>
      <c r="K523" s="31"/>
      <c r="L523" s="31"/>
      <c r="M523" s="31"/>
      <c r="N523" s="31"/>
      <c r="O523" s="31"/>
      <c r="P523" s="11">
        <f>+D$11+D$12*F523+D$13*F523^2</f>
        <v>-1.8058779359091527E-3</v>
      </c>
      <c r="Q523" s="96">
        <f>+C523-15018.5</f>
        <v>33050.995999999999</v>
      </c>
      <c r="R523" s="31">
        <f>+(U523-G523)^2</f>
        <v>3.5293156790275392E-4</v>
      </c>
    </row>
    <row r="524" spans="1:18" x14ac:dyDescent="0.2">
      <c r="A524" s="30" t="s">
        <v>170</v>
      </c>
      <c r="B524" s="12" t="s">
        <v>48</v>
      </c>
      <c r="C524" s="34">
        <v>48085.517999999996</v>
      </c>
      <c r="D524" s="34"/>
      <c r="E524" s="31">
        <f>+(C524-C$7)/C$8</f>
        <v>8709.5230645476786</v>
      </c>
      <c r="F524" s="31">
        <f>ROUND(2*E524,0)/2</f>
        <v>8709.5</v>
      </c>
      <c r="G524" s="31">
        <f>+C524-(C$7+F524*C$8)</f>
        <v>7.9524745015078224E-3</v>
      </c>
      <c r="I524" s="31">
        <f>G524</f>
        <v>7.9524745015078224E-3</v>
      </c>
      <c r="J524" s="17"/>
      <c r="K524" s="31"/>
      <c r="L524" s="31"/>
      <c r="M524" s="31"/>
      <c r="N524" s="31"/>
      <c r="O524" s="31"/>
      <c r="P524" s="11">
        <f>+D$11+D$12*F524+D$13*F524^2</f>
        <v>-1.8133879155071138E-3</v>
      </c>
      <c r="Q524" s="96">
        <f>+C524-15018.5</f>
        <v>33067.017999999996</v>
      </c>
      <c r="R524" s="31">
        <f>+(U524-G524)^2</f>
        <v>6.3241850697132095E-5</v>
      </c>
    </row>
    <row r="525" spans="1:18" x14ac:dyDescent="0.2">
      <c r="A525" s="30" t="s">
        <v>170</v>
      </c>
      <c r="B525" s="12"/>
      <c r="C525" s="34">
        <v>48096.387000000002</v>
      </c>
      <c r="D525" s="34"/>
      <c r="E525" s="31">
        <f>+(C525-C$7)/C$8</f>
        <v>8741.0464059636488</v>
      </c>
      <c r="F525" s="31">
        <f>ROUND(2*E525,0)/2</f>
        <v>8741</v>
      </c>
      <c r="G525" s="31">
        <f>+C525-(C$7+F525*C$8)</f>
        <v>1.6000411007553339E-2</v>
      </c>
      <c r="I525" s="31">
        <f>G525</f>
        <v>1.6000411007553339E-2</v>
      </c>
      <c r="J525" s="17"/>
      <c r="K525" s="31"/>
      <c r="L525" s="31"/>
      <c r="M525" s="31"/>
      <c r="N525" s="31"/>
      <c r="O525" s="31"/>
      <c r="P525" s="11">
        <f>+D$11+D$12*F525+D$13*F525^2</f>
        <v>-1.8184620747822991E-3</v>
      </c>
      <c r="Q525" s="96">
        <f>+C525-15018.5</f>
        <v>33077.887000000002</v>
      </c>
      <c r="R525" s="31">
        <f>+(U525-G525)^2</f>
        <v>2.5601315241063406E-4</v>
      </c>
    </row>
    <row r="526" spans="1:18" x14ac:dyDescent="0.2">
      <c r="A526" s="30" t="s">
        <v>170</v>
      </c>
      <c r="B526" s="12"/>
      <c r="C526" s="34">
        <v>48107.411</v>
      </c>
      <c r="D526" s="34"/>
      <c r="E526" s="31">
        <f>+(C526-C$7)/C$8</f>
        <v>8773.0192936045878</v>
      </c>
      <c r="F526" s="31">
        <f>ROUND(2*E526,0)/2</f>
        <v>8773</v>
      </c>
      <c r="G526" s="31">
        <f>+C526-(C$7+F526*C$8)</f>
        <v>6.6522830020403489E-3</v>
      </c>
      <c r="I526" s="31">
        <f>G526</f>
        <v>6.6522830020403489E-3</v>
      </c>
      <c r="J526" s="17"/>
      <c r="K526" s="31"/>
      <c r="L526" s="31"/>
      <c r="M526" s="31"/>
      <c r="N526" s="31"/>
      <c r="O526" s="31"/>
      <c r="P526" s="11">
        <f>+D$11+D$12*F526+D$13*F526^2</f>
        <v>-1.8236058212832123E-3</v>
      </c>
      <c r="Q526" s="96">
        <f>+C526-15018.5</f>
        <v>33088.911</v>
      </c>
      <c r="R526" s="31">
        <f>+(U526-G526)^2</f>
        <v>4.4252869139234957E-5</v>
      </c>
    </row>
    <row r="527" spans="1:18" x14ac:dyDescent="0.2">
      <c r="A527" s="30" t="s">
        <v>171</v>
      </c>
      <c r="B527" s="12"/>
      <c r="C527" s="34">
        <v>48438.417999999998</v>
      </c>
      <c r="D527" s="34">
        <v>3.0000000000000001E-3</v>
      </c>
      <c r="E527" s="31">
        <f>+(C527-C$7)/C$8</f>
        <v>9733.0383084237983</v>
      </c>
      <c r="F527" s="31">
        <f>ROUND(2*E527,0)/2</f>
        <v>9733</v>
      </c>
      <c r="G527" s="31">
        <f>+C527-(C$7+F527*C$8)</f>
        <v>1.3208443000621628E-2</v>
      </c>
      <c r="I527" s="31">
        <f>G527</f>
        <v>1.3208443000621628E-2</v>
      </c>
      <c r="J527" s="17"/>
      <c r="K527" s="31"/>
      <c r="L527" s="31"/>
      <c r="M527" s="31"/>
      <c r="N527" s="31"/>
      <c r="O527" s="31"/>
      <c r="P527" s="11">
        <f>+D$11+D$12*F527+D$13*F527^2</f>
        <v>-1.9727840375186271E-3</v>
      </c>
      <c r="Q527" s="96">
        <f>+C527-15018.5</f>
        <v>33419.917999999998</v>
      </c>
      <c r="R527" s="31">
        <f>+(U527-G527)^2</f>
        <v>1.7446296650067047E-4</v>
      </c>
    </row>
    <row r="528" spans="1:18" x14ac:dyDescent="0.2">
      <c r="A528" s="30" t="s">
        <v>171</v>
      </c>
      <c r="B528" s="12"/>
      <c r="C528" s="34">
        <v>48449.459000000003</v>
      </c>
      <c r="D528" s="34">
        <v>4.0000000000000001E-3</v>
      </c>
      <c r="E528" s="31">
        <f>+(C528-C$7)/C$8</f>
        <v>9765.0605011345979</v>
      </c>
      <c r="F528" s="31">
        <f>ROUND(2*E528,0)/2</f>
        <v>9765</v>
      </c>
      <c r="G528" s="31">
        <f>+C528-(C$7+F528*C$8)</f>
        <v>2.0860315002209973E-2</v>
      </c>
      <c r="I528" s="31">
        <f>G528</f>
        <v>2.0860315002209973E-2</v>
      </c>
      <c r="J528" s="17"/>
      <c r="K528" s="31"/>
      <c r="L528" s="31"/>
      <c r="M528" s="31"/>
      <c r="N528" s="31"/>
      <c r="O528" s="31"/>
      <c r="P528" s="11">
        <f>+D$11+D$12*F528+D$13*F528^2</f>
        <v>-1.9775855054334083E-3</v>
      </c>
      <c r="Q528" s="96">
        <f>+C528-15018.5</f>
        <v>33430.959000000003</v>
      </c>
      <c r="R528" s="31">
        <f>+(U528-G528)^2</f>
        <v>4.3515274199142643E-4</v>
      </c>
    </row>
    <row r="529" spans="1:18" x14ac:dyDescent="0.2">
      <c r="A529" s="30" t="s">
        <v>171</v>
      </c>
      <c r="B529" s="12"/>
      <c r="C529" s="34">
        <v>48469.459000000003</v>
      </c>
      <c r="D529" s="34">
        <v>4.0000000000000001E-3</v>
      </c>
      <c r="E529" s="31">
        <f>+(C529-C$7)/C$8</f>
        <v>9823.0664656501031</v>
      </c>
      <c r="F529" s="31">
        <f>ROUND(2*E529,0)/2</f>
        <v>9823</v>
      </c>
      <c r="G529" s="31">
        <f>+C529-(C$7+F529*C$8)</f>
        <v>2.291683300427394E-2</v>
      </c>
      <c r="I529" s="31">
        <f>G529</f>
        <v>2.291683300427394E-2</v>
      </c>
      <c r="J529" s="17"/>
      <c r="K529" s="31"/>
      <c r="L529" s="31"/>
      <c r="M529" s="31"/>
      <c r="N529" s="31"/>
      <c r="O529" s="31"/>
      <c r="P529" s="11">
        <f>+D$11+D$12*F529+D$13*F529^2</f>
        <v>-1.9862600237938875E-3</v>
      </c>
      <c r="Q529" s="96">
        <f>+C529-15018.5</f>
        <v>33450.959000000003</v>
      </c>
      <c r="R529" s="31">
        <f>+(U529-G529)^2</f>
        <v>5.251812349457793E-4</v>
      </c>
    </row>
    <row r="530" spans="1:18" x14ac:dyDescent="0.2">
      <c r="A530" s="30" t="s">
        <v>172</v>
      </c>
      <c r="B530" s="12" t="s">
        <v>48</v>
      </c>
      <c r="C530" s="34">
        <v>48521.34</v>
      </c>
      <c r="D530" s="34">
        <v>6.0000000000000001E-3</v>
      </c>
      <c r="E530" s="31">
        <f>+(C530-C$7)/C$8</f>
        <v>9973.5368379015363</v>
      </c>
      <c r="F530" s="31">
        <f>ROUND(2*E530,0)/2</f>
        <v>9973.5</v>
      </c>
      <c r="G530" s="31">
        <f>+C530-(C$7+F530*C$8)</f>
        <v>1.2701418498181738E-2</v>
      </c>
      <c r="I530" s="31">
        <f>G530</f>
        <v>1.2701418498181738E-2</v>
      </c>
      <c r="J530" s="17"/>
      <c r="K530" s="31"/>
      <c r="L530" s="31"/>
      <c r="M530" s="31"/>
      <c r="N530" s="31"/>
      <c r="O530" s="31"/>
      <c r="P530" s="11">
        <f>+D$11+D$12*F530+D$13*F530^2</f>
        <v>-2.008599730491804E-3</v>
      </c>
      <c r="Q530" s="96">
        <f>+C530-15018.5</f>
        <v>33502.839999999997</v>
      </c>
      <c r="R530" s="31">
        <f>+(U530-G530)^2</f>
        <v>1.6132603186595323E-4</v>
      </c>
    </row>
    <row r="531" spans="1:18" x14ac:dyDescent="0.2">
      <c r="A531" s="30" t="s">
        <v>172</v>
      </c>
      <c r="B531" s="12"/>
      <c r="C531" s="34">
        <v>48543.211000000003</v>
      </c>
      <c r="D531" s="34">
        <v>8.9999999999999993E-3</v>
      </c>
      <c r="E531" s="31">
        <f>+(C531-C$7)/C$8</f>
        <v>10036.969260397487</v>
      </c>
      <c r="F531" s="31">
        <f>ROUND(2*E531,0)/2</f>
        <v>10037</v>
      </c>
      <c r="G531" s="31">
        <f>+C531-(C$7+F531*C$8)</f>
        <v>-1.0598772998491768E-2</v>
      </c>
      <c r="I531" s="31">
        <f>G531</f>
        <v>-1.0598772998491768E-2</v>
      </c>
      <c r="J531" s="17"/>
      <c r="K531" s="31"/>
      <c r="L531" s="31"/>
      <c r="M531" s="31"/>
      <c r="N531" s="31"/>
      <c r="O531" s="31"/>
      <c r="P531" s="11">
        <f>+D$11+D$12*F531+D$13*F531^2</f>
        <v>-2.0179521924537239E-3</v>
      </c>
      <c r="Q531" s="96">
        <f>+C531-15018.5</f>
        <v>33524.711000000003</v>
      </c>
      <c r="R531" s="31">
        <f>+(U531-G531)^2</f>
        <v>1.1233398907355817E-4</v>
      </c>
    </row>
    <row r="532" spans="1:18" x14ac:dyDescent="0.2">
      <c r="A532" s="30" t="s">
        <v>173</v>
      </c>
      <c r="B532" s="12" t="s">
        <v>48</v>
      </c>
      <c r="C532" s="34">
        <v>48691.659</v>
      </c>
      <c r="D532" s="34">
        <v>3.0000000000000001E-3</v>
      </c>
      <c r="E532" s="31">
        <f>+(C532-C$7)/C$8</f>
        <v>10467.512731417375</v>
      </c>
      <c r="F532" s="31">
        <f>ROUND(2*E532,0)/2</f>
        <v>10467.5</v>
      </c>
      <c r="G532" s="31">
        <f>+C532-(C$7+F532*C$8)</f>
        <v>4.3896925053559244E-3</v>
      </c>
      <c r="I532" s="31">
        <f>G532</f>
        <v>4.3896925053559244E-3</v>
      </c>
      <c r="J532" s="17"/>
      <c r="K532" s="31"/>
      <c r="L532" s="31"/>
      <c r="M532" s="31"/>
      <c r="N532" s="31"/>
      <c r="O532" s="31"/>
      <c r="P532" s="11">
        <f>+D$11+D$12*F532+D$13*F532^2</f>
        <v>-2.0802109287699757E-3</v>
      </c>
      <c r="Q532" s="96">
        <f>+C532-15018.5</f>
        <v>33673.159</v>
      </c>
      <c r="R532" s="31">
        <f>+(U532-G532)^2</f>
        <v>1.9269400291577972E-5</v>
      </c>
    </row>
    <row r="533" spans="1:18" x14ac:dyDescent="0.2">
      <c r="A533" s="30" t="s">
        <v>174</v>
      </c>
      <c r="B533" s="12"/>
      <c r="C533" s="34">
        <v>48768.39</v>
      </c>
      <c r="D533" s="34">
        <v>5.0000000000000001E-3</v>
      </c>
      <c r="E533" s="31">
        <f>+(C533-C$7)/C$8</f>
        <v>10690.055514579341</v>
      </c>
      <c r="F533" s="31">
        <f>ROUND(2*E533,0)/2</f>
        <v>10690</v>
      </c>
      <c r="G533" s="31">
        <f>+C533-(C$7+F533*C$8)</f>
        <v>1.9140989999868907E-2</v>
      </c>
      <c r="I533" s="31">
        <f>G533</f>
        <v>1.9140989999868907E-2</v>
      </c>
      <c r="J533" s="17"/>
      <c r="K533" s="31"/>
      <c r="L533" s="31"/>
      <c r="M533" s="31"/>
      <c r="N533" s="31"/>
      <c r="O533" s="31"/>
      <c r="P533" s="11">
        <f>+D$11+D$12*F533+D$13*F533^2</f>
        <v>-2.11160548331581E-3</v>
      </c>
      <c r="Q533" s="96">
        <f>+C533-15018.5</f>
        <v>33749.89</v>
      </c>
      <c r="R533" s="31">
        <f>+(U533-G533)^2</f>
        <v>3.6637749817508152E-4</v>
      </c>
    </row>
    <row r="534" spans="1:18" x14ac:dyDescent="0.2">
      <c r="A534" s="30" t="s">
        <v>174</v>
      </c>
      <c r="B534" s="12"/>
      <c r="C534" s="34">
        <v>48780.438000000002</v>
      </c>
      <c r="D534" s="34">
        <v>4.0000000000000001E-3</v>
      </c>
      <c r="E534" s="31">
        <f>+(C534-C$7)/C$8</f>
        <v>10724.99830760349</v>
      </c>
      <c r="F534" s="31">
        <f>ROUND(2*E534,0)/2</f>
        <v>10725</v>
      </c>
      <c r="G534" s="31">
        <f>+C534-(C$7+F534*C$8)</f>
        <v>-5.835249976371415E-4</v>
      </c>
      <c r="I534" s="31">
        <f>G534</f>
        <v>-5.835249976371415E-4</v>
      </c>
      <c r="J534" s="17"/>
      <c r="K534" s="31"/>
      <c r="L534" s="31"/>
      <c r="M534" s="31"/>
      <c r="N534" s="31"/>
      <c r="O534" s="31"/>
      <c r="P534" s="11">
        <f>+D$11+D$12*F534+D$13*F534^2</f>
        <v>-2.1164953640848672E-3</v>
      </c>
      <c r="Q534" s="96">
        <f>+C534-15018.5</f>
        <v>33761.938000000002</v>
      </c>
      <c r="R534" s="31">
        <f>+(U534-G534)^2</f>
        <v>3.4050142286742599E-7</v>
      </c>
    </row>
    <row r="535" spans="1:18" x14ac:dyDescent="0.2">
      <c r="A535" s="30" t="s">
        <v>174</v>
      </c>
      <c r="B535" s="12"/>
      <c r="C535" s="34">
        <v>48783.55</v>
      </c>
      <c r="D535" s="34">
        <v>3.0000000000000001E-3</v>
      </c>
      <c r="E535" s="31">
        <f>+(C535-C$7)/C$8</f>
        <v>10734.024035682105</v>
      </c>
      <c r="F535" s="31">
        <f>ROUND(2*E535,0)/2</f>
        <v>10734</v>
      </c>
      <c r="G535" s="31">
        <f>+C535-(C$7+F535*C$8)</f>
        <v>8.2873140054289252E-3</v>
      </c>
      <c r="I535" s="31">
        <f>G535</f>
        <v>8.2873140054289252E-3</v>
      </c>
      <c r="J535" s="17"/>
      <c r="K535" s="31"/>
      <c r="L535" s="31"/>
      <c r="M535" s="31"/>
      <c r="N535" s="31"/>
      <c r="O535" s="31"/>
      <c r="P535" s="11">
        <f>+D$11+D$12*F535+D$13*F535^2</f>
        <v>-2.1177506270687336E-3</v>
      </c>
      <c r="Q535" s="96">
        <f>+C535-15018.5</f>
        <v>33765.050000000003</v>
      </c>
      <c r="R535" s="31">
        <f>+(U535-G535)^2</f>
        <v>6.8679573424578421E-5</v>
      </c>
    </row>
    <row r="536" spans="1:18" x14ac:dyDescent="0.2">
      <c r="A536" s="30" t="s">
        <v>174</v>
      </c>
      <c r="B536" s="12"/>
      <c r="C536" s="34">
        <v>48788.38</v>
      </c>
      <c r="D536" s="34">
        <v>4.0000000000000001E-3</v>
      </c>
      <c r="E536" s="31">
        <f>+(C536-C$7)/C$8</f>
        <v>10748.032476112585</v>
      </c>
      <c r="F536" s="31">
        <f>ROUND(2*E536,0)/2</f>
        <v>10748</v>
      </c>
      <c r="G536" s="31">
        <f>+C536-(C$7+F536*C$8)</f>
        <v>1.1197507999895606E-2</v>
      </c>
      <c r="I536" s="31">
        <f>G536</f>
        <v>1.1197507999895606E-2</v>
      </c>
      <c r="J536" s="17"/>
      <c r="K536" s="31"/>
      <c r="L536" s="31"/>
      <c r="M536" s="31"/>
      <c r="N536" s="31"/>
      <c r="O536" s="31"/>
      <c r="P536" s="11">
        <f>+D$11+D$12*F536+D$13*F536^2</f>
        <v>-2.1197015224000172E-3</v>
      </c>
      <c r="Q536" s="96">
        <f>+C536-15018.5</f>
        <v>33769.879999999997</v>
      </c>
      <c r="R536" s="31">
        <f>+(U536-G536)^2</f>
        <v>1.253841854077261E-4</v>
      </c>
    </row>
    <row r="537" spans="1:18" x14ac:dyDescent="0.2">
      <c r="A537" s="30" t="s">
        <v>175</v>
      </c>
      <c r="B537" s="12"/>
      <c r="C537" s="34">
        <v>48840.453000000001</v>
      </c>
      <c r="D537" s="34">
        <v>4.0000000000000001E-3</v>
      </c>
      <c r="E537" s="31">
        <f>+(C537-C$7)/C$8</f>
        <v>10899.059705623395</v>
      </c>
      <c r="F537" s="31">
        <f>ROUND(2*E537,0)/2</f>
        <v>10899</v>
      </c>
      <c r="G537" s="31">
        <f>+C537-(C$7+F537*C$8)</f>
        <v>2.0586029000696726E-2</v>
      </c>
      <c r="I537" s="31">
        <f>G537</f>
        <v>2.0586029000696726E-2</v>
      </c>
      <c r="J537" s="17"/>
      <c r="K537" s="31"/>
      <c r="L537" s="31"/>
      <c r="M537" s="31"/>
      <c r="N537" s="31"/>
      <c r="O537" s="31"/>
      <c r="P537" s="11">
        <f>+D$11+D$12*F537+D$13*F537^2</f>
        <v>-2.140608999480105E-3</v>
      </c>
      <c r="Q537" s="96">
        <f>+C537-15018.5</f>
        <v>33821.953000000001</v>
      </c>
      <c r="R537" s="31">
        <f>+(U537-G537)^2</f>
        <v>4.2378459001752666E-4</v>
      </c>
    </row>
    <row r="538" spans="1:18" x14ac:dyDescent="0.2">
      <c r="A538" s="30" t="s">
        <v>176</v>
      </c>
      <c r="B538" s="12" t="s">
        <v>48</v>
      </c>
      <c r="C538" s="34">
        <v>49043.7</v>
      </c>
      <c r="D538" s="34">
        <v>3.0000000000000001E-3</v>
      </c>
      <c r="E538" s="31">
        <f>+(C538-C$7)/C$8</f>
        <v>11488.536619117542</v>
      </c>
      <c r="F538" s="31">
        <f>ROUND(2*E538,0)/2</f>
        <v>11488.5</v>
      </c>
      <c r="G538" s="31">
        <f>+C538-(C$7+F538*C$8)</f>
        <v>1.2625983501493465E-2</v>
      </c>
      <c r="I538" s="31">
        <f>G538</f>
        <v>1.2625983501493465E-2</v>
      </c>
      <c r="J538" s="17"/>
      <c r="K538" s="31"/>
      <c r="L538" s="31"/>
      <c r="M538" s="31"/>
      <c r="N538" s="31"/>
      <c r="O538" s="31"/>
      <c r="P538" s="11">
        <f>+D$11+D$12*F538+D$13*F538^2</f>
        <v>-2.219877829622993E-3</v>
      </c>
      <c r="Q538" s="96">
        <f>+C538-15018.5</f>
        <v>34025.199999999997</v>
      </c>
      <c r="R538" s="31">
        <f>+(U538-G538)^2</f>
        <v>1.5941545937998519E-4</v>
      </c>
    </row>
    <row r="539" spans="1:18" x14ac:dyDescent="0.2">
      <c r="A539" s="30" t="s">
        <v>177</v>
      </c>
      <c r="B539" s="12"/>
      <c r="C539" s="34">
        <v>49130.417000000001</v>
      </c>
      <c r="D539" s="34">
        <v>5.0000000000000001E-3</v>
      </c>
      <c r="E539" s="31">
        <f>+(C539-C$7)/C$8</f>
        <v>11740.041780362113</v>
      </c>
      <c r="F539" s="31">
        <f>ROUND(2*E539,0)/2</f>
        <v>11740</v>
      </c>
      <c r="G539" s="31">
        <f>+C539-(C$7+F539*C$8)</f>
        <v>1.4405540001462214E-2</v>
      </c>
      <c r="I539" s="31">
        <f>G539</f>
        <v>1.4405540001462214E-2</v>
      </c>
      <c r="J539" s="17"/>
      <c r="K539" s="31"/>
      <c r="L539" s="31"/>
      <c r="M539" s="31"/>
      <c r="N539" s="31"/>
      <c r="O539" s="31"/>
      <c r="P539" s="11">
        <f>+D$11+D$12*F539+D$13*F539^2</f>
        <v>-2.2525562000623874E-3</v>
      </c>
      <c r="Q539" s="96">
        <f>+C539-15018.5</f>
        <v>34111.917000000001</v>
      </c>
      <c r="R539" s="31">
        <f>+(U539-G539)^2</f>
        <v>2.0751958273372795E-4</v>
      </c>
    </row>
    <row r="540" spans="1:18" x14ac:dyDescent="0.2">
      <c r="A540" s="30" t="s">
        <v>177</v>
      </c>
      <c r="B540" s="12"/>
      <c r="C540" s="34">
        <v>49145.588000000003</v>
      </c>
      <c r="D540" s="34">
        <v>2E-3</v>
      </c>
      <c r="E540" s="31">
        <f>+(C540-C$7)/C$8</f>
        <v>11784.042204745358</v>
      </c>
      <c r="F540" s="31">
        <f>ROUND(2*E540,0)/2</f>
        <v>11784</v>
      </c>
      <c r="G540" s="31">
        <f>+C540-(C$7+F540*C$8)</f>
        <v>1.4551864005625248E-2</v>
      </c>
      <c r="I540" s="31">
        <f>G540</f>
        <v>1.4551864005625248E-2</v>
      </c>
      <c r="J540" s="17"/>
      <c r="K540" s="31"/>
      <c r="L540" s="31"/>
      <c r="M540" s="31"/>
      <c r="N540" s="31"/>
      <c r="O540" s="31"/>
      <c r="P540" s="11">
        <f>+D$11+D$12*F540+D$13*F540^2</f>
        <v>-2.2582031939073189E-3</v>
      </c>
      <c r="Q540" s="96">
        <f>+C540-15018.5</f>
        <v>34127.088000000003</v>
      </c>
      <c r="R540" s="31">
        <f>+(U540-G540)^2</f>
        <v>2.1175674603821169E-4</v>
      </c>
    </row>
    <row r="541" spans="1:18" x14ac:dyDescent="0.2">
      <c r="A541" s="30" t="s">
        <v>178</v>
      </c>
      <c r="B541" s="12"/>
      <c r="C541" s="34">
        <v>49211.447999999997</v>
      </c>
      <c r="D541" s="34">
        <v>4.0000000000000001E-3</v>
      </c>
      <c r="E541" s="31">
        <f>+(C541-C$7)/C$8</f>
        <v>11975.055845894902</v>
      </c>
      <c r="F541" s="31">
        <f>ROUND(2*E541,0)/2</f>
        <v>11975</v>
      </c>
      <c r="G541" s="31">
        <f>+C541-(C$7+F541*C$8)</f>
        <v>1.9255225000961218E-2</v>
      </c>
      <c r="I541" s="31">
        <f>G541</f>
        <v>1.9255225000961218E-2</v>
      </c>
      <c r="J541" s="17"/>
      <c r="K541" s="31"/>
      <c r="L541" s="31"/>
      <c r="M541" s="31"/>
      <c r="N541" s="31"/>
      <c r="O541" s="31"/>
      <c r="P541" s="11">
        <f>+D$11+D$12*F541+D$13*F541^2</f>
        <v>-2.2824742953421861E-3</v>
      </c>
      <c r="Q541" s="96">
        <f>+C541-15018.5</f>
        <v>34192.947999999997</v>
      </c>
      <c r="R541" s="31">
        <f>+(U541-G541)^2</f>
        <v>3.7076368983764195E-4</v>
      </c>
    </row>
    <row r="542" spans="1:18" x14ac:dyDescent="0.2">
      <c r="A542" s="30" t="s">
        <v>178</v>
      </c>
      <c r="B542" s="12"/>
      <c r="C542" s="34">
        <v>49229.364000000001</v>
      </c>
      <c r="D542" s="34">
        <v>3.0000000000000001E-3</v>
      </c>
      <c r="E542" s="31">
        <f>+(C542-C$7)/C$8</f>
        <v>12027.017588907906</v>
      </c>
      <c r="F542" s="31">
        <f>ROUND(2*E542,0)/2</f>
        <v>12027</v>
      </c>
      <c r="G542" s="31">
        <f>+C542-(C$7+F542*C$8)</f>
        <v>6.0645170015050098E-3</v>
      </c>
      <c r="I542" s="31">
        <f>G542</f>
        <v>6.0645170015050098E-3</v>
      </c>
      <c r="J542" s="17"/>
      <c r="K542" s="31"/>
      <c r="L542" s="31"/>
      <c r="M542" s="31"/>
      <c r="N542" s="31"/>
      <c r="O542" s="31"/>
      <c r="P542" s="11">
        <f>+D$11+D$12*F542+D$13*F542^2</f>
        <v>-2.2890140108589984E-3</v>
      </c>
      <c r="Q542" s="96">
        <f>+C542-15018.5</f>
        <v>34210.864000000001</v>
      </c>
      <c r="R542" s="31">
        <f>+(U542-G542)^2</f>
        <v>3.6778366461543313E-5</v>
      </c>
    </row>
    <row r="543" spans="1:18" x14ac:dyDescent="0.2">
      <c r="A543" s="30" t="s">
        <v>179</v>
      </c>
      <c r="B543" s="12" t="s">
        <v>48</v>
      </c>
      <c r="C543" s="34">
        <v>49375.732000000004</v>
      </c>
      <c r="D543" s="34"/>
      <c r="E543" s="31">
        <f>+(C543-C$7)/C$8</f>
        <v>12451.528439618196</v>
      </c>
      <c r="F543" s="31">
        <f>ROUND(2*E543,0)/2</f>
        <v>12451.5</v>
      </c>
      <c r="G543" s="31">
        <f>+C543-(C$7+F543*C$8)</f>
        <v>9.8057565046474338E-3</v>
      </c>
      <c r="I543" s="31">
        <f>G543</f>
        <v>9.8057565046474338E-3</v>
      </c>
      <c r="J543" s="17"/>
      <c r="K543" s="31"/>
      <c r="L543" s="31"/>
      <c r="M543" s="31"/>
      <c r="N543" s="31"/>
      <c r="O543" s="31"/>
      <c r="P543" s="11">
        <f>+D$11+D$12*F543+D$13*F543^2</f>
        <v>-2.3413102193877528E-3</v>
      </c>
      <c r="Q543" s="96">
        <f>+C543-15018.5</f>
        <v>34357.232000000004</v>
      </c>
      <c r="R543" s="31">
        <f>+(U543-G543)^2</f>
        <v>9.6152860628435458E-5</v>
      </c>
    </row>
    <row r="544" spans="1:18" x14ac:dyDescent="0.2">
      <c r="A544" s="30" t="s">
        <v>180</v>
      </c>
      <c r="B544" s="12"/>
      <c r="C544" s="34">
        <v>49522.446000000004</v>
      </c>
      <c r="D544" s="34">
        <v>6.0000000000000001E-3</v>
      </c>
      <c r="E544" s="31">
        <f>+(C544-C$7)/C$8</f>
        <v>12877.042793514598</v>
      </c>
      <c r="F544" s="31">
        <f>ROUND(2*E544,0)/2</f>
        <v>12877</v>
      </c>
      <c r="G544" s="31">
        <f>+C544-(C$7+F544*C$8)</f>
        <v>1.4754867006558925E-2</v>
      </c>
      <c r="I544" s="31">
        <f>G544</f>
        <v>1.4754867006558925E-2</v>
      </c>
      <c r="J544" s="17"/>
      <c r="K544" s="31"/>
      <c r="L544" s="31"/>
      <c r="M544" s="31"/>
      <c r="N544" s="31"/>
      <c r="O544" s="31"/>
      <c r="P544" s="11">
        <f>+D$11+D$12*F544+D$13*F544^2</f>
        <v>-2.3917797486417689E-3</v>
      </c>
      <c r="Q544" s="96">
        <f>+C544-15018.5</f>
        <v>34503.946000000004</v>
      </c>
      <c r="R544" s="31">
        <f>+(U544-G544)^2</f>
        <v>2.1770610038124113E-4</v>
      </c>
    </row>
    <row r="545" spans="1:18" x14ac:dyDescent="0.2">
      <c r="A545" s="30" t="s">
        <v>180</v>
      </c>
      <c r="B545" s="12"/>
      <c r="C545" s="34">
        <v>49561.406999999999</v>
      </c>
      <c r="D545" s="34">
        <v>4.0000000000000001E-3</v>
      </c>
      <c r="E545" s="31">
        <f>+(C545-C$7)/C$8</f>
        <v>12990.041312689018</v>
      </c>
      <c r="F545" s="31">
        <f>ROUND(2*E545,0)/2</f>
        <v>12990</v>
      </c>
      <c r="G545" s="31">
        <f>+C545-(C$7+F545*C$8)</f>
        <v>1.4244290003261995E-2</v>
      </c>
      <c r="I545" s="31">
        <f>G545</f>
        <v>1.4244290003261995E-2</v>
      </c>
      <c r="J545" s="17"/>
      <c r="K545" s="31"/>
      <c r="L545" s="31"/>
      <c r="M545" s="31"/>
      <c r="N545" s="31"/>
      <c r="O545" s="31"/>
      <c r="P545" s="11">
        <f>+D$11+D$12*F545+D$13*F545^2</f>
        <v>-2.4048548781646284E-3</v>
      </c>
      <c r="Q545" s="96">
        <f>+C545-15018.5</f>
        <v>34542.906999999999</v>
      </c>
      <c r="R545" s="31">
        <f>+(U545-G545)^2</f>
        <v>2.0289979769702959E-4</v>
      </c>
    </row>
    <row r="546" spans="1:18" x14ac:dyDescent="0.2">
      <c r="A546" s="30" t="s">
        <v>180</v>
      </c>
      <c r="B546" s="12"/>
      <c r="C546" s="34">
        <v>49580.372000000003</v>
      </c>
      <c r="D546" s="34">
        <v>4.0000000000000001E-3</v>
      </c>
      <c r="E546" s="31">
        <f>+(C546-C$7)/C$8</f>
        <v>13045.045468540859</v>
      </c>
      <c r="F546" s="31">
        <f>ROUND(2*E546,0)/2</f>
        <v>13045</v>
      </c>
      <c r="G546" s="31">
        <f>+C546-(C$7+F546*C$8)</f>
        <v>1.5677195005991962E-2</v>
      </c>
      <c r="I546" s="31">
        <f>G546</f>
        <v>1.5677195005991962E-2</v>
      </c>
      <c r="J546" s="17"/>
      <c r="K546" s="31"/>
      <c r="L546" s="31"/>
      <c r="M546" s="31"/>
      <c r="N546" s="31"/>
      <c r="O546" s="31"/>
      <c r="P546" s="11">
        <f>+D$11+D$12*F546+D$13*F546^2</f>
        <v>-2.4111690642690262E-3</v>
      </c>
      <c r="Q546" s="96">
        <f>+C546-15018.5</f>
        <v>34561.872000000003</v>
      </c>
      <c r="R546" s="31">
        <f>+(U546-G546)^2</f>
        <v>2.4577444325589931E-4</v>
      </c>
    </row>
    <row r="547" spans="1:18" x14ac:dyDescent="0.2">
      <c r="A547" s="30" t="s">
        <v>180</v>
      </c>
      <c r="B547" s="12"/>
      <c r="C547" s="34">
        <v>49600.364000000001</v>
      </c>
      <c r="D547" s="34">
        <v>4.0000000000000001E-3</v>
      </c>
      <c r="E547" s="31">
        <f>+(C547-C$7)/C$8</f>
        <v>13103.028230670554</v>
      </c>
      <c r="F547" s="31">
        <f>ROUND(2*E547,0)/2</f>
        <v>13103</v>
      </c>
      <c r="G547" s="31">
        <f>+C547-(C$7+F547*C$8)</f>
        <v>9.7337130064261146E-3</v>
      </c>
      <c r="I547" s="31">
        <f>G547</f>
        <v>9.7337130064261146E-3</v>
      </c>
      <c r="J547" s="17"/>
      <c r="K547" s="31"/>
      <c r="L547" s="31"/>
      <c r="M547" s="31"/>
      <c r="N547" s="31"/>
      <c r="O547" s="31"/>
      <c r="P547" s="11">
        <f>+D$11+D$12*F547+D$13*F547^2</f>
        <v>-2.4177923263849952E-3</v>
      </c>
      <c r="Q547" s="96">
        <f>+C547-15018.5</f>
        <v>34581.864000000001</v>
      </c>
      <c r="R547" s="31">
        <f>+(U547-G547)^2</f>
        <v>9.4745168891468914E-5</v>
      </c>
    </row>
    <row r="548" spans="1:18" x14ac:dyDescent="0.2">
      <c r="A548" s="30" t="s">
        <v>181</v>
      </c>
      <c r="B548" s="12"/>
      <c r="C548" s="34">
        <v>49648.288999999997</v>
      </c>
      <c r="D548" s="34">
        <v>7.0000000000000001E-3</v>
      </c>
      <c r="E548" s="31">
        <f>+(C548-C$7)/C$8</f>
        <v>13242.025023140824</v>
      </c>
      <c r="F548" s="31">
        <f>ROUND(2*E548,0)/2</f>
        <v>13242</v>
      </c>
      <c r="G548" s="31">
        <f>+C548-(C$7+F548*C$8)</f>
        <v>8.6277820009854622E-3</v>
      </c>
      <c r="I548" s="31">
        <f>G548</f>
        <v>8.6277820009854622E-3</v>
      </c>
      <c r="J548" s="17"/>
      <c r="K548" s="31"/>
      <c r="L548" s="31"/>
      <c r="M548" s="31"/>
      <c r="N548" s="31"/>
      <c r="O548" s="31"/>
      <c r="P548" s="11">
        <f>+D$11+D$12*F548+D$13*F548^2</f>
        <v>-2.4335176885014846E-3</v>
      </c>
      <c r="Q548" s="96">
        <f>+C548-15018.5</f>
        <v>34629.788999999997</v>
      </c>
      <c r="R548" s="31">
        <f>+(U548-G548)^2</f>
        <v>7.4438622256528701E-5</v>
      </c>
    </row>
    <row r="549" spans="1:18" x14ac:dyDescent="0.2">
      <c r="A549" s="30" t="s">
        <v>182</v>
      </c>
      <c r="B549" s="12"/>
      <c r="C549" s="34">
        <v>49894.472099999999</v>
      </c>
      <c r="D549" s="34"/>
      <c r="E549" s="31">
        <f>+(C549-C$7)/C$8</f>
        <v>13956.029431286703</v>
      </c>
      <c r="F549" s="31">
        <f>ROUND(2*E549,0)/2</f>
        <v>13956</v>
      </c>
      <c r="G549" s="31">
        <f>+C549-(C$7+F549*C$8)</f>
        <v>1.0147676002816297E-2</v>
      </c>
      <c r="I549" s="31"/>
      <c r="J549" s="30">
        <f>G549</f>
        <v>1.0147676002816297E-2</v>
      </c>
      <c r="K549" s="31"/>
      <c r="L549" s="31"/>
      <c r="M549" s="31"/>
      <c r="N549" s="31"/>
      <c r="O549" s="31"/>
      <c r="P549" s="11">
        <f>+D$11+D$12*F549+D$13*F549^2</f>
        <v>-2.5110105218245282E-3</v>
      </c>
      <c r="Q549" s="96">
        <f>+C549-15018.5</f>
        <v>34875.972099999999</v>
      </c>
      <c r="R549" s="31">
        <f>+(U549-G549)^2</f>
        <v>1.0297532825813374E-4</v>
      </c>
    </row>
    <row r="550" spans="1:18" x14ac:dyDescent="0.2">
      <c r="A550" s="30" t="s">
        <v>183</v>
      </c>
      <c r="B550" s="12"/>
      <c r="C550" s="34">
        <v>49895.516000000003</v>
      </c>
      <c r="D550" s="34">
        <v>4.0000000000000001E-3</v>
      </c>
      <c r="E550" s="31">
        <f>+(C550-C$7)/C$8</f>
        <v>13959.057052604601</v>
      </c>
      <c r="F550" s="31">
        <f>ROUND(2*E550,0)/2</f>
        <v>13959</v>
      </c>
      <c r="G550" s="31">
        <f>+C550-(C$7+F550*C$8)</f>
        <v>1.9671289002872072E-2</v>
      </c>
      <c r="I550" s="31">
        <f>G550</f>
        <v>1.9671289002872072E-2</v>
      </c>
      <c r="J550" s="17"/>
      <c r="K550" s="31"/>
      <c r="L550" s="31"/>
      <c r="M550" s="31"/>
      <c r="N550" s="31"/>
      <c r="O550" s="31"/>
      <c r="P550" s="11">
        <f>+D$11+D$12*F550+D$13*F550^2</f>
        <v>-2.5113245254228516E-3</v>
      </c>
      <c r="Q550" s="96">
        <f>+C550-15018.5</f>
        <v>34877.016000000003</v>
      </c>
      <c r="R550" s="31">
        <f>+(U550-G550)^2</f>
        <v>3.8695961103451572E-4</v>
      </c>
    </row>
    <row r="551" spans="1:18" x14ac:dyDescent="0.2">
      <c r="A551" s="30" t="s">
        <v>184</v>
      </c>
      <c r="B551" s="12"/>
      <c r="C551" s="34">
        <v>49924.466</v>
      </c>
      <c r="D551" s="34">
        <v>5.0000000000000001E-3</v>
      </c>
      <c r="E551" s="31">
        <f>+(C551-C$7)/C$8</f>
        <v>14043.020686240789</v>
      </c>
      <c r="F551" s="31">
        <f>ROUND(2*E551,0)/2</f>
        <v>14043</v>
      </c>
      <c r="G551" s="31">
        <f>+C551-(C$7+F551*C$8)</f>
        <v>7.132452999940142E-3</v>
      </c>
      <c r="I551" s="31">
        <f>G551</f>
        <v>7.132452999940142E-3</v>
      </c>
      <c r="J551" s="17"/>
      <c r="K551" s="31"/>
      <c r="L551" s="31"/>
      <c r="M551" s="31"/>
      <c r="N551" s="31"/>
      <c r="O551" s="31"/>
      <c r="P551" s="11">
        <f>+D$11+D$12*F551+D$13*F551^2</f>
        <v>-2.5200772270468231E-3</v>
      </c>
      <c r="Q551" s="96">
        <f>+C551-15018.5</f>
        <v>34905.966</v>
      </c>
      <c r="R551" s="31">
        <f>+(U551-G551)^2</f>
        <v>5.0871885796355131E-5</v>
      </c>
    </row>
    <row r="552" spans="1:18" x14ac:dyDescent="0.2">
      <c r="A552" s="30" t="s">
        <v>184</v>
      </c>
      <c r="B552" s="12" t="s">
        <v>48</v>
      </c>
      <c r="C552" s="34">
        <v>49995.315999999999</v>
      </c>
      <c r="D552" s="34">
        <v>7.0000000000000001E-3</v>
      </c>
      <c r="E552" s="31">
        <f>+(C552-C$7)/C$8</f>
        <v>14248.506815536966</v>
      </c>
      <c r="F552" s="31">
        <f>ROUND(2*E552,0)/2</f>
        <v>14248.5</v>
      </c>
      <c r="G552" s="31">
        <f>+C552-(C$7+F552*C$8)</f>
        <v>2.3499434973928146E-3</v>
      </c>
      <c r="I552" s="31">
        <f>G552</f>
        <v>2.3499434973928146E-3</v>
      </c>
      <c r="J552" s="17"/>
      <c r="K552" s="31"/>
      <c r="L552" s="31"/>
      <c r="M552" s="31"/>
      <c r="N552" s="31"/>
      <c r="O552" s="31"/>
      <c r="P552" s="11">
        <f>+D$11+D$12*F552+D$13*F552^2</f>
        <v>-2.5411693498091064E-3</v>
      </c>
      <c r="Q552" s="96">
        <f>+C552-15018.5</f>
        <v>34976.815999999999</v>
      </c>
      <c r="R552" s="31">
        <f>+(U552-G552)^2</f>
        <v>5.5222344409387732E-6</v>
      </c>
    </row>
    <row r="553" spans="1:18" x14ac:dyDescent="0.2">
      <c r="A553" s="30" t="s">
        <v>185</v>
      </c>
      <c r="B553" s="12" t="s">
        <v>48</v>
      </c>
      <c r="C553" s="34">
        <v>50145.648000000001</v>
      </c>
      <c r="D553" s="34">
        <v>3.0000000000000001E-3</v>
      </c>
      <c r="E553" s="31">
        <f>+(C553-C$7)/C$8</f>
        <v>14684.514448414231</v>
      </c>
      <c r="F553" s="31">
        <f>ROUND(2*E553,0)/2</f>
        <v>14684.5</v>
      </c>
      <c r="G553" s="31">
        <f>+C553-(C$7+F553*C$8)</f>
        <v>4.9816995015135035E-3</v>
      </c>
      <c r="I553" s="31">
        <f>G553</f>
        <v>4.9816995015135035E-3</v>
      </c>
      <c r="J553" s="17"/>
      <c r="K553" s="31"/>
      <c r="L553" s="31"/>
      <c r="M553" s="31"/>
      <c r="N553" s="31"/>
      <c r="O553" s="31"/>
      <c r="P553" s="11">
        <f>+D$11+D$12*F553+D$13*F553^2</f>
        <v>-2.5844116515494116E-3</v>
      </c>
      <c r="Q553" s="96">
        <f>+C553-15018.5</f>
        <v>35127.148000000001</v>
      </c>
      <c r="R553" s="31">
        <f>+(U553-G553)^2</f>
        <v>2.4817329923379889E-5</v>
      </c>
    </row>
    <row r="554" spans="1:18" x14ac:dyDescent="0.2">
      <c r="A554" s="30" t="s">
        <v>186</v>
      </c>
      <c r="B554" s="12" t="s">
        <v>48</v>
      </c>
      <c r="C554" s="34">
        <v>50232.538</v>
      </c>
      <c r="D554" s="34">
        <v>3.0000000000000001E-3</v>
      </c>
      <c r="E554" s="31">
        <f>+(C554-C$7)/C$8</f>
        <v>14936.521361251847</v>
      </c>
      <c r="F554" s="31">
        <f>ROUND(2*E554,0)/2</f>
        <v>14936.5</v>
      </c>
      <c r="G554" s="31">
        <f>+C554-(C$7+F554*C$8)</f>
        <v>7.3651915008667856E-3</v>
      </c>
      <c r="I554" s="31">
        <f>G554</f>
        <v>7.3651915008667856E-3</v>
      </c>
      <c r="J554" s="17"/>
      <c r="K554" s="31"/>
      <c r="L554" s="31"/>
      <c r="M554" s="31"/>
      <c r="N554" s="31"/>
      <c r="O554" s="31"/>
      <c r="P554" s="11">
        <f>+D$11+D$12*F554+D$13*F554^2</f>
        <v>-2.6084701981457657E-3</v>
      </c>
      <c r="Q554" s="96">
        <f>+C554-15018.5</f>
        <v>35214.038</v>
      </c>
      <c r="R554" s="31">
        <f>+(U554-G554)^2</f>
        <v>5.4246045844440334E-5</v>
      </c>
    </row>
    <row r="555" spans="1:18" x14ac:dyDescent="0.2">
      <c r="A555" s="30" t="s">
        <v>186</v>
      </c>
      <c r="B555" s="12"/>
      <c r="C555" s="34">
        <v>50234.45</v>
      </c>
      <c r="D555" s="34">
        <v>4.0000000000000001E-3</v>
      </c>
      <c r="E555" s="31">
        <f>+(C555-C$7)/C$8</f>
        <v>14942.066731459519</v>
      </c>
      <c r="F555" s="31">
        <f>ROUND(2*E555,0)/2</f>
        <v>14942</v>
      </c>
      <c r="G555" s="31">
        <f>+C555-(C$7+F555*C$8)</f>
        <v>2.3008481999568176E-2</v>
      </c>
      <c r="I555" s="31">
        <f>G555</f>
        <v>2.3008481999568176E-2</v>
      </c>
      <c r="J555" s="17"/>
      <c r="K555" s="31"/>
      <c r="L555" s="31"/>
      <c r="M555" s="31"/>
      <c r="N555" s="31"/>
      <c r="O555" s="31"/>
      <c r="P555" s="11">
        <f>+D$11+D$12*F555+D$13*F555^2</f>
        <v>-2.6089876501388621E-3</v>
      </c>
      <c r="Q555" s="96">
        <f>+C555-15018.5</f>
        <v>35215.949999999997</v>
      </c>
      <c r="R555" s="31">
        <f>+(U555-G555)^2</f>
        <v>5.2939024392445271E-4</v>
      </c>
    </row>
    <row r="556" spans="1:18" x14ac:dyDescent="0.2">
      <c r="A556" s="30" t="s">
        <v>186</v>
      </c>
      <c r="B556" s="12" t="s">
        <v>48</v>
      </c>
      <c r="C556" s="34">
        <v>50249.442000000003</v>
      </c>
      <c r="D556" s="34">
        <v>4.0000000000000001E-3</v>
      </c>
      <c r="E556" s="31">
        <f>+(C556-C$7)/C$8</f>
        <v>14985.54800246036</v>
      </c>
      <c r="F556" s="31">
        <f>ROUND(2*E556,0)/2</f>
        <v>14985.5</v>
      </c>
      <c r="G556" s="31">
        <f>+C556-(C$7+F556*C$8)</f>
        <v>1.6550870503124315E-2</v>
      </c>
      <c r="I556" s="31">
        <f>G556</f>
        <v>1.6550870503124315E-2</v>
      </c>
      <c r="J556" s="17"/>
      <c r="K556" s="31"/>
      <c r="L556" s="31"/>
      <c r="M556" s="31"/>
      <c r="N556" s="31"/>
      <c r="O556" s="31"/>
      <c r="P556" s="11">
        <f>+D$11+D$12*F556+D$13*F556^2</f>
        <v>-2.6130687335807028E-3</v>
      </c>
      <c r="Q556" s="96">
        <f>+C556-15018.5</f>
        <v>35230.942000000003</v>
      </c>
      <c r="R556" s="31">
        <f>+(U556-G556)^2</f>
        <v>2.7393131441119054E-4</v>
      </c>
    </row>
    <row r="557" spans="1:18" x14ac:dyDescent="0.2">
      <c r="A557" s="30" t="s">
        <v>187</v>
      </c>
      <c r="B557" s="12" t="s">
        <v>48</v>
      </c>
      <c r="C557" s="34">
        <v>50250.469299999997</v>
      </c>
      <c r="D557" s="34"/>
      <c r="E557" s="31">
        <f>+(C557-C$7)/C$8</f>
        <v>14988.527478827682</v>
      </c>
      <c r="F557" s="31">
        <f>ROUND(2*E557,0)/2</f>
        <v>14988.5</v>
      </c>
      <c r="G557" s="31">
        <f>+C557-(C$7+F557*C$8)</f>
        <v>9.474483500525821E-3</v>
      </c>
      <c r="I557" s="31"/>
      <c r="J557" s="30">
        <f>G557</f>
        <v>9.474483500525821E-3</v>
      </c>
      <c r="K557" s="31"/>
      <c r="L557" s="31"/>
      <c r="M557" s="31"/>
      <c r="N557" s="31"/>
      <c r="O557" s="31"/>
      <c r="P557" s="11">
        <f>+D$11+D$12*F557+D$13*F557^2</f>
        <v>-2.6133494355342029E-3</v>
      </c>
      <c r="Q557" s="96">
        <f>+C557-15018.5</f>
        <v>35231.969299999997</v>
      </c>
      <c r="R557" s="31">
        <f>+(U557-G557)^2</f>
        <v>8.9765837601736009E-5</v>
      </c>
    </row>
    <row r="558" spans="1:18" x14ac:dyDescent="0.2">
      <c r="A558" s="30" t="s">
        <v>188</v>
      </c>
      <c r="B558" s="12"/>
      <c r="C558" s="34">
        <v>50282.391000000003</v>
      </c>
      <c r="D558" s="34"/>
      <c r="E558" s="31">
        <f>+(C558-C$7)/C$8</f>
        <v>15081.109928701433</v>
      </c>
      <c r="F558" s="31">
        <f>ROUND(2*E558,0)/2</f>
        <v>15081</v>
      </c>
      <c r="G558" s="31">
        <f>+C558-(C$7+F558*C$8)</f>
        <v>3.790255100466311E-2</v>
      </c>
      <c r="I558" s="31">
        <f>G558</f>
        <v>3.790255100466311E-2</v>
      </c>
      <c r="J558" s="17"/>
      <c r="K558" s="31"/>
      <c r="L558" s="31"/>
      <c r="M558" s="31"/>
      <c r="N558" s="31"/>
      <c r="O558" s="31"/>
      <c r="P558" s="11">
        <f>+D$11+D$12*F558+D$13*F558^2</f>
        <v>-2.6219567876313091E-3</v>
      </c>
      <c r="Q558" s="96">
        <f>+C558-15018.5</f>
        <v>35263.891000000003</v>
      </c>
      <c r="R558" s="31">
        <f>+(U558-G558)^2</f>
        <v>1.4366033726610885E-3</v>
      </c>
    </row>
    <row r="559" spans="1:18" x14ac:dyDescent="0.2">
      <c r="A559" s="30" t="s">
        <v>186</v>
      </c>
      <c r="B559" s="12"/>
      <c r="C559" s="34">
        <v>50283.391000000003</v>
      </c>
      <c r="D559" s="34">
        <v>5.0000000000000001E-3</v>
      </c>
      <c r="E559" s="31">
        <f>+(C559-C$7)/C$8</f>
        <v>15084.010226927208</v>
      </c>
      <c r="F559" s="31">
        <f>ROUND(2*E559,0)/2</f>
        <v>15084</v>
      </c>
      <c r="G559" s="31">
        <f>+C559-(C$7+F559*C$8)</f>
        <v>3.5261640077806078E-3</v>
      </c>
      <c r="I559" s="31">
        <f>G559</f>
        <v>3.5261640077806078E-3</v>
      </c>
      <c r="J559" s="17"/>
      <c r="K559" s="31"/>
      <c r="L559" s="31"/>
      <c r="M559" s="31"/>
      <c r="N559" s="31"/>
      <c r="O559" s="31"/>
      <c r="P559" s="11">
        <f>+D$11+D$12*F559+D$13*F559^2</f>
        <v>-2.6222344004084314E-3</v>
      </c>
      <c r="Q559" s="96">
        <f>+C559-15018.5</f>
        <v>35264.891000000003</v>
      </c>
      <c r="R559" s="31">
        <f>+(U559-G559)^2</f>
        <v>1.2433832609767398E-5</v>
      </c>
    </row>
    <row r="560" spans="1:18" x14ac:dyDescent="0.2">
      <c r="A560" s="30" t="s">
        <v>189</v>
      </c>
      <c r="B560" s="12"/>
      <c r="C560" s="34">
        <v>50313.396999999997</v>
      </c>
      <c r="D560" s="34">
        <v>4.0000000000000001E-3</v>
      </c>
      <c r="E560" s="31">
        <f>+(C560-C$7)/C$8</f>
        <v>15171.036575489805</v>
      </c>
      <c r="F560" s="31">
        <f>ROUND(2*E560,0)/2</f>
        <v>15171</v>
      </c>
      <c r="G560" s="31">
        <f>+C560-(C$7+F560*C$8)</f>
        <v>1.2610940997547004E-2</v>
      </c>
      <c r="I560" s="31">
        <f>G560</f>
        <v>1.2610940997547004E-2</v>
      </c>
      <c r="J560" s="17"/>
      <c r="K560" s="31"/>
      <c r="L560" s="31"/>
      <c r="M560" s="31"/>
      <c r="N560" s="31"/>
      <c r="O560" s="31"/>
      <c r="P560" s="11">
        <f>+D$11+D$12*F560+D$13*F560^2</f>
        <v>-2.6302429575924E-3</v>
      </c>
      <c r="Q560" s="96">
        <f>+C560-15018.5</f>
        <v>35294.896999999997</v>
      </c>
      <c r="R560" s="31">
        <f>+(U560-G560)^2</f>
        <v>1.5903583284361184E-4</v>
      </c>
    </row>
    <row r="561" spans="1:18" x14ac:dyDescent="0.2">
      <c r="A561" s="30" t="s">
        <v>189</v>
      </c>
      <c r="B561" s="12"/>
      <c r="C561" s="34">
        <v>50343.402000000002</v>
      </c>
      <c r="D561" s="34">
        <v>4.0000000000000001E-3</v>
      </c>
      <c r="E561" s="31">
        <f>+(C561-C$7)/C$8</f>
        <v>15258.060023754208</v>
      </c>
      <c r="F561" s="31">
        <f>ROUND(2*E561,0)/2</f>
        <v>15258</v>
      </c>
      <c r="G561" s="31">
        <f>+C561-(C$7+F561*C$8)</f>
        <v>2.0695718005299568E-2</v>
      </c>
      <c r="I561" s="31">
        <f>G561</f>
        <v>2.0695718005299568E-2</v>
      </c>
      <c r="J561" s="17"/>
      <c r="K561" s="31"/>
      <c r="L561" s="31"/>
      <c r="M561" s="31"/>
      <c r="N561" s="31"/>
      <c r="O561" s="31"/>
      <c r="P561" s="11">
        <f>+D$11+D$12*F561+D$13*F561^2</f>
        <v>-2.6381699022946887E-3</v>
      </c>
      <c r="Q561" s="96">
        <f>+C561-15018.5</f>
        <v>35324.902000000002</v>
      </c>
      <c r="R561" s="31">
        <f>+(U561-G561)^2</f>
        <v>4.2831274375488074E-4</v>
      </c>
    </row>
    <row r="562" spans="1:18" x14ac:dyDescent="0.2">
      <c r="A562" s="30" t="s">
        <v>189</v>
      </c>
      <c r="B562" s="12" t="s">
        <v>48</v>
      </c>
      <c r="C562" s="34">
        <v>50346.317999999999</v>
      </c>
      <c r="D562" s="34">
        <v>5.0000000000000001E-3</v>
      </c>
      <c r="E562" s="31">
        <f>+(C562-C$7)/C$8</f>
        <v>15266.517293380561</v>
      </c>
      <c r="F562" s="31">
        <f>ROUND(2*E562,0)/2</f>
        <v>15266.5</v>
      </c>
      <c r="G562" s="31">
        <f>+C562-(C$7+F562*C$8)</f>
        <v>5.9626215006574057E-3</v>
      </c>
      <c r="I562" s="31">
        <f>G562</f>
        <v>5.9626215006574057E-3</v>
      </c>
      <c r="J562" s="17"/>
      <c r="K562" s="31"/>
      <c r="L562" s="31"/>
      <c r="M562" s="31"/>
      <c r="N562" s="31"/>
      <c r="O562" s="31"/>
      <c r="P562" s="11">
        <f>+D$11+D$12*F562+D$13*F562^2</f>
        <v>-2.6389399975703318E-3</v>
      </c>
      <c r="Q562" s="96">
        <f>+C562-15018.5</f>
        <v>35327.817999999999</v>
      </c>
      <c r="R562" s="31">
        <f>+(U562-G562)^2</f>
        <v>3.5552855160101973E-5</v>
      </c>
    </row>
    <row r="563" spans="1:18" x14ac:dyDescent="0.2">
      <c r="A563" s="30" t="s">
        <v>189</v>
      </c>
      <c r="B563" s="12"/>
      <c r="C563" s="34">
        <v>50360.298000000003</v>
      </c>
      <c r="D563" s="34">
        <v>4.0000000000000001E-3</v>
      </c>
      <c r="E563" s="31">
        <f>+(C563-C$7)/C$8</f>
        <v>15307.063462576911</v>
      </c>
      <c r="F563" s="31">
        <f>ROUND(2*E563,0)/2</f>
        <v>15307</v>
      </c>
      <c r="G563" s="31">
        <f>+C563-(C$7+F563*C$8)</f>
        <v>2.1881397005927283E-2</v>
      </c>
      <c r="I563" s="31">
        <f>G563</f>
        <v>2.1881397005927283E-2</v>
      </c>
      <c r="J563" s="17"/>
      <c r="K563" s="31"/>
      <c r="L563" s="31"/>
      <c r="M563" s="31"/>
      <c r="N563" s="31"/>
      <c r="O563" s="31"/>
      <c r="P563" s="11">
        <f>+D$11+D$12*F563+D$13*F563^2</f>
        <v>-2.6425985761587265E-3</v>
      </c>
      <c r="Q563" s="96">
        <f>+C563-15018.5</f>
        <v>35341.798000000003</v>
      </c>
      <c r="R563" s="31">
        <f>+(U563-G563)^2</f>
        <v>4.7879553493100348E-4</v>
      </c>
    </row>
    <row r="564" spans="1:18" x14ac:dyDescent="0.2">
      <c r="A564" s="30" t="s">
        <v>190</v>
      </c>
      <c r="B564" s="12"/>
      <c r="C564" s="34">
        <v>50502.684999999998</v>
      </c>
      <c r="D564" s="34">
        <v>3.0000000000000001E-3</v>
      </c>
      <c r="E564" s="31">
        <f>+(C564-C$7)/C$8</f>
        <v>15720.028226050368</v>
      </c>
      <c r="F564" s="31">
        <f>ROUND(2*E564,0)/2</f>
        <v>15720</v>
      </c>
      <c r="G564" s="31">
        <f>+C564-(C$7+F564*C$8)</f>
        <v>9.7321200009901077E-3</v>
      </c>
      <c r="I564" s="31">
        <f>G564</f>
        <v>9.7321200009901077E-3</v>
      </c>
      <c r="J564" s="17"/>
      <c r="K564" s="31"/>
      <c r="L564" s="31"/>
      <c r="M564" s="31"/>
      <c r="N564" s="31"/>
      <c r="O564" s="31"/>
      <c r="P564" s="11">
        <f>+D$11+D$12*F564+D$13*F564^2</f>
        <v>-2.6788972905956122E-3</v>
      </c>
      <c r="Q564" s="96">
        <f>+C564-15018.5</f>
        <v>35484.184999999998</v>
      </c>
      <c r="R564" s="31">
        <f>+(U564-G564)^2</f>
        <v>9.4714159713671692E-5</v>
      </c>
    </row>
    <row r="565" spans="1:18" x14ac:dyDescent="0.2">
      <c r="A565" s="30" t="s">
        <v>191</v>
      </c>
      <c r="B565" s="12"/>
      <c r="C565" s="34">
        <v>50560.601000000002</v>
      </c>
      <c r="D565" s="34">
        <v>6.0000000000000001E-3</v>
      </c>
      <c r="E565" s="31">
        <f>+(C565-C$7)/C$8</f>
        <v>15888.001898094386</v>
      </c>
      <c r="F565" s="31">
        <f>ROUND(2*E565,0)/2</f>
        <v>15888</v>
      </c>
      <c r="G565" s="31">
        <f>+C565-(C$7+F565*C$8)</f>
        <v>6.5444800566183403E-4</v>
      </c>
      <c r="I565" s="31">
        <f>G565</f>
        <v>6.5444800566183403E-4</v>
      </c>
      <c r="J565" s="17"/>
      <c r="K565" s="31"/>
      <c r="L565" s="31"/>
      <c r="M565" s="31"/>
      <c r="N565" s="31"/>
      <c r="O565" s="31"/>
      <c r="P565" s="11">
        <f>+D$11+D$12*F565+D$13*F565^2</f>
        <v>-2.6931366419013399E-3</v>
      </c>
      <c r="Q565" s="96">
        <f>+C565-15018.5</f>
        <v>35542.101000000002</v>
      </c>
      <c r="R565" s="31">
        <f>+(U565-G565)^2</f>
        <v>4.2830219211475195E-7</v>
      </c>
    </row>
    <row r="566" spans="1:18" x14ac:dyDescent="0.2">
      <c r="A566" s="30" t="s">
        <v>192</v>
      </c>
      <c r="B566" s="12"/>
      <c r="C566" s="34">
        <v>50616.463100000001</v>
      </c>
      <c r="D566" s="34"/>
      <c r="E566" s="31">
        <f>+(C566-C$7)/C$8</f>
        <v>16050.018647612465</v>
      </c>
      <c r="F566" s="31">
        <f>ROUND(2*E566,0)/2</f>
        <v>16050</v>
      </c>
      <c r="G566" s="31">
        <f>+C566-(C$7+F566*C$8)</f>
        <v>6.4295500051230192E-3</v>
      </c>
      <c r="I566" s="31"/>
      <c r="J566" s="30">
        <f>G566</f>
        <v>6.4295500051230192E-3</v>
      </c>
      <c r="K566" s="31"/>
      <c r="L566" s="31"/>
      <c r="M566" s="31"/>
      <c r="N566" s="31"/>
      <c r="O566" s="31"/>
      <c r="P566" s="11">
        <f>+D$11+D$12*F566+D$13*F566^2</f>
        <v>-2.706579229642239E-3</v>
      </c>
      <c r="Q566" s="96">
        <f>+C566-15018.5</f>
        <v>35597.963100000001</v>
      </c>
      <c r="R566" s="31">
        <f>+(U566-G566)^2</f>
        <v>4.1339113268377416E-5</v>
      </c>
    </row>
    <row r="567" spans="1:18" x14ac:dyDescent="0.2">
      <c r="A567" s="30" t="s">
        <v>191</v>
      </c>
      <c r="B567" s="12"/>
      <c r="C567" s="34">
        <v>50645.440000000002</v>
      </c>
      <c r="D567" s="34">
        <v>5.0000000000000001E-3</v>
      </c>
      <c r="E567" s="31">
        <f>+(C567-C$7)/C$8</f>
        <v>16134.060299270939</v>
      </c>
      <c r="F567" s="31">
        <f>ROUND(2*E567,0)/2</f>
        <v>16134</v>
      </c>
      <c r="G567" s="31">
        <f>+C567-(C$7+F567*C$8)</f>
        <v>2.0790714006579947E-2</v>
      </c>
      <c r="I567" s="31">
        <f>G567</f>
        <v>2.0790714006579947E-2</v>
      </c>
      <c r="J567" s="17"/>
      <c r="K567" s="31"/>
      <c r="L567" s="31"/>
      <c r="M567" s="31"/>
      <c r="N567" s="31"/>
      <c r="O567" s="31"/>
      <c r="P567" s="11">
        <f>+D$11+D$12*F567+D$13*F567^2</f>
        <v>-2.7134380558887354E-3</v>
      </c>
      <c r="Q567" s="96">
        <f>+C567-15018.5</f>
        <v>35626.94</v>
      </c>
      <c r="R567" s="31">
        <f>+(U567-G567)^2</f>
        <v>4.3225378890339959E-4</v>
      </c>
    </row>
    <row r="568" spans="1:18" x14ac:dyDescent="0.2">
      <c r="A568" s="30" t="s">
        <v>191</v>
      </c>
      <c r="B568" s="12"/>
      <c r="C568" s="34">
        <v>50673.358999999997</v>
      </c>
      <c r="D568" s="34">
        <v>4.0000000000000001E-3</v>
      </c>
      <c r="E568" s="31">
        <f>+(C568-C$7)/C$8</f>
        <v>16215.033725436346</v>
      </c>
      <c r="F568" s="31">
        <f>ROUND(2*E568,0)/2</f>
        <v>16215</v>
      </c>
      <c r="G568" s="31">
        <f>+C568-(C$7+F568*C$8)</f>
        <v>1.1628264997852966E-2</v>
      </c>
      <c r="I568" s="31">
        <f>G568</f>
        <v>1.1628264997852966E-2</v>
      </c>
      <c r="J568" s="17"/>
      <c r="K568" s="31"/>
      <c r="L568" s="31"/>
      <c r="M568" s="31"/>
      <c r="N568" s="31"/>
      <c r="O568" s="31"/>
      <c r="P568" s="11">
        <f>+D$11+D$12*F568+D$13*F568^2</f>
        <v>-2.7199798702290234E-3</v>
      </c>
      <c r="Q568" s="96">
        <f>+C568-15018.5</f>
        <v>35654.858999999997</v>
      </c>
      <c r="R568" s="31">
        <f>+(U568-G568)^2</f>
        <v>1.3521654686029244E-4</v>
      </c>
    </row>
    <row r="569" spans="1:18" x14ac:dyDescent="0.2">
      <c r="A569" s="30" t="s">
        <v>193</v>
      </c>
      <c r="B569" s="12"/>
      <c r="C569" s="34">
        <v>50702.33</v>
      </c>
      <c r="D569" s="34">
        <v>4.0000000000000001E-3</v>
      </c>
      <c r="E569" s="31">
        <f>+(C569-C$7)/C$8</f>
        <v>16299.058265335298</v>
      </c>
      <c r="F569" s="31">
        <f>ROUND(2*E569,0)/2</f>
        <v>16299</v>
      </c>
      <c r="G569" s="31">
        <f>+C569-(C$7+F569*C$8)</f>
        <v>2.0089429002837278E-2</v>
      </c>
      <c r="I569" s="31">
        <f>G569</f>
        <v>2.0089429002837278E-2</v>
      </c>
      <c r="J569" s="17"/>
      <c r="K569" s="31"/>
      <c r="L569" s="31"/>
      <c r="M569" s="31"/>
      <c r="N569" s="31"/>
      <c r="O569" s="31"/>
      <c r="P569" s="11">
        <f>+D$11+D$12*F569+D$13*F569^2</f>
        <v>-2.7266892515031222E-3</v>
      </c>
      <c r="Q569" s="96">
        <f>+C569-15018.5</f>
        <v>35683.83</v>
      </c>
      <c r="R569" s="31">
        <f>+(U569-G569)^2</f>
        <v>4.0358515766003957E-4</v>
      </c>
    </row>
    <row r="570" spans="1:18" x14ac:dyDescent="0.2">
      <c r="A570" s="30" t="s">
        <v>193</v>
      </c>
      <c r="B570" s="12"/>
      <c r="C570" s="34">
        <v>50761.275999999998</v>
      </c>
      <c r="D570" s="34">
        <v>5.0000000000000001E-3</v>
      </c>
      <c r="E570" s="31">
        <f>+(C570-C$7)/C$8</f>
        <v>16470.019244551841</v>
      </c>
      <c r="F570" s="31">
        <f>ROUND(2*E570,0)/2</f>
        <v>16470</v>
      </c>
      <c r="G570" s="31">
        <f>+C570-(C$7+F570*C$8)</f>
        <v>6.6353700021863915E-3</v>
      </c>
      <c r="I570" s="31">
        <f>G570</f>
        <v>6.6353700021863915E-3</v>
      </c>
      <c r="J570" s="17"/>
      <c r="K570" s="31"/>
      <c r="L570" s="31"/>
      <c r="M570" s="31"/>
      <c r="N570" s="31"/>
      <c r="O570" s="31"/>
      <c r="P570" s="11">
        <f>+D$11+D$12*F570+D$13*F570^2</f>
        <v>-2.7401125501061545E-3</v>
      </c>
      <c r="Q570" s="96">
        <f>+C570-15018.5</f>
        <v>35742.775999999998</v>
      </c>
      <c r="R570" s="31">
        <f>+(U570-G570)^2</f>
        <v>4.4028135065915035E-5</v>
      </c>
    </row>
    <row r="571" spans="1:18" x14ac:dyDescent="0.2">
      <c r="A571" s="30" t="s">
        <v>194</v>
      </c>
      <c r="B571" s="12"/>
      <c r="C571" s="34">
        <v>50823.686999999998</v>
      </c>
      <c r="D571" s="34">
        <v>3.0000000000000001E-3</v>
      </c>
      <c r="E571" s="31">
        <f>+(C571-C$7)/C$8</f>
        <v>16651.029757120705</v>
      </c>
      <c r="F571" s="31">
        <f>ROUND(2*E571,0)/2</f>
        <v>16651</v>
      </c>
      <c r="G571" s="31">
        <f>+C571-(C$7+F571*C$8)</f>
        <v>1.0260021001158748E-2</v>
      </c>
      <c r="I571" s="31">
        <f>G571</f>
        <v>1.0260021001158748E-2</v>
      </c>
      <c r="J571" s="17"/>
      <c r="K571" s="31"/>
      <c r="L571" s="31"/>
      <c r="M571" s="31"/>
      <c r="N571" s="31"/>
      <c r="O571" s="31"/>
      <c r="P571" s="11">
        <f>+D$11+D$12*F571+D$13*F571^2</f>
        <v>-2.7539773507093126E-3</v>
      </c>
      <c r="Q571" s="96">
        <f>+C571-15018.5</f>
        <v>35805.186999999998</v>
      </c>
      <c r="R571" s="31">
        <f>+(U571-G571)^2</f>
        <v>1.0526803094421855E-4</v>
      </c>
    </row>
    <row r="572" spans="1:18" x14ac:dyDescent="0.2">
      <c r="A572" s="30" t="s">
        <v>195</v>
      </c>
      <c r="B572" s="12" t="s">
        <v>48</v>
      </c>
      <c r="C572" s="34">
        <v>50949.36</v>
      </c>
      <c r="D572" s="34">
        <v>4.0000000000000001E-3</v>
      </c>
      <c r="E572" s="31">
        <f>+(C572-C$7)/C$8</f>
        <v>17015.518936048575</v>
      </c>
      <c r="F572" s="31">
        <f>ROUND(2*E572,0)/2</f>
        <v>17015.5</v>
      </c>
      <c r="G572" s="31">
        <f>+C572-(C$7+F572*C$8)</f>
        <v>6.5290005004499108E-3</v>
      </c>
      <c r="I572" s="31">
        <f>G572</f>
        <v>6.5290005004499108E-3</v>
      </c>
      <c r="J572" s="17"/>
      <c r="K572" s="31"/>
      <c r="L572" s="31"/>
      <c r="M572" s="31"/>
      <c r="N572" s="31"/>
      <c r="O572" s="31"/>
      <c r="P572" s="11">
        <f>+D$11+D$12*F572+D$13*F572^2</f>
        <v>-2.7808264902662834E-3</v>
      </c>
      <c r="Q572" s="96">
        <f>+C572-15018.5</f>
        <v>35930.86</v>
      </c>
      <c r="R572" s="31">
        <f>+(U572-G572)^2</f>
        <v>4.2627847534875184E-5</v>
      </c>
    </row>
    <row r="573" spans="1:18" x14ac:dyDescent="0.2">
      <c r="A573" s="30" t="s">
        <v>196</v>
      </c>
      <c r="B573" s="12"/>
      <c r="C573" s="34">
        <v>50950.565799999997</v>
      </c>
      <c r="D573" s="34"/>
      <c r="E573" s="31">
        <f>+(C573-C$7)/C$8</f>
        <v>17019.016115649203</v>
      </c>
      <c r="F573" s="31">
        <f>ROUND(2*E573,0)/2</f>
        <v>17019</v>
      </c>
      <c r="G573" s="31">
        <f>+C573-(C$7+F573*C$8)</f>
        <v>5.5565489965374582E-3</v>
      </c>
      <c r="I573" s="31"/>
      <c r="J573" s="30">
        <f>G573</f>
        <v>5.5565489965374582E-3</v>
      </c>
      <c r="K573" s="31"/>
      <c r="L573" s="31"/>
      <c r="M573" s="31"/>
      <c r="N573" s="31"/>
      <c r="O573" s="31"/>
      <c r="P573" s="11">
        <f>+D$11+D$12*F573+D$13*F573^2</f>
        <v>-2.7810773570263745E-3</v>
      </c>
      <c r="Q573" s="96">
        <f>+C573-15018.5</f>
        <v>35932.065799999997</v>
      </c>
      <c r="R573" s="31">
        <f>+(U573-G573)^2</f>
        <v>3.0875236750921431E-5</v>
      </c>
    </row>
    <row r="574" spans="1:18" x14ac:dyDescent="0.2">
      <c r="A574" s="30" t="s">
        <v>196</v>
      </c>
      <c r="B574" s="12"/>
      <c r="C574" s="34">
        <v>50987.458200000001</v>
      </c>
      <c r="D574" s="34"/>
      <c r="E574" s="31">
        <f>+(C574-C$7)/C$8</f>
        <v>17126.015077913809</v>
      </c>
      <c r="F574" s="31">
        <f>ROUND(2*E574,0)/2</f>
        <v>17126</v>
      </c>
      <c r="G574" s="31">
        <f>+C574-(C$7+F574*C$8)</f>
        <v>5.1987460028612986E-3</v>
      </c>
      <c r="I574" s="31"/>
      <c r="J574" s="30">
        <f>G574</f>
        <v>5.1987460028612986E-3</v>
      </c>
      <c r="K574" s="31"/>
      <c r="L574" s="31"/>
      <c r="M574" s="31"/>
      <c r="N574" s="31"/>
      <c r="O574" s="31"/>
      <c r="P574" s="11">
        <f>+D$11+D$12*F574+D$13*F574^2</f>
        <v>-2.7886829690227863E-3</v>
      </c>
      <c r="Q574" s="96">
        <f>+C574-15018.5</f>
        <v>35968.958200000001</v>
      </c>
      <c r="R574" s="31">
        <f>+(U574-G574)^2</f>
        <v>2.7026960002266329E-5</v>
      </c>
    </row>
    <row r="575" spans="1:18" x14ac:dyDescent="0.2">
      <c r="A575" s="30" t="s">
        <v>197</v>
      </c>
      <c r="B575" s="42" t="s">
        <v>48</v>
      </c>
      <c r="C575" s="43">
        <v>51180.728999999999</v>
      </c>
      <c r="D575" s="43">
        <v>5.0000000000000001E-3</v>
      </c>
      <c r="E575" s="31">
        <f>+(C575-C$7)/C$8</f>
        <v>17686.558036247985</v>
      </c>
      <c r="F575" s="31">
        <f>ROUND(2*E575,0)/2</f>
        <v>17686.5</v>
      </c>
      <c r="G575" s="31">
        <f>+C575-(C$7+F575*C$8)</f>
        <v>2.0010441505291965E-2</v>
      </c>
      <c r="I575" s="31">
        <f>G575</f>
        <v>2.0010441505291965E-2</v>
      </c>
      <c r="J575" s="17"/>
      <c r="K575" s="31"/>
      <c r="L575" s="31"/>
      <c r="M575" s="31"/>
      <c r="N575" s="31"/>
      <c r="O575" s="31"/>
      <c r="P575" s="11">
        <f>+D$11+D$12*F575+D$13*F575^2</f>
        <v>-2.8265065392629766E-3</v>
      </c>
      <c r="Q575" s="96">
        <f>+C575-15018.5</f>
        <v>36162.228999999999</v>
      </c>
      <c r="R575" s="31">
        <f>+(U575-G575)^2</f>
        <v>4.0041776923671136E-4</v>
      </c>
    </row>
    <row r="576" spans="1:18" x14ac:dyDescent="0.2">
      <c r="A576" s="30" t="s">
        <v>198</v>
      </c>
      <c r="B576" s="42"/>
      <c r="C576" s="43">
        <v>51245.705999999998</v>
      </c>
      <c r="D576" s="43">
        <v>3.0000000000000001E-3</v>
      </c>
      <c r="E576" s="31">
        <f>+(C576-C$7)/C$8</f>
        <v>17875.010714064185</v>
      </c>
      <c r="F576" s="31">
        <f>ROUND(2*E576,0)/2</f>
        <v>17875</v>
      </c>
      <c r="G576" s="31">
        <f>+C576-(C$7+F576*C$8)</f>
        <v>3.6941250000381842E-3</v>
      </c>
      <c r="I576" s="31">
        <f>G576</f>
        <v>3.6941250000381842E-3</v>
      </c>
      <c r="J576" s="17"/>
      <c r="K576" s="31"/>
      <c r="L576" s="31"/>
      <c r="M576" s="31"/>
      <c r="N576" s="31"/>
      <c r="O576" s="31"/>
      <c r="P576" s="11">
        <f>+D$11+D$12*F576+D$13*F576^2</f>
        <v>-2.8384656964542806E-3</v>
      </c>
      <c r="Q576" s="96">
        <f>+C576-15018.5</f>
        <v>36227.205999999998</v>
      </c>
      <c r="R576" s="31">
        <f>+(U576-G576)^2</f>
        <v>1.3646559515907114E-5</v>
      </c>
    </row>
    <row r="577" spans="1:18" x14ac:dyDescent="0.2">
      <c r="A577" s="30" t="s">
        <v>199</v>
      </c>
      <c r="B577" s="42"/>
      <c r="C577" s="43">
        <v>51358.453800000003</v>
      </c>
      <c r="D577" s="43">
        <v>4.0000000000000002E-4</v>
      </c>
      <c r="E577" s="31">
        <f>+(C577-C$7)/C$8</f>
        <v>18202.01295836427</v>
      </c>
      <c r="F577" s="31">
        <f>ROUND(2*E577,0)/2</f>
        <v>18202</v>
      </c>
      <c r="G577" s="31">
        <f>+C577-(C$7+F577*C$8)</f>
        <v>4.4679420025204308E-3</v>
      </c>
      <c r="I577" s="31"/>
      <c r="J577" s="30">
        <f>G577</f>
        <v>4.4679420025204308E-3</v>
      </c>
      <c r="K577" s="31"/>
      <c r="L577" s="31"/>
      <c r="M577" s="31"/>
      <c r="N577" s="31"/>
      <c r="O577" s="31"/>
      <c r="P577" s="11">
        <f>+D$11+D$12*F577+D$13*F577^2</f>
        <v>-2.8583030285791984E-3</v>
      </c>
      <c r="Q577" s="96">
        <f>+C577-15018.5</f>
        <v>36339.953800000003</v>
      </c>
      <c r="R577" s="31">
        <f>+(U577-G577)^2</f>
        <v>1.9962505737886278E-5</v>
      </c>
    </row>
    <row r="578" spans="1:18" x14ac:dyDescent="0.2">
      <c r="A578" s="28" t="s">
        <v>200</v>
      </c>
      <c r="B578" s="29" t="s">
        <v>48</v>
      </c>
      <c r="C578" s="28">
        <v>51420.351999999999</v>
      </c>
      <c r="E578" s="30">
        <f>+(C578-C$7)/C$8</f>
        <v>18381.536198002945</v>
      </c>
      <c r="F578" s="31">
        <f>ROUND(2*E578,0)/2</f>
        <v>18381.5</v>
      </c>
      <c r="G578" s="31">
        <f>+C578-(C$7+F578*C$8)</f>
        <v>1.2480786499509122E-2</v>
      </c>
      <c r="I578" s="31">
        <f>G578</f>
        <v>1.2480786499509122E-2</v>
      </c>
      <c r="J578" s="30"/>
      <c r="K578" s="31"/>
      <c r="M578" s="31"/>
      <c r="N578" s="31"/>
      <c r="O578" s="31">
        <f ca="1">+C$11+C$12*F578</f>
        <v>-2.3929064311470252E-2</v>
      </c>
      <c r="P578" s="11">
        <f>+D$11+D$12*F578+D$13*F578^2</f>
        <v>-2.868702175267435E-3</v>
      </c>
      <c r="Q578" s="96">
        <f>+C578-15018.5</f>
        <v>36401.851999999999</v>
      </c>
      <c r="R578" s="31">
        <f>+(U578-G578)^2</f>
        <v>1.5577003164632917E-4</v>
      </c>
    </row>
    <row r="579" spans="1:18" x14ac:dyDescent="0.2">
      <c r="A579" s="28" t="s">
        <v>201</v>
      </c>
      <c r="B579" s="29" t="s">
        <v>48</v>
      </c>
      <c r="C579" s="28">
        <v>51601.707000000002</v>
      </c>
      <c r="E579" s="30">
        <f>+(C579-C$7)/C$8</f>
        <v>18907.51978273844</v>
      </c>
      <c r="F579" s="31">
        <f>ROUND(2*E579,0)/2</f>
        <v>18907.5</v>
      </c>
      <c r="G579" s="31">
        <f>+C579-(C$7+F579*C$8)</f>
        <v>6.8209325036150403E-3</v>
      </c>
      <c r="I579" s="31">
        <f>G579</f>
        <v>6.8209325036150403E-3</v>
      </c>
      <c r="J579" s="30"/>
      <c r="K579" s="31"/>
      <c r="M579" s="31"/>
      <c r="N579" s="31"/>
      <c r="O579" s="31">
        <f ca="1">+C$11+C$12*F579</f>
        <v>-2.3998788728986083E-2</v>
      </c>
      <c r="P579" s="11">
        <f>+D$11+D$12*F579+D$13*F579^2</f>
        <v>-2.8971747920291924E-3</v>
      </c>
      <c r="Q579" s="96">
        <f>+C579-15018.5</f>
        <v>36583.207000000002</v>
      </c>
      <c r="R579" s="31">
        <f>+(U579-G579)^2</f>
        <v>4.6525120218872142E-5</v>
      </c>
    </row>
    <row r="580" spans="1:18" x14ac:dyDescent="0.2">
      <c r="A580" s="28" t="s">
        <v>202</v>
      </c>
      <c r="B580" s="29" t="s">
        <v>46</v>
      </c>
      <c r="C580" s="28">
        <v>51671.521000000001</v>
      </c>
      <c r="E580" s="30">
        <f>+(C580-C$7)/C$8</f>
        <v>19110.001203072716</v>
      </c>
      <c r="F580" s="31">
        <f>ROUND(2*E580,0)/2</f>
        <v>19110</v>
      </c>
      <c r="G580" s="31">
        <f>+C580-(C$7+F580*C$8)</f>
        <v>4.1481000516796485E-4</v>
      </c>
      <c r="I580" s="31">
        <f>G580</f>
        <v>4.1481000516796485E-4</v>
      </c>
      <c r="J580" s="30"/>
      <c r="K580" s="31"/>
      <c r="M580" s="31"/>
      <c r="N580" s="31"/>
      <c r="O580" s="31">
        <f ca="1">+C$11+C$12*F580</f>
        <v>-2.4025631304170406E-2</v>
      </c>
      <c r="P580" s="11">
        <f>+D$11+D$12*F580+D$13*F580^2</f>
        <v>-2.9073408867806259E-3</v>
      </c>
      <c r="Q580" s="96">
        <f>+C580-15018.5</f>
        <v>36653.021000000001</v>
      </c>
      <c r="R580" s="31">
        <f>+(U580-G580)^2</f>
        <v>1.7206734038744702E-7</v>
      </c>
    </row>
    <row r="581" spans="1:18" x14ac:dyDescent="0.2">
      <c r="A581" s="28" t="s">
        <v>203</v>
      </c>
      <c r="B581" s="29" t="s">
        <v>46</v>
      </c>
      <c r="C581" s="28">
        <v>51671.526299999998</v>
      </c>
      <c r="E581" s="30">
        <f>+(C581-C$7)/C$8</f>
        <v>19110.016574653302</v>
      </c>
      <c r="F581" s="31">
        <f>ROUND(2*E581,0)/2</f>
        <v>19110</v>
      </c>
      <c r="G581" s="31">
        <f>+C581-(C$7+F581*C$8)</f>
        <v>5.7148100022459403E-3</v>
      </c>
      <c r="I581" s="31"/>
      <c r="K581" s="30">
        <f>G581</f>
        <v>5.7148100022459403E-3</v>
      </c>
      <c r="M581" s="31"/>
      <c r="N581" s="31"/>
      <c r="O581" s="31">
        <f ca="1">+C$11+C$12*F581</f>
        <v>-2.4025631304170406E-2</v>
      </c>
      <c r="P581" s="11">
        <f>+D$11+D$12*F581+D$13*F581^2</f>
        <v>-2.9073408867806259E-3</v>
      </c>
      <c r="Q581" s="96">
        <f>+C581-15018.5</f>
        <v>36653.026299999998</v>
      </c>
      <c r="R581" s="31">
        <f>+(U581-G581)^2</f>
        <v>3.2659053361770244E-5</v>
      </c>
    </row>
    <row r="582" spans="1:18" x14ac:dyDescent="0.2">
      <c r="A582" s="37" t="s">
        <v>204</v>
      </c>
      <c r="B582" s="44"/>
      <c r="C582" s="45">
        <v>51687.383800000003</v>
      </c>
      <c r="D582" s="45">
        <v>1E-3</v>
      </c>
      <c r="E582" s="31">
        <f>+(C582-C$7)/C$8</f>
        <v>19156.00805376855</v>
      </c>
      <c r="F582" s="31">
        <f>ROUND(2*E582,0)/2</f>
        <v>19156</v>
      </c>
      <c r="G582" s="31">
        <f>+C582-(C$7+F582*C$8)</f>
        <v>2.7768760046456009E-3</v>
      </c>
      <c r="I582" s="31"/>
      <c r="J582" s="30">
        <f>G582</f>
        <v>2.7768760046456009E-3</v>
      </c>
      <c r="L582" s="31"/>
      <c r="M582" s="31"/>
      <c r="N582" s="31"/>
      <c r="O582" s="31"/>
      <c r="P582" s="11">
        <f>+D$11+D$12*F582+D$13*F582^2</f>
        <v>-2.9095885947028558E-3</v>
      </c>
      <c r="Q582" s="96">
        <f>+C582-15018.5</f>
        <v>36668.883800000003</v>
      </c>
      <c r="R582" s="31">
        <f>+(U582-G582)^2</f>
        <v>7.7110403451765145E-6</v>
      </c>
    </row>
    <row r="583" spans="1:18" x14ac:dyDescent="0.2">
      <c r="A583" s="46" t="s">
        <v>205</v>
      </c>
      <c r="B583" s="42"/>
      <c r="C583" s="43">
        <v>51690.830802668817</v>
      </c>
      <c r="D583" s="47">
        <v>3.0000000000000001E-5</v>
      </c>
      <c r="E583" s="31">
        <f>+(C583-C$7)/C$8</f>
        <v>19166.005389493155</v>
      </c>
      <c r="F583" s="31">
        <f>ROUND(2*E583,0)/2</f>
        <v>19166</v>
      </c>
      <c r="G583" s="31">
        <f>+C583-(C$7+F583*C$8)</f>
        <v>1.8582548218546435E-3</v>
      </c>
      <c r="I583" s="31"/>
      <c r="K583" s="30">
        <f>G583</f>
        <v>1.8582548218546435E-3</v>
      </c>
      <c r="L583" s="31"/>
      <c r="M583" s="31"/>
      <c r="N583" s="31"/>
      <c r="O583" s="31"/>
      <c r="P583" s="11">
        <f>+D$11+D$12*F583+D$13*F583^2</f>
        <v>-2.9100742077695111E-3</v>
      </c>
      <c r="Q583" s="96">
        <f>+C583-15018.5</f>
        <v>36672.330802668817</v>
      </c>
      <c r="R583" s="31">
        <f>+(U583-G583)^2</f>
        <v>3.4531109829460327E-6</v>
      </c>
    </row>
    <row r="584" spans="1:18" x14ac:dyDescent="0.2">
      <c r="A584" s="28" t="s">
        <v>206</v>
      </c>
      <c r="B584" s="29" t="s">
        <v>48</v>
      </c>
      <c r="C584" s="28">
        <v>51951.665999999997</v>
      </c>
      <c r="E584" s="30">
        <f>+(C584-C$7)/C$8</f>
        <v>19922.505249532536</v>
      </c>
      <c r="F584" s="31">
        <f>ROUND(2*E584,0)/2</f>
        <v>19922.5</v>
      </c>
      <c r="G584" s="31">
        <f>+C584-(C$7+F584*C$8)</f>
        <v>1.8099974986398593E-3</v>
      </c>
      <c r="I584" s="31">
        <f>G584</f>
        <v>1.8099974986398593E-3</v>
      </c>
      <c r="J584" s="30"/>
      <c r="K584" s="31"/>
      <c r="M584" s="31"/>
      <c r="N584" s="31"/>
      <c r="O584" s="31">
        <f ca="1">+C$11+C$12*F584</f>
        <v>-2.4133332994724799E-2</v>
      </c>
      <c r="P584" s="11">
        <f>+D$11+D$12*F584+D$13*F584^2</f>
        <v>-2.9436846908535708E-3</v>
      </c>
      <c r="Q584" s="96">
        <f>+C584-15018.5</f>
        <v>36933.165999999997</v>
      </c>
      <c r="R584" s="31">
        <f>+(U584-G584)^2</f>
        <v>3.2760909450825471E-6</v>
      </c>
    </row>
    <row r="585" spans="1:18" x14ac:dyDescent="0.2">
      <c r="A585" s="28" t="s">
        <v>207</v>
      </c>
      <c r="B585" s="29" t="s">
        <v>46</v>
      </c>
      <c r="C585" s="28">
        <v>52052.521000000001</v>
      </c>
      <c r="E585" s="30">
        <f>+(C585-C$7)/C$8</f>
        <v>20215.014827093117</v>
      </c>
      <c r="F585" s="31">
        <f>ROUND(2*E585,0)/2</f>
        <v>20215</v>
      </c>
      <c r="G585" s="31">
        <f>+C585-(C$7+F585*C$8)</f>
        <v>5.1122650038450956E-3</v>
      </c>
      <c r="I585" s="31">
        <f>G585</f>
        <v>5.1122650038450956E-3</v>
      </c>
      <c r="J585" s="30"/>
      <c r="K585" s="31"/>
      <c r="M585" s="31"/>
      <c r="N585" s="31"/>
      <c r="O585" s="31">
        <f ca="1">+C$11+C$12*F585</f>
        <v>-2.4172105603324383E-2</v>
      </c>
      <c r="P585" s="11">
        <f>+D$11+D$12*F585+D$13*F585^2</f>
        <v>-2.9550259464980041E-3</v>
      </c>
      <c r="Q585" s="96">
        <f>+C585-15018.5</f>
        <v>37034.021000000001</v>
      </c>
      <c r="R585" s="31">
        <f>+(U585-G585)^2</f>
        <v>2.6135253469539296E-5</v>
      </c>
    </row>
    <row r="586" spans="1:18" x14ac:dyDescent="0.2">
      <c r="A586" s="28" t="s">
        <v>208</v>
      </c>
      <c r="B586" s="29" t="s">
        <v>46</v>
      </c>
      <c r="C586" s="28">
        <v>52195.258999999998</v>
      </c>
      <c r="E586" s="30">
        <f>+(C586-C$7)/C$8</f>
        <v>20628.997595243829</v>
      </c>
      <c r="F586" s="31">
        <f>ROUND(2*E586,0)/2</f>
        <v>20629</v>
      </c>
      <c r="G586" s="31">
        <f>+C586-(C$7+F586*C$8)</f>
        <v>-8.2914099766639993E-4</v>
      </c>
      <c r="I586" s="31">
        <f>G586</f>
        <v>-8.2914099766639993E-4</v>
      </c>
      <c r="J586" s="30"/>
      <c r="K586" s="31"/>
      <c r="M586" s="31"/>
      <c r="N586" s="31"/>
      <c r="O586" s="31">
        <f ca="1">+C$11+C$12*F586</f>
        <v>-2.4226983757034557E-2</v>
      </c>
      <c r="P586" s="11">
        <f>+D$11+D$12*F586+D$13*F586^2</f>
        <v>-2.9695012981920104E-3</v>
      </c>
      <c r="Q586" s="96">
        <f>+C586-15018.5</f>
        <v>37176.758999999998</v>
      </c>
      <c r="R586" s="31">
        <f>+(U586-G586)^2</f>
        <v>6.8747479401123295E-7</v>
      </c>
    </row>
    <row r="587" spans="1:18" x14ac:dyDescent="0.2">
      <c r="A587" s="28" t="s">
        <v>209</v>
      </c>
      <c r="B587" s="29" t="s">
        <v>46</v>
      </c>
      <c r="C587" s="28">
        <v>52317.66</v>
      </c>
      <c r="E587" s="30">
        <f>+(C587-C$7)/C$8</f>
        <v>20983.996998376973</v>
      </c>
      <c r="F587" s="31">
        <f>ROUND(2*E587,0)/2</f>
        <v>20984</v>
      </c>
      <c r="G587" s="31">
        <f>+C587-(C$7+F587*C$8)</f>
        <v>-1.0349359945394099E-3</v>
      </c>
      <c r="I587" s="31">
        <f>G587</f>
        <v>-1.0349359945394099E-3</v>
      </c>
      <c r="J587" s="30">
        <f>G587</f>
        <v>-1.0349359945394099E-3</v>
      </c>
      <c r="K587" s="31"/>
      <c r="M587" s="31"/>
      <c r="N587" s="31"/>
      <c r="O587" s="31">
        <f ca="1">+C$11+C$12*F587</f>
        <v>-2.4274041111061399E-2</v>
      </c>
      <c r="P587" s="11">
        <f>+D$11+D$12*F587+D$13*F587^2</f>
        <v>-2.9804419578563571E-3</v>
      </c>
      <c r="Q587" s="96">
        <f>+C587-15018.5</f>
        <v>37299.160000000003</v>
      </c>
      <c r="R587" s="31">
        <f>+(U587-G587)^2</f>
        <v>1.0710925127932774E-6</v>
      </c>
    </row>
    <row r="588" spans="1:18" x14ac:dyDescent="0.2">
      <c r="A588" s="30" t="s">
        <v>210</v>
      </c>
      <c r="B588" s="42" t="s">
        <v>46</v>
      </c>
      <c r="C588" s="43">
        <v>52386.622000000003</v>
      </c>
      <c r="D588" s="43">
        <v>5.0000000000000001E-3</v>
      </c>
      <c r="E588" s="31">
        <f>+(C588-C$7)/C$8</f>
        <v>21184.007364622888</v>
      </c>
      <c r="F588" s="31">
        <f>ROUND(2*E588,0)/2</f>
        <v>21184</v>
      </c>
      <c r="G588" s="31">
        <f>+C588-(C$7+F588*C$8)</f>
        <v>2.5392640091013163E-3</v>
      </c>
      <c r="I588" s="31">
        <f>G588</f>
        <v>2.5392640091013163E-3</v>
      </c>
      <c r="J588" s="17"/>
      <c r="K588" s="31"/>
      <c r="L588" s="31"/>
      <c r="M588" s="31"/>
      <c r="N588" s="31"/>
      <c r="O588" s="31">
        <f ca="1">+C$11+C$12*F588</f>
        <v>-2.4300552296428635E-2</v>
      </c>
      <c r="P588" s="11">
        <f>+D$11+D$12*F588+D$13*F588^2</f>
        <v>-2.986007282942411E-3</v>
      </c>
      <c r="Q588" s="96">
        <f>+C588-15018.5</f>
        <v>37368.122000000003</v>
      </c>
      <c r="R588" s="31">
        <f>+(U588-G588)^2</f>
        <v>6.4478617079172899E-6</v>
      </c>
    </row>
    <row r="589" spans="1:18" x14ac:dyDescent="0.2">
      <c r="A589" s="28" t="s">
        <v>211</v>
      </c>
      <c r="B589" s="29" t="s">
        <v>46</v>
      </c>
      <c r="C589" s="28">
        <v>52421.0982</v>
      </c>
      <c r="E589" s="30">
        <f>+(C589-C$7)/C$8</f>
        <v>21283.998626314358</v>
      </c>
      <c r="F589" s="31">
        <f>ROUND(2*E589,0)/2</f>
        <v>21284</v>
      </c>
      <c r="G589" s="31">
        <f>+C589-(C$7+F589*C$8)</f>
        <v>-4.736359987873584E-4</v>
      </c>
      <c r="I589" s="31"/>
      <c r="K589" s="30">
        <f>G589</f>
        <v>-4.736359987873584E-4</v>
      </c>
      <c r="M589" s="31"/>
      <c r="N589" s="31"/>
      <c r="O589" s="31">
        <f ca="1">+C$11+C$12*F589</f>
        <v>-2.4313807889112252E-2</v>
      </c>
      <c r="P589" s="11">
        <f>+D$11+D$12*F589+D$13*F589^2</f>
        <v>-2.9886282085023232E-3</v>
      </c>
      <c r="Q589" s="96">
        <f>+C589-15018.5</f>
        <v>37402.5982</v>
      </c>
      <c r="R589" s="31">
        <f>+(U589-G589)^2</f>
        <v>2.2433105934729857E-7</v>
      </c>
    </row>
    <row r="590" spans="1:18" x14ac:dyDescent="0.2">
      <c r="A590" s="28" t="s">
        <v>149</v>
      </c>
      <c r="B590" s="29" t="s">
        <v>46</v>
      </c>
      <c r="C590" s="28">
        <v>52466.608500000002</v>
      </c>
      <c r="E590" s="30">
        <f>+(C590-C$7)/C$8</f>
        <v>21415.992068658867</v>
      </c>
      <c r="F590" s="31">
        <f>ROUND(2*E590,0)/2</f>
        <v>21416</v>
      </c>
      <c r="G590" s="31">
        <f>+C590-(C$7+F590*C$8)</f>
        <v>-2.7346639981260523E-3</v>
      </c>
      <c r="I590" s="31"/>
      <c r="K590" s="30">
        <f>G590</f>
        <v>-2.7346639981260523E-3</v>
      </c>
      <c r="M590" s="31"/>
      <c r="N590" s="31"/>
      <c r="O590" s="31">
        <f ca="1">+C$11+C$12*F590</f>
        <v>-2.4331305271454627E-2</v>
      </c>
      <c r="P590" s="11">
        <f>+D$11+D$12*F590+D$13*F590^2</f>
        <v>-2.9919227291290442E-3</v>
      </c>
      <c r="Q590" s="96">
        <f>+C590-15018.5</f>
        <v>37448.108500000002</v>
      </c>
      <c r="R590" s="31">
        <f>+(U590-G590)^2</f>
        <v>7.4783871826467653E-6</v>
      </c>
    </row>
    <row r="591" spans="1:18" x14ac:dyDescent="0.2">
      <c r="A591" s="30" t="s">
        <v>212</v>
      </c>
      <c r="B591" s="42" t="s">
        <v>48</v>
      </c>
      <c r="C591" s="43">
        <v>52486.4355</v>
      </c>
      <c r="D591" s="43">
        <v>6.9999999999999999E-4</v>
      </c>
      <c r="E591" s="31">
        <f>+(C591-C$7)/C$8</f>
        <v>21473.496281581305</v>
      </c>
      <c r="F591" s="31">
        <f>ROUND(2*E591,0)/2</f>
        <v>21473.5</v>
      </c>
      <c r="G591" s="31">
        <f>+C591-(C$7+F591*C$8)</f>
        <v>-1.2820814954466186E-3</v>
      </c>
      <c r="I591" s="31"/>
      <c r="J591" s="30">
        <f>G591</f>
        <v>-1.2820814954466186E-3</v>
      </c>
      <c r="L591" s="31"/>
      <c r="M591" s="31"/>
      <c r="N591" s="31"/>
      <c r="O591" s="31">
        <f ca="1">+C$11+C$12*F591</f>
        <v>-2.4338927237247707E-2</v>
      </c>
      <c r="P591" s="11">
        <f>+D$11+D$12*F591+D$13*F591^2</f>
        <v>-2.9932990980607605E-3</v>
      </c>
      <c r="Q591" s="96">
        <f>+C591-15018.5</f>
        <v>37467.9355</v>
      </c>
      <c r="R591" s="31">
        <f>+(U591-G591)^2</f>
        <v>1.643732960966638E-6</v>
      </c>
    </row>
    <row r="592" spans="1:18" x14ac:dyDescent="0.2">
      <c r="A592" s="37" t="s">
        <v>212</v>
      </c>
      <c r="B592" s="44" t="s">
        <v>48</v>
      </c>
      <c r="C592" s="48">
        <v>52486.4355</v>
      </c>
      <c r="D592" s="48">
        <v>6.9999999999999999E-4</v>
      </c>
      <c r="E592" s="31">
        <f>+(C592-C$7)/C$8</f>
        <v>21473.496281581305</v>
      </c>
      <c r="F592" s="31">
        <f>ROUND(2*E592,0)/2</f>
        <v>21473.5</v>
      </c>
      <c r="G592" s="31">
        <f>+C592-(C$7+F592*C$8)</f>
        <v>-1.2820814954466186E-3</v>
      </c>
      <c r="I592" s="31"/>
      <c r="J592" s="30">
        <f>G592</f>
        <v>-1.2820814954466186E-3</v>
      </c>
      <c r="M592" s="31"/>
      <c r="N592" s="31"/>
      <c r="O592" s="31">
        <f ca="1">+C$11+C$12*F592</f>
        <v>-2.4338927237247707E-2</v>
      </c>
      <c r="P592" s="11">
        <f>+D$11+D$12*F592+D$13*F592^2</f>
        <v>-2.9932990980607605E-3</v>
      </c>
      <c r="Q592" s="96">
        <f>+C592-15018.5</f>
        <v>37467.9355</v>
      </c>
      <c r="R592" s="31">
        <f>+(U592-G592)^2</f>
        <v>1.643732960966638E-6</v>
      </c>
    </row>
    <row r="593" spans="1:18" x14ac:dyDescent="0.2">
      <c r="A593" s="30" t="s">
        <v>212</v>
      </c>
      <c r="B593" s="42" t="s">
        <v>48</v>
      </c>
      <c r="C593" s="43">
        <v>52513.331400000003</v>
      </c>
      <c r="D593" s="43">
        <v>1E-4</v>
      </c>
      <c r="E593" s="31">
        <f>+(C593-C$7)/C$8</f>
        <v>21551.502412631944</v>
      </c>
      <c r="F593" s="31">
        <f>ROUND(2*E593,0)/2</f>
        <v>21551.5</v>
      </c>
      <c r="G593" s="31">
        <f>+C593-(C$7+F593*C$8)</f>
        <v>8.3185650146333501E-4</v>
      </c>
      <c r="I593" s="31"/>
      <c r="J593" s="30">
        <f>G593</f>
        <v>8.3185650146333501E-4</v>
      </c>
      <c r="L593" s="31"/>
      <c r="M593" s="31"/>
      <c r="N593" s="31"/>
      <c r="O593" s="31">
        <f ca="1">+C$11+C$12*F593</f>
        <v>-2.4349266599540929E-2</v>
      </c>
      <c r="P593" s="11">
        <f>+D$11+D$12*F593+D$13*F593^2</f>
        <v>-2.9951091924985455E-3</v>
      </c>
      <c r="Q593" s="96">
        <f>+C593-15018.5</f>
        <v>37494.831400000003</v>
      </c>
      <c r="R593" s="31">
        <f>+(U593-G593)^2</f>
        <v>6.9198523902681942E-7</v>
      </c>
    </row>
    <row r="594" spans="1:18" x14ac:dyDescent="0.2">
      <c r="A594" s="37" t="s">
        <v>212</v>
      </c>
      <c r="B594" s="44" t="s">
        <v>48</v>
      </c>
      <c r="C594" s="48">
        <v>52513.331400000003</v>
      </c>
      <c r="D594" s="48">
        <v>1E-4</v>
      </c>
      <c r="E594" s="31">
        <f>+(C594-C$7)/C$8</f>
        <v>21551.502412631944</v>
      </c>
      <c r="F594" s="31">
        <f>ROUND(2*E594,0)/2</f>
        <v>21551.5</v>
      </c>
      <c r="G594" s="31">
        <f>+C594-(C$7+F594*C$8)</f>
        <v>8.3185650146333501E-4</v>
      </c>
      <c r="I594" s="31"/>
      <c r="J594" s="30">
        <f>G594</f>
        <v>8.3185650146333501E-4</v>
      </c>
      <c r="M594" s="31"/>
      <c r="N594" s="31"/>
      <c r="O594" s="31">
        <f ca="1">+C$11+C$12*F594</f>
        <v>-2.4349266599540929E-2</v>
      </c>
      <c r="P594" s="11">
        <f>+D$11+D$12*F594+D$13*F594^2</f>
        <v>-2.9951091924985455E-3</v>
      </c>
      <c r="Q594" s="96">
        <f>+C594-15018.5</f>
        <v>37494.831400000003</v>
      </c>
      <c r="R594" s="31">
        <f>+(U594-G594)^2</f>
        <v>6.9198523902681942E-7</v>
      </c>
    </row>
    <row r="595" spans="1:18" x14ac:dyDescent="0.2">
      <c r="A595" s="49" t="s">
        <v>213</v>
      </c>
      <c r="B595" s="42" t="s">
        <v>46</v>
      </c>
      <c r="C595" s="43">
        <v>52535.391000000003</v>
      </c>
      <c r="D595" s="43">
        <v>4.0000000000000001E-3</v>
      </c>
      <c r="E595" s="31">
        <f>+(C595-C$7)/C$8</f>
        <v>21615.481831373261</v>
      </c>
      <c r="F595" s="31">
        <f>ROUND(2*E595,0)/2</f>
        <v>21615.5</v>
      </c>
      <c r="G595" s="31">
        <f>+C595-(C$7+F595*C$8)</f>
        <v>-6.2643994970130734E-3</v>
      </c>
      <c r="I595" s="31">
        <f>G595</f>
        <v>-6.2643994970130734E-3</v>
      </c>
      <c r="J595" s="17"/>
      <c r="K595" s="31"/>
      <c r="L595" s="31"/>
      <c r="M595" s="31"/>
      <c r="N595" s="31"/>
      <c r="O595" s="31">
        <f ca="1">+C$11+C$12*F595</f>
        <v>-2.4357750178858443E-2</v>
      </c>
      <c r="P595" s="11">
        <f>+D$11+D$12*F595+D$13*F595^2</f>
        <v>-2.9965454026676694E-3</v>
      </c>
      <c r="Q595" s="96">
        <f>+C595-15018.5</f>
        <v>37516.891000000003</v>
      </c>
      <c r="R595" s="31">
        <f>+(U595-G595)^2</f>
        <v>3.9242701058177651E-5</v>
      </c>
    </row>
    <row r="596" spans="1:18" x14ac:dyDescent="0.2">
      <c r="A596" s="50" t="s">
        <v>214</v>
      </c>
      <c r="B596" s="42" t="s">
        <v>48</v>
      </c>
      <c r="C596" s="51">
        <v>52750.543599999997</v>
      </c>
      <c r="D596" s="51">
        <v>1E-4</v>
      </c>
      <c r="E596" s="31">
        <f>+(C596-C$7)/C$8</f>
        <v>22239.488535424192</v>
      </c>
      <c r="F596" s="31">
        <f>ROUND(2*E596,0)/2</f>
        <v>22239.5</v>
      </c>
      <c r="G596" s="31">
        <f>+C596-(C$7+F596*C$8)</f>
        <v>-3.9528955021523871E-3</v>
      </c>
      <c r="I596" s="31"/>
      <c r="J596" s="30">
        <f>G596</f>
        <v>-3.9528955021523871E-3</v>
      </c>
      <c r="L596" s="31"/>
      <c r="M596" s="31"/>
      <c r="N596" s="31"/>
      <c r="O596" s="31">
        <f ca="1">+C$11+C$12*F596</f>
        <v>-2.4440465077204217E-2</v>
      </c>
      <c r="P596" s="11">
        <f>+D$11+D$12*F596+D$13*F596^2</f>
        <v>-3.0082339308934703E-3</v>
      </c>
      <c r="Q596" s="96">
        <f>+C596-15018.5</f>
        <v>37732.043599999997</v>
      </c>
      <c r="R596" s="31">
        <f>+(U596-G596)^2</f>
        <v>1.5625382850936572E-5</v>
      </c>
    </row>
    <row r="597" spans="1:18" x14ac:dyDescent="0.2">
      <c r="A597" s="28" t="s">
        <v>215</v>
      </c>
      <c r="B597" s="29" t="s">
        <v>46</v>
      </c>
      <c r="C597" s="28">
        <v>52811.056499999999</v>
      </c>
      <c r="E597" s="30">
        <f>+(C597-C$7)/C$8</f>
        <v>22414.993991930718</v>
      </c>
      <c r="F597" s="31">
        <f>ROUND(2*E597,0)/2</f>
        <v>22415</v>
      </c>
      <c r="G597" s="31">
        <f>+C597-(C$7+F597*C$8)</f>
        <v>-2.0715349965030327E-3</v>
      </c>
      <c r="I597" s="31"/>
      <c r="K597" s="30">
        <f>G597</f>
        <v>-2.0715349965030327E-3</v>
      </c>
      <c r="M597" s="31"/>
      <c r="N597" s="31"/>
      <c r="O597" s="31">
        <f ca="1">+C$11+C$12*F597</f>
        <v>-2.4463728642363965E-2</v>
      </c>
      <c r="P597" s="11">
        <f>+D$11+D$12*F597+D$13*F597^2</f>
        <v>-3.0107648734566772E-3</v>
      </c>
      <c r="Q597" s="96">
        <f>+C597-15018.5</f>
        <v>37792.556499999999</v>
      </c>
      <c r="R597" s="31">
        <f>+(U597-G597)^2</f>
        <v>4.2912572417368197E-6</v>
      </c>
    </row>
    <row r="598" spans="1:18" x14ac:dyDescent="0.2">
      <c r="A598" s="28" t="s">
        <v>215</v>
      </c>
      <c r="B598" s="29" t="s">
        <v>48</v>
      </c>
      <c r="C598" s="28">
        <v>52811.229599999999</v>
      </c>
      <c r="E598" s="30">
        <f>+(C598-C$7)/C$8</f>
        <v>22415.496033553598</v>
      </c>
      <c r="F598" s="31">
        <f>ROUND(2*E598,0)/2</f>
        <v>22415.5</v>
      </c>
      <c r="G598" s="31">
        <f>+C598-(C$7+F598*C$8)</f>
        <v>-1.3675994996447116E-3</v>
      </c>
      <c r="I598" s="31"/>
      <c r="K598" s="30">
        <f>G598</f>
        <v>-1.3675994996447116E-3</v>
      </c>
      <c r="M598" s="31"/>
      <c r="N598" s="31"/>
      <c r="O598" s="31">
        <f ca="1">+C$11+C$12*F598</f>
        <v>-2.4463794920327384E-2</v>
      </c>
      <c r="P598" s="11">
        <f>+D$11+D$12*F598+D$13*F598^2</f>
        <v>-3.0107716096907668E-3</v>
      </c>
      <c r="Q598" s="96">
        <f>+C598-15018.5</f>
        <v>37792.729599999999</v>
      </c>
      <c r="R598" s="31">
        <f>+(U598-G598)^2</f>
        <v>1.8703283914284656E-6</v>
      </c>
    </row>
    <row r="599" spans="1:18" x14ac:dyDescent="0.2">
      <c r="A599" s="37" t="s">
        <v>216</v>
      </c>
      <c r="B599" s="52" t="s">
        <v>48</v>
      </c>
      <c r="C599" s="37">
        <v>52829.502</v>
      </c>
      <c r="D599" s="45">
        <v>4.0000000000000001E-3</v>
      </c>
      <c r="E599" s="31">
        <f>+(C599-C$7)/C$8</f>
        <v>22468.491442854262</v>
      </c>
      <c r="F599" s="31">
        <f>ROUND(2*E599,0)/2</f>
        <v>22468.5</v>
      </c>
      <c r="G599" s="31">
        <f>+C599-(C$7+F599*C$8)</f>
        <v>-2.9504365011234768E-3</v>
      </c>
      <c r="I599" s="31">
        <f>G599</f>
        <v>-2.9504365011234768E-3</v>
      </c>
      <c r="J599" s="17"/>
      <c r="K599" s="31"/>
      <c r="L599" s="31"/>
      <c r="M599" s="31"/>
      <c r="N599" s="31"/>
      <c r="O599" s="31">
        <f ca="1">+C$11+C$12*F599</f>
        <v>-2.4470820384449702E-2</v>
      </c>
      <c r="P599" s="11">
        <f>+D$11+D$12*F599+D$13*F599^2</f>
        <v>-3.0114703636637268E-3</v>
      </c>
      <c r="Q599" s="96">
        <f>+C599-15018.5</f>
        <v>37811.002</v>
      </c>
      <c r="R599" s="31">
        <f>+(U599-G599)^2</f>
        <v>8.7050755471617446E-6</v>
      </c>
    </row>
    <row r="600" spans="1:18" x14ac:dyDescent="0.2">
      <c r="A600" s="37" t="s">
        <v>217</v>
      </c>
      <c r="B600" s="44" t="s">
        <v>46</v>
      </c>
      <c r="C600" s="48">
        <v>52935.524700000002</v>
      </c>
      <c r="D600" s="45">
        <v>4.0000000000000002E-4</v>
      </c>
      <c r="E600" s="31">
        <f>+(C600-C$7)/C$8</f>
        <v>22775.988891556175</v>
      </c>
      <c r="F600" s="31">
        <f>ROUND(2*E600,0)/2</f>
        <v>22776</v>
      </c>
      <c r="G600" s="31">
        <f>+C600-(C$7+F600*C$8)</f>
        <v>-3.8301039967336692E-3</v>
      </c>
      <c r="I600" s="31"/>
      <c r="K600" s="30">
        <f>G600</f>
        <v>-3.8301039967336692E-3</v>
      </c>
      <c r="L600" s="31"/>
      <c r="M600" s="31"/>
      <c r="N600" s="31"/>
      <c r="O600" s="31">
        <f ca="1">+C$11+C$12*F600</f>
        <v>-2.4511581331951825E-2</v>
      </c>
      <c r="P600" s="11">
        <f>+D$11+D$12*F600+D$13*F600^2</f>
        <v>-3.0149268167408861E-3</v>
      </c>
      <c r="Q600" s="96">
        <f>+C600-15018.5</f>
        <v>37917.024700000002</v>
      </c>
      <c r="R600" s="31">
        <f>+(U600-G600)^2</f>
        <v>1.4669696625795226E-5</v>
      </c>
    </row>
    <row r="601" spans="1:18" x14ac:dyDescent="0.2">
      <c r="A601" s="37" t="s">
        <v>218</v>
      </c>
      <c r="B601" s="44" t="s">
        <v>46</v>
      </c>
      <c r="C601" s="48">
        <v>53107.574099999998</v>
      </c>
      <c r="D601" s="48">
        <v>2.0000000000000001E-4</v>
      </c>
      <c r="E601" s="31">
        <f>+(C601-C$7)/C$8</f>
        <v>23274.983461121876</v>
      </c>
      <c r="F601" s="31">
        <f>ROUND(2*E601,0)/2</f>
        <v>23275</v>
      </c>
      <c r="G601" s="31">
        <f>+C601-(C$7+F601*C$8)</f>
        <v>-5.702474998543039E-3</v>
      </c>
      <c r="I601" s="31"/>
      <c r="J601" s="30">
        <f>G601</f>
        <v>-5.702474998543039E-3</v>
      </c>
      <c r="L601" s="31"/>
      <c r="M601" s="31"/>
      <c r="N601" s="31"/>
      <c r="O601" s="31">
        <f ca="1">+C$11+C$12*F601</f>
        <v>-2.4577726739443077E-2</v>
      </c>
      <c r="P601" s="11">
        <f>+D$11+D$12*F601+D$13*F601^2</f>
        <v>-3.0183661585635609E-3</v>
      </c>
      <c r="Q601" s="96">
        <f>+C601-15018.5</f>
        <v>38089.074099999998</v>
      </c>
      <c r="R601" s="31">
        <f>+(U601-G601)^2</f>
        <v>3.2518221109008431E-5</v>
      </c>
    </row>
    <row r="602" spans="1:18" x14ac:dyDescent="0.2">
      <c r="A602" s="37" t="s">
        <v>219</v>
      </c>
      <c r="B602" s="52" t="s">
        <v>48</v>
      </c>
      <c r="C602" s="37">
        <v>53201.52</v>
      </c>
      <c r="D602" s="37">
        <v>3.0000000000000001E-3</v>
      </c>
      <c r="E602" s="31">
        <f>+(C602-C$7)/C$8</f>
        <v>23547.454588210738</v>
      </c>
      <c r="F602" s="31">
        <f>ROUND(2*E602,0)/2</f>
        <v>23547.5</v>
      </c>
      <c r="G602" s="31">
        <f>+C602-(C$7+F602*C$8)</f>
        <v>-1.5657627503969707E-2</v>
      </c>
      <c r="I602" s="31">
        <f>G602</f>
        <v>-1.5657627503969707E-2</v>
      </c>
      <c r="J602" s="17"/>
      <c r="K602" s="31"/>
      <c r="M602" s="31"/>
      <c r="N602" s="31"/>
      <c r="O602" s="31">
        <f ca="1">+C$11+C$12*F602</f>
        <v>-2.4613848229505936E-2</v>
      </c>
      <c r="P602" s="11">
        <f>+D$11+D$12*F602+D$13*F602^2</f>
        <v>-3.0191109371698359E-3</v>
      </c>
      <c r="Q602" s="96">
        <f>+C602-15018.5</f>
        <v>38183.019999999997</v>
      </c>
      <c r="R602" s="31">
        <f>+(U602-G602)^2</f>
        <v>2.4516129905306864E-4</v>
      </c>
    </row>
    <row r="603" spans="1:18" x14ac:dyDescent="0.2">
      <c r="A603" s="53" t="s">
        <v>220</v>
      </c>
      <c r="B603" s="54" t="s">
        <v>46</v>
      </c>
      <c r="C603" s="53">
        <v>53221.356290000003</v>
      </c>
      <c r="D603" s="53">
        <v>2.3999999999999998E-3</v>
      </c>
      <c r="E603" s="31">
        <f>+(C603-C$7)/C$8</f>
        <v>23604.985744903723</v>
      </c>
      <c r="F603" s="31">
        <f>ROUND(2*E603,0)/2</f>
        <v>23605</v>
      </c>
      <c r="G603" s="31">
        <f>+C603-(C$7+F603*C$8)</f>
        <v>-4.9150449922308326E-3</v>
      </c>
      <c r="I603" s="31"/>
      <c r="K603" s="30">
        <f>G603</f>
        <v>-4.9150449922308326E-3</v>
      </c>
      <c r="L603" s="31"/>
      <c r="M603" s="31"/>
      <c r="N603" s="31"/>
      <c r="O603" s="31">
        <f ca="1">+C$11+C$12*F603</f>
        <v>-2.4621470195299016E-2</v>
      </c>
      <c r="P603" s="11">
        <f>+D$11+D$12*F603+D$13*F603^2</f>
        <v>-3.0191657936467714E-3</v>
      </c>
      <c r="Q603" s="96">
        <f>+C603-15018.5</f>
        <v>38202.856290000003</v>
      </c>
      <c r="R603" s="31">
        <f>+(U603-G603)^2</f>
        <v>2.4157667275653385E-5</v>
      </c>
    </row>
    <row r="604" spans="1:18" x14ac:dyDescent="0.2">
      <c r="A604" s="28" t="s">
        <v>149</v>
      </c>
      <c r="B604" s="29" t="s">
        <v>46</v>
      </c>
      <c r="C604" s="28">
        <v>53316.517200000002</v>
      </c>
      <c r="E604" s="30">
        <f>+(C604-C$7)/C$8</f>
        <v>23880.980763339885</v>
      </c>
      <c r="F604" s="31">
        <f>ROUND(2*E604,0)/2</f>
        <v>23881</v>
      </c>
      <c r="G604" s="31">
        <f>+C604-(C$7+F604*C$8)</f>
        <v>-6.6326489977655001E-3</v>
      </c>
      <c r="I604" s="31"/>
      <c r="K604" s="30">
        <f>G604</f>
        <v>-6.6326489977655001E-3</v>
      </c>
      <c r="M604" s="31"/>
      <c r="N604" s="31"/>
      <c r="O604" s="31">
        <f ca="1">+C$11+C$12*F604</f>
        <v>-2.4658055631105798E-2</v>
      </c>
      <c r="P604" s="11">
        <f>+D$11+D$12*F604+D$13*F604^2</f>
        <v>-3.0189328633244716E-3</v>
      </c>
      <c r="Q604" s="96">
        <f>+C604-15018.5</f>
        <v>38298.017200000002</v>
      </c>
      <c r="R604" s="31">
        <f>+(U604-G604)^2</f>
        <v>4.3992032727559691E-5</v>
      </c>
    </row>
    <row r="605" spans="1:18" x14ac:dyDescent="0.2">
      <c r="A605" s="28" t="s">
        <v>149</v>
      </c>
      <c r="B605" s="29" t="s">
        <v>46</v>
      </c>
      <c r="C605" s="28">
        <v>53524.429400000001</v>
      </c>
      <c r="E605" s="30">
        <f>+(C605-C$7)/C$8</f>
        <v>24483.988148116929</v>
      </c>
      <c r="F605" s="31">
        <f>ROUND(2*E605,0)/2</f>
        <v>24484</v>
      </c>
      <c r="G605" s="31">
        <f>+C605-(C$7+F605*C$8)</f>
        <v>-4.0864359980332665E-3</v>
      </c>
      <c r="I605" s="31"/>
      <c r="K605" s="30">
        <f>G605</f>
        <v>-4.0864359980332665E-3</v>
      </c>
      <c r="M605" s="31"/>
      <c r="N605" s="31"/>
      <c r="O605" s="31">
        <f ca="1">+C$11+C$12*F605</f>
        <v>-2.4737986854988014E-2</v>
      </c>
      <c r="P605" s="11">
        <f>+D$11+D$12*F605+D$13*F605^2</f>
        <v>-3.0155664083633088E-3</v>
      </c>
      <c r="Q605" s="96">
        <f>+C605-15018.5</f>
        <v>38505.929400000001</v>
      </c>
      <c r="R605" s="31">
        <f>+(U605-G605)^2</f>
        <v>1.6698959166022139E-5</v>
      </c>
    </row>
    <row r="606" spans="1:18" x14ac:dyDescent="0.2">
      <c r="A606" s="28" t="s">
        <v>221</v>
      </c>
      <c r="B606" s="29" t="s">
        <v>46</v>
      </c>
      <c r="C606" s="28">
        <v>53528.219400000002</v>
      </c>
      <c r="E606" s="30">
        <f>+(C606-C$7)/C$8</f>
        <v>24494.980278392621</v>
      </c>
      <c r="F606" s="31">
        <f>ROUND(2*E606,0)/2</f>
        <v>24495</v>
      </c>
      <c r="G606" s="31">
        <f>+C606-(C$7+F606*C$8)</f>
        <v>-6.7998549930052832E-3</v>
      </c>
      <c r="I606" s="31"/>
      <c r="K606" s="30">
        <f>G606</f>
        <v>-6.7998549930052832E-3</v>
      </c>
      <c r="M606" s="31"/>
      <c r="N606" s="31"/>
      <c r="O606" s="31">
        <f ca="1">+C$11+C$12*F606</f>
        <v>-2.4739444970183211E-2</v>
      </c>
      <c r="P606" s="11">
        <f>+D$11+D$12*F606+D$13*F606^2</f>
        <v>-3.0154685846926444E-3</v>
      </c>
      <c r="Q606" s="96">
        <f>+C606-15018.5</f>
        <v>38509.719400000002</v>
      </c>
      <c r="R606" s="31">
        <f>+(U606-G606)^2</f>
        <v>4.6238027925898878E-5</v>
      </c>
    </row>
    <row r="607" spans="1:18" x14ac:dyDescent="0.2">
      <c r="A607" s="28" t="s">
        <v>149</v>
      </c>
      <c r="B607" s="29" t="s">
        <v>46</v>
      </c>
      <c r="C607" s="28">
        <v>53541.664900000003</v>
      </c>
      <c r="E607" s="30">
        <f>+(C607-C$7)/C$8</f>
        <v>24533.976238187286</v>
      </c>
      <c r="F607" s="31">
        <f>ROUND(2*E607,0)/2</f>
        <v>24534</v>
      </c>
      <c r="G607" s="31">
        <f>+C607-(C$7+F607*C$8)</f>
        <v>-8.1928859945037402E-3</v>
      </c>
      <c r="I607" s="31"/>
      <c r="K607" s="30">
        <f>G607</f>
        <v>-8.1928859945037402E-3</v>
      </c>
      <c r="M607" s="31"/>
      <c r="N607" s="31"/>
      <c r="O607" s="31">
        <f ca="1">+C$11+C$12*F607</f>
        <v>-2.4744614651329822E-2</v>
      </c>
      <c r="P607" s="11">
        <f>+D$11+D$12*F607+D$13*F607^2</f>
        <v>-3.0151112424109342E-3</v>
      </c>
      <c r="Q607" s="96">
        <f>+C607-15018.5</f>
        <v>38523.164900000003</v>
      </c>
      <c r="R607" s="31">
        <f>+(U607-G607)^2</f>
        <v>6.7123380918935542E-5</v>
      </c>
    </row>
    <row r="608" spans="1:18" x14ac:dyDescent="0.2">
      <c r="A608" s="28" t="s">
        <v>222</v>
      </c>
      <c r="B608" s="29" t="s">
        <v>48</v>
      </c>
      <c r="C608" s="28">
        <v>53549.422599999998</v>
      </c>
      <c r="E608" s="30">
        <f>+(C608-C$7)/C$8</f>
        <v>24556.475881733368</v>
      </c>
      <c r="F608" s="31">
        <f>ROUND(2*E608,0)/2</f>
        <v>24556.5</v>
      </c>
      <c r="G608" s="31">
        <f>+C608-(C$7+F608*C$8)</f>
        <v>-8.3157885019318201E-3</v>
      </c>
      <c r="I608" s="31"/>
      <c r="J608" s="30">
        <f>G608</f>
        <v>-8.3157885019318201E-3</v>
      </c>
      <c r="M608" s="31"/>
      <c r="N608" s="31"/>
      <c r="O608" s="31">
        <f ca="1">+C$11+C$12*F608</f>
        <v>-2.4747597159683634E-2</v>
      </c>
      <c r="P608" s="11">
        <f>+D$11+D$12*F608+D$13*F608^2</f>
        <v>-3.0148976232839092E-3</v>
      </c>
      <c r="Q608" s="96">
        <f>+C608-15018.5</f>
        <v>38530.922599999998</v>
      </c>
      <c r="R608" s="31">
        <f>+(U608-G608)^2</f>
        <v>6.9152338408861458E-5</v>
      </c>
    </row>
    <row r="609" spans="1:18" x14ac:dyDescent="0.2">
      <c r="A609" s="28" t="s">
        <v>149</v>
      </c>
      <c r="B609" s="29" t="s">
        <v>46</v>
      </c>
      <c r="C609" s="28">
        <v>53561.662300000004</v>
      </c>
      <c r="E609" s="30">
        <f>+(C609-C$7)/C$8</f>
        <v>24591.974661927405</v>
      </c>
      <c r="F609" s="31">
        <f>ROUND(2*E609,0)/2</f>
        <v>24592</v>
      </c>
      <c r="G609" s="31">
        <f>+C609-(C$7+F609*C$8)</f>
        <v>-8.7363679922418669E-3</v>
      </c>
      <c r="I609" s="31"/>
      <c r="K609" s="30">
        <f>G609</f>
        <v>-8.7363679922418669E-3</v>
      </c>
      <c r="M609" s="31"/>
      <c r="N609" s="31"/>
      <c r="O609" s="31">
        <f ca="1">+C$11+C$12*F609</f>
        <v>-2.4752302895086321E-2</v>
      </c>
      <c r="P609" s="11">
        <f>+D$11+D$12*F609+D$13*F609^2</f>
        <v>-3.0145494792241062E-3</v>
      </c>
      <c r="Q609" s="96">
        <f>+C609-15018.5</f>
        <v>38543.162300000004</v>
      </c>
      <c r="R609" s="31">
        <f>+(U609-G609)^2</f>
        <v>7.6324125695868193E-5</v>
      </c>
    </row>
    <row r="610" spans="1:18" x14ac:dyDescent="0.2">
      <c r="A610" s="50" t="s">
        <v>223</v>
      </c>
      <c r="B610" s="55" t="s">
        <v>46</v>
      </c>
      <c r="C610" s="56">
        <v>53630.620300000002</v>
      </c>
      <c r="D610" s="56">
        <v>1E-4</v>
      </c>
      <c r="E610" s="31">
        <f>+(C610-C$7)/C$8</f>
        <v>24791.973426980418</v>
      </c>
      <c r="F610" s="31">
        <f>ROUND(2*E610,0)/2</f>
        <v>24792</v>
      </c>
      <c r="G610" s="31">
        <f>+C610-(C$7+F610*C$8)</f>
        <v>-9.1621679966920055E-3</v>
      </c>
      <c r="I610" s="31"/>
      <c r="K610" s="30">
        <f>G610</f>
        <v>-9.1621679966920055E-3</v>
      </c>
      <c r="L610" s="31"/>
      <c r="M610" s="31"/>
      <c r="N610" s="31"/>
      <c r="O610" s="31">
        <f ca="1">+C$11+C$12*F610</f>
        <v>-2.4778814080453553E-2</v>
      </c>
      <c r="P610" s="11">
        <f>+D$11+D$12*F610+D$13*F610^2</f>
        <v>-3.0123341771758107E-3</v>
      </c>
      <c r="Q610" s="96">
        <f>+C610-15018.5</f>
        <v>38612.120300000002</v>
      </c>
      <c r="R610" s="31">
        <f>+(U610-G610)^2</f>
        <v>8.3945322399607198E-5</v>
      </c>
    </row>
    <row r="611" spans="1:18" x14ac:dyDescent="0.2">
      <c r="A611" s="28" t="s">
        <v>224</v>
      </c>
      <c r="B611" s="29" t="s">
        <v>46</v>
      </c>
      <c r="C611" s="28">
        <v>53882.661</v>
      </c>
      <c r="E611" s="30">
        <f>+(C611-C$7)/C$8</f>
        <v>25522.966622013584</v>
      </c>
      <c r="F611" s="31">
        <f>ROUND(2*E611,0)/2</f>
        <v>25523</v>
      </c>
      <c r="G611" s="31">
        <f>+C611-(C$7+F611*C$8)</f>
        <v>-1.1508466996019706E-2</v>
      </c>
      <c r="I611" s="31">
        <f>G611</f>
        <v>-1.1508466996019706E-2</v>
      </c>
      <c r="J611" s="30"/>
      <c r="K611" s="31"/>
      <c r="M611" s="31"/>
      <c r="N611" s="31"/>
      <c r="O611" s="31">
        <f ca="1">+C$11+C$12*F611</f>
        <v>-2.4875712462970798E-2</v>
      </c>
      <c r="P611" s="11">
        <f>+D$11+D$12*F611+D$13*F611^2</f>
        <v>-3.0005681854237847E-3</v>
      </c>
      <c r="Q611" s="96">
        <f>+C611-15018.5</f>
        <v>38864.161</v>
      </c>
      <c r="R611" s="31">
        <f>+(U611-G611)^2</f>
        <v>1.3244481259847484E-4</v>
      </c>
    </row>
    <row r="612" spans="1:18" x14ac:dyDescent="0.2">
      <c r="A612" s="28" t="s">
        <v>225</v>
      </c>
      <c r="B612" s="29" t="s">
        <v>46</v>
      </c>
      <c r="C612" s="28">
        <v>53914.036800000002</v>
      </c>
      <c r="E612" s="30">
        <f>+(C612-C$7)/C$8</f>
        <v>25613.965799085872</v>
      </c>
      <c r="F612" s="31">
        <f>ROUND(2*E612,0)/2</f>
        <v>25614</v>
      </c>
      <c r="G612" s="31">
        <f>+C612-(C$7+F612*C$8)</f>
        <v>-1.1792205994424876E-2</v>
      </c>
      <c r="I612" s="31"/>
      <c r="K612" s="30">
        <f>G612</f>
        <v>-1.1792205994424876E-2</v>
      </c>
      <c r="M612" s="31"/>
      <c r="N612" s="31"/>
      <c r="O612" s="31">
        <f ca="1">+C$11+C$12*F612</f>
        <v>-2.4887775052312891E-2</v>
      </c>
      <c r="P612" s="11">
        <f>+D$11+D$12*F612+D$13*F612^2</f>
        <v>-2.9987001973665662E-3</v>
      </c>
      <c r="Q612" s="96">
        <f>+C612-15018.5</f>
        <v>38895.536800000002</v>
      </c>
      <c r="R612" s="31">
        <f>+(U612-G612)^2</f>
        <v>1.3905612221494997E-4</v>
      </c>
    </row>
    <row r="613" spans="1:18" x14ac:dyDescent="0.2">
      <c r="A613" s="43" t="s">
        <v>226</v>
      </c>
      <c r="B613" s="42" t="s">
        <v>46</v>
      </c>
      <c r="C613" s="43">
        <v>54218.486400000002</v>
      </c>
      <c r="D613" s="43">
        <v>1E-4</v>
      </c>
      <c r="E613" s="31">
        <f>+(C613-C$7)/C$8</f>
        <v>26496.960433803881</v>
      </c>
      <c r="F613" s="31">
        <f>ROUND(2*E613,0)/2</f>
        <v>26497</v>
      </c>
      <c r="G613" s="31">
        <f>+C613-(C$7+F613*C$8)</f>
        <v>-1.3642112993693445E-2</v>
      </c>
      <c r="I613" s="31"/>
      <c r="J613" s="30">
        <f>G613</f>
        <v>-1.3642112993693445E-2</v>
      </c>
      <c r="L613" s="31"/>
      <c r="M613" s="31"/>
      <c r="N613" s="31"/>
      <c r="O613" s="31">
        <f ca="1">+C$11+C$12*F613</f>
        <v>-2.5004821935709232E-2</v>
      </c>
      <c r="P613" s="11">
        <f>+D$11+D$12*F613+D$13*F613^2</f>
        <v>-2.9759378683947737E-3</v>
      </c>
      <c r="Q613" s="96">
        <f>+C613-15018.5</f>
        <v>39199.986400000002</v>
      </c>
      <c r="R613" s="31">
        <f>+(U613-G613)^2</f>
        <v>1.8610724693269952E-4</v>
      </c>
    </row>
    <row r="614" spans="1:18" x14ac:dyDescent="0.2">
      <c r="A614" s="43" t="s">
        <v>226</v>
      </c>
      <c r="B614" s="42" t="s">
        <v>48</v>
      </c>
      <c r="C614" s="43">
        <v>54223.487000000001</v>
      </c>
      <c r="D614" s="43">
        <v>1E-4</v>
      </c>
      <c r="E614" s="30">
        <f>+(C614-C$7)/C$8</f>
        <v>26511.463665111693</v>
      </c>
      <c r="F614" s="31">
        <f>ROUND(2*E614,0)/2</f>
        <v>26511.5</v>
      </c>
      <c r="G614" s="31">
        <f>+C614-(C$7+F614*C$8)</f>
        <v>-1.2527983497420792E-2</v>
      </c>
      <c r="I614" s="31">
        <f>G614</f>
        <v>-1.2527983497420792E-2</v>
      </c>
      <c r="J614" s="17"/>
      <c r="K614" s="31"/>
      <c r="L614" s="31"/>
      <c r="M614" s="31"/>
      <c r="N614" s="31"/>
      <c r="O614" s="31">
        <f ca="1">+C$11+C$12*F614</f>
        <v>-2.5006743996648359E-2</v>
      </c>
      <c r="P614" s="11">
        <f>+D$11+D$12*F614+D$13*F614^2</f>
        <v>-2.9754939214102125E-3</v>
      </c>
      <c r="Q614" s="96">
        <f>+C614-15018.5</f>
        <v>39204.987000000001</v>
      </c>
      <c r="R614" s="31">
        <f>+(U614-G614)^2</f>
        <v>1.569503705116477E-4</v>
      </c>
    </row>
    <row r="615" spans="1:18" x14ac:dyDescent="0.2">
      <c r="A615" s="28" t="s">
        <v>224</v>
      </c>
      <c r="B615" s="29" t="s">
        <v>46</v>
      </c>
      <c r="C615" s="28">
        <v>54233.657599999999</v>
      </c>
      <c r="E615" s="30">
        <f>+(C615-C$7)/C$8</f>
        <v>26540.961438246755</v>
      </c>
      <c r="F615" s="31">
        <f>ROUND(2*E615,0)/2</f>
        <v>26541</v>
      </c>
      <c r="G615" s="31">
        <f>+C615-(C$7+F615*C$8)</f>
        <v>-1.3295789001858793E-2</v>
      </c>
      <c r="I615" s="31"/>
      <c r="K615" s="30">
        <f>G615</f>
        <v>-1.3295789001858793E-2</v>
      </c>
      <c r="M615" s="31"/>
      <c r="N615" s="31"/>
      <c r="O615" s="31">
        <f ca="1">+C$11+C$12*F615</f>
        <v>-2.5010654396490025E-2</v>
      </c>
      <c r="P615" s="11">
        <f>+D$11+D$12*F615+D$13*F615^2</f>
        <v>-2.9745837211042434E-3</v>
      </c>
      <c r="Q615" s="96">
        <f>+C615-15018.5</f>
        <v>39215.157599999999</v>
      </c>
      <c r="R615" s="31">
        <f>+(U615-G615)^2</f>
        <v>1.7677800518194924E-4</v>
      </c>
    </row>
    <row r="616" spans="1:18" x14ac:dyDescent="0.2">
      <c r="A616" s="28" t="s">
        <v>224</v>
      </c>
      <c r="B616" s="29" t="s">
        <v>46</v>
      </c>
      <c r="C616" s="28">
        <v>54246.758800000003</v>
      </c>
      <c r="E616" s="30">
        <f>+(C616-C$7)/C$8</f>
        <v>26578.958825362297</v>
      </c>
      <c r="F616" s="31">
        <f>ROUND(2*E616,0)/2</f>
        <v>26579</v>
      </c>
      <c r="G616" s="31">
        <f>+C616-(C$7+F616*C$8)</f>
        <v>-1.4196690994140226E-2</v>
      </c>
      <c r="I616" s="31"/>
      <c r="K616" s="30">
        <f>G616</f>
        <v>-1.4196690994140226E-2</v>
      </c>
      <c r="M616" s="31"/>
      <c r="N616" s="31"/>
      <c r="O616" s="31">
        <f ca="1">+C$11+C$12*F616</f>
        <v>-2.50156915217098E-2</v>
      </c>
      <c r="P616" s="11">
        <f>+D$11+D$12*F616+D$13*F616^2</f>
        <v>-2.9733974311811086E-3</v>
      </c>
      <c r="Q616" s="96">
        <f>+C616-15018.5</f>
        <v>39228.258800000003</v>
      </c>
      <c r="R616" s="31">
        <f>+(U616-G616)^2</f>
        <v>2.0154603518310221E-4</v>
      </c>
    </row>
    <row r="617" spans="1:18" x14ac:dyDescent="0.2">
      <c r="A617" s="53" t="s">
        <v>220</v>
      </c>
      <c r="B617" s="54" t="s">
        <v>46</v>
      </c>
      <c r="C617" s="53">
        <v>54267.446259999997</v>
      </c>
      <c r="D617" s="53">
        <v>2.9999999999999997E-4</v>
      </c>
      <c r="E617" s="30">
        <f>+(C617-C$7)/C$8</f>
        <v>26638.958628896075</v>
      </c>
      <c r="F617" s="31">
        <f>ROUND(2*E617,0)/2</f>
        <v>26639</v>
      </c>
      <c r="G617" s="31">
        <f>+C617-(C$7+F617*C$8)</f>
        <v>-1.4264431003539357E-2</v>
      </c>
      <c r="I617" s="31"/>
      <c r="K617" s="30">
        <f>G617</f>
        <v>-1.4264431003539357E-2</v>
      </c>
      <c r="L617" s="31"/>
      <c r="M617" s="31"/>
      <c r="N617" s="31"/>
      <c r="O617" s="31">
        <f ca="1">+C$11+C$12*F617</f>
        <v>-2.5023644877319971E-2</v>
      </c>
      <c r="P617" s="11">
        <f>+D$11+D$12*F617+D$13*F617^2</f>
        <v>-2.9714926413801001E-3</v>
      </c>
      <c r="Q617" s="96">
        <f>+C617-15018.5</f>
        <v>39248.946259999997</v>
      </c>
      <c r="R617" s="31">
        <f>+(U617-G617)^2</f>
        <v>2.0347399185473484E-4</v>
      </c>
    </row>
    <row r="618" spans="1:18" x14ac:dyDescent="0.2">
      <c r="A618" s="56" t="s">
        <v>227</v>
      </c>
      <c r="B618" s="55" t="s">
        <v>46</v>
      </c>
      <c r="C618" s="56">
        <v>54513.626700000001</v>
      </c>
      <c r="D618" s="56">
        <v>1E-4</v>
      </c>
      <c r="E618" s="30">
        <f>+(C618-C$7)/C$8</f>
        <v>27352.955322248679</v>
      </c>
      <c r="F618" s="31">
        <f>ROUND(2*E618,0)/2</f>
        <v>27353</v>
      </c>
      <c r="G618" s="31">
        <f>+C618-(C$7+F618*C$8)</f>
        <v>-1.5404536992718931E-2</v>
      </c>
      <c r="I618" s="31"/>
      <c r="J618" s="30">
        <f>G618</f>
        <v>-1.5404536992718931E-2</v>
      </c>
      <c r="L618" s="31"/>
      <c r="M618" s="31"/>
      <c r="N618" s="31"/>
      <c r="O618" s="31">
        <f ca="1">+C$11+C$12*F618</f>
        <v>-2.5118289809080999E-2</v>
      </c>
      <c r="P618" s="11">
        <f>+D$11+D$12*F618+D$13*F618^2</f>
        <v>-2.945846253434756E-3</v>
      </c>
      <c r="Q618" s="96">
        <f>+C618-15018.5</f>
        <v>39495.126700000001</v>
      </c>
      <c r="R618" s="31">
        <f>+(U618-G618)^2</f>
        <v>2.3729975996004602E-4</v>
      </c>
    </row>
    <row r="619" spans="1:18" x14ac:dyDescent="0.2">
      <c r="A619" s="49" t="s">
        <v>228</v>
      </c>
      <c r="B619" s="42" t="s">
        <v>46</v>
      </c>
      <c r="C619" s="43">
        <v>54569.827599999997</v>
      </c>
      <c r="D619" s="43">
        <v>1E-4</v>
      </c>
      <c r="E619" s="30">
        <f>+(C619-C$7)/C$8</f>
        <v>27515.954692805644</v>
      </c>
      <c r="F619" s="31">
        <f>ROUND(2*E619,0)/2</f>
        <v>27516</v>
      </c>
      <c r="G619" s="31">
        <f>+C619-(C$7+F619*C$8)</f>
        <v>-1.5621564001776278E-2</v>
      </c>
      <c r="I619" s="31"/>
      <c r="K619" s="30">
        <f>G619</f>
        <v>-1.5621564001776278E-2</v>
      </c>
      <c r="M619" s="31"/>
      <c r="N619" s="31"/>
      <c r="O619" s="31">
        <f ca="1">+C$11+C$12*F619</f>
        <v>-2.5139896425155295E-2</v>
      </c>
      <c r="P619" s="11">
        <f>+D$11+D$12*F619+D$13*F619^2</f>
        <v>-2.9392207236507888E-3</v>
      </c>
      <c r="Q619" s="96">
        <f>+C619-15018.5</f>
        <v>39551.327599999997</v>
      </c>
      <c r="R619" s="31">
        <f>+(U619-G619)^2</f>
        <v>2.4403326186159247E-4</v>
      </c>
    </row>
    <row r="620" spans="1:18" x14ac:dyDescent="0.2">
      <c r="A620" s="49" t="s">
        <v>229</v>
      </c>
      <c r="B620" s="42" t="s">
        <v>46</v>
      </c>
      <c r="C620" s="43">
        <v>54588.790699999998</v>
      </c>
      <c r="D620" s="43">
        <v>1E-4</v>
      </c>
      <c r="E620" s="30">
        <f>+(C620-C$7)/C$8</f>
        <v>27570.953338090847</v>
      </c>
      <c r="F620" s="31">
        <f>ROUND(2*E620,0)/2</f>
        <v>27571</v>
      </c>
      <c r="G620" s="31">
        <f>+C620-(C$7+F620*C$8)</f>
        <v>-1.6088659001979977E-2</v>
      </c>
      <c r="I620" s="31"/>
      <c r="K620" s="30">
        <f>G620</f>
        <v>-1.6088659001979977E-2</v>
      </c>
      <c r="L620" s="31"/>
      <c r="M620" s="31"/>
      <c r="N620" s="31"/>
      <c r="O620" s="31">
        <f ca="1">+C$11+C$12*F620</f>
        <v>-2.5147187001131284E-2</v>
      </c>
      <c r="P620" s="11">
        <f>+D$11+D$12*F620+D$13*F620^2</f>
        <v>-2.9369204745605566E-3</v>
      </c>
      <c r="Q620" s="96">
        <f>+C620-15018.5</f>
        <v>39570.290699999998</v>
      </c>
      <c r="R620" s="31">
        <f>+(U620-G620)^2</f>
        <v>2.5884494848199134E-4</v>
      </c>
    </row>
    <row r="621" spans="1:18" x14ac:dyDescent="0.2">
      <c r="A621" s="43" t="s">
        <v>230</v>
      </c>
      <c r="B621" s="42" t="s">
        <v>46</v>
      </c>
      <c r="C621" s="43">
        <v>54655.3364</v>
      </c>
      <c r="D621" s="43">
        <v>2.9999999999999997E-4</v>
      </c>
      <c r="E621" s="30">
        <f>+(C621-C$7)/C$8</f>
        <v>27763.955713733831</v>
      </c>
      <c r="F621" s="31">
        <f>ROUND(2*E621,0)/2</f>
        <v>27764</v>
      </c>
      <c r="G621" s="31">
        <f>+C621-(C$7+F621*C$8)</f>
        <v>-1.5269555995473638E-2</v>
      </c>
      <c r="I621" s="31"/>
      <c r="J621" s="30">
        <f>G621</f>
        <v>-1.5269555995473638E-2</v>
      </c>
      <c r="L621" s="31"/>
      <c r="M621" s="31"/>
      <c r="N621" s="31"/>
      <c r="O621" s="31">
        <f ca="1">+C$11+C$12*F621</f>
        <v>-2.5172770295010666E-2</v>
      </c>
      <c r="P621" s="11">
        <f>+D$11+D$12*F621+D$13*F621^2</f>
        <v>-2.9285906454240536E-3</v>
      </c>
      <c r="Q621" s="96">
        <f>+C621-15018.5</f>
        <v>39636.8364</v>
      </c>
      <c r="R621" s="31">
        <f>+(U621-G621)^2</f>
        <v>2.3315934029890492E-4</v>
      </c>
    </row>
    <row r="622" spans="1:18" x14ac:dyDescent="0.2">
      <c r="A622" s="43" t="s">
        <v>230</v>
      </c>
      <c r="B622" s="42" t="s">
        <v>46</v>
      </c>
      <c r="C622" s="43">
        <v>54656.368900000001</v>
      </c>
      <c r="D622" s="43">
        <v>8.9999999999999998E-4</v>
      </c>
      <c r="E622" s="30">
        <f>+(C622-C$7)/C$8</f>
        <v>27766.950271651949</v>
      </c>
      <c r="F622" s="31">
        <f>ROUND(2*E622,0)/2</f>
        <v>27767</v>
      </c>
      <c r="G622" s="31">
        <f>+C622-(C$7+F622*C$8)</f>
        <v>-1.7145942998467945E-2</v>
      </c>
      <c r="I622" s="31"/>
      <c r="J622" s="30">
        <f>G622</f>
        <v>-1.7145942998467945E-2</v>
      </c>
      <c r="L622" s="31"/>
      <c r="M622" s="31"/>
      <c r="N622" s="31"/>
      <c r="O622" s="31">
        <f ca="1">+C$11+C$12*F622</f>
        <v>-2.5173167962791176E-2</v>
      </c>
      <c r="P622" s="11">
        <f>+D$11+D$12*F622+D$13*F622^2</f>
        <v>-2.9284579961698087E-3</v>
      </c>
      <c r="Q622" s="96">
        <f>+C622-15018.5</f>
        <v>39637.868900000001</v>
      </c>
      <c r="R622" s="31">
        <f>+(U622-G622)^2</f>
        <v>2.9398336130671192E-4</v>
      </c>
    </row>
    <row r="623" spans="1:18" x14ac:dyDescent="0.2">
      <c r="A623" s="49" t="s">
        <v>228</v>
      </c>
      <c r="B623" s="42" t="s">
        <v>46</v>
      </c>
      <c r="C623" s="43">
        <v>54674.643100000001</v>
      </c>
      <c r="D623" s="43">
        <v>2.9999999999999997E-4</v>
      </c>
      <c r="E623" s="30">
        <f>+(C623-C$7)/C$8</f>
        <v>27819.95090148941</v>
      </c>
      <c r="F623" s="31">
        <f>ROUND(2*E623,0)/2</f>
        <v>27820</v>
      </c>
      <c r="G623" s="31">
        <f>+C623-(C$7+F623*C$8)</f>
        <v>-1.6928779994486831E-2</v>
      </c>
      <c r="I623" s="31"/>
      <c r="K623" s="30">
        <f>G623</f>
        <v>-1.6928779994486831E-2</v>
      </c>
      <c r="M623" s="31"/>
      <c r="N623" s="31"/>
      <c r="O623" s="31">
        <f ca="1">+C$11+C$12*F623</f>
        <v>-2.5180193426913494E-2</v>
      </c>
      <c r="P623" s="11">
        <f>+D$11+D$12*F623+D$13*F623^2</f>
        <v>-2.926098524832622E-3</v>
      </c>
      <c r="Q623" s="96">
        <f>+C623-15018.5</f>
        <v>39656.143100000001</v>
      </c>
      <c r="R623" s="31">
        <f>+(U623-G623)^2</f>
        <v>2.8658359210173757E-4</v>
      </c>
    </row>
    <row r="624" spans="1:18" x14ac:dyDescent="0.2">
      <c r="A624" s="37" t="s">
        <v>231</v>
      </c>
      <c r="B624" s="52" t="s">
        <v>48</v>
      </c>
      <c r="C624" s="37">
        <v>54721.364300000001</v>
      </c>
      <c r="D624" s="37">
        <v>6.9999999999999999E-4</v>
      </c>
      <c r="E624" s="30">
        <f>+(C624-C$7)/C$8</f>
        <v>27955.456314955507</v>
      </c>
      <c r="F624" s="31">
        <f>ROUND(2*E624,0)/2</f>
        <v>27955.5</v>
      </c>
      <c r="G624" s="31">
        <f>+C624-(C$7+F624*C$8)</f>
        <v>-1.5062259495607577E-2</v>
      </c>
      <c r="I624" s="31"/>
      <c r="K624" s="30">
        <f>G624</f>
        <v>-1.5062259495607577E-2</v>
      </c>
      <c r="L624" s="31"/>
      <c r="M624" s="31"/>
      <c r="N624" s="31"/>
      <c r="O624" s="31">
        <f ca="1">+C$11+C$12*F624</f>
        <v>-2.5198154754999796E-2</v>
      </c>
      <c r="P624" s="11">
        <f>+D$11+D$12*F624+D$13*F624^2</f>
        <v>-2.9199285899886903E-3</v>
      </c>
      <c r="Q624" s="96">
        <f>+C624-15018.5</f>
        <v>39702.864300000001</v>
      </c>
      <c r="R624" s="31">
        <f>+(U624-G624)^2</f>
        <v>2.2687166111302063E-4</v>
      </c>
    </row>
    <row r="625" spans="1:18" x14ac:dyDescent="0.2">
      <c r="A625" s="49" t="s">
        <v>232</v>
      </c>
      <c r="B625" s="42" t="s">
        <v>46</v>
      </c>
      <c r="C625" s="43">
        <v>54959.440719999999</v>
      </c>
      <c r="D625" s="43">
        <v>4.0000000000000002E-4</v>
      </c>
      <c r="E625" s="30">
        <f>+(C625-C$7)/C$8</f>
        <v>28645.948933480442</v>
      </c>
      <c r="F625" s="31">
        <f>ROUND(2*E625,0)/2</f>
        <v>28646</v>
      </c>
      <c r="G625" s="31">
        <f>+C625-(C$7+F625*C$8)</f>
        <v>-1.7607333997148089E-2</v>
      </c>
      <c r="I625" s="31"/>
      <c r="K625" s="30">
        <f>G625</f>
        <v>-1.7607333997148089E-2</v>
      </c>
      <c r="L625" s="31"/>
      <c r="M625" s="31"/>
      <c r="N625" s="31"/>
      <c r="O625" s="31">
        <f ca="1">+C$11+C$12*F625</f>
        <v>-2.5289684622480175E-2</v>
      </c>
      <c r="P625" s="11">
        <f>+D$11+D$12*F625+D$13*F625^2</f>
        <v>-2.8854120605162712E-3</v>
      </c>
      <c r="Q625" s="96">
        <f>+C625-15018.5</f>
        <v>39940.940719999999</v>
      </c>
      <c r="R625" s="31">
        <f>+(U625-G625)^2</f>
        <v>3.1001821048712693E-4</v>
      </c>
    </row>
    <row r="626" spans="1:18" x14ac:dyDescent="0.2">
      <c r="A626" s="49" t="s">
        <v>232</v>
      </c>
      <c r="B626" s="42" t="s">
        <v>46</v>
      </c>
      <c r="C626" s="43">
        <v>54959.440719999999</v>
      </c>
      <c r="D626" s="43">
        <v>5.0000000000000001E-4</v>
      </c>
      <c r="E626" s="30">
        <f>+(C626-C$7)/C$8</f>
        <v>28645.948933480442</v>
      </c>
      <c r="F626" s="31">
        <f>ROUND(2*E626,0)/2</f>
        <v>28646</v>
      </c>
      <c r="G626" s="31">
        <f>+C626-(C$7+F626*C$8)</f>
        <v>-1.7607333997148089E-2</v>
      </c>
      <c r="I626" s="31"/>
      <c r="K626" s="30">
        <f>G626</f>
        <v>-1.7607333997148089E-2</v>
      </c>
      <c r="L626" s="31"/>
      <c r="M626" s="31"/>
      <c r="N626" s="31"/>
      <c r="O626" s="31">
        <f ca="1">+C$11+C$12*F626</f>
        <v>-2.5289684622480175E-2</v>
      </c>
      <c r="P626" s="11">
        <f>+D$11+D$12*F626+D$13*F626^2</f>
        <v>-2.8854120605162712E-3</v>
      </c>
      <c r="Q626" s="96">
        <f>+C626-15018.5</f>
        <v>39940.940719999999</v>
      </c>
      <c r="R626" s="31">
        <f>+(U626-G626)^2</f>
        <v>3.1001821048712693E-4</v>
      </c>
    </row>
    <row r="627" spans="1:18" x14ac:dyDescent="0.2">
      <c r="A627" s="49" t="s">
        <v>232</v>
      </c>
      <c r="B627" s="42" t="s">
        <v>46</v>
      </c>
      <c r="C627" s="43">
        <v>54959.440920000001</v>
      </c>
      <c r="D627" s="43">
        <v>4.0000000000000002E-4</v>
      </c>
      <c r="E627" s="30">
        <f>+(C627-C$7)/C$8</f>
        <v>28645.949513540094</v>
      </c>
      <c r="F627" s="31">
        <f>ROUND(2*E627,0)/2</f>
        <v>28646</v>
      </c>
      <c r="G627" s="31">
        <f>+C627-(C$7+F627*C$8)</f>
        <v>-1.7407333994924556E-2</v>
      </c>
      <c r="I627" s="31"/>
      <c r="K627" s="30">
        <f>G627</f>
        <v>-1.7407333994924556E-2</v>
      </c>
      <c r="L627" s="31"/>
      <c r="M627" s="31"/>
      <c r="N627" s="31"/>
      <c r="O627" s="31">
        <f ca="1">+C$11+C$12*F627</f>
        <v>-2.5289684622480175E-2</v>
      </c>
      <c r="P627" s="11">
        <f>+D$11+D$12*F627+D$13*F627^2</f>
        <v>-2.8854120605162712E-3</v>
      </c>
      <c r="Q627" s="96">
        <f>+C627-15018.5</f>
        <v>39940.940920000001</v>
      </c>
      <c r="R627" s="31">
        <f>+(U627-G627)^2</f>
        <v>3.030152768108561E-4</v>
      </c>
    </row>
    <row r="628" spans="1:18" x14ac:dyDescent="0.2">
      <c r="A628" s="56" t="s">
        <v>227</v>
      </c>
      <c r="B628" s="55" t="s">
        <v>46</v>
      </c>
      <c r="C628" s="56">
        <v>54969.440300000002</v>
      </c>
      <c r="D628" s="56">
        <v>1E-4</v>
      </c>
      <c r="E628" s="30">
        <f>+(C628-C$7)/C$8</f>
        <v>28674.950697612949</v>
      </c>
      <c r="F628" s="31">
        <f>ROUND(2*E628,0)/2</f>
        <v>28675</v>
      </c>
      <c r="G628" s="31">
        <f>+C628-(C$7+F628*C$8)</f>
        <v>-1.6999075000057928E-2</v>
      </c>
      <c r="I628" s="31"/>
      <c r="J628" s="30">
        <f>G628</f>
        <v>-1.6999075000057928E-2</v>
      </c>
      <c r="L628" s="31"/>
      <c r="M628" s="31"/>
      <c r="N628" s="31"/>
      <c r="O628" s="31">
        <f ca="1">+C$11+C$12*F628</f>
        <v>-2.5293528744358421E-2</v>
      </c>
      <c r="P628" s="11">
        <f>+D$11+D$12*F628+D$13*F628^2</f>
        <v>-2.8838499254987895E-3</v>
      </c>
      <c r="Q628" s="96">
        <f>+C628-15018.5</f>
        <v>39950.940300000002</v>
      </c>
      <c r="R628" s="31">
        <f>+(U628-G628)^2</f>
        <v>2.8896855085759447E-4</v>
      </c>
    </row>
    <row r="629" spans="1:18" x14ac:dyDescent="0.2">
      <c r="A629" s="28" t="s">
        <v>233</v>
      </c>
      <c r="B629" s="29" t="s">
        <v>46</v>
      </c>
      <c r="C629" s="28">
        <v>54971.163999999997</v>
      </c>
      <c r="E629" s="30">
        <f>+(C629-C$7)/C$8</f>
        <v>28679.949941664705</v>
      </c>
      <c r="F629" s="31">
        <f>ROUND(2*E629,0)/2</f>
        <v>28680</v>
      </c>
      <c r="G629" s="31">
        <f>+C629-(C$7+F629*C$8)</f>
        <v>-1.7259719999856316E-2</v>
      </c>
      <c r="I629" s="31">
        <f>G629</f>
        <v>-1.7259719999856316E-2</v>
      </c>
      <c r="J629" s="17"/>
      <c r="K629" s="31"/>
      <c r="M629" s="31"/>
      <c r="N629" s="31"/>
      <c r="O629" s="31">
        <f ca="1">+C$11+C$12*F629</f>
        <v>-2.5294191523992603E-2</v>
      </c>
      <c r="P629" s="11">
        <f>+D$11+D$12*F629+D$13*F629^2</f>
        <v>-2.8835796753655151E-3</v>
      </c>
      <c r="Q629" s="96">
        <f>+C629-15018.5</f>
        <v>39952.663999999997</v>
      </c>
      <c r="R629" s="31">
        <f>+(U629-G629)^2</f>
        <v>2.9789793447344007E-4</v>
      </c>
    </row>
    <row r="630" spans="1:18" x14ac:dyDescent="0.2">
      <c r="A630" s="28" t="s">
        <v>233</v>
      </c>
      <c r="B630" s="29" t="s">
        <v>46</v>
      </c>
      <c r="C630" s="28">
        <v>54972.198499999999</v>
      </c>
      <c r="E630" s="30">
        <f>+(C630-C$7)/C$8</f>
        <v>28682.950300179273</v>
      </c>
      <c r="F630" s="31">
        <f>ROUND(2*E630,0)/2</f>
        <v>28683</v>
      </c>
      <c r="G630" s="31">
        <f>+C630-(C$7+F630*C$8)</f>
        <v>-1.7136106995167211E-2</v>
      </c>
      <c r="I630" s="31"/>
      <c r="K630" s="30">
        <f>G630</f>
        <v>-1.7136106995167211E-2</v>
      </c>
      <c r="M630" s="31"/>
      <c r="N630" s="31"/>
      <c r="O630" s="31">
        <f ca="1">+C$11+C$12*F630</f>
        <v>-2.5294589191773111E-2</v>
      </c>
      <c r="P630" s="11">
        <f>+D$11+D$12*F630+D$13*F630^2</f>
        <v>-2.8834173958959645E-3</v>
      </c>
      <c r="Q630" s="96">
        <f>+C630-15018.5</f>
        <v>39953.698499999999</v>
      </c>
      <c r="R630" s="31">
        <f>+(U630-G630)^2</f>
        <v>2.9364616294981862E-4</v>
      </c>
    </row>
    <row r="631" spans="1:18" x14ac:dyDescent="0.2">
      <c r="A631" s="49" t="s">
        <v>234</v>
      </c>
      <c r="B631" s="42" t="s">
        <v>46</v>
      </c>
      <c r="C631" s="43">
        <v>54987.714200000002</v>
      </c>
      <c r="D631" s="43">
        <v>1E-4</v>
      </c>
      <c r="E631" s="30">
        <f>+(C631-C$7)/C$8</f>
        <v>28727.950457360945</v>
      </c>
      <c r="F631" s="31">
        <f>ROUND(2*E631,0)/2</f>
        <v>28728</v>
      </c>
      <c r="G631" s="31">
        <f>+C631-(C$7+F631*C$8)</f>
        <v>-1.7081911995774135E-2</v>
      </c>
      <c r="I631" s="31"/>
      <c r="K631" s="30">
        <f>G631</f>
        <v>-1.7081911995774135E-2</v>
      </c>
      <c r="M631" s="31"/>
      <c r="N631" s="31"/>
      <c r="O631" s="31">
        <f ca="1">+C$11+C$12*F631</f>
        <v>-2.5300554208480739E-2</v>
      </c>
      <c r="P631" s="11">
        <f>+D$11+D$12*F631+D$13*F631^2</f>
        <v>-2.8809715587899114E-3</v>
      </c>
      <c r="Q631" s="96">
        <f>+C631-15018.5</f>
        <v>39969.214200000002</v>
      </c>
      <c r="R631" s="31">
        <f>+(U631-G631)^2</f>
        <v>2.917917174313723E-4</v>
      </c>
    </row>
    <row r="632" spans="1:18" x14ac:dyDescent="0.2">
      <c r="A632" s="49" t="s">
        <v>234</v>
      </c>
      <c r="B632" s="42" t="s">
        <v>48</v>
      </c>
      <c r="C632" s="43">
        <v>55013.394999999997</v>
      </c>
      <c r="D632" s="43">
        <v>1E-4</v>
      </c>
      <c r="E632" s="30">
        <f>+(C632-C$7)/C$8</f>
        <v>28802.432436037423</v>
      </c>
      <c r="F632" s="31">
        <f>ROUND(2*E632,0)/2</f>
        <v>28802.5</v>
      </c>
      <c r="G632" s="31">
        <f>+C632-(C$7+F632*C$8)</f>
        <v>-2.3295522500120569E-2</v>
      </c>
      <c r="I632" s="31">
        <f>G632</f>
        <v>-2.3295522500120569E-2</v>
      </c>
      <c r="J632" s="17"/>
      <c r="K632" s="31"/>
      <c r="M632" s="31"/>
      <c r="N632" s="31"/>
      <c r="O632" s="31">
        <f ca="1">+C$11+C$12*F632</f>
        <v>-2.5310429625030034E-2</v>
      </c>
      <c r="P632" s="11">
        <f>+D$11+D$12*F632+D$13*F632^2</f>
        <v>-2.8768743427834533E-3</v>
      </c>
      <c r="Q632" s="96">
        <f>+C632-15018.5</f>
        <v>39994.894999999997</v>
      </c>
      <c r="R632" s="31">
        <f>+(U632-G632)^2</f>
        <v>5.4268136855362365E-4</v>
      </c>
    </row>
    <row r="633" spans="1:18" x14ac:dyDescent="0.2">
      <c r="A633" s="49" t="s">
        <v>234</v>
      </c>
      <c r="B633" s="42" t="s">
        <v>48</v>
      </c>
      <c r="C633" s="43">
        <v>55030.291400000002</v>
      </c>
      <c r="D633" s="43">
        <v>1E-4</v>
      </c>
      <c r="E633" s="30">
        <f>+(C633-C$7)/C$8</f>
        <v>28851.437034979426</v>
      </c>
      <c r="F633" s="31">
        <f>ROUND(2*E633,0)/2</f>
        <v>28851.5</v>
      </c>
      <c r="G633" s="31">
        <f>+C633-(C$7+F633*C$8)</f>
        <v>-2.1709843495045789E-2</v>
      </c>
      <c r="I633" s="31"/>
      <c r="K633" s="30">
        <f>G633</f>
        <v>-2.1709843495045789E-2</v>
      </c>
      <c r="M633" s="31"/>
      <c r="N633" s="31"/>
      <c r="O633" s="31">
        <f ca="1">+C$11+C$12*F633</f>
        <v>-2.5316924865445008E-2</v>
      </c>
      <c r="P633" s="11">
        <f>+D$11+D$12*F633+D$13*F633^2</f>
        <v>-2.8741469045260419E-3</v>
      </c>
      <c r="Q633" s="96">
        <f>+C633-15018.5</f>
        <v>40011.791400000002</v>
      </c>
      <c r="R633" s="31">
        <f>+(U633-G633)^2</f>
        <v>4.7131730457938197E-4</v>
      </c>
    </row>
    <row r="634" spans="1:18" x14ac:dyDescent="0.2">
      <c r="A634" s="28" t="s">
        <v>235</v>
      </c>
      <c r="B634" s="29" t="s">
        <v>48</v>
      </c>
      <c r="C634" s="28">
        <v>55052.362699999998</v>
      </c>
      <c r="E634" s="30">
        <f>+(C634-C$7)/C$8</f>
        <v>28915.45038720997</v>
      </c>
      <c r="F634" s="31">
        <f>ROUND(2*E634,0)/2</f>
        <v>28915.5</v>
      </c>
      <c r="G634" s="31">
        <f>+C634-(C$7+F634*C$8)</f>
        <v>-1.7106099498050753E-2</v>
      </c>
      <c r="I634" s="31"/>
      <c r="K634" s="30">
        <f>G634</f>
        <v>-1.7106099498050753E-2</v>
      </c>
      <c r="M634" s="31"/>
      <c r="N634" s="31"/>
      <c r="O634" s="31">
        <f ca="1">+C$11+C$12*F634</f>
        <v>-2.5325408444762523E-2</v>
      </c>
      <c r="P634" s="11">
        <f>+D$11+D$12*F634+D$13*F634^2</f>
        <v>-2.8705455467944348E-3</v>
      </c>
      <c r="Q634" s="96">
        <f>+C634-15018.5</f>
        <v>40033.862699999998</v>
      </c>
      <c r="R634" s="31">
        <f>+(U634-G634)^2</f>
        <v>2.9261864003721222E-4</v>
      </c>
    </row>
    <row r="635" spans="1:18" x14ac:dyDescent="0.2">
      <c r="A635" s="49" t="s">
        <v>234</v>
      </c>
      <c r="B635" s="42" t="s">
        <v>46</v>
      </c>
      <c r="C635" s="43">
        <v>55074.600899999998</v>
      </c>
      <c r="D635" s="43">
        <v>1E-4</v>
      </c>
      <c r="E635" s="30">
        <f>+(C635-C$7)/C$8</f>
        <v>28979.947799214406</v>
      </c>
      <c r="F635" s="31">
        <f>ROUND(2*E635,0)/2</f>
        <v>28980</v>
      </c>
      <c r="G635" s="31">
        <f>+C635-(C$7+F635*C$8)</f>
        <v>-1.7998420000367332E-2</v>
      </c>
      <c r="I635" s="31"/>
      <c r="K635" s="30">
        <f>G635</f>
        <v>-1.7998420000367332E-2</v>
      </c>
      <c r="M635" s="31"/>
      <c r="N635" s="31"/>
      <c r="O635" s="31">
        <f ca="1">+C$11+C$12*F635</f>
        <v>-2.5333958302043456E-2</v>
      </c>
      <c r="P635" s="11">
        <f>+D$11+D$12*F635+D$13*F635^2</f>
        <v>-2.86687136957054E-3</v>
      </c>
      <c r="Q635" s="96">
        <f>+C635-15018.5</f>
        <v>40056.100899999998</v>
      </c>
      <c r="R635" s="31">
        <f>+(U635-G635)^2</f>
        <v>3.2394312250962282E-4</v>
      </c>
    </row>
    <row r="636" spans="1:18" x14ac:dyDescent="0.2">
      <c r="A636" s="28" t="s">
        <v>235</v>
      </c>
      <c r="B636" s="29" t="s">
        <v>48</v>
      </c>
      <c r="C636" s="28">
        <v>55307.506699999998</v>
      </c>
      <c r="E636" s="30">
        <f>+(C636-C$7)/C$8</f>
        <v>29655.444077727192</v>
      </c>
      <c r="F636" s="31">
        <f>ROUND(2*E636,0)/2</f>
        <v>29655.5</v>
      </c>
      <c r="G636" s="31">
        <f>+C636-(C$7+F636*C$8)</f>
        <v>-1.9281559500086587E-2</v>
      </c>
      <c r="I636" s="31"/>
      <c r="K636" s="30">
        <f>G636</f>
        <v>-1.9281559500086587E-2</v>
      </c>
      <c r="M636" s="31"/>
      <c r="N636" s="31"/>
      <c r="O636" s="31">
        <f ca="1">+C$11+C$12*F636</f>
        <v>-2.5423499830621293E-2</v>
      </c>
      <c r="P636" s="11">
        <f>+D$11+D$12*F636+D$13*F636^2</f>
        <v>-2.8256972801736059E-3</v>
      </c>
      <c r="Q636" s="96">
        <f>+C636-15018.5</f>
        <v>40289.006699999998</v>
      </c>
      <c r="R636" s="31">
        <f>+(U636-G636)^2</f>
        <v>3.7177853675537931E-4</v>
      </c>
    </row>
    <row r="637" spans="1:18" x14ac:dyDescent="0.2">
      <c r="A637" s="49" t="s">
        <v>236</v>
      </c>
      <c r="B637" s="42" t="s">
        <v>46</v>
      </c>
      <c r="C637" s="43">
        <v>55321.815699999999</v>
      </c>
      <c r="D637" s="43">
        <v>1E-4</v>
      </c>
      <c r="E637" s="30">
        <f>+(C637-C$7)/C$8</f>
        <v>29696.944445039815</v>
      </c>
      <c r="F637" s="31">
        <f>ROUND(2*E637,0)/2</f>
        <v>29697</v>
      </c>
      <c r="G637" s="31">
        <f>+C637-(C$7+F637*C$8)</f>
        <v>-1.9154913003148977E-2</v>
      </c>
      <c r="I637" s="31"/>
      <c r="K637" s="30">
        <f>G637</f>
        <v>-1.9154913003148977E-2</v>
      </c>
      <c r="M637" s="31"/>
      <c r="N637" s="31"/>
      <c r="O637" s="31">
        <f ca="1">+C$11+C$12*F637</f>
        <v>-2.5429000901584994E-2</v>
      </c>
      <c r="P637" s="11">
        <f>+D$11+D$12*F637+D$13*F637^2</f>
        <v>-2.8230072910878775E-3</v>
      </c>
      <c r="Q637" s="96">
        <f>+C637-15018.5</f>
        <v>40303.315699999999</v>
      </c>
      <c r="R637" s="31">
        <f>+(U637-G637)^2</f>
        <v>3.6691069215820577E-4</v>
      </c>
    </row>
    <row r="638" spans="1:18" x14ac:dyDescent="0.2">
      <c r="A638" s="37" t="s">
        <v>237</v>
      </c>
      <c r="B638" s="52" t="s">
        <v>48</v>
      </c>
      <c r="C638" s="37">
        <v>55327.848700000002</v>
      </c>
      <c r="D638" s="37">
        <v>2.9999999999999997E-4</v>
      </c>
      <c r="E638" s="30">
        <f>+(C638-C$7)/C$8</f>
        <v>29714.441944235925</v>
      </c>
      <c r="F638" s="31">
        <f>ROUND(2*E638,0)/2</f>
        <v>29714.5</v>
      </c>
      <c r="G638" s="31">
        <f>+C638-(C$7+F638*C$8)</f>
        <v>-2.0017170492792502E-2</v>
      </c>
      <c r="I638" s="31"/>
      <c r="K638" s="30">
        <f>G638</f>
        <v>-2.0017170492792502E-2</v>
      </c>
      <c r="L638" s="31"/>
      <c r="M638" s="31"/>
      <c r="N638" s="31"/>
      <c r="O638" s="31">
        <f ca="1">+C$11+C$12*F638</f>
        <v>-2.5431320630304628E-2</v>
      </c>
      <c r="P638" s="11">
        <f>+D$11+D$12*F638+D$13*F638^2</f>
        <v>-2.821867391893048E-3</v>
      </c>
      <c r="Q638" s="96">
        <f>+C638-15018.5</f>
        <v>40309.348700000002</v>
      </c>
      <c r="R638" s="31">
        <f>+(U638-G638)^2</f>
        <v>4.006871145375228E-4</v>
      </c>
    </row>
    <row r="639" spans="1:18" x14ac:dyDescent="0.2">
      <c r="A639" s="28" t="s">
        <v>235</v>
      </c>
      <c r="B639" s="29" t="s">
        <v>48</v>
      </c>
      <c r="C639" s="28">
        <v>55355.432500000003</v>
      </c>
      <c r="E639" s="30">
        <f>+(C639-C$7)/C$8</f>
        <v>29794.443190436068</v>
      </c>
      <c r="F639" s="31">
        <f>ROUND(2*E639,0)/2</f>
        <v>29794.5</v>
      </c>
      <c r="G639" s="31">
        <f>+C639-(C$7+F639*C$8)</f>
        <v>-1.9587490496633109E-2</v>
      </c>
      <c r="I639" s="31"/>
      <c r="K639" s="30">
        <f>G639</f>
        <v>-1.9587490496633109E-2</v>
      </c>
      <c r="M639" s="31"/>
      <c r="N639" s="31"/>
      <c r="O639" s="31">
        <f ca="1">+C$11+C$12*F639</f>
        <v>-2.5441925104451521E-2</v>
      </c>
      <c r="P639" s="11">
        <f>+D$11+D$12*F639+D$13*F639^2</f>
        <v>-2.8166143725296454E-3</v>
      </c>
      <c r="Q639" s="96">
        <f>+C639-15018.5</f>
        <v>40336.932500000003</v>
      </c>
      <c r="R639" s="31">
        <f>+(U639-G639)^2</f>
        <v>3.8366978395569236E-4</v>
      </c>
    </row>
    <row r="640" spans="1:18" x14ac:dyDescent="0.2">
      <c r="A640" s="49" t="s">
        <v>238</v>
      </c>
      <c r="B640" s="42" t="s">
        <v>48</v>
      </c>
      <c r="C640" s="43">
        <v>55386.463819999997</v>
      </c>
      <c r="D640" s="43">
        <v>5.9999999999999995E-4</v>
      </c>
      <c r="E640" s="30">
        <f>+(C640-C$7)/C$8</f>
        <v>29884.443272775519</v>
      </c>
      <c r="F640" s="31">
        <f>ROUND(2*E640,0)/2</f>
        <v>29884.5</v>
      </c>
      <c r="G640" s="31">
        <f>+C640-(C$7+F640*C$8)</f>
        <v>-1.9559100503101945E-2</v>
      </c>
      <c r="I640" s="31"/>
      <c r="K640" s="30">
        <f>G640</f>
        <v>-1.9559100503101945E-2</v>
      </c>
      <c r="L640" s="31"/>
      <c r="M640" s="31"/>
      <c r="N640" s="31"/>
      <c r="O640" s="31">
        <f ca="1">+C$11+C$12*F640</f>
        <v>-2.5453855137866778E-2</v>
      </c>
      <c r="P640" s="11">
        <f>+D$11+D$12*F640+D$13*F640^2</f>
        <v>-2.8106222398844296E-3</v>
      </c>
      <c r="Q640" s="96">
        <f>+C640-15018.5</f>
        <v>40367.963819999997</v>
      </c>
      <c r="R640" s="31">
        <f>+(U640-G640)^2</f>
        <v>3.8255841249044276E-4</v>
      </c>
    </row>
    <row r="641" spans="1:18" x14ac:dyDescent="0.2">
      <c r="A641" s="49" t="s">
        <v>238</v>
      </c>
      <c r="B641" s="42" t="s">
        <v>48</v>
      </c>
      <c r="C641" s="43">
        <v>55386.464319999999</v>
      </c>
      <c r="D641" s="43">
        <v>4.0000000000000002E-4</v>
      </c>
      <c r="E641" s="30">
        <f>+(C641-C$7)/C$8</f>
        <v>29884.44472292464</v>
      </c>
      <c r="F641" s="31">
        <f>ROUND(2*E641,0)/2</f>
        <v>29884.5</v>
      </c>
      <c r="G641" s="31">
        <f>+C641-(C$7+F641*C$8)</f>
        <v>-1.9059100501181092E-2</v>
      </c>
      <c r="I641" s="31"/>
      <c r="K641" s="30">
        <f>G641</f>
        <v>-1.9059100501181092E-2</v>
      </c>
      <c r="L641" s="31"/>
      <c r="M641" s="31"/>
      <c r="N641" s="31"/>
      <c r="O641" s="31">
        <f ca="1">+C$11+C$12*F641</f>
        <v>-2.5453855137866778E-2</v>
      </c>
      <c r="P641" s="11">
        <f>+D$11+D$12*F641+D$13*F641^2</f>
        <v>-2.8106222398844296E-3</v>
      </c>
      <c r="Q641" s="96">
        <f>+C641-15018.5</f>
        <v>40367.964319999999</v>
      </c>
      <c r="R641" s="31">
        <f>+(U641-G641)^2</f>
        <v>3.6324931191412138E-4</v>
      </c>
    </row>
    <row r="642" spans="1:18" x14ac:dyDescent="0.2">
      <c r="A642" s="49" t="s">
        <v>238</v>
      </c>
      <c r="B642" s="42" t="s">
        <v>48</v>
      </c>
      <c r="C642" s="43">
        <v>55386.464419999997</v>
      </c>
      <c r="D642" s="43">
        <v>2.9999999999999997E-4</v>
      </c>
      <c r="E642" s="30">
        <f>+(C642-C$7)/C$8</f>
        <v>29884.445012954453</v>
      </c>
      <c r="F642" s="31">
        <f>ROUND(2*E642,0)/2</f>
        <v>29884.5</v>
      </c>
      <c r="G642" s="31">
        <f>+C642-(C$7+F642*C$8)</f>
        <v>-1.8959100503707305E-2</v>
      </c>
      <c r="I642" s="31"/>
      <c r="K642" s="30">
        <f>G642</f>
        <v>-1.8959100503707305E-2</v>
      </c>
      <c r="L642" s="31"/>
      <c r="M642" s="31"/>
      <c r="N642" s="31"/>
      <c r="O642" s="31">
        <f ca="1">+C$11+C$12*F642</f>
        <v>-2.5453855137866778E-2</v>
      </c>
      <c r="P642" s="11">
        <f>+D$11+D$12*F642+D$13*F642^2</f>
        <v>-2.8106222398844296E-3</v>
      </c>
      <c r="Q642" s="96">
        <f>+C642-15018.5</f>
        <v>40367.964419999997</v>
      </c>
      <c r="R642" s="31">
        <f>+(U642-G642)^2</f>
        <v>3.5944749190967455E-4</v>
      </c>
    </row>
    <row r="643" spans="1:18" x14ac:dyDescent="0.2">
      <c r="A643" s="28" t="s">
        <v>239</v>
      </c>
      <c r="B643" s="29" t="s">
        <v>48</v>
      </c>
      <c r="C643" s="28">
        <v>55415.082999999999</v>
      </c>
      <c r="E643" s="30">
        <f>+(C643-C$7)/C$8</f>
        <v>29967.447429752669</v>
      </c>
      <c r="F643" s="31">
        <f>ROUND(2*E643,0)/2</f>
        <v>29967.5</v>
      </c>
      <c r="G643" s="31">
        <f>+C643-(C$7+F643*C$8)</f>
        <v>-1.8125807502656244E-2</v>
      </c>
      <c r="I643" s="31">
        <f>G643</f>
        <v>-1.8125807502656244E-2</v>
      </c>
      <c r="J643" s="17"/>
      <c r="K643" s="31"/>
      <c r="M643" s="31"/>
      <c r="N643" s="31"/>
      <c r="O643" s="31">
        <f ca="1">+C$11+C$12*F643</f>
        <v>-2.5464857279794178E-2</v>
      </c>
      <c r="P643" s="11">
        <f>+D$11+D$12*F643+D$13*F643^2</f>
        <v>-2.8050187492891579E-3</v>
      </c>
      <c r="Q643" s="96">
        <f>+C643-15018.5</f>
        <v>40396.582999999999</v>
      </c>
      <c r="R643" s="31">
        <f>+(U643-G643)^2</f>
        <v>3.2854489762334935E-4</v>
      </c>
    </row>
    <row r="644" spans="1:18" x14ac:dyDescent="0.2">
      <c r="A644" s="43" t="s">
        <v>240</v>
      </c>
      <c r="B644" s="42" t="s">
        <v>48</v>
      </c>
      <c r="C644" s="43">
        <v>55646.609199999999</v>
      </c>
      <c r="D644" s="43">
        <v>2.0000000000000001E-4</v>
      </c>
      <c r="E644" s="30">
        <f>+(C644-C$7)/C$8</f>
        <v>30638.942456833174</v>
      </c>
      <c r="F644" s="31">
        <f>ROUND(2*E644,0)/2</f>
        <v>30639</v>
      </c>
      <c r="G644" s="31">
        <f>+C644-(C$7+F644*C$8)</f>
        <v>-1.9840430999465752E-2</v>
      </c>
      <c r="I644" s="31"/>
      <c r="K644" s="30">
        <f>G644</f>
        <v>-1.9840430999465752E-2</v>
      </c>
      <c r="M644" s="31"/>
      <c r="N644" s="31"/>
      <c r="O644" s="31">
        <f ca="1">+C$11+C$12*F644</f>
        <v>-2.5553868584664671E-2</v>
      </c>
      <c r="P644" s="11">
        <f>+D$11+D$12*F644+D$13*F644^2</f>
        <v>-2.7569530344537033E-3</v>
      </c>
      <c r="Q644" s="96">
        <f>+C644-15018.5</f>
        <v>40628.109199999999</v>
      </c>
      <c r="R644" s="31">
        <f>+(U644-G644)^2</f>
        <v>3.9364270224456158E-4</v>
      </c>
    </row>
    <row r="645" spans="1:18" x14ac:dyDescent="0.2">
      <c r="A645" s="28" t="s">
        <v>241</v>
      </c>
      <c r="B645" s="29" t="s">
        <v>48</v>
      </c>
      <c r="C645" s="28">
        <v>55650.573900000003</v>
      </c>
      <c r="E645" s="30">
        <f>+(C645-C$7)/C$8</f>
        <v>30650.441269208917</v>
      </c>
      <c r="F645" s="31">
        <f>ROUND(2*E645,0)/2</f>
        <v>30650.5</v>
      </c>
      <c r="G645" s="31">
        <f>+C645-(C$7+F645*C$8)</f>
        <v>-2.0249914494343102E-2</v>
      </c>
      <c r="I645" s="31"/>
      <c r="K645" s="30">
        <f>G645</f>
        <v>-2.0249914494343102E-2</v>
      </c>
      <c r="M645" s="31"/>
      <c r="N645" s="31"/>
      <c r="O645" s="31">
        <f ca="1">+C$11+C$12*F645</f>
        <v>-2.5555392977823287E-2</v>
      </c>
      <c r="P645" s="11">
        <f>+D$11+D$12*F645+D$13*F645^2</f>
        <v>-2.7560875233858147E-3</v>
      </c>
      <c r="Q645" s="96">
        <f>+C645-15018.5</f>
        <v>40632.073900000003</v>
      </c>
      <c r="R645" s="31">
        <f>+(U645-G645)^2</f>
        <v>4.1005903702820683E-4</v>
      </c>
    </row>
    <row r="646" spans="1:18" x14ac:dyDescent="0.2">
      <c r="A646" s="28" t="s">
        <v>242</v>
      </c>
      <c r="B646" s="29" t="s">
        <v>46</v>
      </c>
      <c r="C646" s="28">
        <v>55693.5</v>
      </c>
      <c r="E646" s="30">
        <f>+(C646-C$7)/C$8</f>
        <v>30774.939760878366</v>
      </c>
      <c r="F646" s="31">
        <f>ROUND(2*E646,0)/2</f>
        <v>30775</v>
      </c>
      <c r="G646" s="31">
        <f>+C646-(C$7+F646*C$8)</f>
        <v>-2.0769974995346274E-2</v>
      </c>
      <c r="I646" s="31">
        <f>G646</f>
        <v>-2.0769974995346274E-2</v>
      </c>
      <c r="J646" s="17"/>
      <c r="K646" s="31"/>
      <c r="M646" s="31"/>
      <c r="N646" s="31"/>
      <c r="O646" s="31">
        <f ca="1">+C$11+C$12*F646</f>
        <v>-2.5571896190714389E-2</v>
      </c>
      <c r="P646" s="11">
        <f>+D$11+D$12*F646+D$13*F646^2</f>
        <v>-2.7466261409497452E-3</v>
      </c>
      <c r="Q646" s="96">
        <f>+C646-15018.5</f>
        <v>40675</v>
      </c>
      <c r="R646" s="31">
        <f>+(U646-G646)^2</f>
        <v>4.3139186130730948E-4</v>
      </c>
    </row>
    <row r="647" spans="1:18" x14ac:dyDescent="0.2">
      <c r="A647" s="49" t="s">
        <v>243</v>
      </c>
      <c r="B647" s="42" t="s">
        <v>48</v>
      </c>
      <c r="C647" s="43">
        <v>55705.396769999999</v>
      </c>
      <c r="D647" s="43">
        <v>2.0000000000000001E-4</v>
      </c>
      <c r="E647" s="30">
        <f>+(C647-C$7)/C$8</f>
        <v>30809.443941801819</v>
      </c>
      <c r="F647" s="31">
        <f>ROUND(2*E647,0)/2</f>
        <v>30809.5</v>
      </c>
      <c r="G647" s="31">
        <f>+C647-(C$7+F647*C$8)</f>
        <v>-1.9328425500134472E-2</v>
      </c>
      <c r="I647" s="31"/>
      <c r="K647" s="30">
        <f>G647</f>
        <v>-1.9328425500134472E-2</v>
      </c>
      <c r="L647" s="31"/>
      <c r="M647" s="31"/>
      <c r="N647" s="31"/>
      <c r="O647" s="31">
        <f ca="1">+C$11+C$12*F647</f>
        <v>-2.5576469370190237E-2</v>
      </c>
      <c r="P647" s="11">
        <f>+D$11+D$12*F647+D$13*F647^2</f>
        <v>-2.7439747384745555E-3</v>
      </c>
      <c r="Q647" s="96">
        <f>+C647-15018.5</f>
        <v>40686.896769999999</v>
      </c>
      <c r="R647" s="31">
        <f>+(U647-G647)^2</f>
        <v>3.735880323142485E-4</v>
      </c>
    </row>
    <row r="648" spans="1:18" x14ac:dyDescent="0.2">
      <c r="A648" s="49" t="s">
        <v>243</v>
      </c>
      <c r="B648" s="42" t="s">
        <v>48</v>
      </c>
      <c r="C648" s="43">
        <v>55705.397069999999</v>
      </c>
      <c r="D648" s="43">
        <v>5.0000000000000001E-4</v>
      </c>
      <c r="E648" s="30">
        <f>+(C648-C$7)/C$8</f>
        <v>30809.444811891288</v>
      </c>
      <c r="F648" s="31">
        <f>ROUND(2*E648,0)/2</f>
        <v>30809.5</v>
      </c>
      <c r="G648" s="31">
        <f>+C648-(C$7+F648*C$8)</f>
        <v>-1.9028425500437152E-2</v>
      </c>
      <c r="I648" s="31"/>
      <c r="K648" s="30">
        <f>G648</f>
        <v>-1.9028425500437152E-2</v>
      </c>
      <c r="L648" s="31"/>
      <c r="M648" s="31"/>
      <c r="N648" s="31"/>
      <c r="O648" s="31">
        <f ca="1">+C$11+C$12*F648</f>
        <v>-2.5576469370190237E-2</v>
      </c>
      <c r="P648" s="11">
        <f>+D$11+D$12*F648+D$13*F648^2</f>
        <v>-2.7439747384745555E-3</v>
      </c>
      <c r="Q648" s="96">
        <f>+C648-15018.5</f>
        <v>40686.897069999999</v>
      </c>
      <c r="R648" s="31">
        <f>+(U648-G648)^2</f>
        <v>3.6208097702568684E-4</v>
      </c>
    </row>
    <row r="649" spans="1:18" x14ac:dyDescent="0.2">
      <c r="A649" s="49" t="s">
        <v>243</v>
      </c>
      <c r="B649" s="42" t="s">
        <v>48</v>
      </c>
      <c r="C649" s="43">
        <v>55705.397270000001</v>
      </c>
      <c r="D649" s="43">
        <v>2.9999999999999997E-4</v>
      </c>
      <c r="E649" s="30">
        <f>+(C649-C$7)/C$8</f>
        <v>30809.44539195094</v>
      </c>
      <c r="F649" s="31">
        <f>ROUND(2*E649,0)/2</f>
        <v>30809.5</v>
      </c>
      <c r="G649" s="31">
        <f>+C649-(C$7+F649*C$8)</f>
        <v>-1.8828425498213619E-2</v>
      </c>
      <c r="I649" s="31"/>
      <c r="K649" s="30">
        <f>G649</f>
        <v>-1.8828425498213619E-2</v>
      </c>
      <c r="L649" s="31"/>
      <c r="M649" s="31"/>
      <c r="N649" s="31"/>
      <c r="O649" s="31">
        <f ca="1">+C$11+C$12*F649</f>
        <v>-2.5576469370190237E-2</v>
      </c>
      <c r="P649" s="11">
        <f>+D$11+D$12*F649+D$13*F649^2</f>
        <v>-2.7439747384745555E-3</v>
      </c>
      <c r="Q649" s="96">
        <f>+C649-15018.5</f>
        <v>40686.897270000001</v>
      </c>
      <c r="R649" s="31">
        <f>+(U649-G649)^2</f>
        <v>3.5450960674178076E-4</v>
      </c>
    </row>
    <row r="650" spans="1:18" x14ac:dyDescent="0.2">
      <c r="A650" s="49" t="s">
        <v>243</v>
      </c>
      <c r="B650" s="42" t="s">
        <v>46</v>
      </c>
      <c r="C650" s="43">
        <v>55711.429360000002</v>
      </c>
      <c r="D650" s="43">
        <v>2.0000000000000001E-4</v>
      </c>
      <c r="E650" s="30">
        <f>+(C650-C$7)/C$8</f>
        <v>30826.940251875658</v>
      </c>
      <c r="F650" s="31">
        <f>ROUND(2*E650,0)/2</f>
        <v>30827</v>
      </c>
      <c r="G650" s="31">
        <f>+C650-(C$7+F650*C$8)</f>
        <v>-2.060068299761042E-2</v>
      </c>
      <c r="I650" s="31"/>
      <c r="K650" s="30">
        <f>G650</f>
        <v>-2.060068299761042E-2</v>
      </c>
      <c r="L650" s="31"/>
      <c r="M650" s="31"/>
      <c r="N650" s="31"/>
      <c r="O650" s="31">
        <f ca="1">+C$11+C$12*F650</f>
        <v>-2.5578789098909871E-2</v>
      </c>
      <c r="P650" s="11">
        <f>+D$11+D$12*F650+D$13*F650^2</f>
        <v>-2.7426249181537266E-3</v>
      </c>
      <c r="Q650" s="96">
        <f>+C650-15018.5</f>
        <v>40692.929360000002</v>
      </c>
      <c r="R650" s="31">
        <f>+(U650-G650)^2</f>
        <v>4.2438813996803504E-4</v>
      </c>
    </row>
    <row r="651" spans="1:18" x14ac:dyDescent="0.2">
      <c r="A651" s="49" t="s">
        <v>243</v>
      </c>
      <c r="B651" s="42" t="s">
        <v>46</v>
      </c>
      <c r="C651" s="43">
        <v>55711.429559999997</v>
      </c>
      <c r="D651" s="43">
        <v>2.0000000000000001E-4</v>
      </c>
      <c r="E651" s="30">
        <f>+(C651-C$7)/C$8</f>
        <v>30826.940831935288</v>
      </c>
      <c r="F651" s="31">
        <f>ROUND(2*E651,0)/2</f>
        <v>30827</v>
      </c>
      <c r="G651" s="31">
        <f>+C651-(C$7+F651*C$8)</f>
        <v>-2.0400683002662845E-2</v>
      </c>
      <c r="I651" s="31"/>
      <c r="K651" s="30">
        <f>G651</f>
        <v>-2.0400683002662845E-2</v>
      </c>
      <c r="L651" s="31"/>
      <c r="M651" s="31"/>
      <c r="N651" s="31"/>
      <c r="O651" s="31">
        <f ca="1">+C$11+C$12*F651</f>
        <v>-2.5578789098909871E-2</v>
      </c>
      <c r="P651" s="11">
        <f>+D$11+D$12*F651+D$13*F651^2</f>
        <v>-2.7426249181537266E-3</v>
      </c>
      <c r="Q651" s="96">
        <f>+C651-15018.5</f>
        <v>40692.929559999997</v>
      </c>
      <c r="R651" s="31">
        <f>+(U651-G651)^2</f>
        <v>4.1618786697513669E-4</v>
      </c>
    </row>
    <row r="652" spans="1:18" x14ac:dyDescent="0.2">
      <c r="A652" s="28" t="s">
        <v>244</v>
      </c>
      <c r="B652" s="29" t="s">
        <v>46</v>
      </c>
      <c r="C652" s="28">
        <v>55754.183599999997</v>
      </c>
      <c r="E652" s="30">
        <f>+(C652-C$7)/C$8</f>
        <v>30950.940298292015</v>
      </c>
      <c r="F652" s="31">
        <f>ROUND(2*E652,0)/2</f>
        <v>30951</v>
      </c>
      <c r="G652" s="31">
        <f>+C652-(C$7+F652*C$8)</f>
        <v>-2.0584678997693118E-2</v>
      </c>
      <c r="I652" s="31"/>
      <c r="K652" s="30">
        <f>G652</f>
        <v>-2.0584678997693118E-2</v>
      </c>
      <c r="M652" s="31"/>
      <c r="N652" s="31"/>
      <c r="O652" s="31">
        <f ca="1">+C$11+C$12*F652</f>
        <v>-2.5595226033837556E-2</v>
      </c>
      <c r="P652" s="11">
        <f>+D$11+D$12*F652+D$13*F652^2</f>
        <v>-2.7329658824530841E-3</v>
      </c>
      <c r="Q652" s="96">
        <f>+C652-15018.5</f>
        <v>40735.683599999997</v>
      </c>
      <c r="R652" s="31">
        <f>+(U652-G652)^2</f>
        <v>4.2372900943806813E-4</v>
      </c>
    </row>
    <row r="653" spans="1:18" x14ac:dyDescent="0.2">
      <c r="A653" s="28" t="s">
        <v>244</v>
      </c>
      <c r="B653" s="29" t="s">
        <v>48</v>
      </c>
      <c r="C653" s="28">
        <v>55768.148999999998</v>
      </c>
      <c r="E653" s="30">
        <f>+(C653-C$7)/C$8</f>
        <v>30991.444123134261</v>
      </c>
      <c r="F653" s="31">
        <f>ROUND(2*E653,0)/2</f>
        <v>30991.5</v>
      </c>
      <c r="G653" s="31">
        <f>+C653-(C$7+F653*C$8)</f>
        <v>-1.9265903501946013E-2</v>
      </c>
      <c r="I653" s="31">
        <f>G653</f>
        <v>-1.9265903501946013E-2</v>
      </c>
      <c r="J653" s="17"/>
      <c r="K653" s="31"/>
      <c r="M653" s="31"/>
      <c r="N653" s="31"/>
      <c r="O653" s="31">
        <f ca="1">+C$11+C$12*F653</f>
        <v>-2.5600594548874422E-2</v>
      </c>
      <c r="P653" s="11">
        <f>+D$11+D$12*F653+D$13*F653^2</f>
        <v>-2.7297751990200091E-3</v>
      </c>
      <c r="Q653" s="96">
        <f>+C653-15018.5</f>
        <v>40749.648999999998</v>
      </c>
      <c r="R653" s="31">
        <f>+(U653-G653)^2</f>
        <v>3.7117503774629568E-4</v>
      </c>
    </row>
    <row r="654" spans="1:18" x14ac:dyDescent="0.2">
      <c r="A654" s="49" t="s">
        <v>243</v>
      </c>
      <c r="B654" s="42" t="s">
        <v>46</v>
      </c>
      <c r="C654" s="43">
        <v>55817.280189999998</v>
      </c>
      <c r="D654" s="43">
        <v>2.0000000000000001E-4</v>
      </c>
      <c r="E654" s="30">
        <f>+(C654-C$7)/C$8</f>
        <v>31133.93922632149</v>
      </c>
      <c r="F654" s="31">
        <f>ROUND(2*E654,0)/2</f>
        <v>31134</v>
      </c>
      <c r="G654" s="31">
        <f>+C654-(C$7+F654*C$8)</f>
        <v>-2.0954286002961453E-2</v>
      </c>
      <c r="I654" s="31"/>
      <c r="K654" s="30">
        <f>G654</f>
        <v>-2.0954286002961453E-2</v>
      </c>
      <c r="L654" s="31"/>
      <c r="M654" s="31"/>
      <c r="N654" s="31"/>
      <c r="O654" s="31">
        <f ca="1">+C$11+C$12*F654</f>
        <v>-2.5619483768448578E-2</v>
      </c>
      <c r="P654" s="11">
        <f>+D$11+D$12*F654+D$13*F654^2</f>
        <v>-2.7184081304014382E-3</v>
      </c>
      <c r="Q654" s="96">
        <f>+C654-15018.5</f>
        <v>40798.780189999998</v>
      </c>
      <c r="R654" s="31">
        <f>+(U654-G654)^2</f>
        <v>4.3908210189390627E-4</v>
      </c>
    </row>
    <row r="655" spans="1:18" x14ac:dyDescent="0.2">
      <c r="A655" s="49" t="s">
        <v>243</v>
      </c>
      <c r="B655" s="42" t="s">
        <v>48</v>
      </c>
      <c r="C655" s="43">
        <v>55822.279190000001</v>
      </c>
      <c r="D655" s="43">
        <v>2.0000000000000001E-4</v>
      </c>
      <c r="E655" s="30">
        <f>+(C655-C$7)/C$8</f>
        <v>31148.437817152153</v>
      </c>
      <c r="F655" s="31">
        <f>ROUND(2*E655,0)/2</f>
        <v>31148.5</v>
      </c>
      <c r="G655" s="31">
        <f>+C655-(C$7+F655*C$8)</f>
        <v>-2.144015649537323E-2</v>
      </c>
      <c r="I655" s="31"/>
      <c r="K655" s="30">
        <f>G655</f>
        <v>-2.144015649537323E-2</v>
      </c>
      <c r="L655" s="31"/>
      <c r="M655" s="31"/>
      <c r="N655" s="31"/>
      <c r="O655" s="31">
        <f ca="1">+C$11+C$12*F655</f>
        <v>-2.5621405829387701E-2</v>
      </c>
      <c r="P655" s="11">
        <f>+D$11+D$12*F655+D$13*F655^2</f>
        <v>-2.7172392081725319E-3</v>
      </c>
      <c r="Q655" s="96">
        <f>+C655-15018.5</f>
        <v>40803.779190000001</v>
      </c>
      <c r="R655" s="31">
        <f>+(U655-G655)^2</f>
        <v>4.5968031054609493E-4</v>
      </c>
    </row>
    <row r="656" spans="1:18" x14ac:dyDescent="0.2">
      <c r="A656" s="49" t="s">
        <v>243</v>
      </c>
      <c r="B656" s="42" t="s">
        <v>48</v>
      </c>
      <c r="C656" s="43">
        <v>55822.279289999999</v>
      </c>
      <c r="D656" s="43">
        <v>2.0000000000000001E-4</v>
      </c>
      <c r="E656" s="30">
        <f>+(C656-C$7)/C$8</f>
        <v>31148.438107181966</v>
      </c>
      <c r="F656" s="31">
        <f>ROUND(2*E656,0)/2</f>
        <v>31148.5</v>
      </c>
      <c r="G656" s="31">
        <f>+C656-(C$7+F656*C$8)</f>
        <v>-2.1340156497899443E-2</v>
      </c>
      <c r="I656" s="31"/>
      <c r="K656" s="30">
        <f>G656</f>
        <v>-2.1340156497899443E-2</v>
      </c>
      <c r="L656" s="31"/>
      <c r="M656" s="31"/>
      <c r="N656" s="31"/>
      <c r="O656" s="31">
        <f ca="1">+C$11+C$12*F656</f>
        <v>-2.5621405829387701E-2</v>
      </c>
      <c r="P656" s="11">
        <f>+D$11+D$12*F656+D$13*F656^2</f>
        <v>-2.7172392081725319E-3</v>
      </c>
      <c r="Q656" s="96">
        <f>+C656-15018.5</f>
        <v>40803.779289999999</v>
      </c>
      <c r="R656" s="31">
        <f>+(U656-G656)^2</f>
        <v>4.5540227935483981E-4</v>
      </c>
    </row>
    <row r="657" spans="1:21" x14ac:dyDescent="0.2">
      <c r="A657" s="49" t="s">
        <v>243</v>
      </c>
      <c r="B657" s="42" t="s">
        <v>46</v>
      </c>
      <c r="C657" s="43">
        <v>56072.424830000004</v>
      </c>
      <c r="D657" s="43">
        <v>2.0000000000000001E-4</v>
      </c>
      <c r="E657" s="30">
        <f>+(C657-C$7)/C$8</f>
        <v>31873.934773029596</v>
      </c>
      <c r="F657" s="31">
        <f>ROUND(2*E657,0)/2</f>
        <v>31874</v>
      </c>
      <c r="G657" s="31">
        <f>+C657-(C$7+F657*C$8)</f>
        <v>-2.2489745992061216E-2</v>
      </c>
      <c r="I657" s="31"/>
      <c r="K657" s="30">
        <f>G657</f>
        <v>-2.2489745992061216E-2</v>
      </c>
      <c r="L657" s="31"/>
      <c r="M657" s="31"/>
      <c r="N657" s="31"/>
      <c r="O657" s="31">
        <f ca="1">+C$11+C$12*F657</f>
        <v>-2.5717575154307348E-2</v>
      </c>
      <c r="P657" s="11">
        <f>+D$11+D$12*F657+D$13*F657^2</f>
        <v>-2.6558583979266895E-3</v>
      </c>
      <c r="Q657" s="96">
        <f>+C657-15018.5</f>
        <v>41053.924830000004</v>
      </c>
      <c r="R657" s="31">
        <f>+(U657-G657)^2</f>
        <v>5.0578867478743357E-4</v>
      </c>
    </row>
    <row r="658" spans="1:21" x14ac:dyDescent="0.2">
      <c r="A658" s="49" t="s">
        <v>243</v>
      </c>
      <c r="B658" s="42" t="s">
        <v>46</v>
      </c>
      <c r="C658" s="43">
        <v>56072.425029999999</v>
      </c>
      <c r="D658" s="43">
        <v>2.0000000000000001E-4</v>
      </c>
      <c r="E658" s="30">
        <f>+(C658-C$7)/C$8</f>
        <v>31873.935353089226</v>
      </c>
      <c r="F658" s="31">
        <f>ROUND(2*E658,0)/2</f>
        <v>31874</v>
      </c>
      <c r="G658" s="31">
        <f>+C658-(C$7+F658*C$8)</f>
        <v>-2.2289745997113641E-2</v>
      </c>
      <c r="I658" s="31"/>
      <c r="K658" s="30">
        <f>G658</f>
        <v>-2.2289745997113641E-2</v>
      </c>
      <c r="L658" s="31"/>
      <c r="M658" s="31"/>
      <c r="N658" s="31"/>
      <c r="O658" s="31">
        <f ca="1">+C$11+C$12*F658</f>
        <v>-2.5717575154307348E-2</v>
      </c>
      <c r="P658" s="11">
        <f>+D$11+D$12*F658+D$13*F658^2</f>
        <v>-2.6558583979266895E-3</v>
      </c>
      <c r="Q658" s="96">
        <f>+C658-15018.5</f>
        <v>41053.925029999999</v>
      </c>
      <c r="R658" s="31">
        <f>+(U658-G658)^2</f>
        <v>4.9683277661584358E-4</v>
      </c>
    </row>
    <row r="659" spans="1:21" x14ac:dyDescent="0.2">
      <c r="A659" s="49" t="s">
        <v>243</v>
      </c>
      <c r="B659" s="42" t="s">
        <v>46</v>
      </c>
      <c r="C659" s="43">
        <v>56072.425029999999</v>
      </c>
      <c r="D659" s="43">
        <v>2.9999999999999997E-4</v>
      </c>
      <c r="E659" s="30">
        <f>+(C659-C$7)/C$8</f>
        <v>31873.935353089226</v>
      </c>
      <c r="F659" s="31">
        <f>ROUND(2*E659,0)/2</f>
        <v>31874</v>
      </c>
      <c r="G659" s="31">
        <f>+C659-(C$7+F659*C$8)</f>
        <v>-2.2289745997113641E-2</v>
      </c>
      <c r="I659" s="31"/>
      <c r="K659" s="30">
        <f>G659</f>
        <v>-2.2289745997113641E-2</v>
      </c>
      <c r="L659" s="31"/>
      <c r="M659" s="31"/>
      <c r="N659" s="31"/>
      <c r="O659" s="31">
        <f ca="1">+C$11+C$12*F659</f>
        <v>-2.5717575154307348E-2</v>
      </c>
      <c r="P659" s="11">
        <f>+D$11+D$12*F659+D$13*F659^2</f>
        <v>-2.6558583979266895E-3</v>
      </c>
      <c r="Q659" s="96">
        <f>+C659-15018.5</f>
        <v>41053.925029999999</v>
      </c>
      <c r="R659" s="31">
        <f>+(U659-G659)^2</f>
        <v>4.9683277661584358E-4</v>
      </c>
    </row>
    <row r="660" spans="1:21" x14ac:dyDescent="0.2">
      <c r="A660" s="43" t="s">
        <v>245</v>
      </c>
      <c r="B660" s="42" t="s">
        <v>46</v>
      </c>
      <c r="C660" s="43">
        <v>56073.803599999999</v>
      </c>
      <c r="D660" s="30"/>
      <c r="E660" s="30">
        <f>+(C660-C$7)/C$8</f>
        <v>31877.933617214334</v>
      </c>
      <c r="F660" s="31">
        <f>ROUND(2*E660,0)/2</f>
        <v>31878</v>
      </c>
      <c r="G660" s="31">
        <f>+C660-(C$7+F660*C$8)</f>
        <v>-2.288826199946925E-2</v>
      </c>
      <c r="I660" s="31"/>
      <c r="K660" s="30">
        <f>G660</f>
        <v>-2.288826199946925E-2</v>
      </c>
      <c r="M660" s="31"/>
      <c r="N660" s="31"/>
      <c r="O660" s="31">
        <f ca="1">+C$11+C$12*F660</f>
        <v>-2.5718105378014691E-2</v>
      </c>
      <c r="P660" s="11">
        <f>+D$11+D$12*F660+D$13*F660^2</f>
        <v>-2.6555042469559387E-3</v>
      </c>
      <c r="Q660" s="96">
        <f>+C660-15018.5</f>
        <v>41055.303599999999</v>
      </c>
      <c r="R660" s="31">
        <f>+(U660-G660)^2</f>
        <v>5.238725373563481E-4</v>
      </c>
    </row>
    <row r="661" spans="1:21" x14ac:dyDescent="0.2">
      <c r="A661" s="49" t="s">
        <v>246</v>
      </c>
      <c r="B661" s="42" t="s">
        <v>46</v>
      </c>
      <c r="C661" s="43">
        <v>56073.803699999997</v>
      </c>
      <c r="D661" s="43">
        <v>2.0000000000000001E-4</v>
      </c>
      <c r="E661" s="30">
        <f>+(C661-C$7)/C$8</f>
        <v>31877.933907244151</v>
      </c>
      <c r="F661" s="31">
        <f>ROUND(2*E661,0)/2</f>
        <v>31878</v>
      </c>
      <c r="G661" s="31">
        <f>+C661-(C$7+F661*C$8)</f>
        <v>-2.2788262001995463E-2</v>
      </c>
      <c r="I661" s="31"/>
      <c r="K661" s="30">
        <f>G661</f>
        <v>-2.2788262001995463E-2</v>
      </c>
      <c r="M661" s="31"/>
      <c r="N661" s="31"/>
      <c r="O661" s="31">
        <f ca="1">+C$11+C$12*F661</f>
        <v>-2.5718105378014691E-2</v>
      </c>
      <c r="P661" s="11">
        <f>+D$11+D$12*F661+D$13*F661^2</f>
        <v>-2.6555042469559387E-3</v>
      </c>
      <c r="Q661" s="96">
        <f>+C661-15018.5</f>
        <v>41055.303699999997</v>
      </c>
      <c r="R661" s="31">
        <f>+(U661-G661)^2</f>
        <v>5.1930488507159029E-4</v>
      </c>
    </row>
    <row r="662" spans="1:21" x14ac:dyDescent="0.2">
      <c r="A662" s="43" t="s">
        <v>247</v>
      </c>
      <c r="B662" s="42" t="s">
        <v>46</v>
      </c>
      <c r="C662" s="43">
        <v>56076.908199999998</v>
      </c>
      <c r="D662" s="43">
        <v>4.0000000000000002E-4</v>
      </c>
      <c r="E662" s="30">
        <f>+(C662-C$7)/C$8</f>
        <v>31886.937883086073</v>
      </c>
      <c r="F662" s="31">
        <f>ROUND(2*E662,0)/2</f>
        <v>31887</v>
      </c>
      <c r="G662" s="31">
        <f>+C662-(C$7+F662*C$8)</f>
        <v>-2.1417422998638358E-2</v>
      </c>
      <c r="I662" s="31"/>
      <c r="K662" s="30">
        <f>G662</f>
        <v>-2.1417422998638358E-2</v>
      </c>
      <c r="M662" s="31"/>
      <c r="N662" s="31"/>
      <c r="O662" s="31">
        <f ca="1">+C$11+C$12*F662</f>
        <v>-2.5719298381356219E-2</v>
      </c>
      <c r="P662" s="11">
        <f>+D$11+D$12*F662+D$13*F662^2</f>
        <v>-2.6547067764975153E-3</v>
      </c>
      <c r="Q662" s="96">
        <f>+C662-15018.5</f>
        <v>41058.408199999998</v>
      </c>
      <c r="R662" s="31">
        <f>+(U662-G662)^2</f>
        <v>4.5870600790260329E-4</v>
      </c>
    </row>
    <row r="663" spans="1:21" x14ac:dyDescent="0.2">
      <c r="A663" s="43" t="s">
        <v>241</v>
      </c>
      <c r="B663" s="42" t="s">
        <v>46</v>
      </c>
      <c r="C663" s="43">
        <v>56160.346899999997</v>
      </c>
      <c r="D663" s="30"/>
      <c r="E663" s="30">
        <f>+(C663-C$7)/C$8</f>
        <v>32128.93499665707</v>
      </c>
      <c r="F663" s="31">
        <f>ROUND(2*E663,0)/2</f>
        <v>32129</v>
      </c>
      <c r="G663" s="31">
        <f>+C663-(C$7+F663*C$8)</f>
        <v>-2.2412641003029421E-2</v>
      </c>
      <c r="I663" s="31"/>
      <c r="K663" s="30">
        <f>G663</f>
        <v>-2.2412641003029421E-2</v>
      </c>
      <c r="M663" s="31"/>
      <c r="N663" s="31"/>
      <c r="O663" s="31">
        <f ca="1">+C$11+C$12*F663</f>
        <v>-2.5751376915650572E-2</v>
      </c>
      <c r="P663" s="11">
        <f>+D$11+D$12*F663+D$13*F663^2</f>
        <v>-2.632936207687865E-3</v>
      </c>
      <c r="Q663" s="96">
        <f>+C663-15018.5</f>
        <v>41141.846899999997</v>
      </c>
      <c r="R663" s="31">
        <f>+(U663-G663)^2</f>
        <v>5.0232647673067565E-4</v>
      </c>
    </row>
    <row r="664" spans="1:21" x14ac:dyDescent="0.2">
      <c r="A664" s="43" t="s">
        <v>248</v>
      </c>
      <c r="B664" s="42"/>
      <c r="C664" s="43">
        <v>56444.455679999999</v>
      </c>
      <c r="D664" s="43" t="s">
        <v>249</v>
      </c>
      <c r="E664" s="30">
        <f>+(C664-C$7)/C$8</f>
        <v>32952.935187218274</v>
      </c>
      <c r="F664" s="31">
        <f>ROUND(2*E664,0)/2</f>
        <v>32953</v>
      </c>
      <c r="G664" s="31">
        <f>+C664-(C$7+F664*C$8)</f>
        <v>-2.2346936995745637E-2</v>
      </c>
      <c r="I664" s="31"/>
      <c r="K664" s="30">
        <f>G664</f>
        <v>-2.2346936995745637E-2</v>
      </c>
      <c r="L664" s="31"/>
      <c r="M664" s="31"/>
      <c r="N664" s="31"/>
      <c r="O664" s="31">
        <f ca="1">+C$11+C$12*F664</f>
        <v>-2.5860602999363581E-2</v>
      </c>
      <c r="P664" s="11">
        <f>+D$11+D$12*F664+D$13*F664^2</f>
        <v>-2.5540727478954245E-3</v>
      </c>
      <c r="Q664" s="96">
        <f>+C664-15018.5</f>
        <v>41425.955679999999</v>
      </c>
      <c r="R664" s="31">
        <f>+(U664-G664)^2</f>
        <v>4.9938559309182498E-4</v>
      </c>
    </row>
    <row r="665" spans="1:21" x14ac:dyDescent="0.2">
      <c r="A665" s="43" t="s">
        <v>250</v>
      </c>
      <c r="B665" s="42" t="s">
        <v>46</v>
      </c>
      <c r="C665" s="43">
        <v>56463.419199999997</v>
      </c>
      <c r="D665" s="43">
        <v>4.0000000000000002E-4</v>
      </c>
      <c r="E665" s="30">
        <f>+(C665-C$7)/C$8</f>
        <v>33007.935050628716</v>
      </c>
      <c r="F665" s="31">
        <f>ROUND(2*E665,0)/2</f>
        <v>33008</v>
      </c>
      <c r="G665" s="31">
        <f>+C665-(C$7+F665*C$8)</f>
        <v>-2.239403199928347E-2</v>
      </c>
      <c r="I665" s="31"/>
      <c r="K665" s="30">
        <f>G665</f>
        <v>-2.239403199928347E-2</v>
      </c>
      <c r="L665" s="31"/>
      <c r="M665" s="31"/>
      <c r="N665" s="31"/>
      <c r="O665" s="31">
        <f ca="1">+C$11+C$12*F665</f>
        <v>-2.5867893575339571E-2</v>
      </c>
      <c r="P665" s="11">
        <f>+D$11+D$12*F665+D$13*F665^2</f>
        <v>-2.5485481642221553E-3</v>
      </c>
      <c r="Q665" s="96">
        <f>+C665-15018.5</f>
        <v>41444.919199999997</v>
      </c>
      <c r="R665" s="31">
        <f>+(U665-G665)^2</f>
        <v>5.0149266918493205E-4</v>
      </c>
    </row>
    <row r="666" spans="1:21" x14ac:dyDescent="0.2">
      <c r="A666" s="49" t="s">
        <v>251</v>
      </c>
      <c r="B666" s="42" t="s">
        <v>48</v>
      </c>
      <c r="C666" s="43">
        <v>56486.692600000002</v>
      </c>
      <c r="D666" s="43">
        <v>2.9999999999999997E-4</v>
      </c>
      <c r="E666" s="30">
        <f>+(C666-C$7)/C$8</f>
        <v>33075.434851356491</v>
      </c>
      <c r="F666" s="31">
        <f>ROUND(2*E666,0)/2</f>
        <v>33075.5</v>
      </c>
      <c r="G666" s="31">
        <f>+C666-(C$7+F666*C$8)</f>
        <v>-2.2462739500042517E-2</v>
      </c>
      <c r="I666" s="31"/>
      <c r="K666" s="30">
        <f>G666</f>
        <v>-2.2462739500042517E-2</v>
      </c>
      <c r="M666" s="31"/>
      <c r="N666" s="31"/>
      <c r="O666" s="31">
        <f ca="1">+C$11+C$12*F666</f>
        <v>-2.5876841100401012E-2</v>
      </c>
      <c r="P666" s="11">
        <f>+D$11+D$12*F666+D$13*F666^2</f>
        <v>-2.5417234145944448E-3</v>
      </c>
      <c r="Q666" s="96">
        <f>+C666-15018.5</f>
        <v>41468.192600000002</v>
      </c>
      <c r="R666" s="31">
        <f>+(U666-G666)^2</f>
        <v>5.0457466584677034E-4</v>
      </c>
    </row>
    <row r="667" spans="1:21" x14ac:dyDescent="0.2">
      <c r="A667" s="49" t="s">
        <v>251</v>
      </c>
      <c r="B667" s="42" t="s">
        <v>46</v>
      </c>
      <c r="C667" s="43">
        <v>56520.655500000001</v>
      </c>
      <c r="D667" s="43">
        <v>2.0000000000000001E-4</v>
      </c>
      <c r="E667" s="30">
        <f>+(C667-C$7)/C$8</f>
        <v>33173.937389968676</v>
      </c>
      <c r="F667" s="31">
        <f>ROUND(2*E667,0)/2</f>
        <v>33174</v>
      </c>
      <c r="G667" s="31">
        <f>+C667-(C$7+F667*C$8)</f>
        <v>-2.1587445997283794E-2</v>
      </c>
      <c r="I667" s="31"/>
      <c r="K667" s="30">
        <f>G667</f>
        <v>-2.1587445997283794E-2</v>
      </c>
      <c r="M667" s="31"/>
      <c r="N667" s="31"/>
      <c r="O667" s="31">
        <f ca="1">+C$11+C$12*F667</f>
        <v>-2.5889897859194374E-2</v>
      </c>
      <c r="P667" s="11">
        <f>+D$11+D$12*F667+D$13*F667^2</f>
        <v>-2.5316761834610511E-3</v>
      </c>
      <c r="Q667" s="96">
        <f>+C667-15018.5</f>
        <v>41502.155500000001</v>
      </c>
      <c r="R667" s="31">
        <f>+(U667-G667)^2</f>
        <v>4.660178246856441E-4</v>
      </c>
    </row>
    <row r="668" spans="1:21" x14ac:dyDescent="0.2">
      <c r="A668" s="43" t="s">
        <v>252</v>
      </c>
      <c r="B668" s="42" t="s">
        <v>48</v>
      </c>
      <c r="C668" s="43">
        <v>56799.763200000001</v>
      </c>
      <c r="D668" s="30"/>
      <c r="E668" s="30">
        <f>+(C668-C$7)/C$8</f>
        <v>33983.432957078912</v>
      </c>
      <c r="F668" s="31">
        <f>ROUND(2*E668,0)/2</f>
        <v>33983.5</v>
      </c>
      <c r="G668" s="31">
        <f>+C668-(C$7+F668*C$8)</f>
        <v>-2.3115871495974716E-2</v>
      </c>
      <c r="I668" s="31"/>
      <c r="K668" s="30">
        <f>G668</f>
        <v>-2.3115871495974716E-2</v>
      </c>
      <c r="M668" s="31"/>
      <c r="N668" s="31"/>
      <c r="O668" s="31">
        <f ca="1">+C$11+C$12*F668</f>
        <v>-2.599720188196826E-2</v>
      </c>
      <c r="P668" s="11">
        <f>+D$11+D$12*F668+D$13*F668^2</f>
        <v>-2.4451425876851219E-3</v>
      </c>
      <c r="Q668" s="96">
        <f>+C668-15018.5</f>
        <v>41781.263200000001</v>
      </c>
      <c r="R668" s="31">
        <f>+(U668-G668)^2</f>
        <v>5.3434351501841632E-4</v>
      </c>
    </row>
    <row r="669" spans="1:21" x14ac:dyDescent="0.2">
      <c r="A669" s="57" t="s">
        <v>253</v>
      </c>
      <c r="B669" s="58" t="s">
        <v>48</v>
      </c>
      <c r="C669" s="59">
        <v>56799.763200000001</v>
      </c>
      <c r="D669" s="59">
        <v>1E-4</v>
      </c>
      <c r="E669" s="30">
        <f>+(C669-C$7)/C$8</f>
        <v>33983.432957078912</v>
      </c>
      <c r="F669" s="31">
        <f>ROUND(2*E669,0)/2</f>
        <v>33983.5</v>
      </c>
      <c r="G669" s="31">
        <f>+C669-(C$7+F669*C$8)</f>
        <v>-2.3115871495974716E-2</v>
      </c>
      <c r="I669" s="31"/>
      <c r="K669" s="30">
        <f>G669</f>
        <v>-2.3115871495974716E-2</v>
      </c>
      <c r="L669" s="31"/>
      <c r="M669" s="31"/>
      <c r="N669" s="31"/>
      <c r="O669" s="31">
        <f ca="1">+C$11+C$12*F669</f>
        <v>-2.599720188196826E-2</v>
      </c>
      <c r="P669" s="11">
        <f>+D$11+D$12*F669+D$13*F669^2</f>
        <v>-2.4451425876851219E-3</v>
      </c>
      <c r="Q669" s="96">
        <f>+C669-15018.5</f>
        <v>41781.263200000001</v>
      </c>
      <c r="R669" s="31">
        <f>+(U669-G669)^2</f>
        <v>5.3434351501841632E-4</v>
      </c>
    </row>
    <row r="670" spans="1:21" x14ac:dyDescent="0.2">
      <c r="A670" s="57" t="s">
        <v>254</v>
      </c>
      <c r="B670" s="58" t="s">
        <v>46</v>
      </c>
      <c r="C670" s="59">
        <v>56800.738400000002</v>
      </c>
      <c r="D670" s="59">
        <v>1E-4</v>
      </c>
      <c r="E670" s="30">
        <f>+(C670-C$7)/C$8</f>
        <v>33986.261327908687</v>
      </c>
      <c r="G670" s="31">
        <f>+C670-(C$7+U670*C$8)</f>
        <v>-8.2292258492088877E-2</v>
      </c>
      <c r="I670" s="31"/>
      <c r="K670" s="30"/>
      <c r="L670" s="31"/>
      <c r="M670" s="31"/>
      <c r="N670" s="31"/>
      <c r="O670" s="31">
        <f ca="1">+C$11+C$12*U670</f>
        <v>-2.5997599549748767E-2</v>
      </c>
      <c r="P670" s="11">
        <f>+D$11+D$12*U670+D$13*U670^2</f>
        <v>-2.4448087537975813E-3</v>
      </c>
      <c r="Q670" s="96">
        <f>+C670-15018.5</f>
        <v>41782.238400000002</v>
      </c>
      <c r="R670" s="31" t="e">
        <f>+(#REF!-G670)^2</f>
        <v>#REF!</v>
      </c>
      <c r="U670" s="31">
        <f>ROUND(2*E670,0)/2</f>
        <v>33986.5</v>
      </c>
    </row>
    <row r="671" spans="1:21" x14ac:dyDescent="0.2">
      <c r="A671" s="49" t="s">
        <v>255</v>
      </c>
      <c r="B671" s="42" t="s">
        <v>48</v>
      </c>
      <c r="C671" s="43">
        <v>56801.833500000001</v>
      </c>
      <c r="D671" s="43">
        <v>2.9999999999999997E-4</v>
      </c>
      <c r="E671" s="30">
        <f>+(C671-C$7)/C$8</f>
        <v>33989.437444495728</v>
      </c>
      <c r="F671" s="31">
        <f>ROUND(2*E671,0)/2</f>
        <v>33989.5</v>
      </c>
      <c r="G671" s="31">
        <f>+C671-(C$7+F671*C$8)</f>
        <v>-2.1568645497609396E-2</v>
      </c>
      <c r="I671" s="31"/>
      <c r="K671" s="30">
        <f>G671</f>
        <v>-2.1568645497609396E-2</v>
      </c>
      <c r="M671" s="31"/>
      <c r="N671" s="31"/>
      <c r="O671" s="31">
        <f ca="1">+C$11+C$12*F671</f>
        <v>-2.5997997217529274E-2</v>
      </c>
      <c r="P671" s="11">
        <f>+D$11+D$12*F671+D$13*F671^2</f>
        <v>-2.4444748228678505E-3</v>
      </c>
      <c r="Q671" s="96">
        <f>+C671-15018.5</f>
        <v>41783.333500000001</v>
      </c>
      <c r="R671" s="31">
        <f>+(U671-G671)^2</f>
        <v>4.6520646860154604E-4</v>
      </c>
    </row>
    <row r="672" spans="1:21" x14ac:dyDescent="0.2">
      <c r="A672" s="56" t="s">
        <v>256</v>
      </c>
      <c r="B672" s="55" t="s">
        <v>46</v>
      </c>
      <c r="C672" s="56">
        <v>56808.382799999999</v>
      </c>
      <c r="D672" s="56">
        <v>5.0000000000000001E-4</v>
      </c>
      <c r="E672" s="30">
        <f>+(C672-C$7)/C$8</f>
        <v>34008.432367665795</v>
      </c>
      <c r="F672" s="31">
        <f>ROUND(2*E672,0)/2</f>
        <v>34008.5</v>
      </c>
      <c r="G672" s="31">
        <f>+C672-(C$7+F672*C$8)</f>
        <v>-2.3319096500927117E-2</v>
      </c>
      <c r="I672" s="31"/>
      <c r="J672" s="30">
        <f>G672</f>
        <v>-2.3319096500927117E-2</v>
      </c>
      <c r="L672" s="31"/>
      <c r="M672" s="31"/>
      <c r="N672" s="31"/>
      <c r="O672" s="31">
        <f ca="1">+C$11+C$12*F672</f>
        <v>-2.6000515780139163E-2</v>
      </c>
      <c r="P672" s="11">
        <f>+D$11+D$12*F672+D$13*F672^2</f>
        <v>-2.4423576734442596E-3</v>
      </c>
      <c r="Q672" s="96">
        <f>+C672-15018.5</f>
        <v>41789.882799999999</v>
      </c>
      <c r="R672" s="31">
        <f>+(U672-G672)^2</f>
        <v>5.4378026161955133E-4</v>
      </c>
    </row>
    <row r="673" spans="1:18" x14ac:dyDescent="0.2">
      <c r="A673" s="56" t="s">
        <v>256</v>
      </c>
      <c r="B673" s="55" t="s">
        <v>46</v>
      </c>
      <c r="C673" s="56">
        <v>56810.452100000002</v>
      </c>
      <c r="D673" s="56">
        <v>1.1999999999999999E-3</v>
      </c>
      <c r="E673" s="30">
        <f>+(C673-C$7)/C$8</f>
        <v>34014.433954784407</v>
      </c>
      <c r="F673" s="31">
        <f>ROUND(2*E673,0)/2</f>
        <v>34014.5</v>
      </c>
      <c r="G673" s="31">
        <f>+C673-(C$7+F673*C$8)</f>
        <v>-2.2771870491851587E-2</v>
      </c>
      <c r="I673" s="31"/>
      <c r="J673" s="30">
        <f>G673</f>
        <v>-2.2771870491851587E-2</v>
      </c>
      <c r="L673" s="31"/>
      <c r="M673" s="31"/>
      <c r="N673" s="31"/>
      <c r="O673" s="31">
        <f ca="1">+C$11+C$12*F673</f>
        <v>-2.6001311115700178E-2</v>
      </c>
      <c r="P673" s="11">
        <f>+D$11+D$12*F673+D$13*F673^2</f>
        <v>-2.4416882912571573E-3</v>
      </c>
      <c r="Q673" s="96">
        <f>+C673-15018.5</f>
        <v>41791.952100000002</v>
      </c>
      <c r="R673" s="31">
        <f>+(U673-G673)^2</f>
        <v>5.1855808569766101E-4</v>
      </c>
    </row>
    <row r="674" spans="1:18" x14ac:dyDescent="0.2">
      <c r="A674" s="60" t="s">
        <v>257</v>
      </c>
      <c r="B674" s="61" t="s">
        <v>46</v>
      </c>
      <c r="C674" s="62">
        <v>56920.267740000003</v>
      </c>
      <c r="D674" s="62">
        <v>8.0000000000000004E-4</v>
      </c>
      <c r="E674" s="30">
        <f>+(C674-C$7)/C$8</f>
        <v>34332.932060638792</v>
      </c>
      <c r="F674" s="31">
        <f>ROUND(2*E674,0)/2</f>
        <v>34333</v>
      </c>
      <c r="G674" s="31">
        <f>+C674-(C$7+F674*C$8)</f>
        <v>-2.3424956998496782E-2</v>
      </c>
      <c r="I674" s="31"/>
      <c r="K674" s="30">
        <f>G674</f>
        <v>-2.3424956998496782E-2</v>
      </c>
      <c r="L674" s="31"/>
      <c r="M674" s="31"/>
      <c r="N674" s="31"/>
      <c r="O674" s="31">
        <f ca="1">+C$11+C$12*F674</f>
        <v>-2.60435301783975E-2</v>
      </c>
      <c r="P674" s="11">
        <f>+D$11+D$12*F674+D$13*F674^2</f>
        <v>-2.4055980520634882E-3</v>
      </c>
      <c r="Q674" s="96">
        <f>+C674-15018.5</f>
        <v>41901.767740000003</v>
      </c>
      <c r="R674" s="31">
        <f>+(U674-G674)^2</f>
        <v>5.4872861038142342E-4</v>
      </c>
    </row>
    <row r="675" spans="1:18" x14ac:dyDescent="0.2">
      <c r="A675" s="60" t="s">
        <v>257</v>
      </c>
      <c r="B675" s="61" t="s">
        <v>46</v>
      </c>
      <c r="C675" s="62">
        <v>56920.267749999999</v>
      </c>
      <c r="D675" s="62">
        <v>2.9999999999999997E-4</v>
      </c>
      <c r="E675" s="30">
        <f>+(C675-C$7)/C$8</f>
        <v>34332.932089641763</v>
      </c>
      <c r="F675" s="31">
        <f>ROUND(2*E675,0)/2</f>
        <v>34333</v>
      </c>
      <c r="G675" s="31">
        <f>+C675-(C$7+F675*C$8)</f>
        <v>-2.3414957002387382E-2</v>
      </c>
      <c r="I675" s="31"/>
      <c r="K675" s="30">
        <f>G675</f>
        <v>-2.3414957002387382E-2</v>
      </c>
      <c r="L675" s="31"/>
      <c r="M675" s="31"/>
      <c r="N675" s="31"/>
      <c r="O675" s="31">
        <f ca="1">+C$11+C$12*F675</f>
        <v>-2.60435301783975E-2</v>
      </c>
      <c r="P675" s="11">
        <f>+D$11+D$12*F675+D$13*F675^2</f>
        <v>-2.4055980520634882E-3</v>
      </c>
      <c r="Q675" s="96">
        <f>+C675-15018.5</f>
        <v>41901.767749999999</v>
      </c>
      <c r="R675" s="31">
        <f>+(U675-G675)^2</f>
        <v>5.4826021142364992E-4</v>
      </c>
    </row>
    <row r="676" spans="1:18" x14ac:dyDescent="0.2">
      <c r="A676" s="60" t="s">
        <v>257</v>
      </c>
      <c r="B676" s="61" t="s">
        <v>46</v>
      </c>
      <c r="C676" s="62">
        <v>56920.267870000003</v>
      </c>
      <c r="D676" s="62">
        <v>4.0000000000000002E-4</v>
      </c>
      <c r="E676" s="30">
        <f>+(C676-C$7)/C$8</f>
        <v>34332.932437677562</v>
      </c>
      <c r="F676" s="31">
        <f>ROUND(2*E676,0)/2</f>
        <v>34333</v>
      </c>
      <c r="G676" s="31">
        <f>+C676-(C$7+F676*C$8)</f>
        <v>-2.3294956998142879E-2</v>
      </c>
      <c r="I676" s="31"/>
      <c r="K676" s="30">
        <f>G676</f>
        <v>-2.3294956998142879E-2</v>
      </c>
      <c r="L676" s="31"/>
      <c r="M676" s="31"/>
      <c r="N676" s="31"/>
      <c r="O676" s="31">
        <f ca="1">+C$11+C$12*F676</f>
        <v>-2.60435301783975E-2</v>
      </c>
      <c r="P676" s="11">
        <f>+D$11+D$12*F676+D$13*F676^2</f>
        <v>-2.4055980520634882E-3</v>
      </c>
      <c r="Q676" s="96">
        <f>+C676-15018.5</f>
        <v>41901.767870000003</v>
      </c>
      <c r="R676" s="31">
        <f>+(U676-G676)^2</f>
        <v>5.4265502154532592E-4</v>
      </c>
    </row>
    <row r="677" spans="1:18" x14ac:dyDescent="0.2">
      <c r="A677" s="43" t="s">
        <v>250</v>
      </c>
      <c r="B677" s="42" t="s">
        <v>48</v>
      </c>
      <c r="C677" s="43">
        <v>57105.592700000001</v>
      </c>
      <c r="D677" s="43">
        <v>1E-4</v>
      </c>
      <c r="E677" s="30">
        <f>+(C677-C$7)/C$8</f>
        <v>34870.42971331867</v>
      </c>
      <c r="F677" s="31">
        <f>ROUND(2*E677,0)/2</f>
        <v>34870.5</v>
      </c>
      <c r="G677" s="31">
        <f>+C677-(C$7+F677*C$8)</f>
        <v>-2.4234294498455711E-2</v>
      </c>
      <c r="I677" s="31"/>
      <c r="K677" s="30">
        <f>G677</f>
        <v>-2.4234294498455711E-2</v>
      </c>
      <c r="L677" s="31"/>
      <c r="M677" s="31"/>
      <c r="N677" s="31"/>
      <c r="O677" s="31">
        <f ca="1">+C$11+C$12*F677</f>
        <v>-2.6114778989071944E-2</v>
      </c>
      <c r="P677" s="11">
        <f>+D$11+D$12*F677+D$13*F677^2</f>
        <v>-2.3422117261904492E-3</v>
      </c>
      <c r="Q677" s="96">
        <f>+C677-15018.5</f>
        <v>42087.092700000001</v>
      </c>
      <c r="R677" s="31">
        <f>+(U677-G677)^2</f>
        <v>5.8730102983788068E-4</v>
      </c>
    </row>
    <row r="678" spans="1:18" x14ac:dyDescent="0.2">
      <c r="A678" s="60" t="s">
        <v>257</v>
      </c>
      <c r="B678" s="61" t="s">
        <v>48</v>
      </c>
      <c r="C678" s="62">
        <v>57161.448049999999</v>
      </c>
      <c r="D678" s="62">
        <v>1E-4</v>
      </c>
      <c r="E678" s="30">
        <f>+(C678-C$7)/C$8</f>
        <v>35032.426885823719</v>
      </c>
      <c r="F678" s="31">
        <f>ROUND(2*E678,0)/2</f>
        <v>35032.5</v>
      </c>
      <c r="G678" s="31">
        <f>+C678-(C$7+F678*C$8)</f>
        <v>-2.5209192499460187E-2</v>
      </c>
      <c r="I678" s="31"/>
      <c r="K678" s="30">
        <f>G678</f>
        <v>-2.5209192499460187E-2</v>
      </c>
      <c r="L678" s="31"/>
      <c r="M678" s="31"/>
      <c r="N678" s="31"/>
      <c r="O678" s="31">
        <f ca="1">+C$11+C$12*F678</f>
        <v>-2.6136253049219405E-2</v>
      </c>
      <c r="P678" s="11">
        <f>+D$11+D$12*F678+D$13*F678^2</f>
        <v>-2.3224964532861164E-3</v>
      </c>
      <c r="Q678" s="96">
        <f>+C678-15018.5</f>
        <v>42142.948049999999</v>
      </c>
      <c r="R678" s="31">
        <f>+(U678-G678)^2</f>
        <v>6.355033864748397E-4</v>
      </c>
    </row>
    <row r="679" spans="1:18" x14ac:dyDescent="0.2">
      <c r="A679" s="60" t="s">
        <v>257</v>
      </c>
      <c r="B679" s="61" t="s">
        <v>48</v>
      </c>
      <c r="C679" s="62">
        <v>57161.448199999999</v>
      </c>
      <c r="D679" s="62">
        <v>1E-4</v>
      </c>
      <c r="E679" s="30">
        <f>+(C679-C$7)/C$8</f>
        <v>35032.427320868454</v>
      </c>
      <c r="F679" s="31">
        <f>ROUND(2*E679,0)/2</f>
        <v>35032.5</v>
      </c>
      <c r="G679" s="31">
        <f>+C679-(C$7+F679*C$8)</f>
        <v>-2.5059192499611527E-2</v>
      </c>
      <c r="I679" s="31"/>
      <c r="K679" s="30">
        <f>G679</f>
        <v>-2.5059192499611527E-2</v>
      </c>
      <c r="L679" s="31"/>
      <c r="M679" s="31"/>
      <c r="N679" s="31"/>
      <c r="O679" s="31">
        <f ca="1">+C$11+C$12*F679</f>
        <v>-2.6136253049219405E-2</v>
      </c>
      <c r="P679" s="11">
        <f>+D$11+D$12*F679+D$13*F679^2</f>
        <v>-2.3224964532861164E-3</v>
      </c>
      <c r="Q679" s="96">
        <f>+C679-15018.5</f>
        <v>42142.948199999999</v>
      </c>
      <c r="R679" s="31">
        <f>+(U679-G679)^2</f>
        <v>6.2796312873258659E-4</v>
      </c>
    </row>
    <row r="680" spans="1:18" x14ac:dyDescent="0.2">
      <c r="A680" s="43" t="s">
        <v>258</v>
      </c>
      <c r="B680" s="42"/>
      <c r="C680" s="43">
        <v>57176.446199999998</v>
      </c>
      <c r="D680" s="43">
        <v>8.9999999999999998E-4</v>
      </c>
      <c r="E680" s="30">
        <f>+(C680-C$7)/C$8</f>
        <v>35075.925993658631</v>
      </c>
      <c r="F680" s="31">
        <f>ROUND(2*E680,0)/2</f>
        <v>35076</v>
      </c>
      <c r="G680" s="31">
        <f>+C680-(C$7+F680*C$8)</f>
        <v>-2.5516804002108984E-2</v>
      </c>
      <c r="I680" s="31"/>
      <c r="J680" s="30">
        <f>G680</f>
        <v>-2.5516804002108984E-2</v>
      </c>
      <c r="L680" s="31"/>
      <c r="M680" s="31"/>
      <c r="N680" s="31"/>
      <c r="O680" s="31">
        <f ca="1">+C$11+C$12*F680</f>
        <v>-2.6142019232036781E-2</v>
      </c>
      <c r="P680" s="11">
        <f>+D$11+D$12*F680+D$13*F680^2</f>
        <v>-2.3171543438361142E-3</v>
      </c>
      <c r="Q680" s="96">
        <f>+C680-15018.5</f>
        <v>42157.946199999998</v>
      </c>
      <c r="R680" s="31">
        <f>+(U680-G680)^2</f>
        <v>6.5110728648204506E-4</v>
      </c>
    </row>
    <row r="681" spans="1:18" x14ac:dyDescent="0.2">
      <c r="A681" s="43" t="s">
        <v>250</v>
      </c>
      <c r="B681" s="42" t="s">
        <v>46</v>
      </c>
      <c r="C681" s="43">
        <v>57185.4113</v>
      </c>
      <c r="D681" s="43">
        <v>1E-4</v>
      </c>
      <c r="E681" s="30">
        <f>+(C681-C$7)/C$8</f>
        <v>35101.927457282538</v>
      </c>
      <c r="F681" s="31">
        <f>ROUND(2*E681,0)/2</f>
        <v>35102</v>
      </c>
      <c r="G681" s="31">
        <f>+C681-(C$7+F681*C$8)</f>
        <v>-2.5012157995661255E-2</v>
      </c>
      <c r="I681" s="31"/>
      <c r="K681" s="30">
        <f>G681</f>
        <v>-2.5012157995661255E-2</v>
      </c>
      <c r="L681" s="31"/>
      <c r="M681" s="31"/>
      <c r="N681" s="31"/>
      <c r="O681" s="31">
        <f ca="1">+C$11+C$12*F681</f>
        <v>-2.614546568613452E-2</v>
      </c>
      <c r="P681" s="11">
        <f>+D$11+D$12*F681+D$13*F681^2</f>
        <v>-2.3139516169198753E-3</v>
      </c>
      <c r="Q681" s="96">
        <f>+C681-15018.5</f>
        <v>42166.9113</v>
      </c>
      <c r="R681" s="31">
        <f>+(U681-G681)^2</f>
        <v>6.2560804759992123E-4</v>
      </c>
    </row>
    <row r="682" spans="1:18" x14ac:dyDescent="0.2">
      <c r="A682" s="57" t="s">
        <v>259</v>
      </c>
      <c r="B682" s="58" t="s">
        <v>46</v>
      </c>
      <c r="C682" s="59">
        <v>57213.683900000004</v>
      </c>
      <c r="D682" s="59">
        <v>1E-4</v>
      </c>
      <c r="E682" s="30">
        <f>+(C682-C$7)/C$8</f>
        <v>35183.926428900602</v>
      </c>
      <c r="F682" s="31">
        <f>ROUND(2*E682,0)/2</f>
        <v>35184</v>
      </c>
      <c r="G682" s="31">
        <f>+C682-(C$7+F682*C$8)</f>
        <v>-2.5366735993884504E-2</v>
      </c>
      <c r="I682" s="31"/>
      <c r="K682" s="30">
        <f>G682</f>
        <v>-2.5366735993884504E-2</v>
      </c>
      <c r="L682" s="31"/>
      <c r="M682" s="31"/>
      <c r="N682" s="31"/>
      <c r="O682" s="31">
        <f ca="1">+C$11+C$12*F682</f>
        <v>-2.6156335272135088E-2</v>
      </c>
      <c r="P682" s="11">
        <f>+D$11+D$12*F682+D$13*F682^2</f>
        <v>-2.3038029641958627E-3</v>
      </c>
      <c r="Q682" s="96">
        <f>+C682-15018.5</f>
        <v>42195.183900000004</v>
      </c>
      <c r="R682" s="31">
        <f>+(U682-G682)^2</f>
        <v>6.4347129498343563E-4</v>
      </c>
    </row>
    <row r="683" spans="1:18" x14ac:dyDescent="0.2">
      <c r="A683" s="57" t="s">
        <v>259</v>
      </c>
      <c r="B683" s="58" t="s">
        <v>46</v>
      </c>
      <c r="C683" s="59">
        <v>57217.477400000003</v>
      </c>
      <c r="D683" s="59">
        <v>2.0000000000000001E-4</v>
      </c>
      <c r="E683" s="30">
        <f>+(C683-C$7)/C$8</f>
        <v>35194.928710220083</v>
      </c>
      <c r="F683" s="31">
        <f>ROUND(2*E683,0)/2</f>
        <v>35195</v>
      </c>
      <c r="G683" s="31">
        <f>+C683-(C$7+F683*C$8)</f>
        <v>-2.4580154997238424E-2</v>
      </c>
      <c r="I683" s="31"/>
      <c r="K683" s="30">
        <f>G683</f>
        <v>-2.4580154997238424E-2</v>
      </c>
      <c r="L683" s="31"/>
      <c r="M683" s="31"/>
      <c r="N683" s="31"/>
      <c r="O683" s="31">
        <f ca="1">+C$11+C$12*F683</f>
        <v>-2.6157793387330285E-2</v>
      </c>
      <c r="P683" s="11">
        <f>+D$11+D$12*F683+D$13*F683^2</f>
        <v>-2.302436044331029E-3</v>
      </c>
      <c r="Q683" s="96">
        <f>+C683-15018.5</f>
        <v>42198.977400000003</v>
      </c>
      <c r="R683" s="31">
        <f>+(U683-G683)^2</f>
        <v>6.0418401968826503E-4</v>
      </c>
    </row>
    <row r="684" spans="1:18" x14ac:dyDescent="0.2">
      <c r="A684" s="57" t="s">
        <v>259</v>
      </c>
      <c r="B684" s="58" t="s">
        <v>46</v>
      </c>
      <c r="C684" s="59">
        <v>57273.334199999998</v>
      </c>
      <c r="D684" s="59">
        <v>4.0000000000000002E-4</v>
      </c>
      <c r="E684" s="30">
        <f>+(C684-C$7)/C$8</f>
        <v>35356.930088157547</v>
      </c>
      <c r="F684" s="31">
        <f>ROUND(2*E684,0)/2</f>
        <v>35357</v>
      </c>
      <c r="G684" s="31">
        <f>+C684-(C$7+F684*C$8)</f>
        <v>-2.4105053002131172E-2</v>
      </c>
      <c r="I684" s="31"/>
      <c r="K684" s="30">
        <f>G684</f>
        <v>-2.4105053002131172E-2</v>
      </c>
      <c r="L684" s="31"/>
      <c r="M684" s="31"/>
      <c r="N684" s="31"/>
      <c r="O684" s="31">
        <f ca="1">+C$11+C$12*F684</f>
        <v>-2.6179267447477745E-2</v>
      </c>
      <c r="P684" s="11">
        <f>+D$11+D$12*F684+D$13*F684^2</f>
        <v>-2.2821539479956745E-3</v>
      </c>
      <c r="Q684" s="96">
        <f>+C684-15018.5</f>
        <v>42254.834199999998</v>
      </c>
      <c r="R684" s="31">
        <f>+(U684-G684)^2</f>
        <v>5.8105358023555296E-4</v>
      </c>
    </row>
    <row r="685" spans="1:18" x14ac:dyDescent="0.2">
      <c r="A685" s="57" t="s">
        <v>259</v>
      </c>
      <c r="B685" s="58" t="s">
        <v>46</v>
      </c>
      <c r="C685" s="59">
        <v>57294.364999999998</v>
      </c>
      <c r="D685" s="59">
        <v>2.0000000000000001E-4</v>
      </c>
      <c r="E685" s="30">
        <f>+(C685-C$7)/C$8</f>
        <v>35417.92568008419</v>
      </c>
      <c r="F685" s="31">
        <f>ROUND(2*E685,0)/2</f>
        <v>35418</v>
      </c>
      <c r="G685" s="31">
        <f>+C685-(C$7+F685*C$8)</f>
        <v>-2.5624922003771644E-2</v>
      </c>
      <c r="I685" s="31"/>
      <c r="K685" s="30">
        <f>G685</f>
        <v>-2.5624922003771644E-2</v>
      </c>
      <c r="L685" s="31"/>
      <c r="M685" s="31"/>
      <c r="N685" s="31"/>
      <c r="O685" s="31">
        <f ca="1">+C$11+C$12*F685</f>
        <v>-2.6187353359014752E-2</v>
      </c>
      <c r="P685" s="11">
        <f>+D$11+D$12*F685+D$13*F685^2</f>
        <v>-2.2744435253991583E-3</v>
      </c>
      <c r="Q685" s="96">
        <f>+C685-15018.5</f>
        <v>42275.864999999998</v>
      </c>
      <c r="R685" s="31">
        <f>+(U685-G685)^2</f>
        <v>6.5663662769938015E-4</v>
      </c>
    </row>
    <row r="686" spans="1:18" x14ac:dyDescent="0.2">
      <c r="A686" s="57" t="s">
        <v>260</v>
      </c>
      <c r="B686" s="58" t="s">
        <v>46</v>
      </c>
      <c r="C686" s="59">
        <v>57490.896500000003</v>
      </c>
      <c r="D686" s="59">
        <v>1E-4</v>
      </c>
      <c r="E686" s="30">
        <f>+(C686-C$7)/C$8</f>
        <v>35987.925640843168</v>
      </c>
      <c r="F686" s="31">
        <f>ROUND(2*E686,0)/2</f>
        <v>35988</v>
      </c>
      <c r="G686" s="31">
        <f>+C686-(C$7+F686*C$8)</f>
        <v>-2.5638451996201184E-2</v>
      </c>
      <c r="I686" s="31"/>
      <c r="K686" s="30">
        <f>G686</f>
        <v>-2.5638451996201184E-2</v>
      </c>
      <c r="L686" s="31"/>
      <c r="M686" s="31"/>
      <c r="N686" s="31"/>
      <c r="O686" s="31">
        <f ca="1">+C$11+C$12*F686</f>
        <v>-2.6262910237311372E-2</v>
      </c>
      <c r="P686" s="11">
        <f>+D$11+D$12*F686+D$13*F686^2</f>
        <v>-2.2004562495608303E-3</v>
      </c>
      <c r="Q686" s="96">
        <f>+C686-15018.5</f>
        <v>42472.396500000003</v>
      </c>
      <c r="R686" s="31">
        <f>+(U686-G686)^2</f>
        <v>6.573302207615125E-4</v>
      </c>
    </row>
    <row r="687" spans="1:18" x14ac:dyDescent="0.2">
      <c r="A687" s="57" t="s">
        <v>260</v>
      </c>
      <c r="B687" s="58" t="s">
        <v>46</v>
      </c>
      <c r="C687" s="59">
        <v>57523.651899999997</v>
      </c>
      <c r="D687" s="59">
        <v>1E-4</v>
      </c>
      <c r="E687" s="30">
        <f>+(C687-C$7)/C$8</f>
        <v>36082.926069347712</v>
      </c>
      <c r="F687" s="31">
        <f>ROUND(2*E687,0)/2</f>
        <v>36083</v>
      </c>
      <c r="G687" s="31">
        <f>+C687-(C$7+F687*C$8)</f>
        <v>-2.5490707004792057E-2</v>
      </c>
      <c r="I687" s="31"/>
      <c r="K687" s="30">
        <f>G687</f>
        <v>-2.5490707004792057E-2</v>
      </c>
      <c r="L687" s="31"/>
      <c r="M687" s="31"/>
      <c r="N687" s="31"/>
      <c r="O687" s="31">
        <f ca="1">+C$11+C$12*F687</f>
        <v>-2.6275503050360808E-2</v>
      </c>
      <c r="P687" s="11">
        <f>+D$11+D$12*F687+D$13*F687^2</f>
        <v>-2.1877844457908347E-3</v>
      </c>
      <c r="Q687" s="96">
        <f>+C687-15018.5</f>
        <v>42505.151899999997</v>
      </c>
      <c r="R687" s="31">
        <f>+(U687-G687)^2</f>
        <v>6.4977614360415485E-4</v>
      </c>
    </row>
    <row r="688" spans="1:18" x14ac:dyDescent="0.2">
      <c r="A688" s="57" t="s">
        <v>261</v>
      </c>
      <c r="B688" s="58" t="s">
        <v>46</v>
      </c>
      <c r="C688" s="59">
        <v>57523.651899999997</v>
      </c>
      <c r="D688" s="59">
        <v>1E-4</v>
      </c>
      <c r="E688" s="30">
        <f>+(C688-C$7)/C$8</f>
        <v>36082.926069347712</v>
      </c>
      <c r="F688" s="31">
        <f>ROUND(2*E688,0)/2</f>
        <v>36083</v>
      </c>
      <c r="G688" s="31">
        <f>+C688-(C$7+F688*C$8)</f>
        <v>-2.5490707004792057E-2</v>
      </c>
      <c r="I688" s="31"/>
      <c r="K688" s="30">
        <f>G688</f>
        <v>-2.5490707004792057E-2</v>
      </c>
      <c r="L688" s="31"/>
      <c r="M688" s="31"/>
      <c r="N688" s="31"/>
      <c r="O688" s="31">
        <f ca="1">+C$11+C$12*F688</f>
        <v>-2.6275503050360808E-2</v>
      </c>
      <c r="P688" s="11">
        <f>+D$11+D$12*F688+D$13*F688^2</f>
        <v>-2.1877844457908347E-3</v>
      </c>
      <c r="Q688" s="96">
        <f>+C688-15018.5</f>
        <v>42505.151899999997</v>
      </c>
      <c r="R688" s="31">
        <f>+(U688-G688)^2</f>
        <v>6.4977614360415485E-4</v>
      </c>
    </row>
    <row r="689" spans="1:21" x14ac:dyDescent="0.2">
      <c r="A689" s="57" t="s">
        <v>260</v>
      </c>
      <c r="B689" s="58" t="s">
        <v>46</v>
      </c>
      <c r="C689" s="59">
        <v>57538.821900000003</v>
      </c>
      <c r="D689" s="59">
        <v>1E-4</v>
      </c>
      <c r="E689" s="30">
        <f>+(C689-C$7)/C$8</f>
        <v>36126.923593432737</v>
      </c>
      <c r="F689" s="31">
        <f>ROUND(2*E689,0)/2</f>
        <v>36127</v>
      </c>
      <c r="G689" s="31">
        <f>+C689-(C$7+F689*C$8)</f>
        <v>-2.6344382997194771E-2</v>
      </c>
      <c r="I689" s="31"/>
      <c r="K689" s="30">
        <f>G689</f>
        <v>-2.6344382997194771E-2</v>
      </c>
      <c r="L689" s="31"/>
      <c r="M689" s="31"/>
      <c r="N689" s="31"/>
      <c r="O689" s="31">
        <f ca="1">+C$11+C$12*F689</f>
        <v>-2.6281335511141597E-2</v>
      </c>
      <c r="P689" s="11">
        <f>+D$11+D$12*F689+D$13*F689^2</f>
        <v>-2.1818824270545796E-3</v>
      </c>
      <c r="Q689" s="96">
        <f>+C689-15018.5</f>
        <v>42520.321900000003</v>
      </c>
      <c r="R689" s="31">
        <f>+(U689-G689)^2</f>
        <v>6.9402651550288488E-4</v>
      </c>
    </row>
    <row r="690" spans="1:21" x14ac:dyDescent="0.2">
      <c r="A690" s="57" t="s">
        <v>260</v>
      </c>
      <c r="B690" s="58" t="s">
        <v>46</v>
      </c>
      <c r="C690" s="59">
        <v>57564.681700000001</v>
      </c>
      <c r="D690" s="59">
        <v>1E-4</v>
      </c>
      <c r="E690" s="30">
        <f>+(C690-C$7)/C$8</f>
        <v>36201.924725491641</v>
      </c>
      <c r="F690" s="31">
        <f>ROUND(2*E690,0)/2</f>
        <v>36202</v>
      </c>
      <c r="G690" s="31">
        <f>+C690-(C$7+F690*C$8)</f>
        <v>-2.595405800093431E-2</v>
      </c>
      <c r="I690" s="31"/>
      <c r="K690" s="30">
        <f>G690</f>
        <v>-2.595405800093431E-2</v>
      </c>
      <c r="L690" s="31"/>
      <c r="M690" s="31"/>
      <c r="N690" s="31"/>
      <c r="O690" s="31">
        <f ca="1">+C$11+C$12*F690</f>
        <v>-2.6291277205654311E-2</v>
      </c>
      <c r="P690" s="11">
        <f>+D$11+D$12*F690+D$13*F690^2</f>
        <v>-2.1717740510925803E-3</v>
      </c>
      <c r="Q690" s="96">
        <f>+C690-15018.5</f>
        <v>42546.181700000001</v>
      </c>
      <c r="R690" s="31">
        <f>+(U690-G690)^2</f>
        <v>6.7361312671586229E-4</v>
      </c>
    </row>
    <row r="691" spans="1:21" x14ac:dyDescent="0.2">
      <c r="A691" s="57" t="s">
        <v>260</v>
      </c>
      <c r="B691" s="58" t="s">
        <v>46</v>
      </c>
      <c r="C691" s="59">
        <v>57579.508800000003</v>
      </c>
      <c r="D691" s="59">
        <v>1E-4</v>
      </c>
      <c r="E691" s="30">
        <f>+(C691-C$7)/C$8</f>
        <v>36244.92773731504</v>
      </c>
      <c r="F691" s="31">
        <f>ROUND(2*E691,0)/2</f>
        <v>36245</v>
      </c>
      <c r="G691" s="31">
        <f>+C691-(C$7+F691*C$8)</f>
        <v>-2.4915604990383144E-2</v>
      </c>
      <c r="I691" s="31"/>
      <c r="K691" s="30">
        <f>G691</f>
        <v>-2.4915604990383144E-2</v>
      </c>
      <c r="L691" s="31"/>
      <c r="M691" s="31"/>
      <c r="N691" s="31"/>
      <c r="O691" s="31">
        <f ca="1">+C$11+C$12*F691</f>
        <v>-2.6296977110508268E-2</v>
      </c>
      <c r="P691" s="11">
        <f>+D$11+D$12*F691+D$13*F691^2</f>
        <v>-2.1659512270926218E-3</v>
      </c>
      <c r="Q691" s="96">
        <f>+C691-15018.5</f>
        <v>42561.008800000003</v>
      </c>
      <c r="R691" s="31">
        <f>+(U691-G691)^2</f>
        <v>6.2078737203680547E-4</v>
      </c>
    </row>
    <row r="692" spans="1:21" x14ac:dyDescent="0.2">
      <c r="A692" s="57" t="s">
        <v>261</v>
      </c>
      <c r="B692" s="58" t="s">
        <v>46</v>
      </c>
      <c r="C692" s="59">
        <v>57625.364999999998</v>
      </c>
      <c r="D692" s="59">
        <v>1E-4</v>
      </c>
      <c r="E692" s="30">
        <f>+(C692-C$7)/C$8</f>
        <v>36377.924392815825</v>
      </c>
      <c r="F692" s="31">
        <f>ROUND(2*E692,0)/2</f>
        <v>36378</v>
      </c>
      <c r="G692" s="31">
        <f>+C692-(C$7+F692*C$8)</f>
        <v>-2.6068761995702516E-2</v>
      </c>
      <c r="I692" s="31"/>
      <c r="K692" s="30">
        <f>G692</f>
        <v>-2.6068761995702516E-2</v>
      </c>
      <c r="L692" s="31"/>
      <c r="M692" s="31"/>
      <c r="N692" s="31"/>
      <c r="O692" s="31">
        <f ca="1">+C$11+C$12*F692</f>
        <v>-2.6314607048777479E-2</v>
      </c>
      <c r="P692" s="11">
        <f>+D$11+D$12*F692+D$13*F692^2</f>
        <v>-2.1478148990695502E-3</v>
      </c>
      <c r="Q692" s="96">
        <f>+C692-15018.5</f>
        <v>42606.864999999998</v>
      </c>
      <c r="R692" s="31">
        <f>+(U692-G692)^2</f>
        <v>6.7958035198858384E-4</v>
      </c>
    </row>
    <row r="693" spans="1:21" x14ac:dyDescent="0.2">
      <c r="A693" s="57" t="s">
        <v>261</v>
      </c>
      <c r="B693" s="58" t="s">
        <v>46</v>
      </c>
      <c r="C693" s="59">
        <v>57642.604200000002</v>
      </c>
      <c r="D693" s="59">
        <v>1E-4</v>
      </c>
      <c r="E693" s="30">
        <f>+(C693-C$7)/C$8</f>
        <v>36427.923213989619</v>
      </c>
      <c r="F693" s="31">
        <f>ROUND(2*E693,0)/2</f>
        <v>36428</v>
      </c>
      <c r="G693" s="31">
        <f>+C693-(C$7+F693*C$8)</f>
        <v>-2.6475211998331361E-2</v>
      </c>
      <c r="I693" s="31"/>
      <c r="K693" s="30">
        <f>G693</f>
        <v>-2.6475211998331361E-2</v>
      </c>
      <c r="L693" s="31"/>
      <c r="M693" s="31"/>
      <c r="N693" s="31"/>
      <c r="O693" s="31">
        <f ca="1">+C$11+C$12*F693</f>
        <v>-2.6321234845119286E-2</v>
      </c>
      <c r="P693" s="11">
        <f>+D$11+D$12*F693+D$13*F693^2</f>
        <v>-2.1409474008599744E-3</v>
      </c>
      <c r="Q693" s="96">
        <f>+C693-15018.5</f>
        <v>42624.104200000002</v>
      </c>
      <c r="R693" s="31">
        <f>+(U693-G693)^2</f>
        <v>7.0093685035658884E-4</v>
      </c>
    </row>
    <row r="694" spans="1:21" x14ac:dyDescent="0.2">
      <c r="A694" s="63" t="s">
        <v>262</v>
      </c>
      <c r="B694" s="64" t="s">
        <v>46</v>
      </c>
      <c r="C694" s="65">
        <v>57899.471400000002</v>
      </c>
      <c r="D694" s="65">
        <v>1.6000000000000001E-3</v>
      </c>
      <c r="E694" s="30">
        <f>+(C694-C$7)/C$8</f>
        <v>37172.914698409499</v>
      </c>
      <c r="F694" s="31">
        <f>ROUND(2*E694,0)/2</f>
        <v>37173</v>
      </c>
      <c r="I694" s="31"/>
      <c r="K694" s="30"/>
      <c r="L694" s="31"/>
      <c r="M694" s="31"/>
      <c r="N694" s="31"/>
      <c r="O694" s="31">
        <f ca="1">+C$11+C$12*F694</f>
        <v>-2.6419989010612238E-2</v>
      </c>
      <c r="P694" s="11">
        <f>+D$11+D$12*F694+D$13*F694^2</f>
        <v>-2.0354285851481588E-3</v>
      </c>
      <c r="Q694" s="96">
        <f>+C694-15018.5</f>
        <v>42880.971400000002</v>
      </c>
      <c r="R694" s="31" t="e">
        <f>+(#REF!-U694)^2</f>
        <v>#REF!</v>
      </c>
      <c r="U694" s="31">
        <f>+C694-(C$7+F694*C$8)</f>
        <v>-2.9411316994810477E-2</v>
      </c>
    </row>
    <row r="695" spans="1:21" x14ac:dyDescent="0.2">
      <c r="A695" s="63" t="s">
        <v>262</v>
      </c>
      <c r="B695" s="64" t="s">
        <v>46</v>
      </c>
      <c r="C695" s="65">
        <v>57900.508500000004</v>
      </c>
      <c r="D695" s="65">
        <v>8.0000000000000004E-4</v>
      </c>
      <c r="E695" s="30">
        <f>+(C695-C$7)/C$8</f>
        <v>37175.922597699457</v>
      </c>
      <c r="F695" s="31">
        <f>ROUND(2*E695,0)/2</f>
        <v>37176</v>
      </c>
      <c r="G695" s="31">
        <f>+C695-(C$7+F695*C$8)</f>
        <v>-2.6687703990319278E-2</v>
      </c>
      <c r="I695" s="31"/>
      <c r="K695" s="30">
        <f>G695</f>
        <v>-2.6687703990319278E-2</v>
      </c>
      <c r="L695" s="31"/>
      <c r="M695" s="31"/>
      <c r="N695" s="31"/>
      <c r="O695" s="31">
        <f ca="1">+C$11+C$12*F695</f>
        <v>-2.6420386678392749E-2</v>
      </c>
      <c r="P695" s="11">
        <f>+D$11+D$12*F695+D$13*F695^2</f>
        <v>-2.0349915792390897E-3</v>
      </c>
      <c r="Q695" s="96">
        <f>+C695-15018.5</f>
        <v>42882.008500000004</v>
      </c>
      <c r="R695" s="31">
        <f>+(U695-G695)^2</f>
        <v>7.1223354427490352E-4</v>
      </c>
    </row>
    <row r="696" spans="1:21" x14ac:dyDescent="0.2">
      <c r="A696" s="66" t="s">
        <v>263</v>
      </c>
      <c r="B696" s="67" t="s">
        <v>46</v>
      </c>
      <c r="C696" s="68">
        <v>57905.680200000003</v>
      </c>
      <c r="D696" s="68">
        <v>1E-4</v>
      </c>
      <c r="E696" s="30">
        <f>+(C696-C$7)/C$8</f>
        <v>37190.922070033695</v>
      </c>
      <c r="F696" s="31">
        <f>ROUND(2*E696,0)/2</f>
        <v>37191</v>
      </c>
      <c r="G696" s="31">
        <f>+C696-(C$7+F696*C$8)</f>
        <v>-2.6869638997595757E-2</v>
      </c>
      <c r="I696" s="31"/>
      <c r="K696" s="30">
        <f>G696</f>
        <v>-2.6869638997595757E-2</v>
      </c>
      <c r="L696" s="31"/>
      <c r="M696" s="31"/>
      <c r="N696" s="31"/>
      <c r="O696" s="31">
        <f ca="1">+C$11+C$12*F696</f>
        <v>-2.6422375017295288E-2</v>
      </c>
      <c r="P696" s="11">
        <f>+D$11+D$12*F696+D$13*F696^2</f>
        <v>-2.0328050940608957E-3</v>
      </c>
      <c r="Q696" s="96">
        <f>+C696-15018.5</f>
        <v>42887.180200000003</v>
      </c>
      <c r="R696" s="31">
        <f>+(U696-G696)^2</f>
        <v>7.219774998611187E-4</v>
      </c>
    </row>
    <row r="697" spans="1:21" x14ac:dyDescent="0.2">
      <c r="A697" s="66" t="s">
        <v>263</v>
      </c>
      <c r="B697" s="67" t="s">
        <v>46</v>
      </c>
      <c r="C697" s="68">
        <v>57939.470699999998</v>
      </c>
      <c r="D697" s="68">
        <v>1E-4</v>
      </c>
      <c r="E697" s="30">
        <f>+(C697-C$7)/C$8</f>
        <v>37288.924597231744</v>
      </c>
      <c r="F697" s="31">
        <f>ROUND(2*E697,0)/2</f>
        <v>37289</v>
      </c>
      <c r="G697" s="31">
        <f>+C697-(C$7+F697*C$8)</f>
        <v>-2.5998281002102885E-2</v>
      </c>
      <c r="I697" s="31"/>
      <c r="K697" s="30">
        <f>G697</f>
        <v>-2.5998281002102885E-2</v>
      </c>
      <c r="L697" s="31"/>
      <c r="M697" s="31"/>
      <c r="N697" s="31"/>
      <c r="O697" s="31">
        <f ca="1">+C$11+C$12*F697</f>
        <v>-2.6435365498125234E-2</v>
      </c>
      <c r="P697" s="11">
        <f>+D$11+D$12*F697+D$13*F697^2</f>
        <v>-2.0184603550516657E-3</v>
      </c>
      <c r="Q697" s="96">
        <f>+C697-15018.5</f>
        <v>42920.970699999998</v>
      </c>
      <c r="R697" s="31">
        <f>+(U697-G697)^2</f>
        <v>6.7591061506430379E-4</v>
      </c>
    </row>
    <row r="698" spans="1:21" x14ac:dyDescent="0.2">
      <c r="A698" s="66" t="s">
        <v>264</v>
      </c>
      <c r="B698" s="69" t="s">
        <v>46</v>
      </c>
      <c r="C698" s="66">
        <v>57986.361900000004</v>
      </c>
      <c r="D698" s="66">
        <v>1E-4</v>
      </c>
      <c r="E698" s="30">
        <f>+(C698-C$7)/C$8</f>
        <v>37424.923061396235</v>
      </c>
      <c r="F698" s="31">
        <f>ROUND(2*E698,0)/2</f>
        <v>37425</v>
      </c>
      <c r="G698" s="31">
        <f>+C698-(C$7+F698*C$8)</f>
        <v>-2.6527824993536342E-2</v>
      </c>
      <c r="I698" s="31"/>
      <c r="K698" s="30">
        <f>G698</f>
        <v>-2.6527824993536342E-2</v>
      </c>
      <c r="L698" s="31"/>
      <c r="M698" s="31"/>
      <c r="N698" s="31"/>
      <c r="O698" s="31">
        <f ca="1">+C$11+C$12*F698</f>
        <v>-2.6453393104174956E-2</v>
      </c>
      <c r="P698" s="11">
        <f>+D$11+D$12*F698+D$13*F698^2</f>
        <v>-1.9983817997124738E-3</v>
      </c>
      <c r="Q698" s="96">
        <f>+C698-15018.5</f>
        <v>42967.861900000004</v>
      </c>
      <c r="R698" s="31">
        <f>+(U698-G698)^2</f>
        <v>7.0372549888769145E-4</v>
      </c>
    </row>
    <row r="699" spans="1:21" x14ac:dyDescent="0.2">
      <c r="A699" s="74" t="s">
        <v>267</v>
      </c>
      <c r="B699" s="75" t="s">
        <v>46</v>
      </c>
      <c r="C699" s="76">
        <v>58253.575599999996</v>
      </c>
      <c r="D699" s="76">
        <v>1E-4</v>
      </c>
      <c r="E699" s="30">
        <f>+(C699-C$7)/C$8</f>
        <v>38199.922481409078</v>
      </c>
      <c r="F699" s="31">
        <f>ROUND(2*E699,0)/2</f>
        <v>38200</v>
      </c>
      <c r="G699" s="31">
        <f>+C699-(C$7+F699*C$8)</f>
        <v>-2.672780000284547E-2</v>
      </c>
      <c r="I699" s="31"/>
      <c r="K699" s="30">
        <f>G699</f>
        <v>-2.672780000284547E-2</v>
      </c>
      <c r="L699" s="31"/>
      <c r="M699" s="31"/>
      <c r="N699" s="31"/>
      <c r="O699" s="31">
        <f ca="1">+C$11+C$12*F699</f>
        <v>-2.655612394747299E-2</v>
      </c>
      <c r="P699" s="11">
        <f>+D$11+D$12*F699+D$13*F699^2</f>
        <v>-1.8801572164495704E-3</v>
      </c>
      <c r="Q699" s="96">
        <f>+C699-15018.5</f>
        <v>43235.075599999996</v>
      </c>
      <c r="R699" s="31">
        <f>+(U699-G699)^2</f>
        <v>7.1437529299210633E-4</v>
      </c>
    </row>
    <row r="700" spans="1:21" x14ac:dyDescent="0.2">
      <c r="A700" s="74" t="s">
        <v>267</v>
      </c>
      <c r="B700" s="75" t="s">
        <v>46</v>
      </c>
      <c r="C700" s="76">
        <v>58290.469400000002</v>
      </c>
      <c r="D700" s="76">
        <v>2.0000000000000001E-4</v>
      </c>
      <c r="E700" s="30">
        <f>+(C700-C$7)/C$8</f>
        <v>38306.925504091203</v>
      </c>
      <c r="F700" s="31">
        <f>ROUND(2*E700,0)/2</f>
        <v>38307</v>
      </c>
      <c r="G700" s="31">
        <f>+C700-(C$7+F700*C$8)</f>
        <v>-2.5685602995508816E-2</v>
      </c>
      <c r="I700" s="31"/>
      <c r="K700" s="30">
        <f>G700</f>
        <v>-2.5685602995508816E-2</v>
      </c>
      <c r="L700" s="31"/>
      <c r="M700" s="31"/>
      <c r="N700" s="31"/>
      <c r="O700" s="31">
        <f ca="1">+C$11+C$12*F700</f>
        <v>-2.6570307431644461E-2</v>
      </c>
      <c r="P700" s="11">
        <f>+D$11+D$12*F700+D$13*F700^2</f>
        <v>-1.863325804365339E-3</v>
      </c>
      <c r="Q700" s="96">
        <f>+C700-15018.5</f>
        <v>43271.969400000002</v>
      </c>
      <c r="R700" s="31">
        <f>+(U700-G700)^2</f>
        <v>6.5975020124289145E-4</v>
      </c>
    </row>
    <row r="701" spans="1:21" x14ac:dyDescent="0.2">
      <c r="A701" s="74" t="s">
        <v>267</v>
      </c>
      <c r="B701" s="75" t="s">
        <v>46</v>
      </c>
      <c r="C701" s="76">
        <v>58306.673799999997</v>
      </c>
      <c r="D701" s="76">
        <v>1E-4</v>
      </c>
      <c r="E701" s="30">
        <f>+(C701-C$7)/C$8</f>
        <v>38353.923096660939</v>
      </c>
      <c r="F701" s="31">
        <f>ROUND(2*E701,0)/2</f>
        <v>38354</v>
      </c>
      <c r="G701" s="31">
        <f>+C701-(C$7+F701*C$8)</f>
        <v>-2.6515666002524085E-2</v>
      </c>
      <c r="I701" s="31"/>
      <c r="K701" s="30">
        <f>G701</f>
        <v>-2.6515666002524085E-2</v>
      </c>
      <c r="L701" s="31"/>
      <c r="M701" s="31"/>
      <c r="N701" s="31"/>
      <c r="O701" s="31">
        <f ca="1">+C$11+C$12*F701</f>
        <v>-2.6576537560205761E-2</v>
      </c>
      <c r="P701" s="11">
        <f>+D$11+D$12*F701+D$13*F701^2</f>
        <v>-1.8558935455388198E-3</v>
      </c>
      <c r="Q701" s="96">
        <f>+C701-15018.5</f>
        <v>43288.173799999997</v>
      </c>
      <c r="R701" s="31">
        <f>+(U701-G701)^2</f>
        <v>7.0308054355741156E-4</v>
      </c>
    </row>
    <row r="702" spans="1:21" x14ac:dyDescent="0.2">
      <c r="A702" s="63" t="s">
        <v>265</v>
      </c>
      <c r="B702" s="70" t="s">
        <v>46</v>
      </c>
      <c r="C702" s="63">
        <v>58375.631600000001</v>
      </c>
      <c r="D702" s="63">
        <v>2.0000000000000001E-4</v>
      </c>
      <c r="E702" s="30">
        <f>+(C702-C$7)/C$8</f>
        <v>38553.921281654322</v>
      </c>
      <c r="F702" s="31">
        <f>ROUND(2*E702,0)/2</f>
        <v>38554</v>
      </c>
      <c r="G702" s="31">
        <f>+C702-(C$7+F702*C$8)</f>
        <v>-2.7141465994645841E-2</v>
      </c>
      <c r="I702" s="31"/>
      <c r="K702" s="30">
        <f>G702</f>
        <v>-2.7141465994645841E-2</v>
      </c>
      <c r="L702" s="31"/>
      <c r="M702" s="31"/>
      <c r="N702" s="31"/>
      <c r="O702" s="31">
        <f ca="1">+C$11+C$12*F702</f>
        <v>-2.6603048745572996E-2</v>
      </c>
      <c r="P702" s="11">
        <f>+D$11+D$12*F702+D$13*F702^2</f>
        <v>-1.8240005853356177E-3</v>
      </c>
      <c r="Q702" s="96">
        <f>+C702-15018.5</f>
        <v>43357.131600000001</v>
      </c>
      <c r="R702" s="31">
        <f>+(U702-G702)^2</f>
        <v>7.3665917633851657E-4</v>
      </c>
    </row>
    <row r="703" spans="1:21" x14ac:dyDescent="0.2">
      <c r="A703" s="63" t="s">
        <v>265</v>
      </c>
      <c r="B703" s="70" t="s">
        <v>46</v>
      </c>
      <c r="C703" s="63">
        <v>58384.596899999997</v>
      </c>
      <c r="D703" s="63">
        <v>1E-4</v>
      </c>
      <c r="E703" s="30">
        <f>+(C703-C$7)/C$8</f>
        <v>38579.923325337855</v>
      </c>
      <c r="F703" s="31">
        <f>ROUND(2*E703,0)/2</f>
        <v>38580</v>
      </c>
      <c r="G703" s="31">
        <f>+C703-(C$7+F703*C$8)</f>
        <v>-2.6436820000526495E-2</v>
      </c>
      <c r="I703" s="31"/>
      <c r="K703" s="30">
        <f>G703</f>
        <v>-2.6436820000526495E-2</v>
      </c>
      <c r="L703" s="31"/>
      <c r="M703" s="31"/>
      <c r="N703" s="31"/>
      <c r="O703" s="31">
        <f ca="1">+C$11+C$12*F703</f>
        <v>-2.6606495199670736E-2</v>
      </c>
      <c r="P703" s="11">
        <f>+D$11+D$12*F703+D$13*F703^2</f>
        <v>-1.8198228216254435E-3</v>
      </c>
      <c r="Q703" s="96">
        <f>+C703-15018.5</f>
        <v>43366.096899999997</v>
      </c>
      <c r="R703" s="31">
        <f>+(U703-G703)^2</f>
        <v>6.9890545174023776E-4</v>
      </c>
    </row>
    <row r="704" spans="1:21" x14ac:dyDescent="0.2">
      <c r="A704" s="77" t="s">
        <v>269</v>
      </c>
      <c r="B704" s="78" t="s">
        <v>46</v>
      </c>
      <c r="C704" s="79">
        <v>58670.43</v>
      </c>
      <c r="D704" s="79">
        <v>1E-4</v>
      </c>
      <c r="E704" s="30">
        <f>+(C704-C$7)/C$8</f>
        <v>39408.924558135732</v>
      </c>
      <c r="F704" s="31">
        <f>ROUND(2*E704,0)/2</f>
        <v>39409</v>
      </c>
      <c r="G704" s="31">
        <f>+C704-(C$7+F704*C$8)</f>
        <v>-2.60117609941517E-2</v>
      </c>
      <c r="I704" s="31"/>
      <c r="K704" s="30">
        <f>G704</f>
        <v>-2.60117609941517E-2</v>
      </c>
      <c r="L704" s="31"/>
      <c r="M704" s="31"/>
      <c r="N704" s="31"/>
      <c r="O704" s="31">
        <f ca="1">+C$11+C$12*F704</f>
        <v>-2.6716384063017927E-2</v>
      </c>
      <c r="P704" s="11">
        <f>+D$11+D$12*F704+D$13*F704^2</f>
        <v>-1.6827951537271464E-3</v>
      </c>
      <c r="Q704" s="96">
        <f>+C704-15018.5</f>
        <v>43651.93</v>
      </c>
      <c r="R704" s="31">
        <f>+(U704-G704)^2</f>
        <v>6.7661171001687182E-4</v>
      </c>
    </row>
    <row r="705" spans="1:18" x14ac:dyDescent="0.2">
      <c r="A705" s="74" t="s">
        <v>268</v>
      </c>
      <c r="B705" s="75" t="s">
        <v>46</v>
      </c>
      <c r="C705" s="76">
        <v>58683.5314</v>
      </c>
      <c r="D705" s="76">
        <v>1E-4</v>
      </c>
      <c r="E705" s="30">
        <f>+(C705-C$7)/C$8</f>
        <v>39446.922525310903</v>
      </c>
      <c r="F705" s="31">
        <f>ROUND(2*E705,0)/2</f>
        <v>39447</v>
      </c>
      <c r="G705" s="31">
        <f>+C705-(C$7+F705*C$8)</f>
        <v>-2.6712662998761516E-2</v>
      </c>
      <c r="I705" s="31"/>
      <c r="K705" s="30">
        <f>G705</f>
        <v>-2.6712662998761516E-2</v>
      </c>
      <c r="L705" s="31"/>
      <c r="M705" s="31"/>
      <c r="N705" s="31"/>
      <c r="O705" s="31">
        <f ca="1">+C$11+C$12*F705</f>
        <v>-2.6721421188237702E-2</v>
      </c>
      <c r="P705" s="11">
        <f>+D$11+D$12*F705+D$13*F705^2</f>
        <v>-1.6763364106739363E-3</v>
      </c>
      <c r="Q705" s="96">
        <f>+C705-15018.5</f>
        <v>43665.0314</v>
      </c>
      <c r="R705" s="31">
        <f>+(U705-G705)^2</f>
        <v>7.1356636448540259E-4</v>
      </c>
    </row>
    <row r="706" spans="1:18" x14ac:dyDescent="0.2">
      <c r="A706" s="77" t="s">
        <v>269</v>
      </c>
      <c r="B706" s="78" t="s">
        <v>46</v>
      </c>
      <c r="C706" s="79">
        <v>58719.734799999998</v>
      </c>
      <c r="D706" s="79">
        <v>2.9999999999999997E-4</v>
      </c>
      <c r="E706" s="30">
        <f>+(C706-C$7)/C$8</f>
        <v>39551.923182097933</v>
      </c>
      <c r="F706" s="31">
        <f>ROUND(2*E706,0)/2</f>
        <v>39552</v>
      </c>
      <c r="G706" s="31">
        <f>+C706-(C$7+F706*C$8)</f>
        <v>-2.6486208000278566E-2</v>
      </c>
      <c r="I706" s="31"/>
      <c r="K706" s="30">
        <f>G706</f>
        <v>-2.6486208000278566E-2</v>
      </c>
      <c r="L706" s="31"/>
      <c r="M706" s="31"/>
      <c r="N706" s="31"/>
      <c r="O706" s="31">
        <f ca="1">+C$11+C$12*F706</f>
        <v>-2.6735339560555498E-2</v>
      </c>
      <c r="P706" s="11">
        <f>+D$11+D$12*F706+D$13*F706^2</f>
        <v>-1.6584089344563353E-3</v>
      </c>
      <c r="Q706" s="96">
        <f>+C706-15018.5</f>
        <v>43701.234799999998</v>
      </c>
      <c r="R706" s="31">
        <f>+(U706-G706)^2</f>
        <v>7.0151921423402034E-4</v>
      </c>
    </row>
    <row r="707" spans="1:18" x14ac:dyDescent="0.2">
      <c r="A707" s="77" t="s">
        <v>270</v>
      </c>
      <c r="B707" s="78" t="s">
        <v>46</v>
      </c>
      <c r="C707" s="79">
        <v>59011.773000000001</v>
      </c>
      <c r="D707" s="79">
        <v>1E-4</v>
      </c>
      <c r="E707" s="30">
        <f>+(C707-C$7)/C$8</f>
        <v>40398.921055416562</v>
      </c>
      <c r="F707" s="31">
        <f>ROUND(2*E707,0)/2</f>
        <v>40399</v>
      </c>
      <c r="G707" s="31">
        <f>+C707-(C$7+F707*C$8)</f>
        <v>-2.7219470997806638E-2</v>
      </c>
      <c r="I707" s="31"/>
      <c r="K707" s="30">
        <f>G707</f>
        <v>-2.7219470997806638E-2</v>
      </c>
      <c r="L707" s="31"/>
      <c r="M707" s="31"/>
      <c r="N707" s="31"/>
      <c r="O707" s="31">
        <f ca="1">+C$11+C$12*F707</f>
        <v>-2.6847614430585739E-2</v>
      </c>
      <c r="P707" s="11">
        <f>+D$11+D$12*F707+D$13*F707^2</f>
        <v>-1.5094467714372693E-3</v>
      </c>
      <c r="Q707" s="96">
        <f>+C707-15018.5</f>
        <v>43993.273000000001</v>
      </c>
      <c r="R707" s="31">
        <f>+(U707-G707)^2</f>
        <v>7.4089960140043677E-4</v>
      </c>
    </row>
    <row r="708" spans="1:18" ht="12" customHeight="1" x14ac:dyDescent="0.2">
      <c r="A708" s="77" t="s">
        <v>270</v>
      </c>
      <c r="B708" s="78" t="s">
        <v>48</v>
      </c>
      <c r="C708" s="79">
        <v>59047.459300000002</v>
      </c>
      <c r="D708" s="79">
        <v>1E-4</v>
      </c>
      <c r="E708" s="30">
        <f>+(C708-C$7)/C$8</f>
        <v>40502.421967991053</v>
      </c>
      <c r="F708" s="31">
        <f>ROUND(2*E708,0)/2</f>
        <v>40502.5</v>
      </c>
      <c r="G708" s="31">
        <f>+C708-(C$7+F708*C$8)</f>
        <v>-2.6904822494543623E-2</v>
      </c>
      <c r="I708" s="31"/>
      <c r="K708" s="30">
        <f>G708</f>
        <v>-2.6904822494543623E-2</v>
      </c>
      <c r="L708" s="31"/>
      <c r="M708" s="31"/>
      <c r="N708" s="31"/>
      <c r="O708" s="31">
        <f ca="1">+C$11+C$12*F708</f>
        <v>-2.6861333969013284E-2</v>
      </c>
      <c r="P708" s="11">
        <f>+D$11+D$12*F708+D$13*F708^2</f>
        <v>-1.4907138211169828E-3</v>
      </c>
      <c r="Q708" s="96">
        <f>+C708-15018.5</f>
        <v>44028.959300000002</v>
      </c>
      <c r="R708" s="31">
        <f>+(U708-G708)^2</f>
        <v>7.2386947346290054E-4</v>
      </c>
    </row>
    <row r="709" spans="1:18" ht="12" customHeight="1" x14ac:dyDescent="0.2">
      <c r="A709" s="77" t="s">
        <v>270</v>
      </c>
      <c r="B709" s="78" t="s">
        <v>48</v>
      </c>
      <c r="C709" s="79">
        <v>59058.4931</v>
      </c>
      <c r="D709" s="79">
        <v>1E-4</v>
      </c>
      <c r="E709" s="30">
        <f>+(C709-C$7)/C$8</f>
        <v>40534.423278554605</v>
      </c>
      <c r="F709" s="31">
        <f>ROUND(2*E709,0)/2</f>
        <v>40534.5</v>
      </c>
      <c r="G709" s="31">
        <f>+C709-(C$7+F709*C$8)</f>
        <v>-2.6452950500242878E-2</v>
      </c>
      <c r="I709" s="31"/>
      <c r="K709" s="30">
        <f>G709</f>
        <v>-2.6452950500242878E-2</v>
      </c>
      <c r="L709" s="31"/>
      <c r="M709" s="31"/>
      <c r="N709" s="31"/>
      <c r="O709" s="31">
        <f ca="1">+C$11+C$12*F709</f>
        <v>-2.6865575758672041E-2</v>
      </c>
      <c r="P709" s="11">
        <f>+D$11+D$12*F709+D$13*F709^2</f>
        <v>-1.4848986146809729E-3</v>
      </c>
      <c r="Q709" s="96">
        <f>+C709-15018.5</f>
        <v>44039.9931</v>
      </c>
      <c r="R709" s="31">
        <f>+(U709-G709)^2</f>
        <v>6.9975859016829995E-4</v>
      </c>
    </row>
    <row r="710" spans="1:18" ht="12" customHeight="1" x14ac:dyDescent="0.2">
      <c r="A710" s="74" t="s">
        <v>1967</v>
      </c>
      <c r="B710" s="75" t="s">
        <v>46</v>
      </c>
      <c r="C710" s="76">
        <v>59097.626100000001</v>
      </c>
      <c r="D710" s="76">
        <v>2.9999999999999997E-4</v>
      </c>
      <c r="E710" s="30">
        <f>+(C710-C$7)/C$8</f>
        <v>40647.920649023872</v>
      </c>
      <c r="F710" s="31">
        <f>ROUND(2*E710,0)/2</f>
        <v>40648</v>
      </c>
      <c r="G710" s="31">
        <f>+C710-(C$7+F710*C$8)</f>
        <v>-2.7359591993445065E-2</v>
      </c>
      <c r="I710" s="31"/>
      <c r="K710" s="30">
        <f>G710</f>
        <v>-2.7359591993445065E-2</v>
      </c>
      <c r="L710" s="31"/>
      <c r="M710" s="31"/>
      <c r="N710" s="31"/>
      <c r="O710" s="31">
        <f ca="1">+C$11+C$12*F710</f>
        <v>-2.6880620856367946E-2</v>
      </c>
      <c r="P710" s="11">
        <f>+D$11+D$12*F710+D$13*F710^2</f>
        <v>-1.4641837721874728E-3</v>
      </c>
      <c r="Q710" s="96">
        <f>+C710-15018.5</f>
        <v>44079.126100000001</v>
      </c>
      <c r="R710" s="31">
        <f>+(U710-G710)^2</f>
        <v>7.4854727404778329E-4</v>
      </c>
    </row>
    <row r="711" spans="1:18" ht="12" customHeight="1" x14ac:dyDescent="0.2">
      <c r="A711" s="71" t="s">
        <v>266</v>
      </c>
      <c r="B711" s="12"/>
      <c r="C711" s="72">
        <v>59114.687899999997</v>
      </c>
      <c r="D711" s="73">
        <v>5.0000000000000001E-4</v>
      </c>
      <c r="E711" s="30">
        <f>+(C711-C$7)/C$8</f>
        <v>40697.404957292398</v>
      </c>
      <c r="F711" s="31">
        <f>ROUND(2*E711,0)/2</f>
        <v>40697.5</v>
      </c>
      <c r="G711" s="31">
        <f>+C711-(C$7+F711*C$8)</f>
        <v>-3.2769977500720415E-2</v>
      </c>
      <c r="I711" s="31"/>
      <c r="K711" s="30">
        <f>G711</f>
        <v>-3.2769977500720415E-2</v>
      </c>
      <c r="L711" s="31"/>
      <c r="M711" s="31"/>
      <c r="N711" s="31"/>
      <c r="O711" s="31">
        <f ca="1">+C$11+C$12*F711</f>
        <v>-2.6887182374746337E-2</v>
      </c>
      <c r="P711" s="11">
        <f>+D$11+D$12*F711+D$13*F711^2</f>
        <v>-1.4551060465639414E-3</v>
      </c>
      <c r="Q711" s="96">
        <f>+C711-15018.5</f>
        <v>44096.187899999997</v>
      </c>
      <c r="R711" s="31">
        <f>+(U711-G711)^2</f>
        <v>1.0738714253977222E-3</v>
      </c>
    </row>
    <row r="712" spans="1:18" ht="12" customHeight="1" x14ac:dyDescent="0.2">
      <c r="A712" s="95" t="s">
        <v>1969</v>
      </c>
      <c r="B712" s="93" t="s">
        <v>46</v>
      </c>
      <c r="C712" s="94">
        <v>59297.606000000145</v>
      </c>
      <c r="D712" s="95">
        <v>1E-3</v>
      </c>
      <c r="E712" s="30">
        <f>+(C712-C$7)/C$8</f>
        <v>41227.921998185018</v>
      </c>
      <c r="F712" s="31">
        <f>ROUND(2*E712,0)/2</f>
        <v>41228</v>
      </c>
      <c r="G712" s="31">
        <f>+C712-(C$7+F712*C$8)</f>
        <v>-2.6894411850662436E-2</v>
      </c>
      <c r="I712" s="31"/>
      <c r="K712" s="30">
        <f>G712</f>
        <v>-2.6894411850662436E-2</v>
      </c>
      <c r="L712" s="31"/>
      <c r="M712" s="31"/>
      <c r="N712" s="31"/>
      <c r="O712" s="31">
        <f ca="1">+C$11+C$12*F712</f>
        <v>-2.6957503293932927E-2</v>
      </c>
      <c r="P712" s="11">
        <f>+D$11+D$12*F712+D$13*F712^2</f>
        <v>-1.3561596738440335E-3</v>
      </c>
      <c r="Q712" s="96">
        <f>+C712-15018.5</f>
        <v>44279.106000000145</v>
      </c>
      <c r="R712" s="31">
        <f>+(U712-G712)^2</f>
        <v>7.2330938879305211E-4</v>
      </c>
    </row>
    <row r="713" spans="1:18" ht="12" customHeight="1" x14ac:dyDescent="0.2">
      <c r="A713" s="74" t="s">
        <v>1968</v>
      </c>
      <c r="B713" s="75" t="s">
        <v>46</v>
      </c>
      <c r="C713" s="76">
        <v>59352.770799999998</v>
      </c>
      <c r="D713" s="76">
        <v>2.9999999999999997E-4</v>
      </c>
      <c r="E713" s="30">
        <f>+(C713-C$7)/C$8</f>
        <v>41387.916369749844</v>
      </c>
      <c r="F713" s="31">
        <f>ROUND(2*E713,0)/2</f>
        <v>41388</v>
      </c>
      <c r="G713" s="31">
        <f>+C713-(C$7+F713*C$8)</f>
        <v>-2.8835051998612471E-2</v>
      </c>
      <c r="I713" s="31"/>
      <c r="K713" s="30">
        <f>G713</f>
        <v>-2.8835051998612471E-2</v>
      </c>
      <c r="L713" s="31"/>
      <c r="M713" s="31"/>
      <c r="N713" s="31"/>
      <c r="O713" s="31">
        <f ca="1">+C$11+C$12*F713</f>
        <v>-2.6978712242226716E-2</v>
      </c>
      <c r="P713" s="11">
        <f>+D$11+D$12*F713+D$13*F713^2</f>
        <v>-1.3257216006168533E-3</v>
      </c>
      <c r="Q713" s="96">
        <f>+C713-15018.5</f>
        <v>44334.270799999998</v>
      </c>
      <c r="R713" s="31">
        <f>+(U713-G713)^2</f>
        <v>8.3146022376268504E-4</v>
      </c>
    </row>
    <row r="714" spans="1:18" ht="12" customHeight="1" x14ac:dyDescent="0.2">
      <c r="A714" s="74" t="s">
        <v>1968</v>
      </c>
      <c r="B714" s="75" t="s">
        <v>46</v>
      </c>
      <c r="C714" s="76">
        <v>59363.805999999997</v>
      </c>
      <c r="D714" s="76">
        <v>1E-4</v>
      </c>
      <c r="E714" s="30">
        <f>+(C714-C$7)/C$8</f>
        <v>41419.921740730919</v>
      </c>
      <c r="F714" s="31">
        <f>ROUND(2*E714,0)/2</f>
        <v>41420</v>
      </c>
      <c r="G714" s="31">
        <f>+C714-(C$7+F714*C$8)</f>
        <v>-2.6983180003298912E-2</v>
      </c>
      <c r="I714" s="31"/>
      <c r="K714" s="30">
        <f>G714</f>
        <v>-2.6983180003298912E-2</v>
      </c>
      <c r="L714" s="31"/>
      <c r="M714" s="31"/>
      <c r="N714" s="31"/>
      <c r="O714" s="31">
        <f ca="1">+C$11+C$12*F714</f>
        <v>-2.6982954031885473E-2</v>
      </c>
      <c r="P714" s="11">
        <f>+D$11+D$12*F714+D$13*F714^2</f>
        <v>-1.319600862237277E-3</v>
      </c>
      <c r="Q714" s="96">
        <f>+C714-15018.5</f>
        <v>44345.305999999997</v>
      </c>
      <c r="R714" s="31">
        <f>+(U714-G714)^2</f>
        <v>7.2809200309043032E-4</v>
      </c>
    </row>
    <row r="715" spans="1:18" ht="12" customHeight="1" x14ac:dyDescent="0.2">
      <c r="A715" s="74" t="s">
        <v>1968</v>
      </c>
      <c r="B715" s="75" t="s">
        <v>46</v>
      </c>
      <c r="C715" s="76">
        <v>59371.736199999999</v>
      </c>
      <c r="D715" s="76">
        <v>2.9999999999999997E-4</v>
      </c>
      <c r="E715" s="30">
        <f>+(C715-C$7)/C$8</f>
        <v>41442.921685720969</v>
      </c>
      <c r="F715" s="31">
        <f>ROUND(2*E715,0)/2</f>
        <v>41443</v>
      </c>
      <c r="G715" s="31">
        <f>+C715-(C$7+F715*C$8)</f>
        <v>-2.7002146998711396E-2</v>
      </c>
      <c r="I715" s="31"/>
      <c r="K715" s="30">
        <f>G715</f>
        <v>-2.7002146998711396E-2</v>
      </c>
      <c r="L715" s="31"/>
      <c r="M715" s="31"/>
      <c r="N715" s="31"/>
      <c r="O715" s="31">
        <f ca="1">+C$11+C$12*F715</f>
        <v>-2.6986002818202705E-2</v>
      </c>
      <c r="P715" s="11">
        <f>+D$11+D$12*F715+D$13*F715^2</f>
        <v>-1.3151947616174987E-3</v>
      </c>
      <c r="Q715" s="96">
        <f>+C715-15018.5</f>
        <v>44353.236199999999</v>
      </c>
      <c r="R715" s="31">
        <f>+(U715-G715)^2</f>
        <v>7.2911594254001881E-4</v>
      </c>
    </row>
    <row r="716" spans="1:18" ht="12" customHeight="1" x14ac:dyDescent="0.2">
      <c r="A716" s="74" t="s">
        <v>1968</v>
      </c>
      <c r="B716" s="75" t="s">
        <v>46</v>
      </c>
      <c r="C716" s="76">
        <v>59415.524599999997</v>
      </c>
      <c r="D716" s="76">
        <v>1E-4</v>
      </c>
      <c r="E716" s="30">
        <f>+(C716-C$7)/C$8</f>
        <v>41569.9211045505</v>
      </c>
      <c r="F716" s="31">
        <f>ROUND(2*E716,0)/2</f>
        <v>41570</v>
      </c>
      <c r="G716" s="31">
        <f>+C716-(C$7+F716*C$8)</f>
        <v>-2.7202530000067782E-2</v>
      </c>
      <c r="I716" s="31"/>
      <c r="K716" s="30">
        <f>G716</f>
        <v>-2.7202530000067782E-2</v>
      </c>
      <c r="L716" s="31"/>
      <c r="M716" s="31"/>
      <c r="N716" s="31"/>
      <c r="O716" s="31">
        <f ca="1">+C$11+C$12*F716</f>
        <v>-2.7002837420910902E-2</v>
      </c>
      <c r="P716" s="11">
        <f>+D$11+D$12*F716+D$13*F716^2</f>
        <v>-1.2907627204283706E-3</v>
      </c>
      <c r="Q716" s="96">
        <f>+C716-15018.5</f>
        <v>44397.024599999997</v>
      </c>
      <c r="R716" s="31">
        <f>+(U716-G716)^2</f>
        <v>7.3997763840458772E-4</v>
      </c>
    </row>
    <row r="717" spans="1:18" ht="12" customHeight="1" x14ac:dyDescent="0.2">
      <c r="A717" s="95" t="s">
        <v>1970</v>
      </c>
      <c r="B717" s="93" t="s">
        <v>46</v>
      </c>
      <c r="C717" s="94">
        <v>59734.803899999999</v>
      </c>
      <c r="D717" s="95">
        <v>1E-4</v>
      </c>
      <c r="E717" s="30">
        <f>+(C717-C$7)/C$8</f>
        <v>42495.926291867298</v>
      </c>
      <c r="F717" s="31">
        <f>ROUND(2*E717,0)/2</f>
        <v>42496</v>
      </c>
      <c r="G717" s="31">
        <f>+C717-(C$7+F717*C$8)</f>
        <v>-2.5413983996259049E-2</v>
      </c>
      <c r="I717" s="31"/>
      <c r="K717" s="30">
        <f>G717</f>
        <v>-2.5413983996259049E-2</v>
      </c>
      <c r="L717" s="31"/>
      <c r="M717" s="31"/>
      <c r="N717" s="31"/>
      <c r="O717" s="31">
        <f ca="1">+C$11+C$12*F717</f>
        <v>-2.7125584209161197E-2</v>
      </c>
      <c r="P717" s="11">
        <f>+D$11+D$12*F717+D$13*F717^2</f>
        <v>-1.1073635633851546E-3</v>
      </c>
      <c r="Q717" s="96">
        <f>+C717-15018.5</f>
        <v>44716.303899999999</v>
      </c>
      <c r="R717" s="31">
        <f>+(U717-G717)^2</f>
        <v>6.4587058256211107E-4</v>
      </c>
    </row>
    <row r="718" spans="1:18" ht="12" customHeight="1" x14ac:dyDescent="0.2">
      <c r="A718" s="95" t="s">
        <v>1970</v>
      </c>
      <c r="B718" s="93" t="s">
        <v>46</v>
      </c>
      <c r="C718" s="94">
        <v>59763.421300000002</v>
      </c>
      <c r="D718" s="95">
        <v>5.0000000000000001E-4</v>
      </c>
      <c r="E718" s="30">
        <f>+(C718-C$7)/C$8</f>
        <v>42578.925286313606</v>
      </c>
      <c r="F718" s="31">
        <f>ROUND(2*E718,0)/2</f>
        <v>42579</v>
      </c>
      <c r="G718" s="31">
        <f>+C718-(C$7+F718*C$8)</f>
        <v>-2.5760690994502511E-2</v>
      </c>
      <c r="I718" s="31"/>
      <c r="K718" s="30">
        <f>G718</f>
        <v>-2.5760690994502511E-2</v>
      </c>
      <c r="L718" s="31"/>
      <c r="M718" s="31"/>
      <c r="N718" s="31"/>
      <c r="O718" s="31">
        <f ca="1">+C$11+C$12*F718</f>
        <v>-2.71365863510886E-2</v>
      </c>
      <c r="P718" s="11">
        <f>+D$11+D$12*F718+D$13*F718^2</f>
        <v>-1.0904734784637996E-3</v>
      </c>
      <c r="Q718" s="96">
        <f>+C718-15018.5</f>
        <v>44744.921300000002</v>
      </c>
      <c r="R718" s="31">
        <f>+(U718-G718)^2</f>
        <v>6.6361320051424276E-4</v>
      </c>
    </row>
    <row r="719" spans="1:18" ht="12" customHeight="1" x14ac:dyDescent="0.2">
      <c r="A719" s="95" t="s">
        <v>1970</v>
      </c>
      <c r="B719" s="93" t="s">
        <v>46</v>
      </c>
      <c r="C719" s="94">
        <v>59763.592900000003</v>
      </c>
      <c r="D719" s="95">
        <v>1E-4</v>
      </c>
      <c r="E719" s="30">
        <f>+(C719-C$7)/C$8</f>
        <v>42579.422977489157</v>
      </c>
      <c r="F719" s="31">
        <f>ROUND(2*E719,0)/2</f>
        <v>42579.5</v>
      </c>
      <c r="G719" s="31">
        <f>+C719-(C$7+F719*C$8)</f>
        <v>-2.6556755496130791E-2</v>
      </c>
      <c r="I719" s="31"/>
      <c r="K719" s="30">
        <f>G719</f>
        <v>-2.6556755496130791E-2</v>
      </c>
      <c r="L719" s="31"/>
      <c r="M719" s="31"/>
      <c r="N719" s="31"/>
      <c r="O719" s="31">
        <f ca="1">+C$11+C$12*F719</f>
        <v>-2.7136652629052019E-2</v>
      </c>
      <c r="P719" s="11">
        <f>+D$11+D$12*F719+D$13*F719^2</f>
        <v>-1.0903715058803044E-3</v>
      </c>
      <c r="Q719" s="96">
        <f>+C719-15018.5</f>
        <v>44745.092900000003</v>
      </c>
      <c r="R719" s="31">
        <f>+(U719-G719)^2</f>
        <v>7.0526126248127293E-4</v>
      </c>
    </row>
    <row r="720" spans="1:18" ht="12" customHeight="1" x14ac:dyDescent="0.2">
      <c r="A720" s="95" t="s">
        <v>1970</v>
      </c>
      <c r="B720" s="93" t="s">
        <v>46</v>
      </c>
      <c r="C720" s="94">
        <v>59782.3845</v>
      </c>
      <c r="D720" s="95">
        <v>1E-4</v>
      </c>
      <c r="E720" s="30">
        <f>+(C720-C$7)/C$8</f>
        <v>42633.924221628629</v>
      </c>
      <c r="F720" s="31">
        <f>ROUND(2*E720,0)/2</f>
        <v>42634</v>
      </c>
      <c r="G720" s="31">
        <f>+C720-(C$7+F720*C$8)</f>
        <v>-2.6127785997232422E-2</v>
      </c>
      <c r="I720" s="31"/>
      <c r="K720" s="30">
        <f>G720</f>
        <v>-2.6127785997232422E-2</v>
      </c>
      <c r="L720" s="31"/>
      <c r="M720" s="31"/>
      <c r="N720" s="31"/>
      <c r="O720" s="31">
        <f ca="1">+C$11+C$12*F720</f>
        <v>-2.7143876927064589E-2</v>
      </c>
      <c r="P720" s="11">
        <f>+D$11+D$12*F720+D$13*F720^2</f>
        <v>-1.0792403340591852E-3</v>
      </c>
      <c r="Q720" s="96">
        <f>+C720-15018.5</f>
        <v>44763.8845</v>
      </c>
      <c r="R720" s="31">
        <f>+(U720-G720)^2</f>
        <v>6.8266120111717466E-4</v>
      </c>
    </row>
    <row r="721" spans="1:18" ht="12" customHeight="1" x14ac:dyDescent="0.2">
      <c r="A721" s="95" t="s">
        <v>1970</v>
      </c>
      <c r="B721" s="93" t="s">
        <v>46</v>
      </c>
      <c r="C721" s="94">
        <v>59784.453099999999</v>
      </c>
      <c r="D721" s="95">
        <v>2.0000000000000001E-4</v>
      </c>
      <c r="E721" s="30">
        <f>+(C721-C$7)/C$8</f>
        <v>42639.923778538461</v>
      </c>
      <c r="F721" s="31">
        <f>ROUND(2*E721,0)/2</f>
        <v>42640</v>
      </c>
      <c r="G721" s="31">
        <f>+C721-(C$7+F721*C$8)</f>
        <v>-2.6280559999577235E-2</v>
      </c>
      <c r="I721" s="31"/>
      <c r="K721" s="30">
        <f>G721</f>
        <v>-2.6280559999577235E-2</v>
      </c>
      <c r="L721" s="31"/>
      <c r="M721" s="31"/>
      <c r="N721" s="31"/>
      <c r="O721" s="31">
        <f ca="1">+C$11+C$12*F721</f>
        <v>-2.7144672262625607E-2</v>
      </c>
      <c r="P721" s="11">
        <f>+D$11+D$12*F721+D$13*F721^2</f>
        <v>-1.0780129269329433E-3</v>
      </c>
      <c r="Q721" s="96">
        <f>+C721-15018.5</f>
        <v>44765.953099999999</v>
      </c>
      <c r="R721" s="31">
        <f>+(U721-G721)^2</f>
        <v>6.9066783389137897E-4</v>
      </c>
    </row>
    <row r="722" spans="1:18" ht="12" customHeight="1" x14ac:dyDescent="0.2"/>
  </sheetData>
  <sheetProtection selectLockedCells="1" selectUnlockedCells="1"/>
  <sortState xmlns:xlrd2="http://schemas.microsoft.com/office/spreadsheetml/2017/richdata2" ref="A21:AH721">
    <sortCondition ref="C21:C72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8"/>
  <sheetViews>
    <sheetView topLeftCell="A582" workbookViewId="0">
      <selection activeCell="A530" sqref="A530"/>
    </sheetView>
  </sheetViews>
  <sheetFormatPr defaultRowHeight="12.75" x14ac:dyDescent="0.2"/>
  <cols>
    <col min="1" max="1" width="19.7109375" style="34" customWidth="1"/>
    <col min="2" max="2" width="4.42578125" customWidth="1"/>
    <col min="3" max="3" width="12.7109375" style="34" customWidth="1"/>
    <col min="4" max="4" width="5.42578125" customWidth="1"/>
    <col min="5" max="5" width="14.85546875" customWidth="1"/>
    <col min="7" max="7" width="12" customWidth="1"/>
    <col min="8" max="8" width="14.140625" style="3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80" t="s">
        <v>271</v>
      </c>
      <c r="I1" s="81" t="s">
        <v>272</v>
      </c>
      <c r="J1" s="82" t="s">
        <v>37</v>
      </c>
    </row>
    <row r="2" spans="1:16" x14ac:dyDescent="0.2">
      <c r="I2" s="83" t="s">
        <v>273</v>
      </c>
      <c r="J2" s="84" t="s">
        <v>36</v>
      </c>
    </row>
    <row r="3" spans="1:16" x14ac:dyDescent="0.2">
      <c r="A3" s="85" t="s">
        <v>274</v>
      </c>
      <c r="I3" s="83" t="s">
        <v>275</v>
      </c>
      <c r="J3" s="84" t="s">
        <v>34</v>
      </c>
    </row>
    <row r="4" spans="1:16" x14ac:dyDescent="0.2">
      <c r="I4" s="83" t="s">
        <v>276</v>
      </c>
      <c r="J4" s="84" t="s">
        <v>34</v>
      </c>
    </row>
    <row r="5" spans="1:16" x14ac:dyDescent="0.2">
      <c r="I5" s="86" t="s">
        <v>277</v>
      </c>
      <c r="J5" s="87" t="s">
        <v>35</v>
      </c>
    </row>
    <row r="11" spans="1:16" ht="12.75" customHeight="1" x14ac:dyDescent="0.2">
      <c r="A11" s="34" t="str">
        <f t="shared" ref="A11:A74" si="0">P11</f>
        <v> AJ 69.316 </v>
      </c>
      <c r="B11" s="12" t="str">
        <f t="shared" ref="B11:B74" si="1">IF(H11=INT(H11),"I","II")</f>
        <v>I</v>
      </c>
      <c r="C11" s="34">
        <f t="shared" ref="C11:C74" si="2">1*G11</f>
        <v>34530.868000000002</v>
      </c>
      <c r="D11" t="str">
        <f t="shared" ref="D11:D74" si="3">VLOOKUP(F11,I$1:J$5,2,FALSE)</f>
        <v>vis</v>
      </c>
      <c r="E11">
        <f>VLOOKUP(C11,Active!C$21:E$958,3,FALSE)</f>
        <v>-30603.004281457932</v>
      </c>
      <c r="F11" s="12" t="s">
        <v>277</v>
      </c>
      <c r="G11" t="str">
        <f t="shared" ref="G11:G74" si="4">MID(I11,3,LEN(I11)-3)</f>
        <v>34530.868</v>
      </c>
      <c r="H11" s="34">
        <f t="shared" ref="H11:H74" si="5">1*K11</f>
        <v>-30603</v>
      </c>
      <c r="I11" s="88" t="s">
        <v>278</v>
      </c>
      <c r="J11" s="89" t="s">
        <v>279</v>
      </c>
      <c r="K11" s="88">
        <v>-30603</v>
      </c>
      <c r="L11" s="88" t="s">
        <v>280</v>
      </c>
      <c r="M11" s="89" t="s">
        <v>281</v>
      </c>
      <c r="N11" s="89" t="s">
        <v>50</v>
      </c>
      <c r="O11" s="90" t="s">
        <v>282</v>
      </c>
      <c r="P11" s="90" t="s">
        <v>283</v>
      </c>
    </row>
    <row r="12" spans="1:16" ht="12.75" customHeight="1" x14ac:dyDescent="0.2">
      <c r="A12" s="34" t="str">
        <f t="shared" si="0"/>
        <v> AJ 66.35 </v>
      </c>
      <c r="B12" s="12" t="str">
        <f t="shared" si="1"/>
        <v>I</v>
      </c>
      <c r="C12" s="34">
        <f t="shared" si="2"/>
        <v>34861.877</v>
      </c>
      <c r="D12" t="str">
        <f t="shared" si="3"/>
        <v>vis</v>
      </c>
      <c r="E12">
        <f>VLOOKUP(C12,Active!C$21:E$958,3,FALSE)</f>
        <v>-29642.97946604227</v>
      </c>
      <c r="F12" s="12" t="s">
        <v>277</v>
      </c>
      <c r="G12" t="str">
        <f t="shared" si="4"/>
        <v>34861.877</v>
      </c>
      <c r="H12" s="34">
        <f t="shared" si="5"/>
        <v>-29643</v>
      </c>
      <c r="I12" s="88" t="s">
        <v>284</v>
      </c>
      <c r="J12" s="89" t="s">
        <v>285</v>
      </c>
      <c r="K12" s="88">
        <v>-29643</v>
      </c>
      <c r="L12" s="88" t="s">
        <v>286</v>
      </c>
      <c r="M12" s="89" t="s">
        <v>287</v>
      </c>
      <c r="N12" s="89"/>
      <c r="O12" s="90" t="s">
        <v>288</v>
      </c>
      <c r="P12" s="90" t="s">
        <v>289</v>
      </c>
    </row>
    <row r="13" spans="1:16" ht="12.75" customHeight="1" x14ac:dyDescent="0.2">
      <c r="A13" s="34" t="str">
        <f t="shared" si="0"/>
        <v> ORI 109 </v>
      </c>
      <c r="B13" s="12" t="str">
        <f t="shared" si="1"/>
        <v>II</v>
      </c>
      <c r="C13" s="34">
        <f t="shared" si="2"/>
        <v>40010.438999999998</v>
      </c>
      <c r="D13" t="str">
        <f t="shared" si="3"/>
        <v>vis</v>
      </c>
      <c r="E13">
        <f>VLOOKUP(C13,Active!C$21:E$958,3,FALSE)</f>
        <v>-14710.614232147971</v>
      </c>
      <c r="F13" s="12" t="s">
        <v>277</v>
      </c>
      <c r="G13" t="str">
        <f t="shared" si="4"/>
        <v>40010.439</v>
      </c>
      <c r="H13" s="34">
        <f t="shared" si="5"/>
        <v>-14710.5</v>
      </c>
      <c r="I13" s="88" t="s">
        <v>290</v>
      </c>
      <c r="J13" s="89" t="s">
        <v>291</v>
      </c>
      <c r="K13" s="88">
        <v>-14710.5</v>
      </c>
      <c r="L13" s="88" t="s">
        <v>292</v>
      </c>
      <c r="M13" s="89" t="s">
        <v>293</v>
      </c>
      <c r="N13" s="89"/>
      <c r="O13" s="90" t="s">
        <v>294</v>
      </c>
      <c r="P13" s="90" t="s">
        <v>295</v>
      </c>
    </row>
    <row r="14" spans="1:16" ht="12.75" customHeight="1" x14ac:dyDescent="0.2">
      <c r="A14" s="34" t="str">
        <f t="shared" si="0"/>
        <v> ORI 119 </v>
      </c>
      <c r="B14" s="12" t="str">
        <f t="shared" si="1"/>
        <v>II</v>
      </c>
      <c r="C14" s="34">
        <f t="shared" si="2"/>
        <v>40713.502999999997</v>
      </c>
      <c r="D14" t="str">
        <f t="shared" si="3"/>
        <v>vis</v>
      </c>
      <c r="E14">
        <f>VLOOKUP(C14,Active!C$21:E$958,3,FALSE)</f>
        <v>-12671.518960341467</v>
      </c>
      <c r="F14" s="12" t="s">
        <v>277</v>
      </c>
      <c r="G14" t="str">
        <f t="shared" si="4"/>
        <v>40713.503</v>
      </c>
      <c r="H14" s="34">
        <f t="shared" si="5"/>
        <v>-12671.5</v>
      </c>
      <c r="I14" s="88" t="s">
        <v>296</v>
      </c>
      <c r="J14" s="89" t="s">
        <v>297</v>
      </c>
      <c r="K14" s="88">
        <v>-12671.5</v>
      </c>
      <c r="L14" s="88" t="s">
        <v>298</v>
      </c>
      <c r="M14" s="89" t="s">
        <v>293</v>
      </c>
      <c r="N14" s="89"/>
      <c r="O14" s="90" t="s">
        <v>294</v>
      </c>
      <c r="P14" s="90" t="s">
        <v>299</v>
      </c>
    </row>
    <row r="15" spans="1:16" ht="12.75" customHeight="1" x14ac:dyDescent="0.2">
      <c r="A15" s="34" t="str">
        <f t="shared" si="0"/>
        <v> ORI 119 </v>
      </c>
      <c r="B15" s="12" t="str">
        <f t="shared" si="1"/>
        <v>I</v>
      </c>
      <c r="C15" s="34">
        <f t="shared" si="2"/>
        <v>40720.578999999998</v>
      </c>
      <c r="D15" t="str">
        <f t="shared" si="3"/>
        <v>vis</v>
      </c>
      <c r="E15">
        <f>VLOOKUP(C15,Active!C$21:E$958,3,FALSE)</f>
        <v>-12650.996450095878</v>
      </c>
      <c r="F15" s="12" t="s">
        <v>277</v>
      </c>
      <c r="G15" t="str">
        <f t="shared" si="4"/>
        <v>40720.579</v>
      </c>
      <c r="H15" s="34">
        <f t="shared" si="5"/>
        <v>-12651</v>
      </c>
      <c r="I15" s="88" t="s">
        <v>300</v>
      </c>
      <c r="J15" s="89" t="s">
        <v>301</v>
      </c>
      <c r="K15" s="88">
        <v>-12651</v>
      </c>
      <c r="L15" s="88" t="s">
        <v>302</v>
      </c>
      <c r="M15" s="89" t="s">
        <v>293</v>
      </c>
      <c r="N15" s="89"/>
      <c r="O15" s="90" t="s">
        <v>294</v>
      </c>
      <c r="P15" s="90" t="s">
        <v>299</v>
      </c>
    </row>
    <row r="16" spans="1:16" ht="12.75" customHeight="1" x14ac:dyDescent="0.2">
      <c r="A16" s="34" t="str">
        <f t="shared" si="0"/>
        <v> ORI 119 </v>
      </c>
      <c r="B16" s="12" t="str">
        <f t="shared" si="1"/>
        <v>II</v>
      </c>
      <c r="C16" s="34">
        <f t="shared" si="2"/>
        <v>40725.567000000003</v>
      </c>
      <c r="D16" t="str">
        <f t="shared" si="3"/>
        <v>vis</v>
      </c>
      <c r="E16">
        <f>VLOOKUP(C16,Active!C$21:E$958,3,FALSE)</f>
        <v>-12636.529762545697</v>
      </c>
      <c r="F16" s="12" t="s">
        <v>277</v>
      </c>
      <c r="G16" t="str">
        <f t="shared" si="4"/>
        <v>40725.567</v>
      </c>
      <c r="H16" s="34">
        <f t="shared" si="5"/>
        <v>-12636.5</v>
      </c>
      <c r="I16" s="88" t="s">
        <v>303</v>
      </c>
      <c r="J16" s="89" t="s">
        <v>304</v>
      </c>
      <c r="K16" s="88">
        <v>-12636.5</v>
      </c>
      <c r="L16" s="88" t="s">
        <v>305</v>
      </c>
      <c r="M16" s="89" t="s">
        <v>293</v>
      </c>
      <c r="N16" s="89"/>
      <c r="O16" s="90" t="s">
        <v>294</v>
      </c>
      <c r="P16" s="90" t="s">
        <v>299</v>
      </c>
    </row>
    <row r="17" spans="1:16" ht="12.75" customHeight="1" x14ac:dyDescent="0.2">
      <c r="A17" s="34" t="str">
        <f t="shared" si="0"/>
        <v> ORI 119 </v>
      </c>
      <c r="B17" s="12" t="str">
        <f t="shared" si="1"/>
        <v>II</v>
      </c>
      <c r="C17" s="34">
        <f t="shared" si="2"/>
        <v>40731.427000000003</v>
      </c>
      <c r="D17" t="str">
        <f t="shared" si="3"/>
        <v>vis</v>
      </c>
      <c r="E17">
        <f>VLOOKUP(C17,Active!C$21:E$958,3,FALSE)</f>
        <v>-12619.534014942652</v>
      </c>
      <c r="F17" s="12" t="s">
        <v>277</v>
      </c>
      <c r="G17" t="str">
        <f t="shared" si="4"/>
        <v>40731.427</v>
      </c>
      <c r="H17" s="34">
        <f t="shared" si="5"/>
        <v>-12619.5</v>
      </c>
      <c r="I17" s="88" t="s">
        <v>306</v>
      </c>
      <c r="J17" s="89" t="s">
        <v>307</v>
      </c>
      <c r="K17" s="88">
        <v>-12619.5</v>
      </c>
      <c r="L17" s="88" t="s">
        <v>308</v>
      </c>
      <c r="M17" s="89" t="s">
        <v>293</v>
      </c>
      <c r="N17" s="89"/>
      <c r="O17" s="90" t="s">
        <v>294</v>
      </c>
      <c r="P17" s="90" t="s">
        <v>299</v>
      </c>
    </row>
    <row r="18" spans="1:16" ht="12.75" customHeight="1" x14ac:dyDescent="0.2">
      <c r="A18" s="34" t="str">
        <f t="shared" si="0"/>
        <v> ORI 119 </v>
      </c>
      <c r="B18" s="12" t="str">
        <f t="shared" si="1"/>
        <v>II</v>
      </c>
      <c r="C18" s="34">
        <f t="shared" si="2"/>
        <v>40733.491000000002</v>
      </c>
      <c r="D18" t="str">
        <f t="shared" si="3"/>
        <v>vis</v>
      </c>
      <c r="E18">
        <f>VLOOKUP(C18,Active!C$21:E$958,3,FALSE)</f>
        <v>-12613.547799404656</v>
      </c>
      <c r="F18" s="12" t="s">
        <v>277</v>
      </c>
      <c r="G18" t="str">
        <f t="shared" si="4"/>
        <v>40733.491</v>
      </c>
      <c r="H18" s="34">
        <f t="shared" si="5"/>
        <v>-12613.5</v>
      </c>
      <c r="I18" s="88" t="s">
        <v>309</v>
      </c>
      <c r="J18" s="89" t="s">
        <v>310</v>
      </c>
      <c r="K18" s="88">
        <v>-12613.5</v>
      </c>
      <c r="L18" s="88" t="s">
        <v>311</v>
      </c>
      <c r="M18" s="89" t="s">
        <v>293</v>
      </c>
      <c r="N18" s="89"/>
      <c r="O18" s="90" t="s">
        <v>294</v>
      </c>
      <c r="P18" s="90" t="s">
        <v>299</v>
      </c>
    </row>
    <row r="19" spans="1:16" ht="12.75" customHeight="1" x14ac:dyDescent="0.2">
      <c r="A19" s="34" t="str">
        <f t="shared" si="0"/>
        <v> ORI 119 </v>
      </c>
      <c r="B19" s="12" t="str">
        <f t="shared" si="1"/>
        <v>I</v>
      </c>
      <c r="C19" s="34">
        <f t="shared" si="2"/>
        <v>40735.408000000003</v>
      </c>
      <c r="D19" t="str">
        <f t="shared" si="3"/>
        <v>vis</v>
      </c>
      <c r="E19">
        <f>VLOOKUP(C19,Active!C$21:E$958,3,FALSE)</f>
        <v>-12607.987927705841</v>
      </c>
      <c r="F19" s="12" t="s">
        <v>277</v>
      </c>
      <c r="G19" t="str">
        <f t="shared" si="4"/>
        <v>40735.408</v>
      </c>
      <c r="H19" s="34">
        <f t="shared" si="5"/>
        <v>-12608</v>
      </c>
      <c r="I19" s="88" t="s">
        <v>312</v>
      </c>
      <c r="J19" s="89" t="s">
        <v>313</v>
      </c>
      <c r="K19" s="88">
        <v>-12608</v>
      </c>
      <c r="L19" s="88" t="s">
        <v>314</v>
      </c>
      <c r="M19" s="89" t="s">
        <v>293</v>
      </c>
      <c r="N19" s="89"/>
      <c r="O19" s="90" t="s">
        <v>294</v>
      </c>
      <c r="P19" s="90" t="s">
        <v>299</v>
      </c>
    </row>
    <row r="20" spans="1:16" ht="12.75" customHeight="1" x14ac:dyDescent="0.2">
      <c r="A20" s="34" t="str">
        <f t="shared" si="0"/>
        <v> ORI 119 </v>
      </c>
      <c r="B20" s="12" t="str">
        <f t="shared" si="1"/>
        <v>II</v>
      </c>
      <c r="C20" s="34">
        <f t="shared" si="2"/>
        <v>40735.574000000001</v>
      </c>
      <c r="D20" t="str">
        <f t="shared" si="3"/>
        <v>vis</v>
      </c>
      <c r="E20">
        <f>VLOOKUP(C20,Active!C$21:E$958,3,FALSE)</f>
        <v>-12607.506478200368</v>
      </c>
      <c r="F20" s="12" t="s">
        <v>277</v>
      </c>
      <c r="G20" t="str">
        <f t="shared" si="4"/>
        <v>40735.574</v>
      </c>
      <c r="H20" s="34">
        <f t="shared" si="5"/>
        <v>-12607.5</v>
      </c>
      <c r="I20" s="88" t="s">
        <v>315</v>
      </c>
      <c r="J20" s="89" t="s">
        <v>316</v>
      </c>
      <c r="K20" s="88">
        <v>-12607.5</v>
      </c>
      <c r="L20" s="88" t="s">
        <v>317</v>
      </c>
      <c r="M20" s="89" t="s">
        <v>293</v>
      </c>
      <c r="N20" s="89"/>
      <c r="O20" s="90" t="s">
        <v>294</v>
      </c>
      <c r="P20" s="90" t="s">
        <v>299</v>
      </c>
    </row>
    <row r="21" spans="1:16" ht="12.75" customHeight="1" x14ac:dyDescent="0.2">
      <c r="A21" s="34" t="str">
        <f t="shared" si="0"/>
        <v> ORI 119 </v>
      </c>
      <c r="B21" s="12" t="str">
        <f t="shared" si="1"/>
        <v>I</v>
      </c>
      <c r="C21" s="34">
        <f t="shared" si="2"/>
        <v>40740.572999999997</v>
      </c>
      <c r="D21" t="str">
        <f t="shared" si="3"/>
        <v>vis</v>
      </c>
      <c r="E21">
        <f>VLOOKUP(C21,Active!C$21:E$958,3,FALSE)</f>
        <v>-12593.007887369729</v>
      </c>
      <c r="F21" s="12" t="s">
        <v>277</v>
      </c>
      <c r="G21" t="str">
        <f t="shared" si="4"/>
        <v>40740.573</v>
      </c>
      <c r="H21" s="34">
        <f t="shared" si="5"/>
        <v>-12593</v>
      </c>
      <c r="I21" s="88" t="s">
        <v>318</v>
      </c>
      <c r="J21" s="89" t="s">
        <v>319</v>
      </c>
      <c r="K21" s="88">
        <v>-12593</v>
      </c>
      <c r="L21" s="88" t="s">
        <v>320</v>
      </c>
      <c r="M21" s="89" t="s">
        <v>293</v>
      </c>
      <c r="N21" s="89"/>
      <c r="O21" s="90" t="s">
        <v>321</v>
      </c>
      <c r="P21" s="90" t="s">
        <v>299</v>
      </c>
    </row>
    <row r="22" spans="1:16" ht="12.75" customHeight="1" x14ac:dyDescent="0.2">
      <c r="A22" s="34" t="str">
        <f t="shared" si="0"/>
        <v> ORI 119 </v>
      </c>
      <c r="B22" s="12" t="str">
        <f t="shared" si="1"/>
        <v>II</v>
      </c>
      <c r="C22" s="34">
        <f t="shared" si="2"/>
        <v>40741.432999999997</v>
      </c>
      <c r="D22" t="str">
        <f t="shared" si="3"/>
        <v>vis</v>
      </c>
      <c r="E22">
        <f>VLOOKUP(C22,Active!C$21:E$958,3,FALSE)</f>
        <v>-12590.513630895561</v>
      </c>
      <c r="F22" s="12" t="s">
        <v>277</v>
      </c>
      <c r="G22" t="str">
        <f t="shared" si="4"/>
        <v>40741.433</v>
      </c>
      <c r="H22" s="34">
        <f t="shared" si="5"/>
        <v>-12590.5</v>
      </c>
      <c r="I22" s="88" t="s">
        <v>322</v>
      </c>
      <c r="J22" s="89" t="s">
        <v>323</v>
      </c>
      <c r="K22" s="88">
        <v>-12590.5</v>
      </c>
      <c r="L22" s="88" t="s">
        <v>324</v>
      </c>
      <c r="M22" s="89" t="s">
        <v>293</v>
      </c>
      <c r="N22" s="89"/>
      <c r="O22" s="90" t="s">
        <v>321</v>
      </c>
      <c r="P22" s="90" t="s">
        <v>299</v>
      </c>
    </row>
    <row r="23" spans="1:16" ht="12.75" customHeight="1" x14ac:dyDescent="0.2">
      <c r="A23" s="34" t="str">
        <f t="shared" si="0"/>
        <v> ORI 119 </v>
      </c>
      <c r="B23" s="12" t="str">
        <f t="shared" si="1"/>
        <v>II</v>
      </c>
      <c r="C23" s="34">
        <f t="shared" si="2"/>
        <v>40742.474999999999</v>
      </c>
      <c r="D23" t="str">
        <f t="shared" si="3"/>
        <v>vis</v>
      </c>
      <c r="E23">
        <f>VLOOKUP(C23,Active!C$21:E$958,3,FALSE)</f>
        <v>-12587.491520144298</v>
      </c>
      <c r="F23" s="12" t="s">
        <v>277</v>
      </c>
      <c r="G23" t="str">
        <f t="shared" si="4"/>
        <v>40742.475</v>
      </c>
      <c r="H23" s="34">
        <f t="shared" si="5"/>
        <v>-12587.5</v>
      </c>
      <c r="I23" s="88" t="s">
        <v>325</v>
      </c>
      <c r="J23" s="89" t="s">
        <v>326</v>
      </c>
      <c r="K23" s="88">
        <v>-12587.5</v>
      </c>
      <c r="L23" s="88" t="s">
        <v>327</v>
      </c>
      <c r="M23" s="89" t="s">
        <v>293</v>
      </c>
      <c r="N23" s="89"/>
      <c r="O23" s="90" t="s">
        <v>321</v>
      </c>
      <c r="P23" s="90" t="s">
        <v>299</v>
      </c>
    </row>
    <row r="24" spans="1:16" ht="12.75" customHeight="1" x14ac:dyDescent="0.2">
      <c r="A24" s="34" t="str">
        <f t="shared" si="0"/>
        <v> ORI 119 </v>
      </c>
      <c r="B24" s="12" t="str">
        <f t="shared" si="1"/>
        <v>II</v>
      </c>
      <c r="C24" s="34">
        <f t="shared" si="2"/>
        <v>40743.516000000003</v>
      </c>
      <c r="D24" t="str">
        <f t="shared" si="3"/>
        <v>vis</v>
      </c>
      <c r="E24">
        <f>VLOOKUP(C24,Active!C$21:E$958,3,FALSE)</f>
        <v>-12584.472309691253</v>
      </c>
      <c r="F24" s="12" t="s">
        <v>277</v>
      </c>
      <c r="G24" t="str">
        <f t="shared" si="4"/>
        <v>40743.516</v>
      </c>
      <c r="H24" s="34">
        <f t="shared" si="5"/>
        <v>-12584.5</v>
      </c>
      <c r="I24" s="88" t="s">
        <v>328</v>
      </c>
      <c r="J24" s="89" t="s">
        <v>329</v>
      </c>
      <c r="K24" s="88">
        <v>-12584.5</v>
      </c>
      <c r="L24" s="88" t="s">
        <v>330</v>
      </c>
      <c r="M24" s="89" t="s">
        <v>293</v>
      </c>
      <c r="N24" s="89"/>
      <c r="O24" s="90" t="s">
        <v>321</v>
      </c>
      <c r="P24" s="90" t="s">
        <v>299</v>
      </c>
    </row>
    <row r="25" spans="1:16" ht="12.75" customHeight="1" x14ac:dyDescent="0.2">
      <c r="A25" s="34" t="str">
        <f t="shared" si="0"/>
        <v> ORI 120 </v>
      </c>
      <c r="B25" s="12" t="str">
        <f t="shared" si="1"/>
        <v>II</v>
      </c>
      <c r="C25" s="34">
        <f t="shared" si="2"/>
        <v>40750.400000000001</v>
      </c>
      <c r="D25" t="str">
        <f t="shared" si="3"/>
        <v>vis</v>
      </c>
      <c r="E25">
        <f>VLOOKUP(C25,Active!C$21:E$958,3,FALSE)</f>
        <v>-12564.506656705022</v>
      </c>
      <c r="F25" s="12" t="s">
        <v>277</v>
      </c>
      <c r="G25" t="str">
        <f t="shared" si="4"/>
        <v>40750.400</v>
      </c>
      <c r="H25" s="34">
        <f t="shared" si="5"/>
        <v>-12564.5</v>
      </c>
      <c r="I25" s="88" t="s">
        <v>331</v>
      </c>
      <c r="J25" s="89" t="s">
        <v>332</v>
      </c>
      <c r="K25" s="88">
        <v>-12564.5</v>
      </c>
      <c r="L25" s="88" t="s">
        <v>317</v>
      </c>
      <c r="M25" s="89" t="s">
        <v>293</v>
      </c>
      <c r="N25" s="89"/>
      <c r="O25" s="90" t="s">
        <v>294</v>
      </c>
      <c r="P25" s="90" t="s">
        <v>333</v>
      </c>
    </row>
    <row r="26" spans="1:16" ht="12.75" customHeight="1" x14ac:dyDescent="0.2">
      <c r="A26" s="34" t="str">
        <f t="shared" si="0"/>
        <v> ORI 120 </v>
      </c>
      <c r="B26" s="12" t="str">
        <f t="shared" si="1"/>
        <v>II</v>
      </c>
      <c r="C26" s="34">
        <f t="shared" si="2"/>
        <v>40753.502</v>
      </c>
      <c r="D26" t="str">
        <f t="shared" si="3"/>
        <v>vis</v>
      </c>
      <c r="E26">
        <f>VLOOKUP(C26,Active!C$21:E$958,3,FALSE)</f>
        <v>-12555.509931608669</v>
      </c>
      <c r="F26" s="12" t="s">
        <v>277</v>
      </c>
      <c r="G26" t="str">
        <f t="shared" si="4"/>
        <v>40753.502</v>
      </c>
      <c r="H26" s="34">
        <f t="shared" si="5"/>
        <v>-12555.5</v>
      </c>
      <c r="I26" s="88" t="s">
        <v>334</v>
      </c>
      <c r="J26" s="89" t="s">
        <v>335</v>
      </c>
      <c r="K26" s="88">
        <v>-12555.5</v>
      </c>
      <c r="L26" s="88" t="s">
        <v>320</v>
      </c>
      <c r="M26" s="89" t="s">
        <v>293</v>
      </c>
      <c r="N26" s="89"/>
      <c r="O26" s="90" t="s">
        <v>294</v>
      </c>
      <c r="P26" s="90" t="s">
        <v>333</v>
      </c>
    </row>
    <row r="27" spans="1:16" ht="12.75" customHeight="1" x14ac:dyDescent="0.2">
      <c r="A27" s="34" t="str">
        <f t="shared" si="0"/>
        <v> ORI 120 </v>
      </c>
      <c r="B27" s="12" t="str">
        <f t="shared" si="1"/>
        <v>II</v>
      </c>
      <c r="C27" s="34">
        <f t="shared" si="2"/>
        <v>40763.493999999999</v>
      </c>
      <c r="D27" t="str">
        <f t="shared" si="3"/>
        <v>vis</v>
      </c>
      <c r="E27">
        <f>VLOOKUP(C27,Active!C$21:E$958,3,FALSE)</f>
        <v>-12526.530151736726</v>
      </c>
      <c r="F27" s="12" t="s">
        <v>277</v>
      </c>
      <c r="G27" t="str">
        <f t="shared" si="4"/>
        <v>40763.494</v>
      </c>
      <c r="H27" s="34">
        <f t="shared" si="5"/>
        <v>-12526.5</v>
      </c>
      <c r="I27" s="88" t="s">
        <v>336</v>
      </c>
      <c r="J27" s="89" t="s">
        <v>337</v>
      </c>
      <c r="K27" s="88">
        <v>-12526.5</v>
      </c>
      <c r="L27" s="88" t="s">
        <v>305</v>
      </c>
      <c r="M27" s="89" t="s">
        <v>293</v>
      </c>
      <c r="N27" s="89"/>
      <c r="O27" s="90" t="s">
        <v>294</v>
      </c>
      <c r="P27" s="90" t="s">
        <v>333</v>
      </c>
    </row>
    <row r="28" spans="1:16" ht="12.75" customHeight="1" x14ac:dyDescent="0.2">
      <c r="A28" s="34" t="str">
        <f t="shared" si="0"/>
        <v> ORI 120 </v>
      </c>
      <c r="B28" s="12" t="str">
        <f t="shared" si="1"/>
        <v>II</v>
      </c>
      <c r="C28" s="34">
        <f t="shared" si="2"/>
        <v>40780.411</v>
      </c>
      <c r="D28" t="str">
        <f t="shared" si="3"/>
        <v>vis</v>
      </c>
      <c r="E28">
        <f>VLOOKUP(C28,Active!C$21:E$958,3,FALSE)</f>
        <v>-12477.465806651282</v>
      </c>
      <c r="F28" s="12" t="s">
        <v>277</v>
      </c>
      <c r="G28" t="str">
        <f t="shared" si="4"/>
        <v>40780.411</v>
      </c>
      <c r="H28" s="34">
        <f t="shared" si="5"/>
        <v>-12477.5</v>
      </c>
      <c r="I28" s="88" t="s">
        <v>338</v>
      </c>
      <c r="J28" s="89" t="s">
        <v>339</v>
      </c>
      <c r="K28" s="88">
        <v>-12477.5</v>
      </c>
      <c r="L28" s="88" t="s">
        <v>340</v>
      </c>
      <c r="M28" s="89" t="s">
        <v>293</v>
      </c>
      <c r="N28" s="89"/>
      <c r="O28" s="90" t="s">
        <v>321</v>
      </c>
      <c r="P28" s="90" t="s">
        <v>333</v>
      </c>
    </row>
    <row r="29" spans="1:16" ht="12.75" customHeight="1" x14ac:dyDescent="0.2">
      <c r="A29" s="34" t="str">
        <f t="shared" si="0"/>
        <v> ORI 120 </v>
      </c>
      <c r="B29" s="12" t="str">
        <f t="shared" si="1"/>
        <v>II</v>
      </c>
      <c r="C29" s="34">
        <f t="shared" si="2"/>
        <v>40790.392999999996</v>
      </c>
      <c r="D29" t="str">
        <f t="shared" si="3"/>
        <v>vis</v>
      </c>
      <c r="E29">
        <f>VLOOKUP(C29,Active!C$21:E$958,3,FALSE)</f>
        <v>-12448.515029761604</v>
      </c>
      <c r="F29" s="12" t="s">
        <v>277</v>
      </c>
      <c r="G29" t="str">
        <f t="shared" si="4"/>
        <v>40790.393</v>
      </c>
      <c r="H29" s="34">
        <f t="shared" si="5"/>
        <v>-12448.5</v>
      </c>
      <c r="I29" s="88" t="s">
        <v>341</v>
      </c>
      <c r="J29" s="89" t="s">
        <v>342</v>
      </c>
      <c r="K29" s="88">
        <v>-12448.5</v>
      </c>
      <c r="L29" s="88" t="s">
        <v>324</v>
      </c>
      <c r="M29" s="89" t="s">
        <v>293</v>
      </c>
      <c r="N29" s="89"/>
      <c r="O29" s="90" t="s">
        <v>294</v>
      </c>
      <c r="P29" s="90" t="s">
        <v>333</v>
      </c>
    </row>
    <row r="30" spans="1:16" ht="12.75" customHeight="1" x14ac:dyDescent="0.2">
      <c r="A30" s="34" t="str">
        <f t="shared" si="0"/>
        <v> ORI 120 </v>
      </c>
      <c r="B30" s="12" t="str">
        <f t="shared" si="1"/>
        <v>I</v>
      </c>
      <c r="C30" s="34">
        <f t="shared" si="2"/>
        <v>40795.400999999998</v>
      </c>
      <c r="D30" t="str">
        <f t="shared" si="3"/>
        <v>vis</v>
      </c>
      <c r="E30">
        <f>VLOOKUP(C30,Active!C$21:E$958,3,FALSE)</f>
        <v>-12433.990336246916</v>
      </c>
      <c r="F30" s="12" t="s">
        <v>277</v>
      </c>
      <c r="G30" t="str">
        <f t="shared" si="4"/>
        <v>40795.401</v>
      </c>
      <c r="H30" s="34">
        <f t="shared" si="5"/>
        <v>-12434</v>
      </c>
      <c r="I30" s="88" t="s">
        <v>343</v>
      </c>
      <c r="J30" s="89" t="s">
        <v>344</v>
      </c>
      <c r="K30" s="88">
        <v>-12434</v>
      </c>
      <c r="L30" s="88" t="s">
        <v>327</v>
      </c>
      <c r="M30" s="89" t="s">
        <v>293</v>
      </c>
      <c r="N30" s="89"/>
      <c r="O30" s="90" t="s">
        <v>294</v>
      </c>
      <c r="P30" s="90" t="s">
        <v>333</v>
      </c>
    </row>
    <row r="31" spans="1:16" ht="12.75" customHeight="1" x14ac:dyDescent="0.2">
      <c r="A31" s="34" t="str">
        <f t="shared" si="0"/>
        <v> ORI 120 </v>
      </c>
      <c r="B31" s="12" t="str">
        <f t="shared" si="1"/>
        <v>I</v>
      </c>
      <c r="C31" s="34">
        <f t="shared" si="2"/>
        <v>40795.406000000003</v>
      </c>
      <c r="D31" t="str">
        <f t="shared" si="3"/>
        <v>vis</v>
      </c>
      <c r="E31">
        <f>VLOOKUP(C31,Active!C$21:E$958,3,FALSE)</f>
        <v>-12433.975834755773</v>
      </c>
      <c r="F31" s="12" t="s">
        <v>277</v>
      </c>
      <c r="G31" t="str">
        <f t="shared" si="4"/>
        <v>40795.406</v>
      </c>
      <c r="H31" s="34">
        <f t="shared" si="5"/>
        <v>-12434</v>
      </c>
      <c r="I31" s="88" t="s">
        <v>345</v>
      </c>
      <c r="J31" s="89" t="s">
        <v>346</v>
      </c>
      <c r="K31" s="88">
        <v>-12434</v>
      </c>
      <c r="L31" s="88" t="s">
        <v>347</v>
      </c>
      <c r="M31" s="89" t="s">
        <v>293</v>
      </c>
      <c r="N31" s="89"/>
      <c r="O31" s="90" t="s">
        <v>321</v>
      </c>
      <c r="P31" s="90" t="s">
        <v>333</v>
      </c>
    </row>
    <row r="32" spans="1:16" ht="12.75" customHeight="1" x14ac:dyDescent="0.2">
      <c r="A32" s="34" t="str">
        <f t="shared" si="0"/>
        <v> ORI 120 </v>
      </c>
      <c r="B32" s="12" t="str">
        <f t="shared" si="1"/>
        <v>II</v>
      </c>
      <c r="C32" s="34">
        <f t="shared" si="2"/>
        <v>40795.563000000002</v>
      </c>
      <c r="D32" t="str">
        <f t="shared" si="3"/>
        <v>vis</v>
      </c>
      <c r="E32">
        <f>VLOOKUP(C32,Active!C$21:E$958,3,FALSE)</f>
        <v>-12433.520487934329</v>
      </c>
      <c r="F32" s="12" t="s">
        <v>277</v>
      </c>
      <c r="G32" t="str">
        <f t="shared" si="4"/>
        <v>40795.563</v>
      </c>
      <c r="H32" s="34">
        <f t="shared" si="5"/>
        <v>-12433.5</v>
      </c>
      <c r="I32" s="88" t="s">
        <v>348</v>
      </c>
      <c r="J32" s="89" t="s">
        <v>349</v>
      </c>
      <c r="K32" s="88">
        <v>-12433.5</v>
      </c>
      <c r="L32" s="88" t="s">
        <v>298</v>
      </c>
      <c r="M32" s="89" t="s">
        <v>293</v>
      </c>
      <c r="N32" s="89"/>
      <c r="O32" s="90" t="s">
        <v>321</v>
      </c>
      <c r="P32" s="90" t="s">
        <v>333</v>
      </c>
    </row>
    <row r="33" spans="1:16" ht="12.75" customHeight="1" x14ac:dyDescent="0.2">
      <c r="A33" s="34" t="str">
        <f t="shared" si="0"/>
        <v> ORI 120 </v>
      </c>
      <c r="B33" s="12" t="str">
        <f t="shared" si="1"/>
        <v>I</v>
      </c>
      <c r="C33" s="34">
        <f t="shared" si="2"/>
        <v>40796.44</v>
      </c>
      <c r="D33" t="str">
        <f t="shared" si="3"/>
        <v>vis</v>
      </c>
      <c r="E33">
        <f>VLOOKUP(C33,Active!C$21:E$958,3,FALSE)</f>
        <v>-12430.976926390322</v>
      </c>
      <c r="F33" s="12" t="s">
        <v>277</v>
      </c>
      <c r="G33" t="str">
        <f t="shared" si="4"/>
        <v>40796.440</v>
      </c>
      <c r="H33" s="34">
        <f t="shared" si="5"/>
        <v>-12431</v>
      </c>
      <c r="I33" s="88" t="s">
        <v>350</v>
      </c>
      <c r="J33" s="89" t="s">
        <v>351</v>
      </c>
      <c r="K33" s="88">
        <v>-12431</v>
      </c>
      <c r="L33" s="88" t="s">
        <v>347</v>
      </c>
      <c r="M33" s="89" t="s">
        <v>293</v>
      </c>
      <c r="N33" s="89"/>
      <c r="O33" s="90" t="s">
        <v>321</v>
      </c>
      <c r="P33" s="90" t="s">
        <v>333</v>
      </c>
    </row>
    <row r="34" spans="1:16" ht="12.75" customHeight="1" x14ac:dyDescent="0.2">
      <c r="A34" s="34" t="str">
        <f t="shared" si="0"/>
        <v> ORI 120 </v>
      </c>
      <c r="B34" s="12" t="str">
        <f t="shared" si="1"/>
        <v>I</v>
      </c>
      <c r="C34" s="34">
        <f t="shared" si="2"/>
        <v>40799.527999999998</v>
      </c>
      <c r="D34" t="str">
        <f t="shared" si="3"/>
        <v>vis</v>
      </c>
      <c r="E34">
        <f>VLOOKUP(C34,Active!C$21:E$958,3,FALSE)</f>
        <v>-12422.020805469139</v>
      </c>
      <c r="F34" s="12" t="str">
        <f>LEFT(M34,1)</f>
        <v>V</v>
      </c>
      <c r="G34" t="str">
        <f t="shared" si="4"/>
        <v>40799.528</v>
      </c>
      <c r="H34" s="34">
        <f t="shared" si="5"/>
        <v>-12422</v>
      </c>
      <c r="I34" s="88" t="s">
        <v>352</v>
      </c>
      <c r="J34" s="89" t="s">
        <v>353</v>
      </c>
      <c r="K34" s="88">
        <v>-12422</v>
      </c>
      <c r="L34" s="88" t="s">
        <v>298</v>
      </c>
      <c r="M34" s="89" t="s">
        <v>293</v>
      </c>
      <c r="N34" s="89"/>
      <c r="O34" s="90" t="s">
        <v>294</v>
      </c>
      <c r="P34" s="90" t="s">
        <v>333</v>
      </c>
    </row>
    <row r="35" spans="1:16" ht="12.75" customHeight="1" x14ac:dyDescent="0.2">
      <c r="A35" s="34" t="str">
        <f t="shared" si="0"/>
        <v> ORI 120 </v>
      </c>
      <c r="B35" s="12" t="str">
        <f t="shared" si="1"/>
        <v>II</v>
      </c>
      <c r="C35" s="34">
        <f t="shared" si="2"/>
        <v>40803.493999999999</v>
      </c>
      <c r="D35" t="str">
        <f t="shared" si="3"/>
        <v>vis</v>
      </c>
      <c r="E35">
        <f>VLOOKUP(C35,Active!C$21:E$958,3,FALSE)</f>
        <v>-12410.518222705714</v>
      </c>
      <c r="F35" s="12" t="str">
        <f>LEFT(M35,1)</f>
        <v>V</v>
      </c>
      <c r="G35" t="str">
        <f t="shared" si="4"/>
        <v>40803.494</v>
      </c>
      <c r="H35" s="34">
        <f t="shared" si="5"/>
        <v>-12410.5</v>
      </c>
      <c r="I35" s="88" t="s">
        <v>354</v>
      </c>
      <c r="J35" s="89" t="s">
        <v>355</v>
      </c>
      <c r="K35" s="88">
        <v>-12410.5</v>
      </c>
      <c r="L35" s="88" t="s">
        <v>356</v>
      </c>
      <c r="M35" s="89" t="s">
        <v>293</v>
      </c>
      <c r="N35" s="89"/>
      <c r="O35" s="90" t="s">
        <v>294</v>
      </c>
      <c r="P35" s="90" t="s">
        <v>333</v>
      </c>
    </row>
    <row r="36" spans="1:16" ht="12.75" customHeight="1" x14ac:dyDescent="0.2">
      <c r="A36" s="34" t="str">
        <f t="shared" si="0"/>
        <v> ORI 121 </v>
      </c>
      <c r="B36" s="12" t="str">
        <f t="shared" si="1"/>
        <v>II</v>
      </c>
      <c r="C36" s="34">
        <f t="shared" si="2"/>
        <v>40830.387999999999</v>
      </c>
      <c r="D36" t="str">
        <f t="shared" si="3"/>
        <v>vis</v>
      </c>
      <c r="E36">
        <f>VLOOKUP(C36,Active!C$21:E$958,3,FALSE)</f>
        <v>-12332.517602221711</v>
      </c>
      <c r="F36" s="12" t="str">
        <f>LEFT(M36,1)</f>
        <v>V</v>
      </c>
      <c r="G36" t="str">
        <f t="shared" si="4"/>
        <v>40830.388</v>
      </c>
      <c r="H36" s="34">
        <f t="shared" si="5"/>
        <v>-12332.5</v>
      </c>
      <c r="I36" s="88" t="s">
        <v>357</v>
      </c>
      <c r="J36" s="89" t="s">
        <v>358</v>
      </c>
      <c r="K36" s="88">
        <v>-12332.5</v>
      </c>
      <c r="L36" s="88" t="s">
        <v>356</v>
      </c>
      <c r="M36" s="89" t="s">
        <v>293</v>
      </c>
      <c r="N36" s="89"/>
      <c r="O36" s="90" t="s">
        <v>294</v>
      </c>
      <c r="P36" s="90" t="s">
        <v>359</v>
      </c>
    </row>
    <row r="37" spans="1:16" ht="12.75" customHeight="1" x14ac:dyDescent="0.2">
      <c r="A37" s="34" t="str">
        <f t="shared" si="0"/>
        <v> ORI 121 </v>
      </c>
      <c r="B37" s="12" t="str">
        <f t="shared" si="1"/>
        <v>I</v>
      </c>
      <c r="C37" s="34">
        <f t="shared" si="2"/>
        <v>40844.343999999997</v>
      </c>
      <c r="D37" t="str">
        <f t="shared" si="3"/>
        <v>vis</v>
      </c>
      <c r="E37">
        <f>VLOOKUP(C37,Active!C$21:E$958,3,FALSE)</f>
        <v>-12292.041040182796</v>
      </c>
      <c r="F37" s="12" t="str">
        <f>LEFT(M37,1)</f>
        <v>V</v>
      </c>
      <c r="G37" t="str">
        <f t="shared" si="4"/>
        <v>40844.344</v>
      </c>
      <c r="H37" s="34">
        <f t="shared" si="5"/>
        <v>-12292</v>
      </c>
      <c r="I37" s="88" t="s">
        <v>360</v>
      </c>
      <c r="J37" s="89" t="s">
        <v>361</v>
      </c>
      <c r="K37" s="88">
        <v>-12292</v>
      </c>
      <c r="L37" s="88" t="s">
        <v>362</v>
      </c>
      <c r="M37" s="89" t="s">
        <v>293</v>
      </c>
      <c r="N37" s="89"/>
      <c r="O37" s="90" t="s">
        <v>294</v>
      </c>
      <c r="P37" s="90" t="s">
        <v>359</v>
      </c>
    </row>
    <row r="38" spans="1:16" ht="12.75" customHeight="1" x14ac:dyDescent="0.2">
      <c r="A38" s="34" t="str">
        <f t="shared" si="0"/>
        <v> ORI 121 </v>
      </c>
      <c r="B38" s="12" t="str">
        <f t="shared" si="1"/>
        <v>I</v>
      </c>
      <c r="C38" s="34">
        <f t="shared" si="2"/>
        <v>40853.31</v>
      </c>
      <c r="D38" t="str">
        <f t="shared" si="3"/>
        <v>vis</v>
      </c>
      <c r="E38">
        <f>VLOOKUP(C38,Active!C$21:E$958,3,FALSE)</f>
        <v>-12266.036966290492</v>
      </c>
      <c r="F38" s="12" t="str">
        <f>LEFT(M38,1)</f>
        <v>V</v>
      </c>
      <c r="G38" t="str">
        <f t="shared" si="4"/>
        <v>40853.310</v>
      </c>
      <c r="H38" s="34">
        <f t="shared" si="5"/>
        <v>-12266</v>
      </c>
      <c r="I38" s="88" t="s">
        <v>363</v>
      </c>
      <c r="J38" s="89" t="s">
        <v>364</v>
      </c>
      <c r="K38" s="88">
        <v>-12266</v>
      </c>
      <c r="L38" s="88" t="s">
        <v>365</v>
      </c>
      <c r="M38" s="89" t="s">
        <v>293</v>
      </c>
      <c r="N38" s="89"/>
      <c r="O38" s="90" t="s">
        <v>294</v>
      </c>
      <c r="P38" s="90" t="s">
        <v>359</v>
      </c>
    </row>
    <row r="39" spans="1:16" ht="12.75" customHeight="1" x14ac:dyDescent="0.2">
      <c r="A39" s="34" t="str">
        <f t="shared" si="0"/>
        <v> ORI 124 </v>
      </c>
      <c r="B39" s="12" t="str">
        <f t="shared" si="1"/>
        <v>II</v>
      </c>
      <c r="C39" s="34">
        <f t="shared" si="2"/>
        <v>41028.644999999997</v>
      </c>
      <c r="D39" t="str">
        <f t="shared" si="3"/>
        <v>vis</v>
      </c>
      <c r="E39">
        <f>VLOOKUP(C39,Active!C$21:E$958,3,FALSE)</f>
        <v>-11757.513176874178</v>
      </c>
      <c r="F39" s="12" t="s">
        <v>277</v>
      </c>
      <c r="G39" t="str">
        <f t="shared" si="4"/>
        <v>41028.645</v>
      </c>
      <c r="H39" s="34">
        <f t="shared" si="5"/>
        <v>-11757.5</v>
      </c>
      <c r="I39" s="88" t="s">
        <v>366</v>
      </c>
      <c r="J39" s="89" t="s">
        <v>367</v>
      </c>
      <c r="K39" s="88">
        <v>-11757.5</v>
      </c>
      <c r="L39" s="88" t="s">
        <v>324</v>
      </c>
      <c r="M39" s="89" t="s">
        <v>293</v>
      </c>
      <c r="N39" s="89"/>
      <c r="O39" s="90" t="s">
        <v>294</v>
      </c>
      <c r="P39" s="90" t="s">
        <v>368</v>
      </c>
    </row>
    <row r="40" spans="1:16" ht="12.75" customHeight="1" x14ac:dyDescent="0.2">
      <c r="A40" s="34" t="str">
        <f t="shared" si="0"/>
        <v> ORI 124 </v>
      </c>
      <c r="B40" s="12" t="str">
        <f t="shared" si="1"/>
        <v>I</v>
      </c>
      <c r="C40" s="34">
        <f t="shared" si="2"/>
        <v>41043.642999999996</v>
      </c>
      <c r="D40" t="str">
        <f t="shared" si="3"/>
        <v>vis</v>
      </c>
      <c r="E40">
        <f>VLOOKUP(C40,Active!C$21:E$958,3,FALSE)</f>
        <v>-11714.014504084</v>
      </c>
      <c r="F40" s="12" t="s">
        <v>277</v>
      </c>
      <c r="G40" t="str">
        <f t="shared" si="4"/>
        <v>41043.643</v>
      </c>
      <c r="H40" s="34">
        <f t="shared" si="5"/>
        <v>-11714</v>
      </c>
      <c r="I40" s="88" t="s">
        <v>369</v>
      </c>
      <c r="J40" s="89" t="s">
        <v>370</v>
      </c>
      <c r="K40" s="88">
        <v>-11714</v>
      </c>
      <c r="L40" s="88" t="s">
        <v>324</v>
      </c>
      <c r="M40" s="89" t="s">
        <v>293</v>
      </c>
      <c r="N40" s="89"/>
      <c r="O40" s="90" t="s">
        <v>321</v>
      </c>
      <c r="P40" s="90" t="s">
        <v>368</v>
      </c>
    </row>
    <row r="41" spans="1:16" ht="12.75" customHeight="1" x14ac:dyDescent="0.2">
      <c r="A41" s="34" t="str">
        <f t="shared" si="0"/>
        <v> ORI 125 </v>
      </c>
      <c r="B41" s="12" t="str">
        <f t="shared" si="1"/>
        <v>I</v>
      </c>
      <c r="C41" s="34">
        <f t="shared" si="2"/>
        <v>41070.546999999999</v>
      </c>
      <c r="D41" t="str">
        <f t="shared" si="3"/>
        <v>vis</v>
      </c>
      <c r="E41">
        <f>VLOOKUP(C41,Active!C$21:E$958,3,FALSE)</f>
        <v>-11635.984880617734</v>
      </c>
      <c r="F41" s="12" t="s">
        <v>277</v>
      </c>
      <c r="G41" t="str">
        <f t="shared" si="4"/>
        <v>41070.547</v>
      </c>
      <c r="H41" s="34">
        <f t="shared" si="5"/>
        <v>-11636</v>
      </c>
      <c r="I41" s="88" t="s">
        <v>371</v>
      </c>
      <c r="J41" s="89" t="s">
        <v>372</v>
      </c>
      <c r="K41" s="88">
        <v>-11636</v>
      </c>
      <c r="L41" s="88" t="s">
        <v>373</v>
      </c>
      <c r="M41" s="89" t="s">
        <v>293</v>
      </c>
      <c r="N41" s="89"/>
      <c r="O41" s="90" t="s">
        <v>294</v>
      </c>
      <c r="P41" s="90" t="s">
        <v>374</v>
      </c>
    </row>
    <row r="42" spans="1:16" ht="12.75" customHeight="1" x14ac:dyDescent="0.2">
      <c r="A42" s="34" t="str">
        <f t="shared" si="0"/>
        <v> ORI 125 </v>
      </c>
      <c r="B42" s="12" t="str">
        <f t="shared" si="1"/>
        <v>I</v>
      </c>
      <c r="C42" s="34">
        <f t="shared" si="2"/>
        <v>41080.535000000003</v>
      </c>
      <c r="D42" t="str">
        <f t="shared" si="3"/>
        <v>vis</v>
      </c>
      <c r="E42">
        <f>VLOOKUP(C42,Active!C$21:E$958,3,FALSE)</f>
        <v>-11607.016701938675</v>
      </c>
      <c r="F42" s="12" t="s">
        <v>277</v>
      </c>
      <c r="G42" t="str">
        <f t="shared" si="4"/>
        <v>41080.535</v>
      </c>
      <c r="H42" s="34">
        <f t="shared" si="5"/>
        <v>-11607</v>
      </c>
      <c r="I42" s="88" t="s">
        <v>375</v>
      </c>
      <c r="J42" s="89" t="s">
        <v>376</v>
      </c>
      <c r="K42" s="88">
        <v>-11607</v>
      </c>
      <c r="L42" s="88" t="s">
        <v>356</v>
      </c>
      <c r="M42" s="89" t="s">
        <v>293</v>
      </c>
      <c r="N42" s="89"/>
      <c r="O42" s="90" t="s">
        <v>294</v>
      </c>
      <c r="P42" s="90" t="s">
        <v>374</v>
      </c>
    </row>
    <row r="43" spans="1:16" ht="12.75" customHeight="1" x14ac:dyDescent="0.2">
      <c r="A43" s="34" t="str">
        <f t="shared" si="0"/>
        <v> ORI 125 </v>
      </c>
      <c r="B43" s="12" t="str">
        <f t="shared" si="1"/>
        <v>I</v>
      </c>
      <c r="C43" s="34">
        <f t="shared" si="2"/>
        <v>41088.472999999998</v>
      </c>
      <c r="D43" t="str">
        <f t="shared" si="3"/>
        <v>vis</v>
      </c>
      <c r="E43">
        <f>VLOOKUP(C43,Active!C$21:E$958,3,FALSE)</f>
        <v>-11583.994134622486</v>
      </c>
      <c r="F43" s="12" t="s">
        <v>277</v>
      </c>
      <c r="G43" t="str">
        <f t="shared" si="4"/>
        <v>41088.473</v>
      </c>
      <c r="H43" s="34">
        <f t="shared" si="5"/>
        <v>-11584</v>
      </c>
      <c r="I43" s="88" t="s">
        <v>377</v>
      </c>
      <c r="J43" s="89" t="s">
        <v>378</v>
      </c>
      <c r="K43" s="88">
        <v>-11584</v>
      </c>
      <c r="L43" s="88" t="s">
        <v>379</v>
      </c>
      <c r="M43" s="89" t="s">
        <v>293</v>
      </c>
      <c r="N43" s="89"/>
      <c r="O43" s="90" t="s">
        <v>321</v>
      </c>
      <c r="P43" s="90" t="s">
        <v>374</v>
      </c>
    </row>
    <row r="44" spans="1:16" ht="12.75" customHeight="1" x14ac:dyDescent="0.2">
      <c r="A44" s="34" t="str">
        <f t="shared" si="0"/>
        <v> ORI 125 </v>
      </c>
      <c r="B44" s="12" t="str">
        <f t="shared" si="1"/>
        <v>II</v>
      </c>
      <c r="C44" s="34">
        <f t="shared" si="2"/>
        <v>41115.534</v>
      </c>
      <c r="D44" t="str">
        <f t="shared" si="3"/>
        <v>vis</v>
      </c>
      <c r="E44">
        <f>VLOOKUP(C44,Active!C$21:E$958,3,FALSE)</f>
        <v>-11505.509164334775</v>
      </c>
      <c r="F44" s="12" t="s">
        <v>277</v>
      </c>
      <c r="G44" t="str">
        <f t="shared" si="4"/>
        <v>41115.534</v>
      </c>
      <c r="H44" s="34">
        <f t="shared" si="5"/>
        <v>-11505.5</v>
      </c>
      <c r="I44" s="88" t="s">
        <v>380</v>
      </c>
      <c r="J44" s="89" t="s">
        <v>381</v>
      </c>
      <c r="K44" s="88">
        <v>-11505.5</v>
      </c>
      <c r="L44" s="88" t="s">
        <v>320</v>
      </c>
      <c r="M44" s="89" t="s">
        <v>293</v>
      </c>
      <c r="N44" s="89"/>
      <c r="O44" s="90" t="s">
        <v>294</v>
      </c>
      <c r="P44" s="90" t="s">
        <v>374</v>
      </c>
    </row>
    <row r="45" spans="1:16" ht="12.75" customHeight="1" x14ac:dyDescent="0.2">
      <c r="A45" s="34" t="str">
        <f t="shared" si="0"/>
        <v> ORI 125 </v>
      </c>
      <c r="B45" s="12" t="str">
        <f t="shared" si="1"/>
        <v>II</v>
      </c>
      <c r="C45" s="34">
        <f t="shared" si="2"/>
        <v>41116.571000000004</v>
      </c>
      <c r="D45" t="str">
        <f t="shared" si="3"/>
        <v>vis</v>
      </c>
      <c r="E45">
        <f>VLOOKUP(C45,Active!C$21:E$958,3,FALSE)</f>
        <v>-11502.501555074636</v>
      </c>
      <c r="F45" s="12" t="s">
        <v>277</v>
      </c>
      <c r="G45" t="str">
        <f t="shared" si="4"/>
        <v>41116.571</v>
      </c>
      <c r="H45" s="34">
        <f t="shared" si="5"/>
        <v>-11502.5</v>
      </c>
      <c r="I45" s="88" t="s">
        <v>382</v>
      </c>
      <c r="J45" s="89" t="s">
        <v>383</v>
      </c>
      <c r="K45" s="88">
        <v>-11502.5</v>
      </c>
      <c r="L45" s="88" t="s">
        <v>280</v>
      </c>
      <c r="M45" s="89" t="s">
        <v>293</v>
      </c>
      <c r="N45" s="89"/>
      <c r="O45" s="90" t="s">
        <v>321</v>
      </c>
      <c r="P45" s="90" t="s">
        <v>374</v>
      </c>
    </row>
    <row r="46" spans="1:16" ht="12.75" customHeight="1" x14ac:dyDescent="0.2">
      <c r="A46" s="34" t="str">
        <f t="shared" si="0"/>
        <v> ORI 126 </v>
      </c>
      <c r="B46" s="12" t="str">
        <f t="shared" si="1"/>
        <v>I</v>
      </c>
      <c r="C46" s="34">
        <f t="shared" si="2"/>
        <v>41130.54</v>
      </c>
      <c r="D46" t="str">
        <f t="shared" si="3"/>
        <v>vis</v>
      </c>
      <c r="E46">
        <f>VLOOKUP(C46,Active!C$21:E$958,3,FALSE)</f>
        <v>-11461.987289158787</v>
      </c>
      <c r="F46" s="12" t="s">
        <v>277</v>
      </c>
      <c r="G46" t="str">
        <f t="shared" si="4"/>
        <v>41130.540</v>
      </c>
      <c r="H46" s="34">
        <f t="shared" si="5"/>
        <v>-11462</v>
      </c>
      <c r="I46" s="88" t="s">
        <v>384</v>
      </c>
      <c r="J46" s="89" t="s">
        <v>385</v>
      </c>
      <c r="K46" s="88">
        <v>-11462</v>
      </c>
      <c r="L46" s="88" t="s">
        <v>314</v>
      </c>
      <c r="M46" s="89" t="s">
        <v>293</v>
      </c>
      <c r="N46" s="89"/>
      <c r="O46" s="90" t="s">
        <v>321</v>
      </c>
      <c r="P46" s="90" t="s">
        <v>386</v>
      </c>
    </row>
    <row r="47" spans="1:16" ht="12.75" customHeight="1" x14ac:dyDescent="0.2">
      <c r="A47" s="34" t="str">
        <f t="shared" si="0"/>
        <v> ORI 126 </v>
      </c>
      <c r="B47" s="12" t="str">
        <f t="shared" si="1"/>
        <v>II</v>
      </c>
      <c r="C47" s="34">
        <f t="shared" si="2"/>
        <v>41136.563999999998</v>
      </c>
      <c r="D47" t="str">
        <f t="shared" si="3"/>
        <v>vis</v>
      </c>
      <c r="E47">
        <f>VLOOKUP(C47,Active!C$21:E$958,3,FALSE)</f>
        <v>-11444.515892646723</v>
      </c>
      <c r="F47" s="12" t="s">
        <v>277</v>
      </c>
      <c r="G47" t="str">
        <f t="shared" si="4"/>
        <v>41136.564</v>
      </c>
      <c r="H47" s="34">
        <f t="shared" si="5"/>
        <v>-11444.5</v>
      </c>
      <c r="I47" s="88" t="s">
        <v>387</v>
      </c>
      <c r="J47" s="89" t="s">
        <v>388</v>
      </c>
      <c r="K47" s="88">
        <v>-11444.5</v>
      </c>
      <c r="L47" s="88" t="s">
        <v>324</v>
      </c>
      <c r="M47" s="89" t="s">
        <v>293</v>
      </c>
      <c r="N47" s="89"/>
      <c r="O47" s="90" t="s">
        <v>294</v>
      </c>
      <c r="P47" s="90" t="s">
        <v>386</v>
      </c>
    </row>
    <row r="48" spans="1:16" ht="12.75" customHeight="1" x14ac:dyDescent="0.2">
      <c r="A48" s="34" t="str">
        <f t="shared" si="0"/>
        <v> ORI 126 </v>
      </c>
      <c r="B48" s="12" t="str">
        <f t="shared" si="1"/>
        <v>II</v>
      </c>
      <c r="C48" s="34">
        <f t="shared" si="2"/>
        <v>41142.434000000001</v>
      </c>
      <c r="D48" t="str">
        <f t="shared" si="3"/>
        <v>vis</v>
      </c>
      <c r="E48">
        <f>VLOOKUP(C48,Active!C$21:E$958,3,FALSE)</f>
        <v>-11427.491142061415</v>
      </c>
      <c r="F48" s="12" t="s">
        <v>277</v>
      </c>
      <c r="G48" t="str">
        <f t="shared" si="4"/>
        <v>41142.434</v>
      </c>
      <c r="H48" s="34">
        <f t="shared" si="5"/>
        <v>-11427.5</v>
      </c>
      <c r="I48" s="88" t="s">
        <v>389</v>
      </c>
      <c r="J48" s="89" t="s">
        <v>390</v>
      </c>
      <c r="K48" s="88">
        <v>-11427.5</v>
      </c>
      <c r="L48" s="88" t="s">
        <v>327</v>
      </c>
      <c r="M48" s="89" t="s">
        <v>293</v>
      </c>
      <c r="N48" s="89"/>
      <c r="O48" s="90" t="s">
        <v>294</v>
      </c>
      <c r="P48" s="90" t="s">
        <v>386</v>
      </c>
    </row>
    <row r="49" spans="1:16" ht="12.75" customHeight="1" x14ac:dyDescent="0.2">
      <c r="A49" s="34" t="str">
        <f t="shared" si="0"/>
        <v> ORI 126 </v>
      </c>
      <c r="B49" s="12" t="str">
        <f t="shared" si="1"/>
        <v>II</v>
      </c>
      <c r="C49" s="34">
        <f t="shared" si="2"/>
        <v>41143.462</v>
      </c>
      <c r="D49" t="str">
        <f t="shared" si="3"/>
        <v>vis</v>
      </c>
      <c r="E49">
        <f>VLOOKUP(C49,Active!C$21:E$958,3,FALSE)</f>
        <v>-11424.509635485323</v>
      </c>
      <c r="F49" s="12" t="s">
        <v>277</v>
      </c>
      <c r="G49" t="str">
        <f t="shared" si="4"/>
        <v>41143.462</v>
      </c>
      <c r="H49" s="34">
        <f t="shared" si="5"/>
        <v>-11424.5</v>
      </c>
      <c r="I49" s="88" t="s">
        <v>391</v>
      </c>
      <c r="J49" s="89" t="s">
        <v>392</v>
      </c>
      <c r="K49" s="88">
        <v>-11424.5</v>
      </c>
      <c r="L49" s="88" t="s">
        <v>320</v>
      </c>
      <c r="M49" s="89" t="s">
        <v>293</v>
      </c>
      <c r="N49" s="89"/>
      <c r="O49" s="90" t="s">
        <v>393</v>
      </c>
      <c r="P49" s="90" t="s">
        <v>386</v>
      </c>
    </row>
    <row r="50" spans="1:16" ht="12.75" customHeight="1" x14ac:dyDescent="0.2">
      <c r="A50" s="34" t="str">
        <f t="shared" si="0"/>
        <v> ORI 126 </v>
      </c>
      <c r="B50" s="12" t="str">
        <f t="shared" si="1"/>
        <v>I</v>
      </c>
      <c r="C50" s="34">
        <f t="shared" si="2"/>
        <v>41148.455999999998</v>
      </c>
      <c r="D50" t="str">
        <f t="shared" si="3"/>
        <v>vis</v>
      </c>
      <c r="E50">
        <f>VLOOKUP(C50,Active!C$21:E$958,3,FALSE)</f>
        <v>-11410.025546145804</v>
      </c>
      <c r="F50" s="12" t="s">
        <v>277</v>
      </c>
      <c r="G50" t="str">
        <f t="shared" si="4"/>
        <v>41148.456</v>
      </c>
      <c r="H50" s="34">
        <f t="shared" si="5"/>
        <v>-11410</v>
      </c>
      <c r="I50" s="88" t="s">
        <v>394</v>
      </c>
      <c r="J50" s="89" t="s">
        <v>395</v>
      </c>
      <c r="K50" s="88">
        <v>-11410</v>
      </c>
      <c r="L50" s="88" t="s">
        <v>396</v>
      </c>
      <c r="M50" s="89" t="s">
        <v>293</v>
      </c>
      <c r="N50" s="89"/>
      <c r="O50" s="90" t="s">
        <v>393</v>
      </c>
      <c r="P50" s="90" t="s">
        <v>386</v>
      </c>
    </row>
    <row r="51" spans="1:16" ht="12.75" customHeight="1" x14ac:dyDescent="0.2">
      <c r="A51" s="34" t="str">
        <f t="shared" si="0"/>
        <v> ORI 126 </v>
      </c>
      <c r="B51" s="12" t="str">
        <f t="shared" si="1"/>
        <v>II</v>
      </c>
      <c r="C51" s="34">
        <f t="shared" si="2"/>
        <v>41155.535000000003</v>
      </c>
      <c r="D51" t="str">
        <f t="shared" si="3"/>
        <v>vis</v>
      </c>
      <c r="E51">
        <f>VLOOKUP(C51,Active!C$21:E$958,3,FALSE)</f>
        <v>-11389.494335005525</v>
      </c>
      <c r="F51" s="12" t="s">
        <v>277</v>
      </c>
      <c r="G51" t="str">
        <f t="shared" si="4"/>
        <v>41155.535</v>
      </c>
      <c r="H51" s="34">
        <f t="shared" si="5"/>
        <v>-11389.5</v>
      </c>
      <c r="I51" s="88" t="s">
        <v>397</v>
      </c>
      <c r="J51" s="89" t="s">
        <v>398</v>
      </c>
      <c r="K51" s="88">
        <v>-11389.5</v>
      </c>
      <c r="L51" s="88" t="s">
        <v>379</v>
      </c>
      <c r="M51" s="89" t="s">
        <v>293</v>
      </c>
      <c r="N51" s="89"/>
      <c r="O51" s="90" t="s">
        <v>321</v>
      </c>
      <c r="P51" s="90" t="s">
        <v>386</v>
      </c>
    </row>
    <row r="52" spans="1:16" ht="12.75" customHeight="1" x14ac:dyDescent="0.2">
      <c r="A52" s="34" t="str">
        <f t="shared" si="0"/>
        <v> ORI 126 </v>
      </c>
      <c r="B52" s="12" t="str">
        <f t="shared" si="1"/>
        <v>II</v>
      </c>
      <c r="C52" s="34">
        <f t="shared" si="2"/>
        <v>41162.438000000002</v>
      </c>
      <c r="D52" t="str">
        <f t="shared" si="3"/>
        <v>vis</v>
      </c>
      <c r="E52">
        <f>VLOOKUP(C52,Active!C$21:E$958,3,FALSE)</f>
        <v>-11369.473576353002</v>
      </c>
      <c r="F52" s="12" t="s">
        <v>277</v>
      </c>
      <c r="G52" t="str">
        <f t="shared" si="4"/>
        <v>41162.438</v>
      </c>
      <c r="H52" s="34">
        <f t="shared" si="5"/>
        <v>-11369.5</v>
      </c>
      <c r="I52" s="88" t="s">
        <v>399</v>
      </c>
      <c r="J52" s="89" t="s">
        <v>400</v>
      </c>
      <c r="K52" s="88">
        <v>-11369.5</v>
      </c>
      <c r="L52" s="88" t="s">
        <v>401</v>
      </c>
      <c r="M52" s="89" t="s">
        <v>293</v>
      </c>
      <c r="N52" s="89"/>
      <c r="O52" s="90" t="s">
        <v>321</v>
      </c>
      <c r="P52" s="90" t="s">
        <v>386</v>
      </c>
    </row>
    <row r="53" spans="1:16" ht="12.75" customHeight="1" x14ac:dyDescent="0.2">
      <c r="A53" s="34" t="str">
        <f t="shared" si="0"/>
        <v> ORI 126 </v>
      </c>
      <c r="B53" s="12" t="str">
        <f t="shared" si="1"/>
        <v>I</v>
      </c>
      <c r="C53" s="34">
        <f t="shared" si="2"/>
        <v>41176.383000000002</v>
      </c>
      <c r="D53" t="str">
        <f t="shared" si="3"/>
        <v>vis</v>
      </c>
      <c r="E53">
        <f>VLOOKUP(C53,Active!C$21:E$958,3,FALSE)</f>
        <v>-11329.028917594567</v>
      </c>
      <c r="F53" s="12" t="s">
        <v>277</v>
      </c>
      <c r="G53" t="str">
        <f t="shared" si="4"/>
        <v>41176.383</v>
      </c>
      <c r="H53" s="34">
        <f t="shared" si="5"/>
        <v>-11329</v>
      </c>
      <c r="I53" s="88" t="s">
        <v>402</v>
      </c>
      <c r="J53" s="89" t="s">
        <v>403</v>
      </c>
      <c r="K53" s="88">
        <v>-11329</v>
      </c>
      <c r="L53" s="88" t="s">
        <v>305</v>
      </c>
      <c r="M53" s="89" t="s">
        <v>293</v>
      </c>
      <c r="N53" s="89"/>
      <c r="O53" s="90" t="s">
        <v>294</v>
      </c>
      <c r="P53" s="90" t="s">
        <v>386</v>
      </c>
    </row>
    <row r="54" spans="1:16" ht="12.75" customHeight="1" x14ac:dyDescent="0.2">
      <c r="A54" s="34" t="str">
        <f t="shared" si="0"/>
        <v> ORI 126 </v>
      </c>
      <c r="B54" s="12" t="str">
        <f t="shared" si="1"/>
        <v>II</v>
      </c>
      <c r="C54" s="34">
        <f t="shared" si="2"/>
        <v>41181.379999999997</v>
      </c>
      <c r="D54" t="str">
        <f t="shared" si="3"/>
        <v>vis</v>
      </c>
      <c r="E54">
        <f>VLOOKUP(C54,Active!C$21:E$958,3,FALSE)</f>
        <v>-11314.536127360379</v>
      </c>
      <c r="F54" s="12" t="s">
        <v>277</v>
      </c>
      <c r="G54" t="str">
        <f t="shared" si="4"/>
        <v>41181.380</v>
      </c>
      <c r="H54" s="34">
        <f t="shared" si="5"/>
        <v>-11314.5</v>
      </c>
      <c r="I54" s="88" t="s">
        <v>404</v>
      </c>
      <c r="J54" s="89" t="s">
        <v>405</v>
      </c>
      <c r="K54" s="88">
        <v>-11314.5</v>
      </c>
      <c r="L54" s="88" t="s">
        <v>308</v>
      </c>
      <c r="M54" s="89" t="s">
        <v>293</v>
      </c>
      <c r="N54" s="89"/>
      <c r="O54" s="90" t="s">
        <v>294</v>
      </c>
      <c r="P54" s="90" t="s">
        <v>386</v>
      </c>
    </row>
    <row r="55" spans="1:16" ht="12.75" customHeight="1" x14ac:dyDescent="0.2">
      <c r="A55" s="34" t="str">
        <f t="shared" si="0"/>
        <v> ORI 126 </v>
      </c>
      <c r="B55" s="12" t="str">
        <f t="shared" si="1"/>
        <v>II</v>
      </c>
      <c r="C55" s="34">
        <f t="shared" si="2"/>
        <v>41182.417999999998</v>
      </c>
      <c r="D55" t="str">
        <f t="shared" si="3"/>
        <v>vis</v>
      </c>
      <c r="E55">
        <f>VLOOKUP(C55,Active!C$21:E$958,3,FALSE)</f>
        <v>-11311.525617802023</v>
      </c>
      <c r="F55" s="12" t="s">
        <v>277</v>
      </c>
      <c r="G55" t="str">
        <f t="shared" si="4"/>
        <v>41182.418</v>
      </c>
      <c r="H55" s="34">
        <f t="shared" si="5"/>
        <v>-11311.5</v>
      </c>
      <c r="I55" s="88" t="s">
        <v>406</v>
      </c>
      <c r="J55" s="89" t="s">
        <v>407</v>
      </c>
      <c r="K55" s="88">
        <v>-11311.5</v>
      </c>
      <c r="L55" s="88" t="s">
        <v>396</v>
      </c>
      <c r="M55" s="89" t="s">
        <v>293</v>
      </c>
      <c r="N55" s="89"/>
      <c r="O55" s="90" t="s">
        <v>393</v>
      </c>
      <c r="P55" s="90" t="s">
        <v>386</v>
      </c>
    </row>
    <row r="56" spans="1:16" ht="12.75" customHeight="1" x14ac:dyDescent="0.2">
      <c r="A56" s="34" t="str">
        <f t="shared" si="0"/>
        <v> ORI 127 </v>
      </c>
      <c r="B56" s="12" t="str">
        <f t="shared" si="1"/>
        <v>II</v>
      </c>
      <c r="C56" s="34">
        <f t="shared" si="2"/>
        <v>41200.362000000001</v>
      </c>
      <c r="D56" t="str">
        <f t="shared" si="3"/>
        <v>vis</v>
      </c>
      <c r="E56">
        <f>VLOOKUP(C56,Active!C$21:E$958,3,FALSE)</f>
        <v>-11259.482666438702</v>
      </c>
      <c r="F56" s="12" t="s">
        <v>277</v>
      </c>
      <c r="G56" t="str">
        <f t="shared" si="4"/>
        <v>41200.362</v>
      </c>
      <c r="H56" s="34">
        <f t="shared" si="5"/>
        <v>-11259.5</v>
      </c>
      <c r="I56" s="88" t="s">
        <v>408</v>
      </c>
      <c r="J56" s="89" t="s">
        <v>409</v>
      </c>
      <c r="K56" s="88">
        <v>-11259.5</v>
      </c>
      <c r="L56" s="88" t="s">
        <v>410</v>
      </c>
      <c r="M56" s="89" t="s">
        <v>293</v>
      </c>
      <c r="N56" s="89"/>
      <c r="O56" s="90" t="s">
        <v>411</v>
      </c>
      <c r="P56" s="90" t="s">
        <v>412</v>
      </c>
    </row>
    <row r="57" spans="1:16" ht="12.75" customHeight="1" x14ac:dyDescent="0.2">
      <c r="A57" s="34" t="str">
        <f t="shared" si="0"/>
        <v> ORI 127 </v>
      </c>
      <c r="B57" s="12" t="str">
        <f t="shared" si="1"/>
        <v>II</v>
      </c>
      <c r="C57" s="34">
        <f t="shared" si="2"/>
        <v>41201.383999999998</v>
      </c>
      <c r="D57" t="str">
        <f t="shared" si="3"/>
        <v>vis</v>
      </c>
      <c r="E57">
        <f>VLOOKUP(C57,Active!C$21:E$958,3,FALSE)</f>
        <v>-11256.518561651967</v>
      </c>
      <c r="F57" s="12" t="s">
        <v>277</v>
      </c>
      <c r="G57" t="str">
        <f t="shared" si="4"/>
        <v>41201.384</v>
      </c>
      <c r="H57" s="34">
        <f t="shared" si="5"/>
        <v>-11256.5</v>
      </c>
      <c r="I57" s="88" t="s">
        <v>413</v>
      </c>
      <c r="J57" s="89" t="s">
        <v>414</v>
      </c>
      <c r="K57" s="88">
        <v>-11256.5</v>
      </c>
      <c r="L57" s="88" t="s">
        <v>356</v>
      </c>
      <c r="M57" s="89" t="s">
        <v>293</v>
      </c>
      <c r="N57" s="89"/>
      <c r="O57" s="90" t="s">
        <v>393</v>
      </c>
      <c r="P57" s="90" t="s">
        <v>412</v>
      </c>
    </row>
    <row r="58" spans="1:16" ht="12.75" customHeight="1" x14ac:dyDescent="0.2">
      <c r="A58" s="34" t="str">
        <f t="shared" si="0"/>
        <v> ORI 127 </v>
      </c>
      <c r="B58" s="12" t="str">
        <f t="shared" si="1"/>
        <v>II</v>
      </c>
      <c r="C58" s="34">
        <f t="shared" si="2"/>
        <v>41201.391000000003</v>
      </c>
      <c r="D58" t="str">
        <f t="shared" si="3"/>
        <v>vis</v>
      </c>
      <c r="E58">
        <f>VLOOKUP(C58,Active!C$21:E$958,3,FALSE)</f>
        <v>-11256.498259564372</v>
      </c>
      <c r="F58" s="12" t="s">
        <v>277</v>
      </c>
      <c r="G58" t="str">
        <f t="shared" si="4"/>
        <v>41201.391</v>
      </c>
      <c r="H58" s="34">
        <f t="shared" si="5"/>
        <v>-11256.5</v>
      </c>
      <c r="I58" s="88" t="s">
        <v>415</v>
      </c>
      <c r="J58" s="89" t="s">
        <v>416</v>
      </c>
      <c r="K58" s="88">
        <v>-11256.5</v>
      </c>
      <c r="L58" s="88" t="s">
        <v>302</v>
      </c>
      <c r="M58" s="89" t="s">
        <v>293</v>
      </c>
      <c r="N58" s="89"/>
      <c r="O58" s="90" t="s">
        <v>294</v>
      </c>
      <c r="P58" s="90" t="s">
        <v>412</v>
      </c>
    </row>
    <row r="59" spans="1:16" ht="12.75" customHeight="1" x14ac:dyDescent="0.2">
      <c r="A59" s="34" t="str">
        <f t="shared" si="0"/>
        <v> ORI 127 </v>
      </c>
      <c r="B59" s="12" t="str">
        <f t="shared" si="1"/>
        <v>II</v>
      </c>
      <c r="C59" s="34">
        <f t="shared" si="2"/>
        <v>41211.374000000003</v>
      </c>
      <c r="D59" t="str">
        <f t="shared" si="3"/>
        <v>vis</v>
      </c>
      <c r="E59">
        <f>VLOOKUP(C59,Active!C$21:E$958,3,FALSE)</f>
        <v>-11227.544582376457</v>
      </c>
      <c r="F59" s="12" t="s">
        <v>277</v>
      </c>
      <c r="G59" t="str">
        <f t="shared" si="4"/>
        <v>41211.374</v>
      </c>
      <c r="H59" s="34">
        <f t="shared" si="5"/>
        <v>-11227.5</v>
      </c>
      <c r="I59" s="88" t="s">
        <v>417</v>
      </c>
      <c r="J59" s="89" t="s">
        <v>418</v>
      </c>
      <c r="K59" s="88">
        <v>-11227.5</v>
      </c>
      <c r="L59" s="88" t="s">
        <v>419</v>
      </c>
      <c r="M59" s="89" t="s">
        <v>293</v>
      </c>
      <c r="N59" s="89"/>
      <c r="O59" s="90" t="s">
        <v>411</v>
      </c>
      <c r="P59" s="90" t="s">
        <v>412</v>
      </c>
    </row>
    <row r="60" spans="1:16" ht="12.75" customHeight="1" x14ac:dyDescent="0.2">
      <c r="A60" s="34" t="str">
        <f t="shared" si="0"/>
        <v> ORI 129 </v>
      </c>
      <c r="B60" s="12" t="str">
        <f t="shared" si="1"/>
        <v>I</v>
      </c>
      <c r="C60" s="34">
        <f t="shared" si="2"/>
        <v>41215.360999999997</v>
      </c>
      <c r="D60" t="str">
        <f t="shared" si="3"/>
        <v>vis</v>
      </c>
      <c r="E60">
        <f>VLOOKUP(C60,Active!C$21:E$958,3,FALSE)</f>
        <v>-11215.981093350309</v>
      </c>
      <c r="F60" s="12" t="s">
        <v>277</v>
      </c>
      <c r="G60" t="str">
        <f t="shared" si="4"/>
        <v>41215.361</v>
      </c>
      <c r="H60" s="34">
        <f t="shared" si="5"/>
        <v>-11216</v>
      </c>
      <c r="I60" s="88" t="s">
        <v>420</v>
      </c>
      <c r="J60" s="89" t="s">
        <v>421</v>
      </c>
      <c r="K60" s="88">
        <v>-11216</v>
      </c>
      <c r="L60" s="88" t="s">
        <v>286</v>
      </c>
      <c r="M60" s="89" t="s">
        <v>293</v>
      </c>
      <c r="N60" s="89"/>
      <c r="O60" s="90" t="s">
        <v>411</v>
      </c>
      <c r="P60" s="90" t="s">
        <v>422</v>
      </c>
    </row>
    <row r="61" spans="1:16" ht="12.75" customHeight="1" x14ac:dyDescent="0.2">
      <c r="A61" s="34" t="str">
        <f t="shared" si="0"/>
        <v> ORI 129 </v>
      </c>
      <c r="B61" s="12" t="str">
        <f t="shared" si="1"/>
        <v>II</v>
      </c>
      <c r="C61" s="34">
        <f t="shared" si="2"/>
        <v>41220.353000000003</v>
      </c>
      <c r="D61" t="str">
        <f t="shared" si="3"/>
        <v>vis</v>
      </c>
      <c r="E61">
        <f>VLOOKUP(C61,Active!C$21:E$958,3,FALSE)</f>
        <v>-11201.502804607222</v>
      </c>
      <c r="F61" s="12" t="s">
        <v>277</v>
      </c>
      <c r="G61" t="str">
        <f t="shared" si="4"/>
        <v>41220.353</v>
      </c>
      <c r="H61" s="34">
        <f t="shared" si="5"/>
        <v>-11201.5</v>
      </c>
      <c r="I61" s="88" t="s">
        <v>423</v>
      </c>
      <c r="J61" s="89" t="s">
        <v>424</v>
      </c>
      <c r="K61" s="88">
        <v>-11201.5</v>
      </c>
      <c r="L61" s="88" t="s">
        <v>280</v>
      </c>
      <c r="M61" s="89" t="s">
        <v>293</v>
      </c>
      <c r="N61" s="89"/>
      <c r="O61" s="90" t="s">
        <v>411</v>
      </c>
      <c r="P61" s="90" t="s">
        <v>422</v>
      </c>
    </row>
    <row r="62" spans="1:16" ht="12.75" customHeight="1" x14ac:dyDescent="0.2">
      <c r="A62" s="34" t="str">
        <f t="shared" si="0"/>
        <v> ORI 127 </v>
      </c>
      <c r="B62" s="12" t="str">
        <f t="shared" si="1"/>
        <v>I</v>
      </c>
      <c r="C62" s="34">
        <f t="shared" si="2"/>
        <v>41233.279999999999</v>
      </c>
      <c r="D62" t="str">
        <f t="shared" si="3"/>
        <v>vis</v>
      </c>
      <c r="E62">
        <f>VLOOKUP(C62,Active!C$21:E$958,3,FALSE)</f>
        <v>-11164.010649442636</v>
      </c>
      <c r="F62" s="12" t="s">
        <v>277</v>
      </c>
      <c r="G62" t="str">
        <f t="shared" si="4"/>
        <v>41233.280</v>
      </c>
      <c r="H62" s="34">
        <f t="shared" si="5"/>
        <v>-11164</v>
      </c>
      <c r="I62" s="88" t="s">
        <v>425</v>
      </c>
      <c r="J62" s="89" t="s">
        <v>426</v>
      </c>
      <c r="K62" s="88">
        <v>-11164</v>
      </c>
      <c r="L62" s="88" t="s">
        <v>427</v>
      </c>
      <c r="M62" s="89" t="s">
        <v>293</v>
      </c>
      <c r="N62" s="89"/>
      <c r="O62" s="90" t="s">
        <v>321</v>
      </c>
      <c r="P62" s="90" t="s">
        <v>412</v>
      </c>
    </row>
    <row r="63" spans="1:16" ht="12.75" customHeight="1" x14ac:dyDescent="0.2">
      <c r="A63" s="34" t="str">
        <f t="shared" si="0"/>
        <v> ORI 127 </v>
      </c>
      <c r="B63" s="12" t="str">
        <f t="shared" si="1"/>
        <v>I</v>
      </c>
      <c r="C63" s="34">
        <f t="shared" si="2"/>
        <v>41234.324000000001</v>
      </c>
      <c r="D63" t="str">
        <f t="shared" si="3"/>
        <v>vis</v>
      </c>
      <c r="E63">
        <f>VLOOKUP(C63,Active!C$21:E$958,3,FALSE)</f>
        <v>-11160.982738094921</v>
      </c>
      <c r="F63" s="12" t="s">
        <v>277</v>
      </c>
      <c r="G63" t="str">
        <f t="shared" si="4"/>
        <v>41234.324</v>
      </c>
      <c r="H63" s="34">
        <f t="shared" si="5"/>
        <v>-11161</v>
      </c>
      <c r="I63" s="88" t="s">
        <v>428</v>
      </c>
      <c r="J63" s="89" t="s">
        <v>429</v>
      </c>
      <c r="K63" s="88">
        <v>-11161</v>
      </c>
      <c r="L63" s="88" t="s">
        <v>410</v>
      </c>
      <c r="M63" s="89" t="s">
        <v>293</v>
      </c>
      <c r="N63" s="89"/>
      <c r="O63" s="90" t="s">
        <v>321</v>
      </c>
      <c r="P63" s="90" t="s">
        <v>412</v>
      </c>
    </row>
    <row r="64" spans="1:16" ht="12.75" customHeight="1" x14ac:dyDescent="0.2">
      <c r="A64" s="34" t="str">
        <f t="shared" si="0"/>
        <v> ORI 129 </v>
      </c>
      <c r="B64" s="12" t="str">
        <f t="shared" si="1"/>
        <v>I</v>
      </c>
      <c r="C64" s="34">
        <f t="shared" si="2"/>
        <v>41235.338000000003</v>
      </c>
      <c r="D64" t="str">
        <f t="shared" si="3"/>
        <v>vis</v>
      </c>
      <c r="E64">
        <f>VLOOKUP(C64,Active!C$21:E$958,3,FALSE)</f>
        <v>-11158.041835693977</v>
      </c>
      <c r="F64" s="12" t="s">
        <v>277</v>
      </c>
      <c r="G64" t="str">
        <f t="shared" si="4"/>
        <v>41235.338</v>
      </c>
      <c r="H64" s="34">
        <f t="shared" si="5"/>
        <v>-11158</v>
      </c>
      <c r="I64" s="88" t="s">
        <v>430</v>
      </c>
      <c r="J64" s="89" t="s">
        <v>431</v>
      </c>
      <c r="K64" s="88">
        <v>-11158</v>
      </c>
      <c r="L64" s="88" t="s">
        <v>362</v>
      </c>
      <c r="M64" s="89" t="s">
        <v>293</v>
      </c>
      <c r="N64" s="89"/>
      <c r="O64" s="90" t="s">
        <v>294</v>
      </c>
      <c r="P64" s="90" t="s">
        <v>422</v>
      </c>
    </row>
    <row r="65" spans="1:16" ht="12.75" customHeight="1" x14ac:dyDescent="0.2">
      <c r="A65" s="34" t="str">
        <f t="shared" si="0"/>
        <v> ORI 129 </v>
      </c>
      <c r="B65" s="12" t="str">
        <f t="shared" si="1"/>
        <v>I</v>
      </c>
      <c r="C65" s="34">
        <f t="shared" si="2"/>
        <v>41253.281999999999</v>
      </c>
      <c r="D65" t="str">
        <f t="shared" si="3"/>
        <v>vis</v>
      </c>
      <c r="E65">
        <f>VLOOKUP(C65,Active!C$21:E$958,3,FALSE)</f>
        <v>-11105.998884330676</v>
      </c>
      <c r="F65" s="12" t="s">
        <v>277</v>
      </c>
      <c r="G65" t="str">
        <f t="shared" si="4"/>
        <v>41253.282</v>
      </c>
      <c r="H65" s="34">
        <f t="shared" si="5"/>
        <v>-11106</v>
      </c>
      <c r="I65" s="88" t="s">
        <v>432</v>
      </c>
      <c r="J65" s="89" t="s">
        <v>433</v>
      </c>
      <c r="K65" s="88">
        <v>-11106</v>
      </c>
      <c r="L65" s="88" t="s">
        <v>434</v>
      </c>
      <c r="M65" s="89" t="s">
        <v>293</v>
      </c>
      <c r="N65" s="89"/>
      <c r="O65" s="90" t="s">
        <v>321</v>
      </c>
      <c r="P65" s="90" t="s">
        <v>422</v>
      </c>
    </row>
    <row r="66" spans="1:16" ht="12.75" customHeight="1" x14ac:dyDescent="0.2">
      <c r="A66" s="34" t="str">
        <f t="shared" si="0"/>
        <v> BBS 2 </v>
      </c>
      <c r="B66" s="12" t="str">
        <f t="shared" si="1"/>
        <v>II</v>
      </c>
      <c r="C66" s="34">
        <f t="shared" si="2"/>
        <v>41370.675999999999</v>
      </c>
      <c r="D66" t="str">
        <f t="shared" si="3"/>
        <v>vis</v>
      </c>
      <c r="E66">
        <f>VLOOKUP(C66,Active!C$21:E$958,3,FALSE)</f>
        <v>-10765.521274414006</v>
      </c>
      <c r="F66" s="12" t="s">
        <v>277</v>
      </c>
      <c r="G66" t="str">
        <f t="shared" si="4"/>
        <v>41370.676</v>
      </c>
      <c r="H66" s="34">
        <f t="shared" si="5"/>
        <v>-10765.5</v>
      </c>
      <c r="I66" s="88" t="s">
        <v>435</v>
      </c>
      <c r="J66" s="89" t="s">
        <v>436</v>
      </c>
      <c r="K66" s="88">
        <v>-10765.5</v>
      </c>
      <c r="L66" s="88" t="s">
        <v>298</v>
      </c>
      <c r="M66" s="89" t="s">
        <v>293</v>
      </c>
      <c r="N66" s="89"/>
      <c r="O66" s="90" t="s">
        <v>321</v>
      </c>
      <c r="P66" s="90" t="s">
        <v>437</v>
      </c>
    </row>
    <row r="67" spans="1:16" ht="12.75" customHeight="1" x14ac:dyDescent="0.2">
      <c r="A67" s="34" t="str">
        <f t="shared" si="0"/>
        <v> BBS 2 </v>
      </c>
      <c r="B67" s="12" t="str">
        <f t="shared" si="1"/>
        <v>II</v>
      </c>
      <c r="C67" s="34">
        <f t="shared" si="2"/>
        <v>41398.618999999999</v>
      </c>
      <c r="D67" t="str">
        <f t="shared" si="3"/>
        <v>vis</v>
      </c>
      <c r="E67">
        <f>VLOOKUP(C67,Active!C$21:E$958,3,FALSE)</f>
        <v>-10684.478241091168</v>
      </c>
      <c r="F67" s="12" t="s">
        <v>277</v>
      </c>
      <c r="G67" t="str">
        <f t="shared" si="4"/>
        <v>41398.619</v>
      </c>
      <c r="H67" s="34">
        <f t="shared" si="5"/>
        <v>-10684.5</v>
      </c>
      <c r="I67" s="88" t="s">
        <v>438</v>
      </c>
      <c r="J67" s="89" t="s">
        <v>439</v>
      </c>
      <c r="K67" s="88">
        <v>-10684.5</v>
      </c>
      <c r="L67" s="88" t="s">
        <v>347</v>
      </c>
      <c r="M67" s="89" t="s">
        <v>293</v>
      </c>
      <c r="N67" s="89"/>
      <c r="O67" s="90" t="s">
        <v>321</v>
      </c>
      <c r="P67" s="90" t="s">
        <v>437</v>
      </c>
    </row>
    <row r="68" spans="1:16" ht="12.75" customHeight="1" x14ac:dyDescent="0.2">
      <c r="A68" s="34" t="str">
        <f t="shared" si="0"/>
        <v> BBS 3 </v>
      </c>
      <c r="B68" s="12" t="str">
        <f t="shared" si="1"/>
        <v>I</v>
      </c>
      <c r="C68" s="34">
        <f t="shared" si="2"/>
        <v>41459.463000000003</v>
      </c>
      <c r="D68" t="str">
        <f t="shared" si="3"/>
        <v>vis</v>
      </c>
      <c r="E68">
        <f>VLOOKUP(C68,Active!C$21:E$958,3,FALSE)</f>
        <v>-10508.01249584208</v>
      </c>
      <c r="F68" s="12" t="s">
        <v>277</v>
      </c>
      <c r="G68" t="str">
        <f t="shared" si="4"/>
        <v>41459.463</v>
      </c>
      <c r="H68" s="34">
        <f t="shared" si="5"/>
        <v>-10508</v>
      </c>
      <c r="I68" s="88" t="s">
        <v>440</v>
      </c>
      <c r="J68" s="89" t="s">
        <v>441</v>
      </c>
      <c r="K68" s="88">
        <v>-10508</v>
      </c>
      <c r="L68" s="88" t="s">
        <v>427</v>
      </c>
      <c r="M68" s="89" t="s">
        <v>293</v>
      </c>
      <c r="N68" s="89"/>
      <c r="O68" s="90" t="s">
        <v>442</v>
      </c>
      <c r="P68" s="90" t="s">
        <v>443</v>
      </c>
    </row>
    <row r="69" spans="1:16" ht="12.75" customHeight="1" x14ac:dyDescent="0.2">
      <c r="A69" s="34" t="str">
        <f t="shared" si="0"/>
        <v> BBS 3 </v>
      </c>
      <c r="B69" s="12" t="str">
        <f t="shared" si="1"/>
        <v>II</v>
      </c>
      <c r="C69" s="34">
        <f t="shared" si="2"/>
        <v>41472.406000000003</v>
      </c>
      <c r="D69" t="str">
        <f t="shared" si="3"/>
        <v>vis</v>
      </c>
      <c r="E69">
        <f>VLOOKUP(C69,Active!C$21:E$958,3,FALSE)</f>
        <v>-10470.473935905871</v>
      </c>
      <c r="F69" s="12" t="s">
        <v>277</v>
      </c>
      <c r="G69" t="str">
        <f t="shared" si="4"/>
        <v>41472.406</v>
      </c>
      <c r="H69" s="34">
        <f t="shared" si="5"/>
        <v>-10470.5</v>
      </c>
      <c r="I69" s="88" t="s">
        <v>444</v>
      </c>
      <c r="J69" s="89" t="s">
        <v>445</v>
      </c>
      <c r="K69" s="88">
        <v>-10470.5</v>
      </c>
      <c r="L69" s="88" t="s">
        <v>401</v>
      </c>
      <c r="M69" s="89" t="s">
        <v>293</v>
      </c>
      <c r="N69" s="89"/>
      <c r="O69" s="90" t="s">
        <v>411</v>
      </c>
      <c r="P69" s="90" t="s">
        <v>443</v>
      </c>
    </row>
    <row r="70" spans="1:16" ht="12.75" customHeight="1" x14ac:dyDescent="0.2">
      <c r="A70" s="34" t="str">
        <f t="shared" si="0"/>
        <v> BBS 3 </v>
      </c>
      <c r="B70" s="12" t="str">
        <f t="shared" si="1"/>
        <v>II</v>
      </c>
      <c r="C70" s="34">
        <f t="shared" si="2"/>
        <v>41473.427000000003</v>
      </c>
      <c r="D70" t="str">
        <f t="shared" si="3"/>
        <v>vis</v>
      </c>
      <c r="E70">
        <f>VLOOKUP(C70,Active!C$21:E$958,3,FALSE)</f>
        <v>-10467.512731417353</v>
      </c>
      <c r="F70" s="12" t="s">
        <v>277</v>
      </c>
      <c r="G70" t="str">
        <f t="shared" si="4"/>
        <v>41473.427</v>
      </c>
      <c r="H70" s="34">
        <f t="shared" si="5"/>
        <v>-10467.5</v>
      </c>
      <c r="I70" s="88" t="s">
        <v>446</v>
      </c>
      <c r="J70" s="89" t="s">
        <v>447</v>
      </c>
      <c r="K70" s="88">
        <v>-10467.5</v>
      </c>
      <c r="L70" s="88" t="s">
        <v>427</v>
      </c>
      <c r="M70" s="89" t="s">
        <v>293</v>
      </c>
      <c r="N70" s="89"/>
      <c r="O70" s="90" t="s">
        <v>294</v>
      </c>
      <c r="P70" s="90" t="s">
        <v>443</v>
      </c>
    </row>
    <row r="71" spans="1:16" ht="12.75" customHeight="1" x14ac:dyDescent="0.2">
      <c r="A71" s="34" t="str">
        <f t="shared" si="0"/>
        <v> BBS 3 </v>
      </c>
      <c r="B71" s="12" t="str">
        <f t="shared" si="1"/>
        <v>II</v>
      </c>
      <c r="C71" s="34">
        <f t="shared" si="2"/>
        <v>41473.442000000003</v>
      </c>
      <c r="D71" t="str">
        <f t="shared" si="3"/>
        <v>vis</v>
      </c>
      <c r="E71">
        <f>VLOOKUP(C71,Active!C$21:E$958,3,FALSE)</f>
        <v>-10467.469226943969</v>
      </c>
      <c r="F71" s="12" t="s">
        <v>277</v>
      </c>
      <c r="G71" t="str">
        <f t="shared" si="4"/>
        <v>41473.442</v>
      </c>
      <c r="H71" s="34">
        <f t="shared" si="5"/>
        <v>-10467.5</v>
      </c>
      <c r="I71" s="88" t="s">
        <v>448</v>
      </c>
      <c r="J71" s="89" t="s">
        <v>449</v>
      </c>
      <c r="K71" s="88">
        <v>-10467.5</v>
      </c>
      <c r="L71" s="88" t="s">
        <v>450</v>
      </c>
      <c r="M71" s="89" t="s">
        <v>293</v>
      </c>
      <c r="N71" s="89"/>
      <c r="O71" s="90" t="s">
        <v>321</v>
      </c>
      <c r="P71" s="90" t="s">
        <v>443</v>
      </c>
    </row>
    <row r="72" spans="1:16" ht="12.75" customHeight="1" x14ac:dyDescent="0.2">
      <c r="A72" s="34" t="str">
        <f t="shared" si="0"/>
        <v> BBS 3 </v>
      </c>
      <c r="B72" s="12" t="str">
        <f t="shared" si="1"/>
        <v>I</v>
      </c>
      <c r="C72" s="34">
        <f t="shared" si="2"/>
        <v>41477.396000000001</v>
      </c>
      <c r="D72" t="str">
        <f t="shared" si="3"/>
        <v>vis</v>
      </c>
      <c r="E72">
        <f>VLOOKUP(C72,Active!C$21:E$958,3,FALSE)</f>
        <v>-10456.001447759259</v>
      </c>
      <c r="F72" s="12" t="s">
        <v>277</v>
      </c>
      <c r="G72" t="str">
        <f t="shared" si="4"/>
        <v>41477.396</v>
      </c>
      <c r="H72" s="34">
        <f t="shared" si="5"/>
        <v>-10456</v>
      </c>
      <c r="I72" s="88" t="s">
        <v>451</v>
      </c>
      <c r="J72" s="89" t="s">
        <v>452</v>
      </c>
      <c r="K72" s="88">
        <v>-10456</v>
      </c>
      <c r="L72" s="88" t="s">
        <v>453</v>
      </c>
      <c r="M72" s="89" t="s">
        <v>293</v>
      </c>
      <c r="N72" s="89"/>
      <c r="O72" s="90" t="s">
        <v>442</v>
      </c>
      <c r="P72" s="90" t="s">
        <v>443</v>
      </c>
    </row>
    <row r="73" spans="1:16" ht="12.75" customHeight="1" x14ac:dyDescent="0.2">
      <c r="A73" s="34" t="str">
        <f t="shared" si="0"/>
        <v> BBS 3 </v>
      </c>
      <c r="B73" s="12" t="str">
        <f t="shared" si="1"/>
        <v>II</v>
      </c>
      <c r="C73" s="34">
        <f t="shared" si="2"/>
        <v>41477.553999999996</v>
      </c>
      <c r="D73" t="str">
        <f t="shared" si="3"/>
        <v>vis</v>
      </c>
      <c r="E73">
        <f>VLOOKUP(C73,Active!C$21:E$958,3,FALSE)</f>
        <v>-10455.543200639599</v>
      </c>
      <c r="F73" s="12" t="s">
        <v>277</v>
      </c>
      <c r="G73" t="str">
        <f t="shared" si="4"/>
        <v>41477.554</v>
      </c>
      <c r="H73" s="34">
        <f t="shared" si="5"/>
        <v>-10455.5</v>
      </c>
      <c r="I73" s="88" t="s">
        <v>454</v>
      </c>
      <c r="J73" s="89" t="s">
        <v>455</v>
      </c>
      <c r="K73" s="88">
        <v>-10455.5</v>
      </c>
      <c r="L73" s="88" t="s">
        <v>419</v>
      </c>
      <c r="M73" s="89" t="s">
        <v>293</v>
      </c>
      <c r="N73" s="89"/>
      <c r="O73" s="90" t="s">
        <v>321</v>
      </c>
      <c r="P73" s="90" t="s">
        <v>443</v>
      </c>
    </row>
    <row r="74" spans="1:16" ht="12.75" customHeight="1" x14ac:dyDescent="0.2">
      <c r="A74" s="34" t="str">
        <f t="shared" si="0"/>
        <v> BBS 3 </v>
      </c>
      <c r="B74" s="12" t="str">
        <f t="shared" si="1"/>
        <v>I</v>
      </c>
      <c r="C74" s="34">
        <f t="shared" si="2"/>
        <v>41481.535000000003</v>
      </c>
      <c r="D74" t="str">
        <f t="shared" si="3"/>
        <v>vis</v>
      </c>
      <c r="E74">
        <f>VLOOKUP(C74,Active!C$21:E$958,3,FALSE)</f>
        <v>-10443.997113402767</v>
      </c>
      <c r="F74" s="12" t="s">
        <v>277</v>
      </c>
      <c r="G74" t="str">
        <f t="shared" si="4"/>
        <v>41481.535</v>
      </c>
      <c r="H74" s="34">
        <f t="shared" si="5"/>
        <v>-10444</v>
      </c>
      <c r="I74" s="88" t="s">
        <v>456</v>
      </c>
      <c r="J74" s="89" t="s">
        <v>457</v>
      </c>
      <c r="K74" s="88">
        <v>-10444</v>
      </c>
      <c r="L74" s="88" t="s">
        <v>302</v>
      </c>
      <c r="M74" s="89" t="s">
        <v>293</v>
      </c>
      <c r="N74" s="89"/>
      <c r="O74" s="90" t="s">
        <v>321</v>
      </c>
      <c r="P74" s="90" t="s">
        <v>443</v>
      </c>
    </row>
    <row r="75" spans="1:16" ht="12.75" customHeight="1" x14ac:dyDescent="0.2">
      <c r="A75" s="34" t="str">
        <f t="shared" ref="A75:A138" si="6">P75</f>
        <v> BBS 3 </v>
      </c>
      <c r="B75" s="12" t="str">
        <f t="shared" ref="B75:B138" si="7">IF(H75=INT(H75),"I","II")</f>
        <v>II</v>
      </c>
      <c r="C75" s="34">
        <f t="shared" ref="C75:C138" si="8">1*G75</f>
        <v>41482.404000000002</v>
      </c>
      <c r="D75" t="str">
        <f t="shared" ref="D75:D138" si="9">VLOOKUP(F75,I$1:J$5,2,FALSE)</f>
        <v>vis</v>
      </c>
      <c r="E75">
        <f>VLOOKUP(C75,Active!C$21:E$958,3,FALSE)</f>
        <v>-10441.476754244572</v>
      </c>
      <c r="F75" s="12" t="s">
        <v>277</v>
      </c>
      <c r="G75" t="str">
        <f t="shared" ref="G75:G138" si="10">MID(I75,3,LEN(I75)-3)</f>
        <v>41482.404</v>
      </c>
      <c r="H75" s="34">
        <f t="shared" ref="H75:H138" si="11">1*K75</f>
        <v>-10441.5</v>
      </c>
      <c r="I75" s="88" t="s">
        <v>458</v>
      </c>
      <c r="J75" s="89" t="s">
        <v>459</v>
      </c>
      <c r="K75" s="88">
        <v>-10441.5</v>
      </c>
      <c r="L75" s="88" t="s">
        <v>347</v>
      </c>
      <c r="M75" s="89" t="s">
        <v>293</v>
      </c>
      <c r="N75" s="89"/>
      <c r="O75" s="90" t="s">
        <v>321</v>
      </c>
      <c r="P75" s="90" t="s">
        <v>443</v>
      </c>
    </row>
    <row r="76" spans="1:16" ht="12.75" customHeight="1" x14ac:dyDescent="0.2">
      <c r="A76" s="34" t="str">
        <f t="shared" si="6"/>
        <v> BBS 3 </v>
      </c>
      <c r="B76" s="12" t="str">
        <f t="shared" si="7"/>
        <v>II</v>
      </c>
      <c r="C76" s="34">
        <f t="shared" si="8"/>
        <v>41483.425999999999</v>
      </c>
      <c r="D76" t="str">
        <f t="shared" si="9"/>
        <v>vis</v>
      </c>
      <c r="E76">
        <f>VLOOKUP(C76,Active!C$21:E$958,3,FALSE)</f>
        <v>-10438.512649457836</v>
      </c>
      <c r="F76" s="12" t="s">
        <v>277</v>
      </c>
      <c r="G76" t="str">
        <f t="shared" si="10"/>
        <v>41483.426</v>
      </c>
      <c r="H76" s="34">
        <f t="shared" si="11"/>
        <v>-10438.5</v>
      </c>
      <c r="I76" s="88" t="s">
        <v>460</v>
      </c>
      <c r="J76" s="89" t="s">
        <v>461</v>
      </c>
      <c r="K76" s="88">
        <v>-10438.5</v>
      </c>
      <c r="L76" s="88" t="s">
        <v>427</v>
      </c>
      <c r="M76" s="89" t="s">
        <v>293</v>
      </c>
      <c r="N76" s="89"/>
      <c r="O76" s="90" t="s">
        <v>442</v>
      </c>
      <c r="P76" s="90" t="s">
        <v>443</v>
      </c>
    </row>
    <row r="77" spans="1:16" ht="12.75" customHeight="1" x14ac:dyDescent="0.2">
      <c r="A77" s="34" t="str">
        <f t="shared" si="6"/>
        <v> BBS 3 </v>
      </c>
      <c r="B77" s="12" t="str">
        <f t="shared" si="7"/>
        <v>II</v>
      </c>
      <c r="C77" s="34">
        <f t="shared" si="8"/>
        <v>41483.43</v>
      </c>
      <c r="D77" t="str">
        <f t="shared" si="9"/>
        <v>vis</v>
      </c>
      <c r="E77">
        <f>VLOOKUP(C77,Active!C$21:E$958,3,FALSE)</f>
        <v>-10438.501048264932</v>
      </c>
      <c r="F77" s="12" t="s">
        <v>277</v>
      </c>
      <c r="G77" t="str">
        <f t="shared" si="10"/>
        <v>41483.430</v>
      </c>
      <c r="H77" s="34">
        <f t="shared" si="11"/>
        <v>-10438.5</v>
      </c>
      <c r="I77" s="88" t="s">
        <v>462</v>
      </c>
      <c r="J77" s="89" t="s">
        <v>463</v>
      </c>
      <c r="K77" s="88">
        <v>-10438.5</v>
      </c>
      <c r="L77" s="88" t="s">
        <v>453</v>
      </c>
      <c r="M77" s="89" t="s">
        <v>293</v>
      </c>
      <c r="N77" s="89"/>
      <c r="O77" s="90" t="s">
        <v>411</v>
      </c>
      <c r="P77" s="90" t="s">
        <v>443</v>
      </c>
    </row>
    <row r="78" spans="1:16" ht="12.75" customHeight="1" x14ac:dyDescent="0.2">
      <c r="A78" s="34" t="str">
        <f t="shared" si="6"/>
        <v> BBS 3 </v>
      </c>
      <c r="B78" s="12" t="str">
        <f t="shared" si="7"/>
        <v>I</v>
      </c>
      <c r="C78" s="34">
        <f t="shared" si="8"/>
        <v>41487.389000000003</v>
      </c>
      <c r="D78" t="str">
        <f t="shared" si="9"/>
        <v>vis</v>
      </c>
      <c r="E78">
        <f>VLOOKUP(C78,Active!C$21:E$958,3,FALSE)</f>
        <v>-10427.018767589079</v>
      </c>
      <c r="F78" s="12" t="s">
        <v>277</v>
      </c>
      <c r="G78" t="str">
        <f t="shared" si="10"/>
        <v>41487.389</v>
      </c>
      <c r="H78" s="34">
        <f t="shared" si="11"/>
        <v>-10427</v>
      </c>
      <c r="I78" s="88" t="s">
        <v>464</v>
      </c>
      <c r="J78" s="89" t="s">
        <v>465</v>
      </c>
      <c r="K78" s="88">
        <v>-10427</v>
      </c>
      <c r="L78" s="88" t="s">
        <v>356</v>
      </c>
      <c r="M78" s="89" t="s">
        <v>293</v>
      </c>
      <c r="N78" s="89"/>
      <c r="O78" s="90" t="s">
        <v>321</v>
      </c>
      <c r="P78" s="90" t="s">
        <v>443</v>
      </c>
    </row>
    <row r="79" spans="1:16" ht="12.75" customHeight="1" x14ac:dyDescent="0.2">
      <c r="A79" s="34" t="str">
        <f t="shared" si="6"/>
        <v> BBS 3 </v>
      </c>
      <c r="B79" s="12" t="str">
        <f t="shared" si="7"/>
        <v>II</v>
      </c>
      <c r="C79" s="34">
        <f t="shared" si="8"/>
        <v>41487.565999999999</v>
      </c>
      <c r="D79" t="str">
        <f t="shared" si="9"/>
        <v>vis</v>
      </c>
      <c r="E79">
        <f>VLOOKUP(C79,Active!C$21:E$958,3,FALSE)</f>
        <v>-10426.505414803129</v>
      </c>
      <c r="F79" s="12" t="s">
        <v>277</v>
      </c>
      <c r="G79" t="str">
        <f t="shared" si="10"/>
        <v>41487.566</v>
      </c>
      <c r="H79" s="34">
        <f t="shared" si="11"/>
        <v>-10426.5</v>
      </c>
      <c r="I79" s="88" t="s">
        <v>466</v>
      </c>
      <c r="J79" s="89" t="s">
        <v>467</v>
      </c>
      <c r="K79" s="88">
        <v>-10426.5</v>
      </c>
      <c r="L79" s="88" t="s">
        <v>317</v>
      </c>
      <c r="M79" s="89" t="s">
        <v>293</v>
      </c>
      <c r="N79" s="89"/>
      <c r="O79" s="90" t="s">
        <v>321</v>
      </c>
      <c r="P79" s="90" t="s">
        <v>443</v>
      </c>
    </row>
    <row r="80" spans="1:16" ht="12.75" customHeight="1" x14ac:dyDescent="0.2">
      <c r="A80" s="34" t="str">
        <f t="shared" si="6"/>
        <v> BBS 4 </v>
      </c>
      <c r="B80" s="12" t="str">
        <f t="shared" si="7"/>
        <v>II</v>
      </c>
      <c r="C80" s="34">
        <f t="shared" si="8"/>
        <v>41503.434000000001</v>
      </c>
      <c r="D80" t="str">
        <f t="shared" si="9"/>
        <v>vis</v>
      </c>
      <c r="E80">
        <f>VLOOKUP(C80,Active!C$21:E$958,3,FALSE)</f>
        <v>-10380.483482556519</v>
      </c>
      <c r="F80" s="12" t="s">
        <v>277</v>
      </c>
      <c r="G80" t="str">
        <f t="shared" si="10"/>
        <v>41503.434</v>
      </c>
      <c r="H80" s="34">
        <f t="shared" si="11"/>
        <v>-10380.5</v>
      </c>
      <c r="I80" s="88" t="s">
        <v>468</v>
      </c>
      <c r="J80" s="89" t="s">
        <v>469</v>
      </c>
      <c r="K80" s="88">
        <v>-10380.5</v>
      </c>
      <c r="L80" s="88" t="s">
        <v>410</v>
      </c>
      <c r="M80" s="89" t="s">
        <v>293</v>
      </c>
      <c r="N80" s="89"/>
      <c r="O80" s="90" t="s">
        <v>411</v>
      </c>
      <c r="P80" s="90" t="s">
        <v>470</v>
      </c>
    </row>
    <row r="81" spans="1:16" ht="12.75" customHeight="1" x14ac:dyDescent="0.2">
      <c r="A81" s="34" t="str">
        <f t="shared" si="6"/>
        <v> BBS 4 </v>
      </c>
      <c r="B81" s="12" t="str">
        <f t="shared" si="7"/>
        <v>II</v>
      </c>
      <c r="C81" s="34">
        <f t="shared" si="8"/>
        <v>41503.440999999999</v>
      </c>
      <c r="D81" t="str">
        <f t="shared" si="9"/>
        <v>vis</v>
      </c>
      <c r="E81">
        <f>VLOOKUP(C81,Active!C$21:E$958,3,FALSE)</f>
        <v>-10380.463180468945</v>
      </c>
      <c r="F81" s="12" t="s">
        <v>277</v>
      </c>
      <c r="G81" t="str">
        <f t="shared" si="10"/>
        <v>41503.441</v>
      </c>
      <c r="H81" s="34">
        <f t="shared" si="11"/>
        <v>-10380.5</v>
      </c>
      <c r="I81" s="88" t="s">
        <v>471</v>
      </c>
      <c r="J81" s="89" t="s">
        <v>472</v>
      </c>
      <c r="K81" s="88">
        <v>-10380.5</v>
      </c>
      <c r="L81" s="88" t="s">
        <v>473</v>
      </c>
      <c r="M81" s="89" t="s">
        <v>293</v>
      </c>
      <c r="N81" s="89"/>
      <c r="O81" s="90" t="s">
        <v>321</v>
      </c>
      <c r="P81" s="90" t="s">
        <v>470</v>
      </c>
    </row>
    <row r="82" spans="1:16" ht="12.75" customHeight="1" x14ac:dyDescent="0.2">
      <c r="A82" s="34" t="str">
        <f t="shared" si="6"/>
        <v> BBS 4 </v>
      </c>
      <c r="B82" s="12" t="str">
        <f t="shared" si="7"/>
        <v>II</v>
      </c>
      <c r="C82" s="34">
        <f t="shared" si="8"/>
        <v>41507.572</v>
      </c>
      <c r="D82" t="str">
        <f t="shared" si="9"/>
        <v>vis</v>
      </c>
      <c r="E82">
        <f>VLOOKUP(C82,Active!C$21:E$958,3,FALSE)</f>
        <v>-10368.482048498265</v>
      </c>
      <c r="F82" s="12" t="s">
        <v>277</v>
      </c>
      <c r="G82" t="str">
        <f t="shared" si="10"/>
        <v>41507.572</v>
      </c>
      <c r="H82" s="34">
        <f t="shared" si="11"/>
        <v>-10368.5</v>
      </c>
      <c r="I82" s="88" t="s">
        <v>474</v>
      </c>
      <c r="J82" s="89" t="s">
        <v>475</v>
      </c>
      <c r="K82" s="88">
        <v>-10368.5</v>
      </c>
      <c r="L82" s="88" t="s">
        <v>410</v>
      </c>
      <c r="M82" s="89" t="s">
        <v>293</v>
      </c>
      <c r="N82" s="89"/>
      <c r="O82" s="90" t="s">
        <v>321</v>
      </c>
      <c r="P82" s="90" t="s">
        <v>470</v>
      </c>
    </row>
    <row r="83" spans="1:16" ht="12.75" customHeight="1" x14ac:dyDescent="0.2">
      <c r="A83" s="34" t="str">
        <f t="shared" si="6"/>
        <v> BBS 4 </v>
      </c>
      <c r="B83" s="12" t="str">
        <f t="shared" si="7"/>
        <v>I</v>
      </c>
      <c r="C83" s="34">
        <f t="shared" si="8"/>
        <v>41511.525000000001</v>
      </c>
      <c r="D83" t="str">
        <f t="shared" si="9"/>
        <v>vis</v>
      </c>
      <c r="E83">
        <f>VLOOKUP(C83,Active!C$21:E$958,3,FALSE)</f>
        <v>-10357.01716961177</v>
      </c>
      <c r="F83" s="12" t="s">
        <v>277</v>
      </c>
      <c r="G83" t="str">
        <f t="shared" si="10"/>
        <v>41511.525</v>
      </c>
      <c r="H83" s="34">
        <f t="shared" si="11"/>
        <v>-10357</v>
      </c>
      <c r="I83" s="88" t="s">
        <v>476</v>
      </c>
      <c r="J83" s="89" t="s">
        <v>477</v>
      </c>
      <c r="K83" s="88">
        <v>-10357</v>
      </c>
      <c r="L83" s="88" t="s">
        <v>356</v>
      </c>
      <c r="M83" s="89" t="s">
        <v>293</v>
      </c>
      <c r="N83" s="89"/>
      <c r="O83" s="90" t="s">
        <v>321</v>
      </c>
      <c r="P83" s="90" t="s">
        <v>470</v>
      </c>
    </row>
    <row r="84" spans="1:16" ht="12.75" customHeight="1" x14ac:dyDescent="0.2">
      <c r="A84" s="34" t="str">
        <f t="shared" si="6"/>
        <v> BBS 4 </v>
      </c>
      <c r="B84" s="12" t="str">
        <f t="shared" si="7"/>
        <v>I</v>
      </c>
      <c r="C84" s="34">
        <f t="shared" si="8"/>
        <v>41512.567000000003</v>
      </c>
      <c r="D84" t="str">
        <f t="shared" si="9"/>
        <v>vis</v>
      </c>
      <c r="E84">
        <f>VLOOKUP(C84,Active!C$21:E$958,3,FALSE)</f>
        <v>-10353.995058860508</v>
      </c>
      <c r="F84" s="12" t="s">
        <v>277</v>
      </c>
      <c r="G84" t="str">
        <f t="shared" si="10"/>
        <v>41512.567</v>
      </c>
      <c r="H84" s="34">
        <f t="shared" si="11"/>
        <v>-10354</v>
      </c>
      <c r="I84" s="88" t="s">
        <v>478</v>
      </c>
      <c r="J84" s="89" t="s">
        <v>479</v>
      </c>
      <c r="K84" s="88">
        <v>-10354</v>
      </c>
      <c r="L84" s="88" t="s">
        <v>379</v>
      </c>
      <c r="M84" s="89" t="s">
        <v>293</v>
      </c>
      <c r="N84" s="89"/>
      <c r="O84" s="90" t="s">
        <v>321</v>
      </c>
      <c r="P84" s="90" t="s">
        <v>470</v>
      </c>
    </row>
    <row r="85" spans="1:16" ht="12.75" customHeight="1" x14ac:dyDescent="0.2">
      <c r="A85" s="34" t="str">
        <f t="shared" si="6"/>
        <v> BBS 4 </v>
      </c>
      <c r="B85" s="12" t="str">
        <f t="shared" si="7"/>
        <v>II</v>
      </c>
      <c r="C85" s="34">
        <f t="shared" si="8"/>
        <v>41513.423999999999</v>
      </c>
      <c r="D85" t="str">
        <f t="shared" si="9"/>
        <v>vis</v>
      </c>
      <c r="E85">
        <f>VLOOKUP(C85,Active!C$21:E$958,3,FALSE)</f>
        <v>-10351.50950328103</v>
      </c>
      <c r="F85" s="12" t="s">
        <v>277</v>
      </c>
      <c r="G85" t="str">
        <f t="shared" si="10"/>
        <v>41513.424</v>
      </c>
      <c r="H85" s="34">
        <f t="shared" si="11"/>
        <v>-10351.5</v>
      </c>
      <c r="I85" s="88" t="s">
        <v>480</v>
      </c>
      <c r="J85" s="89" t="s">
        <v>481</v>
      </c>
      <c r="K85" s="88">
        <v>-10351.5</v>
      </c>
      <c r="L85" s="88" t="s">
        <v>320</v>
      </c>
      <c r="M85" s="89" t="s">
        <v>293</v>
      </c>
      <c r="N85" s="89"/>
      <c r="O85" s="90" t="s">
        <v>321</v>
      </c>
      <c r="P85" s="90" t="s">
        <v>470</v>
      </c>
    </row>
    <row r="86" spans="1:16" ht="12.75" customHeight="1" x14ac:dyDescent="0.2">
      <c r="A86" s="34" t="str">
        <f t="shared" si="6"/>
        <v> BBS 4 </v>
      </c>
      <c r="B86" s="12" t="str">
        <f t="shared" si="7"/>
        <v>II</v>
      </c>
      <c r="C86" s="34">
        <f t="shared" si="8"/>
        <v>41516.531000000003</v>
      </c>
      <c r="D86" t="str">
        <f t="shared" si="9"/>
        <v>vis</v>
      </c>
      <c r="E86">
        <f>VLOOKUP(C86,Active!C$21:E$958,3,FALSE)</f>
        <v>-10342.498276693535</v>
      </c>
      <c r="F86" s="12" t="s">
        <v>277</v>
      </c>
      <c r="G86" t="str">
        <f t="shared" si="10"/>
        <v>41516.531</v>
      </c>
      <c r="H86" s="34">
        <f t="shared" si="11"/>
        <v>-10342.5</v>
      </c>
      <c r="I86" s="88" t="s">
        <v>482</v>
      </c>
      <c r="J86" s="89" t="s">
        <v>483</v>
      </c>
      <c r="K86" s="88">
        <v>-10342.5</v>
      </c>
      <c r="L86" s="88" t="s">
        <v>302</v>
      </c>
      <c r="M86" s="89" t="s">
        <v>293</v>
      </c>
      <c r="N86" s="89"/>
      <c r="O86" s="90" t="s">
        <v>321</v>
      </c>
      <c r="P86" s="90" t="s">
        <v>470</v>
      </c>
    </row>
    <row r="87" spans="1:16" ht="12.75" customHeight="1" x14ac:dyDescent="0.2">
      <c r="A87" s="34" t="str">
        <f t="shared" si="6"/>
        <v> BBS 4 </v>
      </c>
      <c r="B87" s="12" t="str">
        <f t="shared" si="7"/>
        <v>II</v>
      </c>
      <c r="C87" s="34">
        <f t="shared" si="8"/>
        <v>41517.571000000004</v>
      </c>
      <c r="D87" t="str">
        <f t="shared" si="9"/>
        <v>vis</v>
      </c>
      <c r="E87">
        <f>VLOOKUP(C87,Active!C$21:E$958,3,FALSE)</f>
        <v>-10339.481966538726</v>
      </c>
      <c r="F87" s="12" t="s">
        <v>277</v>
      </c>
      <c r="G87" t="str">
        <f t="shared" si="10"/>
        <v>41517.571</v>
      </c>
      <c r="H87" s="34">
        <f t="shared" si="11"/>
        <v>-10339.5</v>
      </c>
      <c r="I87" s="88" t="s">
        <v>484</v>
      </c>
      <c r="J87" s="89" t="s">
        <v>485</v>
      </c>
      <c r="K87" s="88">
        <v>-10339.5</v>
      </c>
      <c r="L87" s="88" t="s">
        <v>410</v>
      </c>
      <c r="M87" s="89" t="s">
        <v>293</v>
      </c>
      <c r="N87" s="89"/>
      <c r="O87" s="90" t="s">
        <v>321</v>
      </c>
      <c r="P87" s="90" t="s">
        <v>470</v>
      </c>
    </row>
    <row r="88" spans="1:16" ht="12.75" customHeight="1" x14ac:dyDescent="0.2">
      <c r="A88" s="34" t="str">
        <f t="shared" si="6"/>
        <v> BBS 4 </v>
      </c>
      <c r="B88" s="12" t="str">
        <f t="shared" si="7"/>
        <v>I</v>
      </c>
      <c r="C88" s="34">
        <f t="shared" si="8"/>
        <v>41521.534</v>
      </c>
      <c r="D88" t="str">
        <f t="shared" si="9"/>
        <v>vis</v>
      </c>
      <c r="E88">
        <f>VLOOKUP(C88,Active!C$21:E$958,3,FALSE)</f>
        <v>-10327.988084669991</v>
      </c>
      <c r="F88" s="12" t="s">
        <v>277</v>
      </c>
      <c r="G88" t="str">
        <f t="shared" si="10"/>
        <v>41521.534</v>
      </c>
      <c r="H88" s="34">
        <f t="shared" si="11"/>
        <v>-10328</v>
      </c>
      <c r="I88" s="88" t="s">
        <v>486</v>
      </c>
      <c r="J88" s="89" t="s">
        <v>487</v>
      </c>
      <c r="K88" s="88">
        <v>-10328</v>
      </c>
      <c r="L88" s="88" t="s">
        <v>314</v>
      </c>
      <c r="M88" s="89" t="s">
        <v>293</v>
      </c>
      <c r="N88" s="89"/>
      <c r="O88" s="90" t="s">
        <v>321</v>
      </c>
      <c r="P88" s="90" t="s">
        <v>470</v>
      </c>
    </row>
    <row r="89" spans="1:16" ht="12.75" customHeight="1" x14ac:dyDescent="0.2">
      <c r="A89" s="34" t="str">
        <f t="shared" si="6"/>
        <v> BBS 4 </v>
      </c>
      <c r="B89" s="12" t="str">
        <f t="shared" si="7"/>
        <v>I</v>
      </c>
      <c r="C89" s="34">
        <f t="shared" si="8"/>
        <v>41528.417000000001</v>
      </c>
      <c r="D89" t="str">
        <f t="shared" si="9"/>
        <v>vis</v>
      </c>
      <c r="E89">
        <f>VLOOKUP(C89,Active!C$21:E$958,3,FALSE)</f>
        <v>-10308.025331981973</v>
      </c>
      <c r="F89" s="12" t="s">
        <v>277</v>
      </c>
      <c r="G89" t="str">
        <f t="shared" si="10"/>
        <v>41528.417</v>
      </c>
      <c r="H89" s="34">
        <f t="shared" si="11"/>
        <v>-10308</v>
      </c>
      <c r="I89" s="88" t="s">
        <v>488</v>
      </c>
      <c r="J89" s="89" t="s">
        <v>489</v>
      </c>
      <c r="K89" s="88">
        <v>-10308</v>
      </c>
      <c r="L89" s="88" t="s">
        <v>396</v>
      </c>
      <c r="M89" s="89" t="s">
        <v>293</v>
      </c>
      <c r="N89" s="89"/>
      <c r="O89" s="90" t="s">
        <v>321</v>
      </c>
      <c r="P89" s="90" t="s">
        <v>470</v>
      </c>
    </row>
    <row r="90" spans="1:16" ht="12.75" customHeight="1" x14ac:dyDescent="0.2">
      <c r="A90" s="34" t="str">
        <f t="shared" si="6"/>
        <v> BBS 5 </v>
      </c>
      <c r="B90" s="12" t="str">
        <f t="shared" si="7"/>
        <v>II</v>
      </c>
      <c r="C90" s="34">
        <f t="shared" si="8"/>
        <v>41536.527000000002</v>
      </c>
      <c r="D90" t="str">
        <f t="shared" si="9"/>
        <v>vis</v>
      </c>
      <c r="E90">
        <f>VLOOKUP(C90,Active!C$21:E$958,3,FALSE)</f>
        <v>-10284.503913370934</v>
      </c>
      <c r="F90" s="12" t="s">
        <v>277</v>
      </c>
      <c r="G90" t="str">
        <f t="shared" si="10"/>
        <v>41536.527</v>
      </c>
      <c r="H90" s="34">
        <f t="shared" si="11"/>
        <v>-10284.5</v>
      </c>
      <c r="I90" s="88" t="s">
        <v>490</v>
      </c>
      <c r="J90" s="89" t="s">
        <v>491</v>
      </c>
      <c r="K90" s="88">
        <v>-10284.5</v>
      </c>
      <c r="L90" s="88" t="s">
        <v>280</v>
      </c>
      <c r="M90" s="89" t="s">
        <v>293</v>
      </c>
      <c r="N90" s="89"/>
      <c r="O90" s="90" t="s">
        <v>294</v>
      </c>
      <c r="P90" s="90" t="s">
        <v>492</v>
      </c>
    </row>
    <row r="91" spans="1:16" ht="12.75" customHeight="1" x14ac:dyDescent="0.2">
      <c r="A91" s="34" t="str">
        <f t="shared" si="6"/>
        <v> BBS 5 </v>
      </c>
      <c r="B91" s="12" t="str">
        <f t="shared" si="7"/>
        <v>II</v>
      </c>
      <c r="C91" s="34">
        <f t="shared" si="8"/>
        <v>41554.453000000001</v>
      </c>
      <c r="D91" t="str">
        <f t="shared" si="9"/>
        <v>vis</v>
      </c>
      <c r="E91">
        <f>VLOOKUP(C91,Active!C$21:E$958,3,FALSE)</f>
        <v>-10232.513167375688</v>
      </c>
      <c r="F91" s="12" t="s">
        <v>277</v>
      </c>
      <c r="G91" t="str">
        <f t="shared" si="10"/>
        <v>41554.453</v>
      </c>
      <c r="H91" s="34">
        <f t="shared" si="11"/>
        <v>-10232.5</v>
      </c>
      <c r="I91" s="88" t="s">
        <v>493</v>
      </c>
      <c r="J91" s="89" t="s">
        <v>494</v>
      </c>
      <c r="K91" s="88">
        <v>-10232.5</v>
      </c>
      <c r="L91" s="88" t="s">
        <v>324</v>
      </c>
      <c r="M91" s="89" t="s">
        <v>293</v>
      </c>
      <c r="N91" s="89"/>
      <c r="O91" s="90" t="s">
        <v>294</v>
      </c>
      <c r="P91" s="90" t="s">
        <v>492</v>
      </c>
    </row>
    <row r="92" spans="1:16" ht="12.75" customHeight="1" x14ac:dyDescent="0.2">
      <c r="A92" s="34" t="str">
        <f t="shared" si="6"/>
        <v> BBS 5 </v>
      </c>
      <c r="B92" s="12" t="str">
        <f t="shared" si="7"/>
        <v>II</v>
      </c>
      <c r="C92" s="34">
        <f t="shared" si="8"/>
        <v>41562.381000000001</v>
      </c>
      <c r="D92" t="str">
        <f t="shared" si="9"/>
        <v>vis</v>
      </c>
      <c r="E92">
        <f>VLOOKUP(C92,Active!C$21:E$958,3,FALSE)</f>
        <v>-10209.519603041741</v>
      </c>
      <c r="F92" s="12" t="s">
        <v>277</v>
      </c>
      <c r="G92" t="str">
        <f t="shared" si="10"/>
        <v>41562.381</v>
      </c>
      <c r="H92" s="34">
        <f t="shared" si="11"/>
        <v>-10209.5</v>
      </c>
      <c r="I92" s="88" t="s">
        <v>495</v>
      </c>
      <c r="J92" s="89" t="s">
        <v>496</v>
      </c>
      <c r="K92" s="88">
        <v>-10209.5</v>
      </c>
      <c r="L92" s="88" t="s">
        <v>298</v>
      </c>
      <c r="M92" s="89" t="s">
        <v>293</v>
      </c>
      <c r="N92" s="89"/>
      <c r="O92" s="90" t="s">
        <v>411</v>
      </c>
      <c r="P92" s="90" t="s">
        <v>492</v>
      </c>
    </row>
    <row r="93" spans="1:16" ht="12.75" customHeight="1" x14ac:dyDescent="0.2">
      <c r="A93" s="34" t="str">
        <f t="shared" si="6"/>
        <v> BBS 5 </v>
      </c>
      <c r="B93" s="12" t="str">
        <f t="shared" si="7"/>
        <v>II</v>
      </c>
      <c r="C93" s="34">
        <f t="shared" si="8"/>
        <v>41581.345999999998</v>
      </c>
      <c r="D93" t="str">
        <f t="shared" si="9"/>
        <v>vis</v>
      </c>
      <c r="E93">
        <f>VLOOKUP(C93,Active!C$21:E$958,3,FALSE)</f>
        <v>-10154.515447189922</v>
      </c>
      <c r="F93" s="12" t="s">
        <v>277</v>
      </c>
      <c r="G93" t="str">
        <f t="shared" si="10"/>
        <v>41581.346</v>
      </c>
      <c r="H93" s="34">
        <f t="shared" si="11"/>
        <v>-10154.5</v>
      </c>
      <c r="I93" s="88" t="s">
        <v>497</v>
      </c>
      <c r="J93" s="89" t="s">
        <v>498</v>
      </c>
      <c r="K93" s="88">
        <v>-10154.5</v>
      </c>
      <c r="L93" s="88" t="s">
        <v>324</v>
      </c>
      <c r="M93" s="89" t="s">
        <v>293</v>
      </c>
      <c r="N93" s="89"/>
      <c r="O93" s="90" t="s">
        <v>294</v>
      </c>
      <c r="P93" s="90" t="s">
        <v>492</v>
      </c>
    </row>
    <row r="94" spans="1:16" ht="12.75" customHeight="1" x14ac:dyDescent="0.2">
      <c r="A94" s="34" t="str">
        <f t="shared" si="6"/>
        <v> BBS 5 </v>
      </c>
      <c r="B94" s="12" t="str">
        <f t="shared" si="7"/>
        <v>II</v>
      </c>
      <c r="C94" s="34">
        <f t="shared" si="8"/>
        <v>41581.358999999997</v>
      </c>
      <c r="D94" t="str">
        <f t="shared" si="9"/>
        <v>vis</v>
      </c>
      <c r="E94">
        <f>VLOOKUP(C94,Active!C$21:E$958,3,FALSE)</f>
        <v>-10154.477743312989</v>
      </c>
      <c r="F94" s="12" t="s">
        <v>277</v>
      </c>
      <c r="G94" t="str">
        <f t="shared" si="10"/>
        <v>41581.359</v>
      </c>
      <c r="H94" s="34">
        <f t="shared" si="11"/>
        <v>-10154.5</v>
      </c>
      <c r="I94" s="88" t="s">
        <v>499</v>
      </c>
      <c r="J94" s="89" t="s">
        <v>500</v>
      </c>
      <c r="K94" s="88">
        <v>-10154.5</v>
      </c>
      <c r="L94" s="88" t="s">
        <v>347</v>
      </c>
      <c r="M94" s="89" t="s">
        <v>293</v>
      </c>
      <c r="N94" s="89"/>
      <c r="O94" s="90" t="s">
        <v>411</v>
      </c>
      <c r="P94" s="90" t="s">
        <v>492</v>
      </c>
    </row>
    <row r="95" spans="1:16" ht="12.75" customHeight="1" x14ac:dyDescent="0.2">
      <c r="A95" s="34" t="str">
        <f t="shared" si="6"/>
        <v> BBS 5 </v>
      </c>
      <c r="B95" s="12" t="str">
        <f t="shared" si="7"/>
        <v>II</v>
      </c>
      <c r="C95" s="34">
        <f t="shared" si="8"/>
        <v>41582.383999999998</v>
      </c>
      <c r="D95" t="str">
        <f t="shared" si="9"/>
        <v>vis</v>
      </c>
      <c r="E95">
        <f>VLOOKUP(C95,Active!C$21:E$958,3,FALSE)</f>
        <v>-10151.504937631566</v>
      </c>
      <c r="F95" s="12" t="s">
        <v>277</v>
      </c>
      <c r="G95" t="str">
        <f t="shared" si="10"/>
        <v>41582.384</v>
      </c>
      <c r="H95" s="34">
        <f t="shared" si="11"/>
        <v>-10151.5</v>
      </c>
      <c r="I95" s="88" t="s">
        <v>501</v>
      </c>
      <c r="J95" s="89" t="s">
        <v>502</v>
      </c>
      <c r="K95" s="88">
        <v>-10151.5</v>
      </c>
      <c r="L95" s="88" t="s">
        <v>317</v>
      </c>
      <c r="M95" s="89" t="s">
        <v>293</v>
      </c>
      <c r="N95" s="89"/>
      <c r="O95" s="90" t="s">
        <v>294</v>
      </c>
      <c r="P95" s="90" t="s">
        <v>492</v>
      </c>
    </row>
    <row r="96" spans="1:16" ht="12.75" customHeight="1" x14ac:dyDescent="0.2">
      <c r="A96" s="34" t="str">
        <f t="shared" si="6"/>
        <v> BBS 5 </v>
      </c>
      <c r="B96" s="12" t="str">
        <f t="shared" si="7"/>
        <v>II</v>
      </c>
      <c r="C96" s="34">
        <f t="shared" si="8"/>
        <v>41589.275999999998</v>
      </c>
      <c r="D96" t="str">
        <f t="shared" si="9"/>
        <v>vis</v>
      </c>
      <c r="E96">
        <f>VLOOKUP(C96,Active!C$21:E$958,3,FALSE)</f>
        <v>-10131.516082259523</v>
      </c>
      <c r="F96" s="12" t="s">
        <v>277</v>
      </c>
      <c r="G96" t="str">
        <f t="shared" si="10"/>
        <v>41589.276</v>
      </c>
      <c r="H96" s="34">
        <f t="shared" si="11"/>
        <v>-10131.5</v>
      </c>
      <c r="I96" s="88" t="s">
        <v>503</v>
      </c>
      <c r="J96" s="89" t="s">
        <v>504</v>
      </c>
      <c r="K96" s="88">
        <v>-10131.5</v>
      </c>
      <c r="L96" s="88" t="s">
        <v>356</v>
      </c>
      <c r="M96" s="89" t="s">
        <v>293</v>
      </c>
      <c r="N96" s="89"/>
      <c r="O96" s="90" t="s">
        <v>321</v>
      </c>
      <c r="P96" s="90" t="s">
        <v>492</v>
      </c>
    </row>
    <row r="97" spans="1:16" ht="12.75" customHeight="1" x14ac:dyDescent="0.2">
      <c r="A97" s="34" t="str">
        <f t="shared" si="6"/>
        <v> BBS 5 </v>
      </c>
      <c r="B97" s="12" t="str">
        <f t="shared" si="7"/>
        <v>II</v>
      </c>
      <c r="C97" s="34">
        <f t="shared" si="8"/>
        <v>41591.328000000001</v>
      </c>
      <c r="D97" t="str">
        <f t="shared" si="9"/>
        <v>vis</v>
      </c>
      <c r="E97">
        <f>VLOOKUP(C97,Active!C$21:E$958,3,FALSE)</f>
        <v>-10125.564670300222</v>
      </c>
      <c r="F97" s="12" t="s">
        <v>277</v>
      </c>
      <c r="G97" t="str">
        <f t="shared" si="10"/>
        <v>41591.328</v>
      </c>
      <c r="H97" s="34">
        <f t="shared" si="11"/>
        <v>-10125.5</v>
      </c>
      <c r="I97" s="88" t="s">
        <v>505</v>
      </c>
      <c r="J97" s="89" t="s">
        <v>506</v>
      </c>
      <c r="K97" s="88">
        <v>-10125.5</v>
      </c>
      <c r="L97" s="88" t="s">
        <v>507</v>
      </c>
      <c r="M97" s="89" t="s">
        <v>293</v>
      </c>
      <c r="N97" s="89"/>
      <c r="O97" s="90" t="s">
        <v>321</v>
      </c>
      <c r="P97" s="90" t="s">
        <v>492</v>
      </c>
    </row>
    <row r="98" spans="1:16" ht="12.75" customHeight="1" x14ac:dyDescent="0.2">
      <c r="A98" s="34" t="str">
        <f t="shared" si="6"/>
        <v> BBS 6 </v>
      </c>
      <c r="B98" s="12" t="str">
        <f t="shared" si="7"/>
        <v>I</v>
      </c>
      <c r="C98" s="34">
        <f t="shared" si="8"/>
        <v>41604.279000000002</v>
      </c>
      <c r="D98" t="str">
        <f t="shared" si="9"/>
        <v>vis</v>
      </c>
      <c r="E98">
        <f>VLOOKUP(C98,Active!C$21:E$958,3,FALSE)</f>
        <v>-10088.002907978203</v>
      </c>
      <c r="F98" s="12" t="s">
        <v>277</v>
      </c>
      <c r="G98" t="str">
        <f t="shared" si="10"/>
        <v>41604.279</v>
      </c>
      <c r="H98" s="34">
        <f t="shared" si="11"/>
        <v>-10088</v>
      </c>
      <c r="I98" s="88" t="s">
        <v>508</v>
      </c>
      <c r="J98" s="89" t="s">
        <v>509</v>
      </c>
      <c r="K98" s="88">
        <v>-10088</v>
      </c>
      <c r="L98" s="88" t="s">
        <v>280</v>
      </c>
      <c r="M98" s="89" t="s">
        <v>293</v>
      </c>
      <c r="N98" s="89"/>
      <c r="O98" s="90" t="s">
        <v>321</v>
      </c>
      <c r="P98" s="90" t="s">
        <v>510</v>
      </c>
    </row>
    <row r="99" spans="1:16" ht="12.75" customHeight="1" x14ac:dyDescent="0.2">
      <c r="A99" s="34" t="str">
        <f t="shared" si="6"/>
        <v> BBS 6 </v>
      </c>
      <c r="B99" s="12" t="str">
        <f t="shared" si="7"/>
        <v>II</v>
      </c>
      <c r="C99" s="34">
        <f t="shared" si="8"/>
        <v>41610.305999999997</v>
      </c>
      <c r="D99" t="str">
        <f t="shared" si="9"/>
        <v>vis</v>
      </c>
      <c r="E99">
        <f>VLOOKUP(C99,Active!C$21:E$958,3,FALSE)</f>
        <v>-10070.52281057147</v>
      </c>
      <c r="F99" s="12" t="s">
        <v>277</v>
      </c>
      <c r="G99" t="str">
        <f t="shared" si="10"/>
        <v>41610.306</v>
      </c>
      <c r="H99" s="34">
        <f t="shared" si="11"/>
        <v>-10070.5</v>
      </c>
      <c r="I99" s="88" t="s">
        <v>511</v>
      </c>
      <c r="J99" s="89" t="s">
        <v>512</v>
      </c>
      <c r="K99" s="88">
        <v>-10070.5</v>
      </c>
      <c r="L99" s="88" t="s">
        <v>513</v>
      </c>
      <c r="M99" s="89" t="s">
        <v>293</v>
      </c>
      <c r="N99" s="89"/>
      <c r="O99" s="90" t="s">
        <v>442</v>
      </c>
      <c r="P99" s="90" t="s">
        <v>510</v>
      </c>
    </row>
    <row r="100" spans="1:16" ht="12.75" customHeight="1" x14ac:dyDescent="0.2">
      <c r="A100" s="34" t="str">
        <f t="shared" si="6"/>
        <v> BBS 6 </v>
      </c>
      <c r="B100" s="12" t="str">
        <f t="shared" si="7"/>
        <v>I</v>
      </c>
      <c r="C100" s="34">
        <f t="shared" si="8"/>
        <v>41652.201000000001</v>
      </c>
      <c r="D100" t="str">
        <f t="shared" si="9"/>
        <v>vis</v>
      </c>
      <c r="E100">
        <f>VLOOKUP(C100,Active!C$21:E$958,3,FALSE)</f>
        <v>-9949.0148164026014</v>
      </c>
      <c r="F100" s="12" t="s">
        <v>277</v>
      </c>
      <c r="G100" t="str">
        <f t="shared" si="10"/>
        <v>41652.201</v>
      </c>
      <c r="H100" s="34">
        <f t="shared" si="11"/>
        <v>-9949</v>
      </c>
      <c r="I100" s="88" t="s">
        <v>514</v>
      </c>
      <c r="J100" s="89" t="s">
        <v>515</v>
      </c>
      <c r="K100" s="88">
        <v>-9949</v>
      </c>
      <c r="L100" s="88" t="s">
        <v>324</v>
      </c>
      <c r="M100" s="89" t="s">
        <v>293</v>
      </c>
      <c r="N100" s="89"/>
      <c r="O100" s="90" t="s">
        <v>321</v>
      </c>
      <c r="P100" s="90" t="s">
        <v>510</v>
      </c>
    </row>
    <row r="101" spans="1:16" ht="12.75" customHeight="1" x14ac:dyDescent="0.2">
      <c r="A101" s="34" t="str">
        <f t="shared" si="6"/>
        <v> BBS 7 </v>
      </c>
      <c r="B101" s="12" t="str">
        <f t="shared" si="7"/>
        <v>II</v>
      </c>
      <c r="C101" s="34">
        <f t="shared" si="8"/>
        <v>41703.75</v>
      </c>
      <c r="D101" t="str">
        <f t="shared" si="9"/>
        <v>vis</v>
      </c>
      <c r="E101">
        <f>VLOOKUP(C101,Active!C$21:E$958,3,FALSE)</f>
        <v>-9799.5073431621113</v>
      </c>
      <c r="F101" s="12" t="s">
        <v>277</v>
      </c>
      <c r="G101" t="str">
        <f t="shared" si="10"/>
        <v>41703.750</v>
      </c>
      <c r="H101" s="34">
        <f t="shared" si="11"/>
        <v>-9799.5</v>
      </c>
      <c r="I101" s="88" t="s">
        <v>516</v>
      </c>
      <c r="J101" s="89" t="s">
        <v>517</v>
      </c>
      <c r="K101" s="88">
        <v>-9799.5</v>
      </c>
      <c r="L101" s="88" t="s">
        <v>320</v>
      </c>
      <c r="M101" s="89" t="s">
        <v>293</v>
      </c>
      <c r="N101" s="89"/>
      <c r="O101" s="90" t="s">
        <v>321</v>
      </c>
      <c r="P101" s="90" t="s">
        <v>518</v>
      </c>
    </row>
    <row r="102" spans="1:16" ht="12.75" customHeight="1" x14ac:dyDescent="0.2">
      <c r="A102" s="34" t="str">
        <f t="shared" si="6"/>
        <v> BBS 7 </v>
      </c>
      <c r="B102" s="12" t="str">
        <f t="shared" si="7"/>
        <v>I</v>
      </c>
      <c r="C102" s="34">
        <f t="shared" si="8"/>
        <v>41706.678</v>
      </c>
      <c r="D102" t="str">
        <f t="shared" si="9"/>
        <v>vis</v>
      </c>
      <c r="E102">
        <f>VLOOKUP(C102,Active!C$21:E$958,3,FALSE)</f>
        <v>-9791.0152699570408</v>
      </c>
      <c r="F102" s="12" t="s">
        <v>277</v>
      </c>
      <c r="G102" t="str">
        <f t="shared" si="10"/>
        <v>41706.678</v>
      </c>
      <c r="H102" s="34">
        <f t="shared" si="11"/>
        <v>-9791</v>
      </c>
      <c r="I102" s="88" t="s">
        <v>519</v>
      </c>
      <c r="J102" s="89" t="s">
        <v>520</v>
      </c>
      <c r="K102" s="88">
        <v>-9791</v>
      </c>
      <c r="L102" s="88" t="s">
        <v>324</v>
      </c>
      <c r="M102" s="89" t="s">
        <v>293</v>
      </c>
      <c r="N102" s="89"/>
      <c r="O102" s="90" t="s">
        <v>321</v>
      </c>
      <c r="P102" s="90" t="s">
        <v>518</v>
      </c>
    </row>
    <row r="103" spans="1:16" ht="12.75" customHeight="1" x14ac:dyDescent="0.2">
      <c r="A103" s="34" t="str">
        <f t="shared" si="6"/>
        <v> BBS 8 </v>
      </c>
      <c r="B103" s="12" t="str">
        <f t="shared" si="7"/>
        <v>I</v>
      </c>
      <c r="C103" s="34">
        <f t="shared" si="8"/>
        <v>41727.712</v>
      </c>
      <c r="D103" t="str">
        <f t="shared" si="9"/>
        <v>vis</v>
      </c>
      <c r="E103">
        <f>VLOOKUP(C103,Active!C$21:E$958,3,FALSE)</f>
        <v>-9730.0103970760829</v>
      </c>
      <c r="F103" s="12" t="s">
        <v>277</v>
      </c>
      <c r="G103" t="str">
        <f t="shared" si="10"/>
        <v>41727.712</v>
      </c>
      <c r="H103" s="34">
        <f t="shared" si="11"/>
        <v>-9730</v>
      </c>
      <c r="I103" s="88" t="s">
        <v>521</v>
      </c>
      <c r="J103" s="89" t="s">
        <v>522</v>
      </c>
      <c r="K103" s="88">
        <v>-9730</v>
      </c>
      <c r="L103" s="88" t="s">
        <v>427</v>
      </c>
      <c r="M103" s="89" t="s">
        <v>293</v>
      </c>
      <c r="N103" s="89"/>
      <c r="O103" s="90" t="s">
        <v>321</v>
      </c>
      <c r="P103" s="90" t="s">
        <v>523</v>
      </c>
    </row>
    <row r="104" spans="1:16" ht="12.75" customHeight="1" x14ac:dyDescent="0.2">
      <c r="A104" s="34" t="str">
        <f t="shared" si="6"/>
        <v> BBS 9 </v>
      </c>
      <c r="B104" s="12" t="str">
        <f t="shared" si="7"/>
        <v>II</v>
      </c>
      <c r="C104" s="34">
        <f t="shared" si="8"/>
        <v>41787.534</v>
      </c>
      <c r="D104" t="str">
        <f t="shared" si="9"/>
        <v>vis</v>
      </c>
      <c r="E104">
        <f>VLOOKUP(C104,Active!C$21:E$958,3,FALSE)</f>
        <v>-9556.5087566137518</v>
      </c>
      <c r="F104" s="12" t="s">
        <v>277</v>
      </c>
      <c r="G104" t="str">
        <f t="shared" si="10"/>
        <v>41787.534</v>
      </c>
      <c r="H104" s="34">
        <f t="shared" si="11"/>
        <v>-9556.5</v>
      </c>
      <c r="I104" s="88" t="s">
        <v>524</v>
      </c>
      <c r="J104" s="89" t="s">
        <v>525</v>
      </c>
      <c r="K104" s="88">
        <v>-9556.5</v>
      </c>
      <c r="L104" s="88" t="s">
        <v>320</v>
      </c>
      <c r="M104" s="89" t="s">
        <v>293</v>
      </c>
      <c r="N104" s="89"/>
      <c r="O104" s="90" t="s">
        <v>321</v>
      </c>
      <c r="P104" s="90" t="s">
        <v>526</v>
      </c>
    </row>
    <row r="105" spans="1:16" ht="12.75" customHeight="1" x14ac:dyDescent="0.2">
      <c r="A105" s="34" t="str">
        <f t="shared" si="6"/>
        <v> BBS 9 </v>
      </c>
      <c r="B105" s="12" t="str">
        <f t="shared" si="7"/>
        <v>II</v>
      </c>
      <c r="C105" s="34">
        <f t="shared" si="8"/>
        <v>41799.608999999997</v>
      </c>
      <c r="D105" t="str">
        <f t="shared" si="9"/>
        <v>vis</v>
      </c>
      <c r="E105">
        <f>VLOOKUP(C105,Active!C$21:E$958,3,FALSE)</f>
        <v>-9521.4876555375231</v>
      </c>
      <c r="F105" s="12" t="s">
        <v>277</v>
      </c>
      <c r="G105" t="str">
        <f t="shared" si="10"/>
        <v>41799.609</v>
      </c>
      <c r="H105" s="34">
        <f t="shared" si="11"/>
        <v>-9521.5</v>
      </c>
      <c r="I105" s="88" t="s">
        <v>527</v>
      </c>
      <c r="J105" s="89" t="s">
        <v>528</v>
      </c>
      <c r="K105" s="88">
        <v>-9521.5</v>
      </c>
      <c r="L105" s="88" t="s">
        <v>314</v>
      </c>
      <c r="M105" s="89" t="s">
        <v>293</v>
      </c>
      <c r="N105" s="89"/>
      <c r="O105" s="90" t="s">
        <v>321</v>
      </c>
      <c r="P105" s="90" t="s">
        <v>526</v>
      </c>
    </row>
    <row r="106" spans="1:16" ht="12.75" customHeight="1" x14ac:dyDescent="0.2">
      <c r="A106" s="34" t="str">
        <f t="shared" si="6"/>
        <v> BBS 9 </v>
      </c>
      <c r="B106" s="12" t="str">
        <f t="shared" si="7"/>
        <v>II</v>
      </c>
      <c r="C106" s="34">
        <f t="shared" si="8"/>
        <v>41809.607000000004</v>
      </c>
      <c r="D106" t="str">
        <f t="shared" si="9"/>
        <v>vis</v>
      </c>
      <c r="E106">
        <f>VLOOKUP(C106,Active!C$21:E$958,3,FALSE)</f>
        <v>-9492.4904738762016</v>
      </c>
      <c r="F106" s="12" t="s">
        <v>277</v>
      </c>
      <c r="G106" t="str">
        <f t="shared" si="10"/>
        <v>41809.607</v>
      </c>
      <c r="H106" s="34">
        <f t="shared" si="11"/>
        <v>-9492.5</v>
      </c>
      <c r="I106" s="88" t="s">
        <v>529</v>
      </c>
      <c r="J106" s="89" t="s">
        <v>530</v>
      </c>
      <c r="K106" s="88">
        <v>-9492.5</v>
      </c>
      <c r="L106" s="88" t="s">
        <v>327</v>
      </c>
      <c r="M106" s="89" t="s">
        <v>293</v>
      </c>
      <c r="N106" s="89"/>
      <c r="O106" s="90" t="s">
        <v>321</v>
      </c>
      <c r="P106" s="90" t="s">
        <v>526</v>
      </c>
    </row>
    <row r="107" spans="1:16" ht="12.75" customHeight="1" x14ac:dyDescent="0.2">
      <c r="A107" s="34" t="str">
        <f t="shared" si="6"/>
        <v> BBS 9 </v>
      </c>
      <c r="B107" s="12" t="str">
        <f t="shared" si="7"/>
        <v>II</v>
      </c>
      <c r="C107" s="34">
        <f t="shared" si="8"/>
        <v>41814.432000000001</v>
      </c>
      <c r="D107" t="str">
        <f t="shared" si="9"/>
        <v>vis</v>
      </c>
      <c r="E107">
        <f>VLOOKUP(C107,Active!C$21:E$958,3,FALSE)</f>
        <v>-9478.4965349368431</v>
      </c>
      <c r="F107" s="12" t="s">
        <v>277</v>
      </c>
      <c r="G107" t="str">
        <f t="shared" si="10"/>
        <v>41814.432</v>
      </c>
      <c r="H107" s="34">
        <f t="shared" si="11"/>
        <v>-9478.5</v>
      </c>
      <c r="I107" s="88" t="s">
        <v>531</v>
      </c>
      <c r="J107" s="89" t="s">
        <v>532</v>
      </c>
      <c r="K107" s="88">
        <v>-9478.5</v>
      </c>
      <c r="L107" s="88" t="s">
        <v>302</v>
      </c>
      <c r="M107" s="89" t="s">
        <v>293</v>
      </c>
      <c r="N107" s="89"/>
      <c r="O107" s="90" t="s">
        <v>411</v>
      </c>
      <c r="P107" s="90" t="s">
        <v>526</v>
      </c>
    </row>
    <row r="108" spans="1:16" ht="12.75" customHeight="1" x14ac:dyDescent="0.2">
      <c r="A108" s="34" t="str">
        <f t="shared" si="6"/>
        <v> BBS 9 </v>
      </c>
      <c r="B108" s="12" t="str">
        <f t="shared" si="7"/>
        <v>I</v>
      </c>
      <c r="C108" s="34">
        <f t="shared" si="8"/>
        <v>41814.606</v>
      </c>
      <c r="D108" t="str">
        <f t="shared" si="9"/>
        <v>vis</v>
      </c>
      <c r="E108">
        <f>VLOOKUP(C108,Active!C$21:E$958,3,FALSE)</f>
        <v>-9477.9918830455608</v>
      </c>
      <c r="F108" s="12" t="s">
        <v>277</v>
      </c>
      <c r="G108" t="str">
        <f t="shared" si="10"/>
        <v>41814.606</v>
      </c>
      <c r="H108" s="34">
        <f t="shared" si="11"/>
        <v>-9478</v>
      </c>
      <c r="I108" s="88" t="s">
        <v>533</v>
      </c>
      <c r="J108" s="89" t="s">
        <v>534</v>
      </c>
      <c r="K108" s="88">
        <v>-9478</v>
      </c>
      <c r="L108" s="88" t="s">
        <v>327</v>
      </c>
      <c r="M108" s="89" t="s">
        <v>293</v>
      </c>
      <c r="N108" s="89"/>
      <c r="O108" s="90" t="s">
        <v>321</v>
      </c>
      <c r="P108" s="90" t="s">
        <v>526</v>
      </c>
    </row>
    <row r="109" spans="1:16" ht="12.75" customHeight="1" x14ac:dyDescent="0.2">
      <c r="A109" s="34" t="str">
        <f t="shared" si="6"/>
        <v> BBS 9 </v>
      </c>
      <c r="B109" s="12" t="str">
        <f t="shared" si="7"/>
        <v>II</v>
      </c>
      <c r="C109" s="34">
        <f t="shared" si="8"/>
        <v>41824.432000000001</v>
      </c>
      <c r="D109" t="str">
        <f t="shared" si="9"/>
        <v>vis</v>
      </c>
      <c r="E109">
        <f>VLOOKUP(C109,Active!C$21:E$958,3,FALSE)</f>
        <v>-9449.4935526790905</v>
      </c>
      <c r="F109" s="12" t="s">
        <v>277</v>
      </c>
      <c r="G109" t="str">
        <f t="shared" si="10"/>
        <v>41824.432</v>
      </c>
      <c r="H109" s="34">
        <f t="shared" si="11"/>
        <v>-9449.5</v>
      </c>
      <c r="I109" s="88" t="s">
        <v>535</v>
      </c>
      <c r="J109" s="89" t="s">
        <v>536</v>
      </c>
      <c r="K109" s="88">
        <v>-9449.5</v>
      </c>
      <c r="L109" s="88" t="s">
        <v>379</v>
      </c>
      <c r="M109" s="89" t="s">
        <v>293</v>
      </c>
      <c r="N109" s="89"/>
      <c r="O109" s="90" t="s">
        <v>411</v>
      </c>
      <c r="P109" s="90" t="s">
        <v>526</v>
      </c>
    </row>
    <row r="110" spans="1:16" ht="12.75" customHeight="1" x14ac:dyDescent="0.2">
      <c r="A110" s="34" t="str">
        <f t="shared" si="6"/>
        <v> BBS 9 </v>
      </c>
      <c r="B110" s="12" t="str">
        <f t="shared" si="7"/>
        <v>I</v>
      </c>
      <c r="C110" s="34">
        <f t="shared" si="8"/>
        <v>41824.597999999998</v>
      </c>
      <c r="D110" t="str">
        <f t="shared" si="9"/>
        <v>vis</v>
      </c>
      <c r="E110">
        <f>VLOOKUP(C110,Active!C$21:E$958,3,FALSE)</f>
        <v>-9449.012103173618</v>
      </c>
      <c r="F110" s="12" t="s">
        <v>277</v>
      </c>
      <c r="G110" t="str">
        <f t="shared" si="10"/>
        <v>41824.598</v>
      </c>
      <c r="H110" s="34">
        <f t="shared" si="11"/>
        <v>-9449</v>
      </c>
      <c r="I110" s="88" t="s">
        <v>537</v>
      </c>
      <c r="J110" s="89" t="s">
        <v>538</v>
      </c>
      <c r="K110" s="88">
        <v>-9449</v>
      </c>
      <c r="L110" s="88" t="s">
        <v>427</v>
      </c>
      <c r="M110" s="89" t="s">
        <v>293</v>
      </c>
      <c r="N110" s="89"/>
      <c r="O110" s="90" t="s">
        <v>321</v>
      </c>
      <c r="P110" s="90" t="s">
        <v>526</v>
      </c>
    </row>
    <row r="111" spans="1:16" ht="12.75" customHeight="1" x14ac:dyDescent="0.2">
      <c r="A111" s="34" t="str">
        <f t="shared" si="6"/>
        <v> BBS 9 </v>
      </c>
      <c r="B111" s="12" t="str">
        <f t="shared" si="7"/>
        <v>I</v>
      </c>
      <c r="C111" s="34">
        <f t="shared" si="8"/>
        <v>41829.428999999996</v>
      </c>
      <c r="D111" t="str">
        <f t="shared" si="9"/>
        <v>vis</v>
      </c>
      <c r="E111">
        <f>VLOOKUP(C111,Active!C$21:E$958,3,FALSE)</f>
        <v>-9435.0007624449026</v>
      </c>
      <c r="F111" s="12" t="s">
        <v>277</v>
      </c>
      <c r="G111" t="str">
        <f t="shared" si="10"/>
        <v>41829.429</v>
      </c>
      <c r="H111" s="34">
        <f t="shared" si="11"/>
        <v>-9435</v>
      </c>
      <c r="I111" s="88" t="s">
        <v>539</v>
      </c>
      <c r="J111" s="89" t="s">
        <v>540</v>
      </c>
      <c r="K111" s="88">
        <v>-9435</v>
      </c>
      <c r="L111" s="88" t="s">
        <v>453</v>
      </c>
      <c r="M111" s="89" t="s">
        <v>293</v>
      </c>
      <c r="N111" s="89"/>
      <c r="O111" s="90" t="s">
        <v>411</v>
      </c>
      <c r="P111" s="90" t="s">
        <v>526</v>
      </c>
    </row>
    <row r="112" spans="1:16" ht="12.75" customHeight="1" x14ac:dyDescent="0.2">
      <c r="A112" s="34" t="str">
        <f t="shared" si="6"/>
        <v> BBS 9 </v>
      </c>
      <c r="B112" s="12" t="str">
        <f t="shared" si="7"/>
        <v>II</v>
      </c>
      <c r="C112" s="34">
        <f t="shared" si="8"/>
        <v>41829.595999999998</v>
      </c>
      <c r="D112" t="str">
        <f t="shared" si="9"/>
        <v>vis</v>
      </c>
      <c r="E112">
        <f>VLOOKUP(C112,Active!C$21:E$958,3,FALSE)</f>
        <v>-9434.5164126411946</v>
      </c>
      <c r="F112" s="12" t="s">
        <v>277</v>
      </c>
      <c r="G112" t="str">
        <f t="shared" si="10"/>
        <v>41829.596</v>
      </c>
      <c r="H112" s="34">
        <f t="shared" si="11"/>
        <v>-9434.5</v>
      </c>
      <c r="I112" s="88" t="s">
        <v>541</v>
      </c>
      <c r="J112" s="89" t="s">
        <v>542</v>
      </c>
      <c r="K112" s="88">
        <v>-9434.5</v>
      </c>
      <c r="L112" s="88" t="s">
        <v>356</v>
      </c>
      <c r="M112" s="89" t="s">
        <v>293</v>
      </c>
      <c r="N112" s="89"/>
      <c r="O112" s="90" t="s">
        <v>321</v>
      </c>
      <c r="P112" s="90" t="s">
        <v>526</v>
      </c>
    </row>
    <row r="113" spans="1:16" ht="12.75" customHeight="1" x14ac:dyDescent="0.2">
      <c r="A113" s="34" t="str">
        <f t="shared" si="6"/>
        <v> BBS 10 </v>
      </c>
      <c r="B113" s="12" t="str">
        <f t="shared" si="7"/>
        <v>I</v>
      </c>
      <c r="C113" s="34">
        <f t="shared" si="8"/>
        <v>41837.358</v>
      </c>
      <c r="D113" t="str">
        <f t="shared" si="9"/>
        <v>vis</v>
      </c>
      <c r="E113">
        <f>VLOOKUP(C113,Active!C$21:E$958,3,FALSE)</f>
        <v>-9412.0042978127203</v>
      </c>
      <c r="F113" s="12" t="s">
        <v>277</v>
      </c>
      <c r="G113" t="str">
        <f t="shared" si="10"/>
        <v>41837.358</v>
      </c>
      <c r="H113" s="34">
        <f t="shared" si="11"/>
        <v>-9412</v>
      </c>
      <c r="I113" s="88" t="s">
        <v>543</v>
      </c>
      <c r="J113" s="89" t="s">
        <v>544</v>
      </c>
      <c r="K113" s="88">
        <v>-9412</v>
      </c>
      <c r="L113" s="88" t="s">
        <v>280</v>
      </c>
      <c r="M113" s="89" t="s">
        <v>293</v>
      </c>
      <c r="N113" s="89"/>
      <c r="O113" s="90" t="s">
        <v>321</v>
      </c>
      <c r="P113" s="90" t="s">
        <v>545</v>
      </c>
    </row>
    <row r="114" spans="1:16" ht="12.75" customHeight="1" x14ac:dyDescent="0.2">
      <c r="A114" s="34" t="str">
        <f t="shared" si="6"/>
        <v> BBS 10 </v>
      </c>
      <c r="B114" s="12" t="str">
        <f t="shared" si="7"/>
        <v>I</v>
      </c>
      <c r="C114" s="34">
        <f t="shared" si="8"/>
        <v>41843.571000000004</v>
      </c>
      <c r="D114" t="str">
        <f t="shared" si="9"/>
        <v>vis</v>
      </c>
      <c r="E114">
        <f>VLOOKUP(C114,Active!C$21:E$958,3,FALSE)</f>
        <v>-9393.9847449359677</v>
      </c>
      <c r="F114" s="12" t="s">
        <v>277</v>
      </c>
      <c r="G114" t="str">
        <f t="shared" si="10"/>
        <v>41843.571</v>
      </c>
      <c r="H114" s="34">
        <f t="shared" si="11"/>
        <v>-9394</v>
      </c>
      <c r="I114" s="88" t="s">
        <v>546</v>
      </c>
      <c r="J114" s="89" t="s">
        <v>547</v>
      </c>
      <c r="K114" s="88">
        <v>-9394</v>
      </c>
      <c r="L114" s="88" t="s">
        <v>373</v>
      </c>
      <c r="M114" s="89" t="s">
        <v>293</v>
      </c>
      <c r="N114" s="89"/>
      <c r="O114" s="90" t="s">
        <v>321</v>
      </c>
      <c r="P114" s="90" t="s">
        <v>545</v>
      </c>
    </row>
    <row r="115" spans="1:16" ht="12.75" customHeight="1" x14ac:dyDescent="0.2">
      <c r="A115" s="34" t="str">
        <f t="shared" si="6"/>
        <v> BBS 10 </v>
      </c>
      <c r="B115" s="12" t="str">
        <f t="shared" si="7"/>
        <v>II</v>
      </c>
      <c r="C115" s="34">
        <f t="shared" si="8"/>
        <v>41845.464999999997</v>
      </c>
      <c r="D115" t="str">
        <f t="shared" si="9"/>
        <v>vis</v>
      </c>
      <c r="E115">
        <f>VLOOKUP(C115,Active!C$21:E$958,3,FALSE)</f>
        <v>-9388.4915800963699</v>
      </c>
      <c r="F115" s="12" t="s">
        <v>277</v>
      </c>
      <c r="G115" t="str">
        <f t="shared" si="10"/>
        <v>41845.465</v>
      </c>
      <c r="H115" s="34">
        <f t="shared" si="11"/>
        <v>-9388.5</v>
      </c>
      <c r="I115" s="88" t="s">
        <v>548</v>
      </c>
      <c r="J115" s="89" t="s">
        <v>549</v>
      </c>
      <c r="K115" s="88">
        <v>-9388.5</v>
      </c>
      <c r="L115" s="88" t="s">
        <v>327</v>
      </c>
      <c r="M115" s="89" t="s">
        <v>293</v>
      </c>
      <c r="N115" s="89"/>
      <c r="O115" s="90" t="s">
        <v>411</v>
      </c>
      <c r="P115" s="90" t="s">
        <v>545</v>
      </c>
    </row>
    <row r="116" spans="1:16" ht="12.75" customHeight="1" x14ac:dyDescent="0.2">
      <c r="A116" s="34" t="str">
        <f t="shared" si="6"/>
        <v> BBS 10 </v>
      </c>
      <c r="B116" s="12" t="str">
        <f t="shared" si="7"/>
        <v>I</v>
      </c>
      <c r="C116" s="34">
        <f t="shared" si="8"/>
        <v>41850.46</v>
      </c>
      <c r="D116" t="str">
        <f t="shared" si="9"/>
        <v>vis</v>
      </c>
      <c r="E116">
        <f>VLOOKUP(C116,Active!C$21:E$958,3,FALSE)</f>
        <v>-9374.004590458615</v>
      </c>
      <c r="F116" s="12" t="s">
        <v>277</v>
      </c>
      <c r="G116" t="str">
        <f t="shared" si="10"/>
        <v>41850.460</v>
      </c>
      <c r="H116" s="34">
        <f t="shared" si="11"/>
        <v>-9374</v>
      </c>
      <c r="I116" s="88" t="s">
        <v>550</v>
      </c>
      <c r="J116" s="89" t="s">
        <v>551</v>
      </c>
      <c r="K116" s="88">
        <v>-9374</v>
      </c>
      <c r="L116" s="88" t="s">
        <v>317</v>
      </c>
      <c r="M116" s="89" t="s">
        <v>293</v>
      </c>
      <c r="N116" s="89"/>
      <c r="O116" s="90" t="s">
        <v>321</v>
      </c>
      <c r="P116" s="90" t="s">
        <v>545</v>
      </c>
    </row>
    <row r="117" spans="1:16" ht="12.75" customHeight="1" x14ac:dyDescent="0.2">
      <c r="A117" s="34" t="str">
        <f t="shared" si="6"/>
        <v> BBS 10 </v>
      </c>
      <c r="B117" s="12" t="str">
        <f t="shared" si="7"/>
        <v>II</v>
      </c>
      <c r="C117" s="34">
        <f t="shared" si="8"/>
        <v>41853.392999999996</v>
      </c>
      <c r="D117" t="str">
        <f t="shared" si="9"/>
        <v>vis</v>
      </c>
      <c r="E117">
        <f>VLOOKUP(C117,Active!C$21:E$958,3,FALSE)</f>
        <v>-9365.4980157624232</v>
      </c>
      <c r="F117" s="12" t="s">
        <v>277</v>
      </c>
      <c r="G117" t="str">
        <f t="shared" si="10"/>
        <v>41853.393</v>
      </c>
      <c r="H117" s="34">
        <f t="shared" si="11"/>
        <v>-9365.5</v>
      </c>
      <c r="I117" s="88" t="s">
        <v>552</v>
      </c>
      <c r="J117" s="89" t="s">
        <v>553</v>
      </c>
      <c r="K117" s="88">
        <v>-9365.5</v>
      </c>
      <c r="L117" s="88" t="s">
        <v>302</v>
      </c>
      <c r="M117" s="89" t="s">
        <v>293</v>
      </c>
      <c r="N117" s="89"/>
      <c r="O117" s="90" t="s">
        <v>294</v>
      </c>
      <c r="P117" s="90" t="s">
        <v>545</v>
      </c>
    </row>
    <row r="118" spans="1:16" ht="12.75" customHeight="1" x14ac:dyDescent="0.2">
      <c r="A118" s="34" t="str">
        <f t="shared" si="6"/>
        <v> BBS 10 </v>
      </c>
      <c r="B118" s="12" t="str">
        <f t="shared" si="7"/>
        <v>I</v>
      </c>
      <c r="C118" s="34">
        <f t="shared" si="8"/>
        <v>41863.57</v>
      </c>
      <c r="D118" t="str">
        <f t="shared" si="9"/>
        <v>vis</v>
      </c>
      <c r="E118">
        <f>VLOOKUP(C118,Active!C$21:E$958,3,FALSE)</f>
        <v>-9335.981680718698</v>
      </c>
      <c r="F118" s="12" t="s">
        <v>277</v>
      </c>
      <c r="G118" t="str">
        <f t="shared" si="10"/>
        <v>41863.570</v>
      </c>
      <c r="H118" s="34">
        <f t="shared" si="11"/>
        <v>-9336</v>
      </c>
      <c r="I118" s="88" t="s">
        <v>554</v>
      </c>
      <c r="J118" s="89" t="s">
        <v>555</v>
      </c>
      <c r="K118" s="88">
        <v>-9336</v>
      </c>
      <c r="L118" s="88" t="s">
        <v>410</v>
      </c>
      <c r="M118" s="89" t="s">
        <v>293</v>
      </c>
      <c r="N118" s="89"/>
      <c r="O118" s="90" t="s">
        <v>321</v>
      </c>
      <c r="P118" s="90" t="s">
        <v>545</v>
      </c>
    </row>
    <row r="119" spans="1:16" ht="12.75" customHeight="1" x14ac:dyDescent="0.2">
      <c r="A119" s="34" t="str">
        <f t="shared" si="6"/>
        <v> BBS 10 </v>
      </c>
      <c r="B119" s="12" t="str">
        <f t="shared" si="7"/>
        <v>I</v>
      </c>
      <c r="C119" s="34">
        <f t="shared" si="8"/>
        <v>41868.387999999999</v>
      </c>
      <c r="D119" t="str">
        <f t="shared" si="9"/>
        <v>vis</v>
      </c>
      <c r="E119">
        <f>VLOOKUP(C119,Active!C$21:E$958,3,FALSE)</f>
        <v>-9322.0080438669138</v>
      </c>
      <c r="F119" s="12" t="s">
        <v>277</v>
      </c>
      <c r="G119" t="str">
        <f t="shared" si="10"/>
        <v>41868.388</v>
      </c>
      <c r="H119" s="34">
        <f t="shared" si="11"/>
        <v>-9322</v>
      </c>
      <c r="I119" s="88" t="s">
        <v>556</v>
      </c>
      <c r="J119" s="89" t="s">
        <v>557</v>
      </c>
      <c r="K119" s="88">
        <v>-9322</v>
      </c>
      <c r="L119" s="88" t="s">
        <v>320</v>
      </c>
      <c r="M119" s="89" t="s">
        <v>293</v>
      </c>
      <c r="N119" s="89"/>
      <c r="O119" s="90" t="s">
        <v>442</v>
      </c>
      <c r="P119" s="90" t="s">
        <v>545</v>
      </c>
    </row>
    <row r="120" spans="1:16" ht="12.75" customHeight="1" x14ac:dyDescent="0.2">
      <c r="A120" s="34" t="str">
        <f t="shared" si="6"/>
        <v> BBS 10 </v>
      </c>
      <c r="B120" s="12" t="str">
        <f t="shared" si="7"/>
        <v>I</v>
      </c>
      <c r="C120" s="34">
        <f t="shared" si="8"/>
        <v>41869.421000000002</v>
      </c>
      <c r="D120" t="str">
        <f t="shared" si="9"/>
        <v>vis</v>
      </c>
      <c r="E120">
        <f>VLOOKUP(C120,Active!C$21:E$958,3,FALSE)</f>
        <v>-9319.0120357996802</v>
      </c>
      <c r="F120" s="12" t="s">
        <v>277</v>
      </c>
      <c r="G120" t="str">
        <f t="shared" si="10"/>
        <v>41869.421</v>
      </c>
      <c r="H120" s="34">
        <f t="shared" si="11"/>
        <v>-9319</v>
      </c>
      <c r="I120" s="88" t="s">
        <v>558</v>
      </c>
      <c r="J120" s="89" t="s">
        <v>559</v>
      </c>
      <c r="K120" s="88">
        <v>-9319</v>
      </c>
      <c r="L120" s="88" t="s">
        <v>427</v>
      </c>
      <c r="M120" s="89" t="s">
        <v>293</v>
      </c>
      <c r="N120" s="89"/>
      <c r="O120" s="90" t="s">
        <v>442</v>
      </c>
      <c r="P120" s="90" t="s">
        <v>545</v>
      </c>
    </row>
    <row r="121" spans="1:16" ht="12.75" customHeight="1" x14ac:dyDescent="0.2">
      <c r="A121" s="34" t="str">
        <f t="shared" si="6"/>
        <v> BBS 10 </v>
      </c>
      <c r="B121" s="12" t="str">
        <f t="shared" si="7"/>
        <v>II</v>
      </c>
      <c r="C121" s="34">
        <f t="shared" si="8"/>
        <v>41874.423999999999</v>
      </c>
      <c r="D121" t="str">
        <f t="shared" si="9"/>
        <v>vis</v>
      </c>
      <c r="E121">
        <f>VLOOKUP(C121,Active!C$21:E$958,3,FALSE)</f>
        <v>-9304.5018437761337</v>
      </c>
      <c r="F121" s="12" t="s">
        <v>277</v>
      </c>
      <c r="G121" t="str">
        <f t="shared" si="10"/>
        <v>41874.424</v>
      </c>
      <c r="H121" s="34">
        <f t="shared" si="11"/>
        <v>-9304.5</v>
      </c>
      <c r="I121" s="88" t="s">
        <v>560</v>
      </c>
      <c r="J121" s="89" t="s">
        <v>561</v>
      </c>
      <c r="K121" s="88">
        <v>-9304.5</v>
      </c>
      <c r="L121" s="88" t="s">
        <v>280</v>
      </c>
      <c r="M121" s="89" t="s">
        <v>293</v>
      </c>
      <c r="N121" s="89"/>
      <c r="O121" s="90" t="s">
        <v>411</v>
      </c>
      <c r="P121" s="90" t="s">
        <v>545</v>
      </c>
    </row>
    <row r="122" spans="1:16" ht="12.75" customHeight="1" x14ac:dyDescent="0.2">
      <c r="A122" s="34" t="str">
        <f t="shared" si="6"/>
        <v> BBS 10 </v>
      </c>
      <c r="B122" s="12" t="str">
        <f t="shared" si="7"/>
        <v>II</v>
      </c>
      <c r="C122" s="34">
        <f t="shared" si="8"/>
        <v>41894.428</v>
      </c>
      <c r="D122" t="str">
        <f t="shared" si="9"/>
        <v>vis</v>
      </c>
      <c r="E122">
        <f>VLOOKUP(C122,Active!C$21:E$958,3,FALSE)</f>
        <v>-9246.4842780677227</v>
      </c>
      <c r="F122" s="12" t="s">
        <v>277</v>
      </c>
      <c r="G122" t="str">
        <f t="shared" si="10"/>
        <v>41894.428</v>
      </c>
      <c r="H122" s="34">
        <f t="shared" si="11"/>
        <v>-9246.5</v>
      </c>
      <c r="I122" s="88" t="s">
        <v>562</v>
      </c>
      <c r="J122" s="89" t="s">
        <v>563</v>
      </c>
      <c r="K122" s="88">
        <v>-9246.5</v>
      </c>
      <c r="L122" s="88" t="s">
        <v>373</v>
      </c>
      <c r="M122" s="89" t="s">
        <v>293</v>
      </c>
      <c r="N122" s="89"/>
      <c r="O122" s="90" t="s">
        <v>411</v>
      </c>
      <c r="P122" s="90" t="s">
        <v>545</v>
      </c>
    </row>
    <row r="123" spans="1:16" ht="12.75" customHeight="1" x14ac:dyDescent="0.2">
      <c r="A123" s="34" t="str">
        <f t="shared" si="6"/>
        <v> BBS 11 </v>
      </c>
      <c r="B123" s="12" t="str">
        <f t="shared" si="7"/>
        <v>II</v>
      </c>
      <c r="C123" s="34">
        <f t="shared" si="8"/>
        <v>41904.423999999999</v>
      </c>
      <c r="D123" t="str">
        <f t="shared" si="9"/>
        <v>vis</v>
      </c>
      <c r="E123">
        <f>VLOOKUP(C123,Active!C$21:E$958,3,FALSE)</f>
        <v>-9217.4928970028741</v>
      </c>
      <c r="F123" s="12" t="s">
        <v>277</v>
      </c>
      <c r="G123" t="str">
        <f t="shared" si="10"/>
        <v>41904.424</v>
      </c>
      <c r="H123" s="34">
        <f t="shared" si="11"/>
        <v>-9217.5</v>
      </c>
      <c r="I123" s="88" t="s">
        <v>564</v>
      </c>
      <c r="J123" s="89" t="s">
        <v>565</v>
      </c>
      <c r="K123" s="88">
        <v>-9217.5</v>
      </c>
      <c r="L123" s="88" t="s">
        <v>379</v>
      </c>
      <c r="M123" s="89" t="s">
        <v>293</v>
      </c>
      <c r="N123" s="89"/>
      <c r="O123" s="90" t="s">
        <v>411</v>
      </c>
      <c r="P123" s="90" t="s">
        <v>566</v>
      </c>
    </row>
    <row r="124" spans="1:16" ht="12.75" customHeight="1" x14ac:dyDescent="0.2">
      <c r="A124" s="34" t="str">
        <f t="shared" si="6"/>
        <v> BBS 11 </v>
      </c>
      <c r="B124" s="12" t="str">
        <f t="shared" si="7"/>
        <v>II</v>
      </c>
      <c r="C124" s="34">
        <f t="shared" si="8"/>
        <v>41912.351999999999</v>
      </c>
      <c r="D124" t="str">
        <f t="shared" si="9"/>
        <v>vis</v>
      </c>
      <c r="E124">
        <f>VLOOKUP(C124,Active!C$21:E$958,3,FALSE)</f>
        <v>-9194.4993326689273</v>
      </c>
      <c r="F124" s="12" t="s">
        <v>277</v>
      </c>
      <c r="G124" t="str">
        <f t="shared" si="10"/>
        <v>41912.352</v>
      </c>
      <c r="H124" s="34">
        <f t="shared" si="11"/>
        <v>-9194.5</v>
      </c>
      <c r="I124" s="88" t="s">
        <v>567</v>
      </c>
      <c r="J124" s="89" t="s">
        <v>568</v>
      </c>
      <c r="K124" s="88">
        <v>-9194.5</v>
      </c>
      <c r="L124" s="88" t="s">
        <v>434</v>
      </c>
      <c r="M124" s="89" t="s">
        <v>293</v>
      </c>
      <c r="N124" s="89"/>
      <c r="O124" s="90" t="s">
        <v>442</v>
      </c>
      <c r="P124" s="90" t="s">
        <v>566</v>
      </c>
    </row>
    <row r="125" spans="1:16" ht="12.75" customHeight="1" x14ac:dyDescent="0.2">
      <c r="A125" s="34" t="str">
        <f t="shared" si="6"/>
        <v> BBS 11 </v>
      </c>
      <c r="B125" s="12" t="str">
        <f t="shared" si="7"/>
        <v>I</v>
      </c>
      <c r="C125" s="34">
        <f t="shared" si="8"/>
        <v>41918.377</v>
      </c>
      <c r="D125" t="str">
        <f t="shared" si="9"/>
        <v>vis</v>
      </c>
      <c r="E125">
        <f>VLOOKUP(C125,Active!C$21:E$958,3,FALSE)</f>
        <v>-9177.0250358586272</v>
      </c>
      <c r="F125" s="12" t="s">
        <v>277</v>
      </c>
      <c r="G125" t="str">
        <f t="shared" si="10"/>
        <v>41918.377</v>
      </c>
      <c r="H125" s="34">
        <f t="shared" si="11"/>
        <v>-9177</v>
      </c>
      <c r="I125" s="88" t="s">
        <v>569</v>
      </c>
      <c r="J125" s="89" t="s">
        <v>570</v>
      </c>
      <c r="K125" s="88">
        <v>-9177</v>
      </c>
      <c r="L125" s="88" t="s">
        <v>396</v>
      </c>
      <c r="M125" s="89" t="s">
        <v>293</v>
      </c>
      <c r="N125" s="89"/>
      <c r="O125" s="90" t="s">
        <v>294</v>
      </c>
      <c r="P125" s="90" t="s">
        <v>566</v>
      </c>
    </row>
    <row r="126" spans="1:16" ht="12.75" customHeight="1" x14ac:dyDescent="0.2">
      <c r="A126" s="34" t="str">
        <f t="shared" si="6"/>
        <v> BBS 11 </v>
      </c>
      <c r="B126" s="12" t="str">
        <f t="shared" si="7"/>
        <v>I</v>
      </c>
      <c r="C126" s="34">
        <f t="shared" si="8"/>
        <v>41918.377999999997</v>
      </c>
      <c r="D126" t="str">
        <f t="shared" si="9"/>
        <v>vis</v>
      </c>
      <c r="E126">
        <f>VLOOKUP(C126,Active!C$21:E$958,3,FALSE)</f>
        <v>-9177.0221355604117</v>
      </c>
      <c r="F126" s="12" t="s">
        <v>277</v>
      </c>
      <c r="G126" t="str">
        <f t="shared" si="10"/>
        <v>41918.378</v>
      </c>
      <c r="H126" s="34">
        <f t="shared" si="11"/>
        <v>-9177</v>
      </c>
      <c r="I126" s="88" t="s">
        <v>571</v>
      </c>
      <c r="J126" s="89" t="s">
        <v>572</v>
      </c>
      <c r="K126" s="88">
        <v>-9177</v>
      </c>
      <c r="L126" s="88" t="s">
        <v>513</v>
      </c>
      <c r="M126" s="89" t="s">
        <v>293</v>
      </c>
      <c r="N126" s="89"/>
      <c r="O126" s="90" t="s">
        <v>442</v>
      </c>
      <c r="P126" s="90" t="s">
        <v>566</v>
      </c>
    </row>
    <row r="127" spans="1:16" ht="12.75" customHeight="1" x14ac:dyDescent="0.2">
      <c r="A127" s="34" t="str">
        <f t="shared" si="6"/>
        <v> BBS 11 </v>
      </c>
      <c r="B127" s="12" t="str">
        <f t="shared" si="7"/>
        <v>I</v>
      </c>
      <c r="C127" s="34">
        <f t="shared" si="8"/>
        <v>41918.385000000002</v>
      </c>
      <c r="D127" t="str">
        <f t="shared" si="9"/>
        <v>vis</v>
      </c>
      <c r="E127">
        <f>VLOOKUP(C127,Active!C$21:E$958,3,FALSE)</f>
        <v>-9177.0018334728156</v>
      </c>
      <c r="F127" s="12" t="s">
        <v>277</v>
      </c>
      <c r="G127" t="str">
        <f t="shared" si="10"/>
        <v>41918.385</v>
      </c>
      <c r="H127" s="34">
        <f t="shared" si="11"/>
        <v>-9177</v>
      </c>
      <c r="I127" s="88" t="s">
        <v>573</v>
      </c>
      <c r="J127" s="89" t="s">
        <v>574</v>
      </c>
      <c r="K127" s="88">
        <v>-9177</v>
      </c>
      <c r="L127" s="88" t="s">
        <v>280</v>
      </c>
      <c r="M127" s="89" t="s">
        <v>293</v>
      </c>
      <c r="N127" s="89"/>
      <c r="O127" s="90" t="s">
        <v>411</v>
      </c>
      <c r="P127" s="90" t="s">
        <v>566</v>
      </c>
    </row>
    <row r="128" spans="1:16" ht="12.75" customHeight="1" x14ac:dyDescent="0.2">
      <c r="A128" s="34" t="str">
        <f t="shared" si="6"/>
        <v> BBS 11 </v>
      </c>
      <c r="B128" s="12" t="str">
        <f t="shared" si="7"/>
        <v>I</v>
      </c>
      <c r="C128" s="34">
        <f t="shared" si="8"/>
        <v>41929.421000000002</v>
      </c>
      <c r="D128" t="str">
        <f t="shared" si="9"/>
        <v>vis</v>
      </c>
      <c r="E128">
        <f>VLOOKUP(C128,Active!C$21:E$958,3,FALSE)</f>
        <v>-9144.9941422531592</v>
      </c>
      <c r="F128" s="12" t="s">
        <v>277</v>
      </c>
      <c r="G128" t="str">
        <f t="shared" si="10"/>
        <v>41929.421</v>
      </c>
      <c r="H128" s="34">
        <f t="shared" si="11"/>
        <v>-9145</v>
      </c>
      <c r="I128" s="88" t="s">
        <v>575</v>
      </c>
      <c r="J128" s="89" t="s">
        <v>576</v>
      </c>
      <c r="K128" s="88">
        <v>-9145</v>
      </c>
      <c r="L128" s="88" t="s">
        <v>379</v>
      </c>
      <c r="M128" s="89" t="s">
        <v>293</v>
      </c>
      <c r="N128" s="89"/>
      <c r="O128" s="90" t="s">
        <v>411</v>
      </c>
      <c r="P128" s="90" t="s">
        <v>566</v>
      </c>
    </row>
    <row r="129" spans="1:16" ht="12.75" customHeight="1" x14ac:dyDescent="0.2">
      <c r="A129" s="34" t="str">
        <f t="shared" si="6"/>
        <v> BBS 11 </v>
      </c>
      <c r="B129" s="12" t="str">
        <f t="shared" si="7"/>
        <v>II</v>
      </c>
      <c r="C129" s="34">
        <f t="shared" si="8"/>
        <v>41932.345000000001</v>
      </c>
      <c r="D129" t="str">
        <f t="shared" si="9"/>
        <v>vis</v>
      </c>
      <c r="E129">
        <f>VLOOKUP(C129,Active!C$21:E$958,3,FALSE)</f>
        <v>-9136.5136702409945</v>
      </c>
      <c r="F129" s="12" t="s">
        <v>277</v>
      </c>
      <c r="G129" t="str">
        <f t="shared" si="10"/>
        <v>41932.345</v>
      </c>
      <c r="H129" s="34">
        <f t="shared" si="11"/>
        <v>-9136.5</v>
      </c>
      <c r="I129" s="88" t="s">
        <v>577</v>
      </c>
      <c r="J129" s="89" t="s">
        <v>578</v>
      </c>
      <c r="K129" s="88">
        <v>-9136.5</v>
      </c>
      <c r="L129" s="88" t="s">
        <v>324</v>
      </c>
      <c r="M129" s="89" t="s">
        <v>293</v>
      </c>
      <c r="N129" s="89"/>
      <c r="O129" s="90" t="s">
        <v>442</v>
      </c>
      <c r="P129" s="90" t="s">
        <v>566</v>
      </c>
    </row>
    <row r="130" spans="1:16" ht="12.75" customHeight="1" x14ac:dyDescent="0.2">
      <c r="A130" s="34" t="str">
        <f t="shared" si="6"/>
        <v> BBS 11 </v>
      </c>
      <c r="B130" s="12" t="str">
        <f t="shared" si="7"/>
        <v>II</v>
      </c>
      <c r="C130" s="34">
        <f t="shared" si="8"/>
        <v>41932.349000000002</v>
      </c>
      <c r="D130" t="str">
        <f t="shared" si="9"/>
        <v>vis</v>
      </c>
      <c r="E130">
        <f>VLOOKUP(C130,Active!C$21:E$958,3,FALSE)</f>
        <v>-9136.5020690480906</v>
      </c>
      <c r="F130" s="12" t="s">
        <v>277</v>
      </c>
      <c r="G130" t="str">
        <f t="shared" si="10"/>
        <v>41932.349</v>
      </c>
      <c r="H130" s="34">
        <f t="shared" si="11"/>
        <v>-9136.5</v>
      </c>
      <c r="I130" s="88" t="s">
        <v>579</v>
      </c>
      <c r="J130" s="89" t="s">
        <v>580</v>
      </c>
      <c r="K130" s="88">
        <v>-9136.5</v>
      </c>
      <c r="L130" s="88" t="s">
        <v>280</v>
      </c>
      <c r="M130" s="89" t="s">
        <v>293</v>
      </c>
      <c r="N130" s="89"/>
      <c r="O130" s="90" t="s">
        <v>411</v>
      </c>
      <c r="P130" s="90" t="s">
        <v>566</v>
      </c>
    </row>
    <row r="131" spans="1:16" ht="12.75" customHeight="1" x14ac:dyDescent="0.2">
      <c r="A131" s="34" t="str">
        <f t="shared" si="6"/>
        <v> BBS 11 </v>
      </c>
      <c r="B131" s="12" t="str">
        <f t="shared" si="7"/>
        <v>I</v>
      </c>
      <c r="C131" s="34">
        <f t="shared" si="8"/>
        <v>41938.381999999998</v>
      </c>
      <c r="D131" t="str">
        <f t="shared" si="9"/>
        <v>vis</v>
      </c>
      <c r="E131">
        <f>VLOOKUP(C131,Active!C$21:E$958,3,FALSE)</f>
        <v>-9119.0045698519989</v>
      </c>
      <c r="F131" s="12" t="s">
        <v>277</v>
      </c>
      <c r="G131" t="str">
        <f t="shared" si="10"/>
        <v>41938.382</v>
      </c>
      <c r="H131" s="34">
        <f t="shared" si="11"/>
        <v>-9119</v>
      </c>
      <c r="I131" s="88" t="s">
        <v>581</v>
      </c>
      <c r="J131" s="89" t="s">
        <v>582</v>
      </c>
      <c r="K131" s="88">
        <v>-9119</v>
      </c>
      <c r="L131" s="88" t="s">
        <v>317</v>
      </c>
      <c r="M131" s="89" t="s">
        <v>293</v>
      </c>
      <c r="N131" s="89"/>
      <c r="O131" s="90" t="s">
        <v>411</v>
      </c>
      <c r="P131" s="90" t="s">
        <v>566</v>
      </c>
    </row>
    <row r="132" spans="1:16" ht="12.75" customHeight="1" x14ac:dyDescent="0.2">
      <c r="A132" s="34" t="str">
        <f t="shared" si="6"/>
        <v> BBS 11 </v>
      </c>
      <c r="B132" s="12" t="str">
        <f t="shared" si="7"/>
        <v>II</v>
      </c>
      <c r="C132" s="34">
        <f t="shared" si="8"/>
        <v>41941.307999999997</v>
      </c>
      <c r="D132" t="str">
        <f t="shared" si="9"/>
        <v>vis</v>
      </c>
      <c r="E132">
        <f>VLOOKUP(C132,Active!C$21:E$958,3,FALSE)</f>
        <v>-9110.5182972433813</v>
      </c>
      <c r="F132" s="12" t="s">
        <v>277</v>
      </c>
      <c r="G132" t="str">
        <f t="shared" si="10"/>
        <v>41941.308</v>
      </c>
      <c r="H132" s="34">
        <f t="shared" si="11"/>
        <v>-9110.5</v>
      </c>
      <c r="I132" s="88" t="s">
        <v>583</v>
      </c>
      <c r="J132" s="89" t="s">
        <v>584</v>
      </c>
      <c r="K132" s="88">
        <v>-9110.5</v>
      </c>
      <c r="L132" s="88" t="s">
        <v>356</v>
      </c>
      <c r="M132" s="89" t="s">
        <v>293</v>
      </c>
      <c r="N132" s="89"/>
      <c r="O132" s="90" t="s">
        <v>442</v>
      </c>
      <c r="P132" s="90" t="s">
        <v>566</v>
      </c>
    </row>
    <row r="133" spans="1:16" ht="12.75" customHeight="1" x14ac:dyDescent="0.2">
      <c r="A133" s="34" t="str">
        <f t="shared" si="6"/>
        <v> BBS 11 </v>
      </c>
      <c r="B133" s="12" t="str">
        <f t="shared" si="7"/>
        <v>II</v>
      </c>
      <c r="C133" s="34">
        <f t="shared" si="8"/>
        <v>41941.311999999998</v>
      </c>
      <c r="D133" t="str">
        <f t="shared" si="9"/>
        <v>vis</v>
      </c>
      <c r="E133">
        <f>VLOOKUP(C133,Active!C$21:E$958,3,FALSE)</f>
        <v>-9110.5066960504773</v>
      </c>
      <c r="F133" s="12" t="s">
        <v>277</v>
      </c>
      <c r="G133" t="str">
        <f t="shared" si="10"/>
        <v>41941.312</v>
      </c>
      <c r="H133" s="34">
        <f t="shared" si="11"/>
        <v>-9110.5</v>
      </c>
      <c r="I133" s="88" t="s">
        <v>585</v>
      </c>
      <c r="J133" s="89" t="s">
        <v>586</v>
      </c>
      <c r="K133" s="88">
        <v>-9110.5</v>
      </c>
      <c r="L133" s="88" t="s">
        <v>317</v>
      </c>
      <c r="M133" s="89" t="s">
        <v>293</v>
      </c>
      <c r="N133" s="89"/>
      <c r="O133" s="90" t="s">
        <v>321</v>
      </c>
      <c r="P133" s="90" t="s">
        <v>566</v>
      </c>
    </row>
    <row r="134" spans="1:16" ht="12.75" customHeight="1" x14ac:dyDescent="0.2">
      <c r="A134" s="34" t="str">
        <f t="shared" si="6"/>
        <v> BBS 12 </v>
      </c>
      <c r="B134" s="12" t="str">
        <f t="shared" si="7"/>
        <v>I</v>
      </c>
      <c r="C134" s="34">
        <f t="shared" si="8"/>
        <v>41965.275000000001</v>
      </c>
      <c r="D134" t="str">
        <f t="shared" si="9"/>
        <v>vis</v>
      </c>
      <c r="E134">
        <f>VLOOKUP(C134,Active!C$21:E$958,3,FALSE)</f>
        <v>-9041.0068496662134</v>
      </c>
      <c r="F134" s="12" t="s">
        <v>277</v>
      </c>
      <c r="G134" t="str">
        <f t="shared" si="10"/>
        <v>41965.275</v>
      </c>
      <c r="H134" s="34">
        <f t="shared" si="11"/>
        <v>-9041</v>
      </c>
      <c r="I134" s="88" t="s">
        <v>587</v>
      </c>
      <c r="J134" s="89" t="s">
        <v>588</v>
      </c>
      <c r="K134" s="88">
        <v>-9041</v>
      </c>
      <c r="L134" s="88" t="s">
        <v>317</v>
      </c>
      <c r="M134" s="89" t="s">
        <v>293</v>
      </c>
      <c r="N134" s="89"/>
      <c r="O134" s="90" t="s">
        <v>321</v>
      </c>
      <c r="P134" s="90" t="s">
        <v>589</v>
      </c>
    </row>
    <row r="135" spans="1:16" ht="12.75" customHeight="1" x14ac:dyDescent="0.2">
      <c r="A135" s="34" t="str">
        <f t="shared" si="6"/>
        <v> BBS 12 </v>
      </c>
      <c r="B135" s="12" t="str">
        <f t="shared" si="7"/>
        <v>I</v>
      </c>
      <c r="C135" s="34">
        <f t="shared" si="8"/>
        <v>41985.267999999996</v>
      </c>
      <c r="D135" t="str">
        <f t="shared" si="9"/>
        <v>vis</v>
      </c>
      <c r="E135">
        <f>VLOOKUP(C135,Active!C$21:E$958,3,FALSE)</f>
        <v>-8983.0211872383006</v>
      </c>
      <c r="F135" s="12" t="s">
        <v>277</v>
      </c>
      <c r="G135" t="str">
        <f t="shared" si="10"/>
        <v>41985.268</v>
      </c>
      <c r="H135" s="34">
        <f t="shared" si="11"/>
        <v>-8983</v>
      </c>
      <c r="I135" s="88" t="s">
        <v>590</v>
      </c>
      <c r="J135" s="89" t="s">
        <v>591</v>
      </c>
      <c r="K135" s="88">
        <v>-8983</v>
      </c>
      <c r="L135" s="88" t="s">
        <v>298</v>
      </c>
      <c r="M135" s="89" t="s">
        <v>293</v>
      </c>
      <c r="N135" s="89"/>
      <c r="O135" s="90" t="s">
        <v>321</v>
      </c>
      <c r="P135" s="90" t="s">
        <v>589</v>
      </c>
    </row>
    <row r="136" spans="1:16" ht="12.75" customHeight="1" x14ac:dyDescent="0.2">
      <c r="A136" s="34" t="str">
        <f t="shared" si="6"/>
        <v> BBS 12 </v>
      </c>
      <c r="B136" s="12" t="str">
        <f t="shared" si="7"/>
        <v>I</v>
      </c>
      <c r="C136" s="34">
        <f t="shared" si="8"/>
        <v>42004.235999999997</v>
      </c>
      <c r="D136" t="str">
        <f t="shared" si="9"/>
        <v>vis</v>
      </c>
      <c r="E136">
        <f>VLOOKUP(C136,Active!C$21:E$958,3,FALSE)</f>
        <v>-8928.0083304917916</v>
      </c>
      <c r="F136" s="12" t="s">
        <v>277</v>
      </c>
      <c r="G136" t="str">
        <f t="shared" si="10"/>
        <v>42004.236</v>
      </c>
      <c r="H136" s="34">
        <f t="shared" si="11"/>
        <v>-8928</v>
      </c>
      <c r="I136" s="88" t="s">
        <v>592</v>
      </c>
      <c r="J136" s="89" t="s">
        <v>593</v>
      </c>
      <c r="K136" s="88">
        <v>-8928</v>
      </c>
      <c r="L136" s="88" t="s">
        <v>320</v>
      </c>
      <c r="M136" s="89" t="s">
        <v>293</v>
      </c>
      <c r="N136" s="89"/>
      <c r="O136" s="90" t="s">
        <v>411</v>
      </c>
      <c r="P136" s="90" t="s">
        <v>589</v>
      </c>
    </row>
    <row r="137" spans="1:16" ht="12.75" customHeight="1" x14ac:dyDescent="0.2">
      <c r="A137" s="34" t="str">
        <f t="shared" si="6"/>
        <v> BBS 13 </v>
      </c>
      <c r="B137" s="12" t="str">
        <f t="shared" si="7"/>
        <v>I</v>
      </c>
      <c r="C137" s="34">
        <f t="shared" si="8"/>
        <v>42078.705999999998</v>
      </c>
      <c r="D137" t="str">
        <f t="shared" si="9"/>
        <v>vis</v>
      </c>
      <c r="E137">
        <f>VLOOKUP(C137,Active!C$21:E$958,3,FALSE)</f>
        <v>-8712.0231216183001</v>
      </c>
      <c r="F137" s="12" t="s">
        <v>277</v>
      </c>
      <c r="G137" t="str">
        <f t="shared" si="10"/>
        <v>42078.706</v>
      </c>
      <c r="H137" s="34">
        <f t="shared" si="11"/>
        <v>-8712</v>
      </c>
      <c r="I137" s="88" t="s">
        <v>594</v>
      </c>
      <c r="J137" s="89" t="s">
        <v>595</v>
      </c>
      <c r="K137" s="88">
        <v>-8712</v>
      </c>
      <c r="L137" s="88" t="s">
        <v>513</v>
      </c>
      <c r="M137" s="89" t="s">
        <v>293</v>
      </c>
      <c r="N137" s="89"/>
      <c r="O137" s="90" t="s">
        <v>442</v>
      </c>
      <c r="P137" s="90" t="s">
        <v>596</v>
      </c>
    </row>
    <row r="138" spans="1:16" ht="12.75" customHeight="1" x14ac:dyDescent="0.2">
      <c r="A138" s="34" t="str">
        <f t="shared" si="6"/>
        <v> BBS 14 </v>
      </c>
      <c r="B138" s="12" t="str">
        <f t="shared" si="7"/>
        <v>II</v>
      </c>
      <c r="C138" s="34">
        <f t="shared" si="8"/>
        <v>42131.637999999999</v>
      </c>
      <c r="D138" t="str">
        <f t="shared" si="9"/>
        <v>vis</v>
      </c>
      <c r="E138">
        <f>VLOOKUP(C138,Active!C$21:E$958,3,FALSE)</f>
        <v>-8558.5045359315573</v>
      </c>
      <c r="F138" s="12" t="s">
        <v>277</v>
      </c>
      <c r="G138" t="str">
        <f t="shared" si="10"/>
        <v>42131.638</v>
      </c>
      <c r="H138" s="34">
        <f t="shared" si="11"/>
        <v>-8558.5</v>
      </c>
      <c r="I138" s="88" t="s">
        <v>597</v>
      </c>
      <c r="J138" s="89" t="s">
        <v>598</v>
      </c>
      <c r="K138" s="88">
        <v>-8558.5</v>
      </c>
      <c r="L138" s="88" t="s">
        <v>317</v>
      </c>
      <c r="M138" s="89" t="s">
        <v>293</v>
      </c>
      <c r="N138" s="89"/>
      <c r="O138" s="90" t="s">
        <v>321</v>
      </c>
      <c r="P138" s="90" t="s">
        <v>599</v>
      </c>
    </row>
    <row r="139" spans="1:16" ht="12.75" customHeight="1" x14ac:dyDescent="0.2">
      <c r="A139" s="34" t="str">
        <f t="shared" ref="A139:A202" si="12">P139</f>
        <v> BBS 15 </v>
      </c>
      <c r="B139" s="12" t="str">
        <f t="shared" ref="B139:B202" si="13">IF(H139=INT(H139),"I","II")</f>
        <v>II</v>
      </c>
      <c r="C139" s="34">
        <f t="shared" ref="C139:C202" si="14">1*G139</f>
        <v>42156.457000000002</v>
      </c>
      <c r="D139" t="str">
        <f t="shared" ref="D139:D202" si="15">VLOOKUP(F139,I$1:J$5,2,FALSE)</f>
        <v>vis</v>
      </c>
      <c r="E139">
        <f>VLOOKUP(C139,Active!C$21:E$958,3,FALSE)</f>
        <v>-8486.5220342660305</v>
      </c>
      <c r="F139" s="12" t="s">
        <v>277</v>
      </c>
      <c r="G139" t="str">
        <f t="shared" ref="G139:G202" si="16">MID(I139,3,LEN(I139)-3)</f>
        <v>42156.457</v>
      </c>
      <c r="H139" s="34">
        <f t="shared" ref="H139:H202" si="17">1*K139</f>
        <v>-8486.5</v>
      </c>
      <c r="I139" s="88" t="s">
        <v>600</v>
      </c>
      <c r="J139" s="89" t="s">
        <v>601</v>
      </c>
      <c r="K139" s="88">
        <v>-8486.5</v>
      </c>
      <c r="L139" s="88" t="s">
        <v>513</v>
      </c>
      <c r="M139" s="89" t="s">
        <v>293</v>
      </c>
      <c r="N139" s="89"/>
      <c r="O139" s="90" t="s">
        <v>442</v>
      </c>
      <c r="P139" s="90" t="s">
        <v>602</v>
      </c>
    </row>
    <row r="140" spans="1:16" ht="12.75" customHeight="1" x14ac:dyDescent="0.2">
      <c r="A140" s="34" t="str">
        <f t="shared" si="12"/>
        <v> BBS 15 </v>
      </c>
      <c r="B140" s="12" t="str">
        <f t="shared" si="13"/>
        <v>II</v>
      </c>
      <c r="C140" s="34">
        <f t="shared" si="14"/>
        <v>42156.466999999997</v>
      </c>
      <c r="D140" t="str">
        <f t="shared" si="15"/>
        <v>vis</v>
      </c>
      <c r="E140">
        <f>VLOOKUP(C140,Active!C$21:E$958,3,FALSE)</f>
        <v>-8486.4930312837878</v>
      </c>
      <c r="F140" s="12" t="s">
        <v>277</v>
      </c>
      <c r="G140" t="str">
        <f t="shared" si="16"/>
        <v>42156.467</v>
      </c>
      <c r="H140" s="34">
        <f t="shared" si="17"/>
        <v>-8486.5</v>
      </c>
      <c r="I140" s="88" t="s">
        <v>603</v>
      </c>
      <c r="J140" s="89" t="s">
        <v>604</v>
      </c>
      <c r="K140" s="88">
        <v>-8486.5</v>
      </c>
      <c r="L140" s="88" t="s">
        <v>379</v>
      </c>
      <c r="M140" s="89" t="s">
        <v>293</v>
      </c>
      <c r="N140" s="89"/>
      <c r="O140" s="90" t="s">
        <v>411</v>
      </c>
      <c r="P140" s="90" t="s">
        <v>602</v>
      </c>
    </row>
    <row r="141" spans="1:16" ht="12.75" customHeight="1" x14ac:dyDescent="0.2">
      <c r="A141" s="34" t="str">
        <f t="shared" si="12"/>
        <v> BBS 15 </v>
      </c>
      <c r="B141" s="12" t="str">
        <f t="shared" si="13"/>
        <v>II</v>
      </c>
      <c r="C141" s="34">
        <f t="shared" si="14"/>
        <v>42158.531000000003</v>
      </c>
      <c r="D141" t="str">
        <f t="shared" si="15"/>
        <v>vis</v>
      </c>
      <c r="E141">
        <f>VLOOKUP(C141,Active!C$21:E$958,3,FALSE)</f>
        <v>-8480.5068157457717</v>
      </c>
      <c r="F141" s="12" t="s">
        <v>277</v>
      </c>
      <c r="G141" t="str">
        <f t="shared" si="16"/>
        <v>42158.531</v>
      </c>
      <c r="H141" s="34">
        <f t="shared" si="17"/>
        <v>-8480.5</v>
      </c>
      <c r="I141" s="88" t="s">
        <v>605</v>
      </c>
      <c r="J141" s="89" t="s">
        <v>606</v>
      </c>
      <c r="K141" s="88">
        <v>-8480.5</v>
      </c>
      <c r="L141" s="88" t="s">
        <v>317</v>
      </c>
      <c r="M141" s="89" t="s">
        <v>293</v>
      </c>
      <c r="N141" s="89"/>
      <c r="O141" s="90" t="s">
        <v>442</v>
      </c>
      <c r="P141" s="90" t="s">
        <v>602</v>
      </c>
    </row>
    <row r="142" spans="1:16" ht="12.75" customHeight="1" x14ac:dyDescent="0.2">
      <c r="A142" s="34" t="str">
        <f t="shared" si="12"/>
        <v> BBS 15 </v>
      </c>
      <c r="B142" s="12" t="str">
        <f t="shared" si="13"/>
        <v>II</v>
      </c>
      <c r="C142" s="34">
        <f t="shared" si="14"/>
        <v>42159.563000000002</v>
      </c>
      <c r="D142" t="str">
        <f t="shared" si="15"/>
        <v>vis</v>
      </c>
      <c r="E142">
        <f>VLOOKUP(C142,Active!C$21:E$958,3,FALSE)</f>
        <v>-8477.5137079767737</v>
      </c>
      <c r="F142" s="12" t="s">
        <v>277</v>
      </c>
      <c r="G142" t="str">
        <f t="shared" si="16"/>
        <v>42159.563</v>
      </c>
      <c r="H142" s="34">
        <f t="shared" si="17"/>
        <v>-8477.5</v>
      </c>
      <c r="I142" s="88" t="s">
        <v>607</v>
      </c>
      <c r="J142" s="89" t="s">
        <v>608</v>
      </c>
      <c r="K142" s="88">
        <v>-8477.5</v>
      </c>
      <c r="L142" s="88" t="s">
        <v>324</v>
      </c>
      <c r="M142" s="89" t="s">
        <v>293</v>
      </c>
      <c r="N142" s="89"/>
      <c r="O142" s="90" t="s">
        <v>321</v>
      </c>
      <c r="P142" s="90" t="s">
        <v>602</v>
      </c>
    </row>
    <row r="143" spans="1:16" ht="12.75" customHeight="1" x14ac:dyDescent="0.2">
      <c r="A143" s="34" t="str">
        <f t="shared" si="12"/>
        <v> BBS 15 </v>
      </c>
      <c r="B143" s="12" t="str">
        <f t="shared" si="13"/>
        <v>II</v>
      </c>
      <c r="C143" s="34">
        <f t="shared" si="14"/>
        <v>42179.565000000002</v>
      </c>
      <c r="D143" t="str">
        <f t="shared" si="15"/>
        <v>vis</v>
      </c>
      <c r="E143">
        <f>VLOOKUP(C143,Active!C$21:E$958,3,FALSE)</f>
        <v>-8419.5019428648138</v>
      </c>
      <c r="F143" s="12" t="s">
        <v>277</v>
      </c>
      <c r="G143" t="str">
        <f t="shared" si="16"/>
        <v>42179.565</v>
      </c>
      <c r="H143" s="34">
        <f t="shared" si="17"/>
        <v>-8419.5</v>
      </c>
      <c r="I143" s="88" t="s">
        <v>609</v>
      </c>
      <c r="J143" s="89" t="s">
        <v>610</v>
      </c>
      <c r="K143" s="88">
        <v>-8419.5</v>
      </c>
      <c r="L143" s="88" t="s">
        <v>280</v>
      </c>
      <c r="M143" s="89" t="s">
        <v>293</v>
      </c>
      <c r="N143" s="89"/>
      <c r="O143" s="90" t="s">
        <v>321</v>
      </c>
      <c r="P143" s="90" t="s">
        <v>602</v>
      </c>
    </row>
    <row r="144" spans="1:16" ht="12.75" customHeight="1" x14ac:dyDescent="0.2">
      <c r="A144" s="34" t="str">
        <f t="shared" si="12"/>
        <v> BBS 15 </v>
      </c>
      <c r="B144" s="12" t="str">
        <f t="shared" si="13"/>
        <v>I</v>
      </c>
      <c r="C144" s="34">
        <f t="shared" si="14"/>
        <v>42180.427000000003</v>
      </c>
      <c r="D144" t="str">
        <f t="shared" si="15"/>
        <v>vis</v>
      </c>
      <c r="E144">
        <f>VLOOKUP(C144,Active!C$21:E$958,3,FALSE)</f>
        <v>-8417.0018857941923</v>
      </c>
      <c r="F144" s="12" t="s">
        <v>277</v>
      </c>
      <c r="G144" t="str">
        <f t="shared" si="16"/>
        <v>42180.427</v>
      </c>
      <c r="H144" s="34">
        <f t="shared" si="17"/>
        <v>-8417</v>
      </c>
      <c r="I144" s="88" t="s">
        <v>611</v>
      </c>
      <c r="J144" s="89" t="s">
        <v>612</v>
      </c>
      <c r="K144" s="88">
        <v>-8417</v>
      </c>
      <c r="L144" s="88" t="s">
        <v>280</v>
      </c>
      <c r="M144" s="89" t="s">
        <v>293</v>
      </c>
      <c r="N144" s="89"/>
      <c r="O144" s="90" t="s">
        <v>442</v>
      </c>
      <c r="P144" s="90" t="s">
        <v>602</v>
      </c>
    </row>
    <row r="145" spans="1:16" ht="12.75" customHeight="1" x14ac:dyDescent="0.2">
      <c r="A145" s="34" t="str">
        <f t="shared" si="12"/>
        <v> BBS 15 </v>
      </c>
      <c r="B145" s="12" t="str">
        <f t="shared" si="13"/>
        <v>II</v>
      </c>
      <c r="C145" s="34">
        <f t="shared" si="14"/>
        <v>42184.387000000002</v>
      </c>
      <c r="D145" t="str">
        <f t="shared" si="15"/>
        <v>vis</v>
      </c>
      <c r="E145">
        <f>VLOOKUP(C145,Active!C$21:E$958,3,FALSE)</f>
        <v>-8405.5167048201256</v>
      </c>
      <c r="F145" s="12" t="s">
        <v>277</v>
      </c>
      <c r="G145" t="str">
        <f t="shared" si="16"/>
        <v>42184.387</v>
      </c>
      <c r="H145" s="34">
        <f t="shared" si="17"/>
        <v>-8405.5</v>
      </c>
      <c r="I145" s="88" t="s">
        <v>613</v>
      </c>
      <c r="J145" s="89" t="s">
        <v>614</v>
      </c>
      <c r="K145" s="88">
        <v>-8405.5</v>
      </c>
      <c r="L145" s="88" t="s">
        <v>356</v>
      </c>
      <c r="M145" s="89" t="s">
        <v>293</v>
      </c>
      <c r="N145" s="89"/>
      <c r="O145" s="90" t="s">
        <v>442</v>
      </c>
      <c r="P145" s="90" t="s">
        <v>602</v>
      </c>
    </row>
    <row r="146" spans="1:16" ht="12.75" customHeight="1" x14ac:dyDescent="0.2">
      <c r="A146" s="34" t="str">
        <f t="shared" si="12"/>
        <v> BBS 15 </v>
      </c>
      <c r="B146" s="12" t="str">
        <f t="shared" si="13"/>
        <v>II</v>
      </c>
      <c r="C146" s="34">
        <f t="shared" si="14"/>
        <v>42186.459000000003</v>
      </c>
      <c r="D146" t="str">
        <f t="shared" si="15"/>
        <v>vis</v>
      </c>
      <c r="E146">
        <f>VLOOKUP(C146,Active!C$21:E$958,3,FALSE)</f>
        <v>-8399.507286896318</v>
      </c>
      <c r="F146" s="12" t="s">
        <v>277</v>
      </c>
      <c r="G146" t="str">
        <f t="shared" si="16"/>
        <v>42186.459</v>
      </c>
      <c r="H146" s="34">
        <f t="shared" si="17"/>
        <v>-8399.5</v>
      </c>
      <c r="I146" s="88" t="s">
        <v>615</v>
      </c>
      <c r="J146" s="89" t="s">
        <v>616</v>
      </c>
      <c r="K146" s="88">
        <v>-8399.5</v>
      </c>
      <c r="L146" s="88" t="s">
        <v>320</v>
      </c>
      <c r="M146" s="89" t="s">
        <v>293</v>
      </c>
      <c r="N146" s="89"/>
      <c r="O146" s="90" t="s">
        <v>411</v>
      </c>
      <c r="P146" s="90" t="s">
        <v>602</v>
      </c>
    </row>
    <row r="147" spans="1:16" ht="12.75" customHeight="1" x14ac:dyDescent="0.2">
      <c r="A147" s="34" t="str">
        <f t="shared" si="12"/>
        <v> BBS 16 </v>
      </c>
      <c r="B147" s="12" t="str">
        <f t="shared" si="13"/>
        <v>I</v>
      </c>
      <c r="C147" s="34">
        <f t="shared" si="14"/>
        <v>42201.457000000002</v>
      </c>
      <c r="D147" t="str">
        <f t="shared" si="15"/>
        <v>vis</v>
      </c>
      <c r="E147">
        <f>VLOOKUP(C147,Active!C$21:E$958,3,FALSE)</f>
        <v>-8356.0086141061402</v>
      </c>
      <c r="F147" s="12" t="s">
        <v>277</v>
      </c>
      <c r="G147" t="str">
        <f t="shared" si="16"/>
        <v>42201.457</v>
      </c>
      <c r="H147" s="34">
        <f t="shared" si="17"/>
        <v>-8356</v>
      </c>
      <c r="I147" s="88" t="s">
        <v>617</v>
      </c>
      <c r="J147" s="89" t="s">
        <v>618</v>
      </c>
      <c r="K147" s="88">
        <v>-8356</v>
      </c>
      <c r="L147" s="88" t="s">
        <v>320</v>
      </c>
      <c r="M147" s="89" t="s">
        <v>293</v>
      </c>
      <c r="N147" s="89"/>
      <c r="O147" s="90" t="s">
        <v>411</v>
      </c>
      <c r="P147" s="90" t="s">
        <v>84</v>
      </c>
    </row>
    <row r="148" spans="1:16" ht="12.75" customHeight="1" x14ac:dyDescent="0.2">
      <c r="A148" s="34" t="str">
        <f t="shared" si="12"/>
        <v> BBS 16 </v>
      </c>
      <c r="B148" s="12" t="str">
        <f t="shared" si="13"/>
        <v>I</v>
      </c>
      <c r="C148" s="34">
        <f t="shared" si="14"/>
        <v>42201.46</v>
      </c>
      <c r="D148" t="str">
        <f t="shared" si="15"/>
        <v>vis</v>
      </c>
      <c r="E148">
        <f>VLOOKUP(C148,Active!C$21:E$958,3,FALSE)</f>
        <v>-8355.9999132114717</v>
      </c>
      <c r="F148" s="12" t="s">
        <v>277</v>
      </c>
      <c r="G148" t="str">
        <f t="shared" si="16"/>
        <v>42201.460</v>
      </c>
      <c r="H148" s="34">
        <f t="shared" si="17"/>
        <v>-8356</v>
      </c>
      <c r="I148" s="88" t="s">
        <v>619</v>
      </c>
      <c r="J148" s="89" t="s">
        <v>620</v>
      </c>
      <c r="K148" s="88">
        <v>-8356</v>
      </c>
      <c r="L148" s="88" t="s">
        <v>434</v>
      </c>
      <c r="M148" s="89" t="s">
        <v>293</v>
      </c>
      <c r="N148" s="89"/>
      <c r="O148" s="90" t="s">
        <v>442</v>
      </c>
      <c r="P148" s="90" t="s">
        <v>84</v>
      </c>
    </row>
    <row r="149" spans="1:16" ht="12.75" customHeight="1" x14ac:dyDescent="0.2">
      <c r="A149" s="34" t="str">
        <f t="shared" si="12"/>
        <v> BBS 16 </v>
      </c>
      <c r="B149" s="12" t="str">
        <f t="shared" si="13"/>
        <v>I</v>
      </c>
      <c r="C149" s="34">
        <f t="shared" si="14"/>
        <v>42202.491999999998</v>
      </c>
      <c r="D149" t="str">
        <f t="shared" si="15"/>
        <v>vis</v>
      </c>
      <c r="E149">
        <f>VLOOKUP(C149,Active!C$21:E$958,3,FALSE)</f>
        <v>-8353.0068054424737</v>
      </c>
      <c r="F149" s="12" t="s">
        <v>277</v>
      </c>
      <c r="G149" t="str">
        <f t="shared" si="16"/>
        <v>42202.492</v>
      </c>
      <c r="H149" s="34">
        <f t="shared" si="17"/>
        <v>-8353</v>
      </c>
      <c r="I149" s="88" t="s">
        <v>621</v>
      </c>
      <c r="J149" s="89" t="s">
        <v>622</v>
      </c>
      <c r="K149" s="88">
        <v>-8353</v>
      </c>
      <c r="L149" s="88" t="s">
        <v>317</v>
      </c>
      <c r="M149" s="89" t="s">
        <v>293</v>
      </c>
      <c r="N149" s="89"/>
      <c r="O149" s="90" t="s">
        <v>321</v>
      </c>
      <c r="P149" s="90" t="s">
        <v>84</v>
      </c>
    </row>
    <row r="150" spans="1:16" ht="12.75" customHeight="1" x14ac:dyDescent="0.2">
      <c r="A150" s="34" t="str">
        <f t="shared" si="12"/>
        <v> BBS 16 </v>
      </c>
      <c r="B150" s="12" t="str">
        <f t="shared" si="13"/>
        <v>II</v>
      </c>
      <c r="C150" s="34">
        <f t="shared" si="14"/>
        <v>42215.417999999998</v>
      </c>
      <c r="D150" t="str">
        <f t="shared" si="15"/>
        <v>vis</v>
      </c>
      <c r="E150">
        <f>VLOOKUP(C150,Active!C$21:E$958,3,FALSE)</f>
        <v>-8315.5175505761035</v>
      </c>
      <c r="F150" s="12" t="s">
        <v>277</v>
      </c>
      <c r="G150" t="str">
        <f t="shared" si="16"/>
        <v>42215.418</v>
      </c>
      <c r="H150" s="34">
        <f t="shared" si="17"/>
        <v>-8315.5</v>
      </c>
      <c r="I150" s="88" t="s">
        <v>623</v>
      </c>
      <c r="J150" s="89" t="s">
        <v>624</v>
      </c>
      <c r="K150" s="88">
        <v>-8315.5</v>
      </c>
      <c r="L150" s="88" t="s">
        <v>356</v>
      </c>
      <c r="M150" s="89" t="s">
        <v>293</v>
      </c>
      <c r="N150" s="89"/>
      <c r="O150" s="90" t="s">
        <v>411</v>
      </c>
      <c r="P150" s="90" t="s">
        <v>84</v>
      </c>
    </row>
    <row r="151" spans="1:16" ht="12.75" customHeight="1" x14ac:dyDescent="0.2">
      <c r="A151" s="34" t="str">
        <f t="shared" si="12"/>
        <v> BBS 16 </v>
      </c>
      <c r="B151" s="12" t="str">
        <f t="shared" si="13"/>
        <v>I</v>
      </c>
      <c r="C151" s="34">
        <f t="shared" si="14"/>
        <v>42241.453999999998</v>
      </c>
      <c r="D151" t="str">
        <f t="shared" si="15"/>
        <v>vis</v>
      </c>
      <c r="E151">
        <f>VLOOKUP(C151,Active!C$21:E$958,3,FALSE)</f>
        <v>-8240.0053859698164</v>
      </c>
      <c r="F151" s="12" t="s">
        <v>277</v>
      </c>
      <c r="G151" t="str">
        <f t="shared" si="16"/>
        <v>42241.454</v>
      </c>
      <c r="H151" s="34">
        <f t="shared" si="17"/>
        <v>-8240</v>
      </c>
      <c r="I151" s="88" t="s">
        <v>625</v>
      </c>
      <c r="J151" s="89" t="s">
        <v>626</v>
      </c>
      <c r="K151" s="88">
        <v>-8240</v>
      </c>
      <c r="L151" s="88" t="s">
        <v>317</v>
      </c>
      <c r="M151" s="89" t="s">
        <v>293</v>
      </c>
      <c r="N151" s="89"/>
      <c r="O151" s="90" t="s">
        <v>411</v>
      </c>
      <c r="P151" s="90" t="s">
        <v>84</v>
      </c>
    </row>
    <row r="152" spans="1:16" ht="12.75" customHeight="1" x14ac:dyDescent="0.2">
      <c r="A152" s="34" t="str">
        <f t="shared" si="12"/>
        <v> BBS 16 </v>
      </c>
      <c r="B152" s="12" t="str">
        <f t="shared" si="13"/>
        <v>I</v>
      </c>
      <c r="C152" s="34">
        <f t="shared" si="14"/>
        <v>42241.457999999999</v>
      </c>
      <c r="D152" t="str">
        <f t="shared" si="15"/>
        <v>vis</v>
      </c>
      <c r="E152">
        <f>VLOOKUP(C152,Active!C$21:E$958,3,FALSE)</f>
        <v>-8239.9937847769106</v>
      </c>
      <c r="F152" s="12" t="s">
        <v>277</v>
      </c>
      <c r="G152" t="str">
        <f t="shared" si="16"/>
        <v>42241.458</v>
      </c>
      <c r="H152" s="34">
        <f t="shared" si="17"/>
        <v>-8240</v>
      </c>
      <c r="I152" s="88" t="s">
        <v>627</v>
      </c>
      <c r="J152" s="89" t="s">
        <v>628</v>
      </c>
      <c r="K152" s="88">
        <v>-8240</v>
      </c>
      <c r="L152" s="88" t="s">
        <v>379</v>
      </c>
      <c r="M152" s="89" t="s">
        <v>293</v>
      </c>
      <c r="N152" s="89"/>
      <c r="O152" s="90" t="s">
        <v>294</v>
      </c>
      <c r="P152" s="90" t="s">
        <v>84</v>
      </c>
    </row>
    <row r="153" spans="1:16" ht="12.75" customHeight="1" x14ac:dyDescent="0.2">
      <c r="A153" s="34" t="str">
        <f t="shared" si="12"/>
        <v> BBS 16 </v>
      </c>
      <c r="B153" s="12" t="str">
        <f t="shared" si="13"/>
        <v>I</v>
      </c>
      <c r="C153" s="34">
        <f t="shared" si="14"/>
        <v>42251.445</v>
      </c>
      <c r="D153" t="str">
        <f t="shared" si="15"/>
        <v>vis</v>
      </c>
      <c r="E153">
        <f>VLOOKUP(C153,Active!C$21:E$958,3,FALSE)</f>
        <v>-8211.028506396091</v>
      </c>
      <c r="F153" s="12" t="s">
        <v>277</v>
      </c>
      <c r="G153" t="str">
        <f t="shared" si="16"/>
        <v>42251.445</v>
      </c>
      <c r="H153" s="34">
        <f t="shared" si="17"/>
        <v>-8211</v>
      </c>
      <c r="I153" s="88" t="s">
        <v>629</v>
      </c>
      <c r="J153" s="89" t="s">
        <v>630</v>
      </c>
      <c r="K153" s="88">
        <v>-8211</v>
      </c>
      <c r="L153" s="88" t="s">
        <v>305</v>
      </c>
      <c r="M153" s="89" t="s">
        <v>293</v>
      </c>
      <c r="N153" s="89"/>
      <c r="O153" s="90" t="s">
        <v>294</v>
      </c>
      <c r="P153" s="90" t="s">
        <v>84</v>
      </c>
    </row>
    <row r="154" spans="1:16" ht="12.75" customHeight="1" x14ac:dyDescent="0.2">
      <c r="A154" s="34" t="str">
        <f t="shared" si="12"/>
        <v> BBS 16 </v>
      </c>
      <c r="B154" s="12" t="str">
        <f t="shared" si="13"/>
        <v>II</v>
      </c>
      <c r="C154" s="34">
        <f t="shared" si="14"/>
        <v>42255.413999999997</v>
      </c>
      <c r="D154" t="str">
        <f t="shared" si="15"/>
        <v>vis</v>
      </c>
      <c r="E154">
        <f>VLOOKUP(C154,Active!C$21:E$958,3,FALSE)</f>
        <v>-8199.5172227379953</v>
      </c>
      <c r="F154" s="12" t="s">
        <v>277</v>
      </c>
      <c r="G154" t="str">
        <f t="shared" si="16"/>
        <v>42255.414</v>
      </c>
      <c r="H154" s="34">
        <f t="shared" si="17"/>
        <v>-8199.5</v>
      </c>
      <c r="I154" s="88" t="s">
        <v>631</v>
      </c>
      <c r="J154" s="89" t="s">
        <v>632</v>
      </c>
      <c r="K154" s="88">
        <v>-8199.5</v>
      </c>
      <c r="L154" s="88" t="s">
        <v>356</v>
      </c>
      <c r="M154" s="89" t="s">
        <v>293</v>
      </c>
      <c r="N154" s="89"/>
      <c r="O154" s="90" t="s">
        <v>294</v>
      </c>
      <c r="P154" s="90" t="s">
        <v>84</v>
      </c>
    </row>
    <row r="155" spans="1:16" ht="12.75" customHeight="1" x14ac:dyDescent="0.2">
      <c r="A155" s="34" t="str">
        <f t="shared" si="12"/>
        <v> BBS 16 </v>
      </c>
      <c r="B155" s="12" t="str">
        <f t="shared" si="13"/>
        <v>II</v>
      </c>
      <c r="C155" s="34">
        <f t="shared" si="14"/>
        <v>42255.425999999999</v>
      </c>
      <c r="D155" t="str">
        <f t="shared" si="15"/>
        <v>vis</v>
      </c>
      <c r="E155">
        <f>VLOOKUP(C155,Active!C$21:E$958,3,FALSE)</f>
        <v>-8199.4824191592797</v>
      </c>
      <c r="F155" s="12" t="s">
        <v>277</v>
      </c>
      <c r="G155" t="str">
        <f t="shared" si="16"/>
        <v>42255.426</v>
      </c>
      <c r="H155" s="34">
        <f t="shared" si="17"/>
        <v>-8199.5</v>
      </c>
      <c r="I155" s="88" t="s">
        <v>633</v>
      </c>
      <c r="J155" s="89" t="s">
        <v>634</v>
      </c>
      <c r="K155" s="88">
        <v>-8199.5</v>
      </c>
      <c r="L155" s="88" t="s">
        <v>410</v>
      </c>
      <c r="M155" s="89" t="s">
        <v>293</v>
      </c>
      <c r="N155" s="89"/>
      <c r="O155" s="90" t="s">
        <v>442</v>
      </c>
      <c r="P155" s="90" t="s">
        <v>84</v>
      </c>
    </row>
    <row r="156" spans="1:16" ht="12.75" customHeight="1" x14ac:dyDescent="0.2">
      <c r="A156" s="34" t="str">
        <f t="shared" si="12"/>
        <v> BBS 17 </v>
      </c>
      <c r="B156" s="12" t="str">
        <f t="shared" si="13"/>
        <v>I</v>
      </c>
      <c r="C156" s="34">
        <f t="shared" si="14"/>
        <v>42262.498</v>
      </c>
      <c r="D156" t="str">
        <f t="shared" si="15"/>
        <v>vis</v>
      </c>
      <c r="E156">
        <f>VLOOKUP(C156,Active!C$21:E$958,3,FALSE)</f>
        <v>-8178.9715101065958</v>
      </c>
      <c r="F156" s="12" t="s">
        <v>277</v>
      </c>
      <c r="G156" t="str">
        <f t="shared" si="16"/>
        <v>42262.498</v>
      </c>
      <c r="H156" s="34">
        <f t="shared" si="17"/>
        <v>-8179</v>
      </c>
      <c r="I156" s="88" t="s">
        <v>635</v>
      </c>
      <c r="J156" s="89" t="s">
        <v>636</v>
      </c>
      <c r="K156" s="88">
        <v>-8179</v>
      </c>
      <c r="L156" s="88" t="s">
        <v>330</v>
      </c>
      <c r="M156" s="89" t="s">
        <v>293</v>
      </c>
      <c r="N156" s="89"/>
      <c r="O156" s="90" t="s">
        <v>321</v>
      </c>
      <c r="P156" s="90" t="s">
        <v>637</v>
      </c>
    </row>
    <row r="157" spans="1:16" ht="12.75" customHeight="1" x14ac:dyDescent="0.2">
      <c r="A157" s="34" t="str">
        <f t="shared" si="12"/>
        <v> BBS 17 </v>
      </c>
      <c r="B157" s="12" t="str">
        <f t="shared" si="13"/>
        <v>II</v>
      </c>
      <c r="C157" s="34">
        <f t="shared" si="14"/>
        <v>42263.375999999997</v>
      </c>
      <c r="D157" t="str">
        <f t="shared" si="15"/>
        <v>vis</v>
      </c>
      <c r="E157">
        <f>VLOOKUP(C157,Active!C$21:E$958,3,FALSE)</f>
        <v>-8176.4250482643738</v>
      </c>
      <c r="F157" s="12" t="s">
        <v>277</v>
      </c>
      <c r="G157" t="str">
        <f t="shared" si="16"/>
        <v>42263.376</v>
      </c>
      <c r="H157" s="34">
        <f t="shared" si="17"/>
        <v>-8176.5</v>
      </c>
      <c r="I157" s="88" t="s">
        <v>638</v>
      </c>
      <c r="J157" s="89" t="s">
        <v>639</v>
      </c>
      <c r="K157" s="88">
        <v>-8176.5</v>
      </c>
      <c r="L157" s="88" t="s">
        <v>640</v>
      </c>
      <c r="M157" s="89" t="s">
        <v>293</v>
      </c>
      <c r="N157" s="89"/>
      <c r="O157" s="90" t="s">
        <v>442</v>
      </c>
      <c r="P157" s="90" t="s">
        <v>637</v>
      </c>
    </row>
    <row r="158" spans="1:16" ht="12.75" customHeight="1" x14ac:dyDescent="0.2">
      <c r="A158" s="34" t="str">
        <f t="shared" si="12"/>
        <v> BBS 17 </v>
      </c>
      <c r="B158" s="12" t="str">
        <f t="shared" si="13"/>
        <v>II</v>
      </c>
      <c r="C158" s="34">
        <f t="shared" si="14"/>
        <v>42266.461000000003</v>
      </c>
      <c r="D158" t="str">
        <f t="shared" si="15"/>
        <v>vis</v>
      </c>
      <c r="E158">
        <f>VLOOKUP(C158,Active!C$21:E$958,3,FALSE)</f>
        <v>-8167.4776282378389</v>
      </c>
      <c r="F158" s="12" t="s">
        <v>277</v>
      </c>
      <c r="G158" t="str">
        <f t="shared" si="16"/>
        <v>42266.461</v>
      </c>
      <c r="H158" s="34">
        <f t="shared" si="17"/>
        <v>-8167.5</v>
      </c>
      <c r="I158" s="88" t="s">
        <v>641</v>
      </c>
      <c r="J158" s="89" t="s">
        <v>642</v>
      </c>
      <c r="K158" s="88">
        <v>-8167.5</v>
      </c>
      <c r="L158" s="88" t="s">
        <v>347</v>
      </c>
      <c r="M158" s="89" t="s">
        <v>293</v>
      </c>
      <c r="N158" s="89"/>
      <c r="O158" s="90" t="s">
        <v>411</v>
      </c>
      <c r="P158" s="90" t="s">
        <v>637</v>
      </c>
    </row>
    <row r="159" spans="1:16" ht="12.75" customHeight="1" x14ac:dyDescent="0.2">
      <c r="A159" s="34" t="str">
        <f t="shared" si="12"/>
        <v> BBS 17 </v>
      </c>
      <c r="B159" s="12" t="str">
        <f t="shared" si="13"/>
        <v>II</v>
      </c>
      <c r="C159" s="34">
        <f t="shared" si="14"/>
        <v>42275.415999999997</v>
      </c>
      <c r="D159" t="str">
        <f t="shared" si="15"/>
        <v>vis</v>
      </c>
      <c r="E159">
        <f>VLOOKUP(C159,Active!C$21:E$958,3,FALSE)</f>
        <v>-8141.5054576260363</v>
      </c>
      <c r="F159" s="12" t="s">
        <v>277</v>
      </c>
      <c r="G159" t="str">
        <f t="shared" si="16"/>
        <v>42275.416</v>
      </c>
      <c r="H159" s="34">
        <f t="shared" si="17"/>
        <v>-8141.5</v>
      </c>
      <c r="I159" s="88" t="s">
        <v>643</v>
      </c>
      <c r="J159" s="89" t="s">
        <v>644</v>
      </c>
      <c r="K159" s="88">
        <v>-8141.5</v>
      </c>
      <c r="L159" s="88" t="s">
        <v>317</v>
      </c>
      <c r="M159" s="89" t="s">
        <v>293</v>
      </c>
      <c r="N159" s="89"/>
      <c r="O159" s="90" t="s">
        <v>411</v>
      </c>
      <c r="P159" s="90" t="s">
        <v>637</v>
      </c>
    </row>
    <row r="160" spans="1:16" ht="12.75" customHeight="1" x14ac:dyDescent="0.2">
      <c r="A160" s="34" t="str">
        <f t="shared" si="12"/>
        <v> BBS 17 </v>
      </c>
      <c r="B160" s="12" t="str">
        <f t="shared" si="13"/>
        <v>II</v>
      </c>
      <c r="C160" s="34">
        <f t="shared" si="14"/>
        <v>42303.341999999997</v>
      </c>
      <c r="D160" t="str">
        <f t="shared" si="15"/>
        <v>vis</v>
      </c>
      <c r="E160">
        <f>VLOOKUP(C160,Active!C$21:E$958,3,FALSE)</f>
        <v>-8060.5117293730364</v>
      </c>
      <c r="F160" s="12" t="s">
        <v>277</v>
      </c>
      <c r="G160" t="str">
        <f t="shared" si="16"/>
        <v>42303.342</v>
      </c>
      <c r="H160" s="34">
        <f t="shared" si="17"/>
        <v>-8060.5</v>
      </c>
      <c r="I160" s="88" t="s">
        <v>645</v>
      </c>
      <c r="J160" s="89" t="s">
        <v>646</v>
      </c>
      <c r="K160" s="88">
        <v>-8060.5</v>
      </c>
      <c r="L160" s="88" t="s">
        <v>427</v>
      </c>
      <c r="M160" s="89" t="s">
        <v>293</v>
      </c>
      <c r="N160" s="89"/>
      <c r="O160" s="90" t="s">
        <v>294</v>
      </c>
      <c r="P160" s="90" t="s">
        <v>637</v>
      </c>
    </row>
    <row r="161" spans="1:16" ht="12.75" customHeight="1" x14ac:dyDescent="0.2">
      <c r="A161" s="34" t="str">
        <f t="shared" si="12"/>
        <v> BBS 17 </v>
      </c>
      <c r="B161" s="12" t="str">
        <f t="shared" si="13"/>
        <v>II</v>
      </c>
      <c r="C161" s="34">
        <f t="shared" si="14"/>
        <v>42303.349000000002</v>
      </c>
      <c r="D161" t="str">
        <f t="shared" si="15"/>
        <v>vis</v>
      </c>
      <c r="E161">
        <f>VLOOKUP(C161,Active!C$21:E$958,3,FALSE)</f>
        <v>-8060.4914272854412</v>
      </c>
      <c r="F161" s="12" t="s">
        <v>277</v>
      </c>
      <c r="G161" t="str">
        <f t="shared" si="16"/>
        <v>42303.349</v>
      </c>
      <c r="H161" s="34">
        <f t="shared" si="17"/>
        <v>-8060.5</v>
      </c>
      <c r="I161" s="88" t="s">
        <v>647</v>
      </c>
      <c r="J161" s="89" t="s">
        <v>648</v>
      </c>
      <c r="K161" s="88">
        <v>-8060.5</v>
      </c>
      <c r="L161" s="88" t="s">
        <v>327</v>
      </c>
      <c r="M161" s="89" t="s">
        <v>293</v>
      </c>
      <c r="N161" s="89"/>
      <c r="O161" s="90" t="s">
        <v>411</v>
      </c>
      <c r="P161" s="90" t="s">
        <v>637</v>
      </c>
    </row>
    <row r="162" spans="1:16" ht="12.75" customHeight="1" x14ac:dyDescent="0.2">
      <c r="A162" s="34" t="str">
        <f t="shared" si="12"/>
        <v> BBS 21 </v>
      </c>
      <c r="B162" s="12" t="str">
        <f t="shared" si="13"/>
        <v>II</v>
      </c>
      <c r="C162" s="34">
        <f t="shared" si="14"/>
        <v>42461.607000000004</v>
      </c>
      <c r="D162" t="str">
        <f t="shared" si="15"/>
        <v>vis</v>
      </c>
      <c r="E162">
        <f>VLOOKUP(C162,Active!C$21:E$958,3,FALSE)</f>
        <v>-7601.4960306706835</v>
      </c>
      <c r="F162" s="12" t="s">
        <v>277</v>
      </c>
      <c r="G162" t="str">
        <f t="shared" si="16"/>
        <v>42461.607</v>
      </c>
      <c r="H162" s="34">
        <f t="shared" si="17"/>
        <v>-7601.5</v>
      </c>
      <c r="I162" s="88" t="s">
        <v>649</v>
      </c>
      <c r="J162" s="89" t="s">
        <v>650</v>
      </c>
      <c r="K162" s="88">
        <v>-7601.5</v>
      </c>
      <c r="L162" s="88" t="s">
        <v>302</v>
      </c>
      <c r="M162" s="89" t="s">
        <v>293</v>
      </c>
      <c r="N162" s="89"/>
      <c r="O162" s="90" t="s">
        <v>321</v>
      </c>
      <c r="P162" s="90" t="s">
        <v>651</v>
      </c>
    </row>
    <row r="163" spans="1:16" ht="12.75" customHeight="1" x14ac:dyDescent="0.2">
      <c r="A163" s="34" t="str">
        <f t="shared" si="12"/>
        <v> BBS 21 </v>
      </c>
      <c r="B163" s="12" t="str">
        <f t="shared" si="13"/>
        <v>I</v>
      </c>
      <c r="C163" s="34">
        <f t="shared" si="14"/>
        <v>42468.675999999999</v>
      </c>
      <c r="D163" t="str">
        <f t="shared" si="15"/>
        <v>vis</v>
      </c>
      <c r="E163">
        <f>VLOOKUP(C163,Active!C$21:E$958,3,FALSE)</f>
        <v>-7580.9938225126898</v>
      </c>
      <c r="F163" s="12" t="s">
        <v>277</v>
      </c>
      <c r="G163" t="str">
        <f t="shared" si="16"/>
        <v>42468.676</v>
      </c>
      <c r="H163" s="34">
        <f t="shared" si="17"/>
        <v>-7581</v>
      </c>
      <c r="I163" s="88" t="s">
        <v>652</v>
      </c>
      <c r="J163" s="89" t="s">
        <v>653</v>
      </c>
      <c r="K163" s="88">
        <v>-7581</v>
      </c>
      <c r="L163" s="88" t="s">
        <v>379</v>
      </c>
      <c r="M163" s="89" t="s">
        <v>293</v>
      </c>
      <c r="N163" s="89"/>
      <c r="O163" s="90" t="s">
        <v>321</v>
      </c>
      <c r="P163" s="90" t="s">
        <v>651</v>
      </c>
    </row>
    <row r="164" spans="1:16" ht="12.75" customHeight="1" x14ac:dyDescent="0.2">
      <c r="A164" s="34" t="str">
        <f t="shared" si="12"/>
        <v> BBS 21 </v>
      </c>
      <c r="B164" s="12" t="str">
        <f t="shared" si="13"/>
        <v>II</v>
      </c>
      <c r="C164" s="34">
        <f t="shared" si="14"/>
        <v>42473.67</v>
      </c>
      <c r="D164" t="str">
        <f t="shared" si="15"/>
        <v>vis</v>
      </c>
      <c r="E164">
        <f>VLOOKUP(C164,Active!C$21:E$958,3,FALSE)</f>
        <v>-7566.5097331731713</v>
      </c>
      <c r="F164" s="12" t="s">
        <v>277</v>
      </c>
      <c r="G164" t="str">
        <f t="shared" si="16"/>
        <v>42473.670</v>
      </c>
      <c r="H164" s="34">
        <f t="shared" si="17"/>
        <v>-7566.5</v>
      </c>
      <c r="I164" s="88" t="s">
        <v>654</v>
      </c>
      <c r="J164" s="89" t="s">
        <v>655</v>
      </c>
      <c r="K164" s="88">
        <v>-7566.5</v>
      </c>
      <c r="L164" s="88" t="s">
        <v>320</v>
      </c>
      <c r="M164" s="89" t="s">
        <v>293</v>
      </c>
      <c r="N164" s="89"/>
      <c r="O164" s="90" t="s">
        <v>321</v>
      </c>
      <c r="P164" s="90" t="s">
        <v>651</v>
      </c>
    </row>
    <row r="165" spans="1:16" ht="12.75" customHeight="1" x14ac:dyDescent="0.2">
      <c r="A165" s="34" t="str">
        <f t="shared" si="12"/>
        <v> BBS 22 </v>
      </c>
      <c r="B165" s="12" t="str">
        <f t="shared" si="13"/>
        <v>I</v>
      </c>
      <c r="C165" s="34">
        <f t="shared" si="14"/>
        <v>42516.603000000003</v>
      </c>
      <c r="D165" t="str">
        <f t="shared" si="15"/>
        <v>vis</v>
      </c>
      <c r="E165">
        <f>VLOOKUP(C165,Active!C$21:E$958,3,FALSE)</f>
        <v>-7441.9912294459455</v>
      </c>
      <c r="F165" s="12" t="s">
        <v>277</v>
      </c>
      <c r="G165" t="str">
        <f t="shared" si="16"/>
        <v>42516.603</v>
      </c>
      <c r="H165" s="34">
        <f t="shared" si="17"/>
        <v>-7442</v>
      </c>
      <c r="I165" s="88" t="s">
        <v>656</v>
      </c>
      <c r="J165" s="89" t="s">
        <v>657</v>
      </c>
      <c r="K165" s="88">
        <v>-7442</v>
      </c>
      <c r="L165" s="88" t="s">
        <v>327</v>
      </c>
      <c r="M165" s="89" t="s">
        <v>293</v>
      </c>
      <c r="N165" s="89"/>
      <c r="O165" s="90" t="s">
        <v>321</v>
      </c>
      <c r="P165" s="90" t="s">
        <v>658</v>
      </c>
    </row>
    <row r="166" spans="1:16" ht="12.75" customHeight="1" x14ac:dyDescent="0.2">
      <c r="A166" s="34" t="str">
        <f t="shared" si="12"/>
        <v> BBS 22 </v>
      </c>
      <c r="B166" s="12" t="str">
        <f t="shared" si="13"/>
        <v>I</v>
      </c>
      <c r="C166" s="34">
        <f t="shared" si="14"/>
        <v>42524.521000000001</v>
      </c>
      <c r="D166" t="str">
        <f t="shared" si="15"/>
        <v>vis</v>
      </c>
      <c r="E166">
        <f>VLOOKUP(C166,Active!C$21:E$958,3,FALSE)</f>
        <v>-7419.0266680942623</v>
      </c>
      <c r="F166" s="12" t="s">
        <v>277</v>
      </c>
      <c r="G166" t="str">
        <f t="shared" si="16"/>
        <v>42524.521</v>
      </c>
      <c r="H166" s="34">
        <f t="shared" si="17"/>
        <v>-7419</v>
      </c>
      <c r="I166" s="88" t="s">
        <v>659</v>
      </c>
      <c r="J166" s="89" t="s">
        <v>660</v>
      </c>
      <c r="K166" s="88">
        <v>-7419</v>
      </c>
      <c r="L166" s="88" t="s">
        <v>396</v>
      </c>
      <c r="M166" s="89" t="s">
        <v>293</v>
      </c>
      <c r="N166" s="89"/>
      <c r="O166" s="90" t="s">
        <v>321</v>
      </c>
      <c r="P166" s="90" t="s">
        <v>658</v>
      </c>
    </row>
    <row r="167" spans="1:16" ht="12.75" customHeight="1" x14ac:dyDescent="0.2">
      <c r="A167" s="34" t="str">
        <f t="shared" si="12"/>
        <v> BBS 22 </v>
      </c>
      <c r="B167" s="12" t="str">
        <f t="shared" si="13"/>
        <v>II</v>
      </c>
      <c r="C167" s="34">
        <f t="shared" si="14"/>
        <v>42528.495000000003</v>
      </c>
      <c r="D167" t="str">
        <f t="shared" si="15"/>
        <v>vis</v>
      </c>
      <c r="E167">
        <f>VLOOKUP(C167,Active!C$21:E$958,3,FALSE)</f>
        <v>-7407.5008829450253</v>
      </c>
      <c r="F167" s="12" t="s">
        <v>277</v>
      </c>
      <c r="G167" t="str">
        <f t="shared" si="16"/>
        <v>42528.495</v>
      </c>
      <c r="H167" s="34">
        <f t="shared" si="17"/>
        <v>-7407.5</v>
      </c>
      <c r="I167" s="88" t="s">
        <v>661</v>
      </c>
      <c r="J167" s="89" t="s">
        <v>662</v>
      </c>
      <c r="K167" s="88">
        <v>-7407.5</v>
      </c>
      <c r="L167" s="88" t="s">
        <v>453</v>
      </c>
      <c r="M167" s="89" t="s">
        <v>293</v>
      </c>
      <c r="N167" s="89"/>
      <c r="O167" s="90" t="s">
        <v>321</v>
      </c>
      <c r="P167" s="90" t="s">
        <v>658</v>
      </c>
    </row>
    <row r="168" spans="1:16" ht="12.75" customHeight="1" x14ac:dyDescent="0.2">
      <c r="A168" s="34" t="str">
        <f t="shared" si="12"/>
        <v> BBS 22 </v>
      </c>
      <c r="B168" s="12" t="str">
        <f t="shared" si="13"/>
        <v>I</v>
      </c>
      <c r="C168" s="34">
        <f t="shared" si="14"/>
        <v>42532.468000000001</v>
      </c>
      <c r="D168" t="str">
        <f t="shared" si="15"/>
        <v>vis</v>
      </c>
      <c r="E168">
        <f>VLOOKUP(C168,Active!C$21:E$958,3,FALSE)</f>
        <v>-7395.9779980940257</v>
      </c>
      <c r="F168" s="12" t="s">
        <v>277</v>
      </c>
      <c r="G168" t="str">
        <f t="shared" si="16"/>
        <v>42532.468</v>
      </c>
      <c r="H168" s="34">
        <f t="shared" si="17"/>
        <v>-7396</v>
      </c>
      <c r="I168" s="88" t="s">
        <v>663</v>
      </c>
      <c r="J168" s="89" t="s">
        <v>664</v>
      </c>
      <c r="K168" s="88">
        <v>-7396</v>
      </c>
      <c r="L168" s="88" t="s">
        <v>347</v>
      </c>
      <c r="M168" s="89" t="s">
        <v>293</v>
      </c>
      <c r="N168" s="89"/>
      <c r="O168" s="90" t="s">
        <v>411</v>
      </c>
      <c r="P168" s="90" t="s">
        <v>658</v>
      </c>
    </row>
    <row r="169" spans="1:16" ht="12.75" customHeight="1" x14ac:dyDescent="0.2">
      <c r="A169" s="34" t="str">
        <f t="shared" si="12"/>
        <v> BBS 22 </v>
      </c>
      <c r="B169" s="12" t="str">
        <f t="shared" si="13"/>
        <v>II</v>
      </c>
      <c r="C169" s="34">
        <f t="shared" si="14"/>
        <v>42540.571000000004</v>
      </c>
      <c r="D169" t="str">
        <f t="shared" si="15"/>
        <v>vis</v>
      </c>
      <c r="E169">
        <f>VLOOKUP(C169,Active!C$21:E$958,3,FALSE)</f>
        <v>-7372.4768815705602</v>
      </c>
      <c r="F169" s="12" t="s">
        <v>277</v>
      </c>
      <c r="G169" t="str">
        <f t="shared" si="16"/>
        <v>42540.571</v>
      </c>
      <c r="H169" s="34">
        <f t="shared" si="17"/>
        <v>-7372.5</v>
      </c>
      <c r="I169" s="88" t="s">
        <v>665</v>
      </c>
      <c r="J169" s="89" t="s">
        <v>666</v>
      </c>
      <c r="K169" s="88">
        <v>-7372.5</v>
      </c>
      <c r="L169" s="88" t="s">
        <v>347</v>
      </c>
      <c r="M169" s="89" t="s">
        <v>293</v>
      </c>
      <c r="N169" s="89"/>
      <c r="O169" s="90" t="s">
        <v>411</v>
      </c>
      <c r="P169" s="90" t="s">
        <v>658</v>
      </c>
    </row>
    <row r="170" spans="1:16" ht="12.75" customHeight="1" x14ac:dyDescent="0.2">
      <c r="A170" s="34" t="str">
        <f t="shared" si="12"/>
        <v> BBS 22 </v>
      </c>
      <c r="B170" s="12" t="str">
        <f t="shared" si="13"/>
        <v>II</v>
      </c>
      <c r="C170" s="34">
        <f t="shared" si="14"/>
        <v>42546.423999999999</v>
      </c>
      <c r="D170" t="str">
        <f t="shared" si="15"/>
        <v>vis</v>
      </c>
      <c r="E170">
        <f>VLOOKUP(C170,Active!C$21:E$958,3,FALSE)</f>
        <v>-7355.5014360551104</v>
      </c>
      <c r="F170" s="12" t="s">
        <v>277</v>
      </c>
      <c r="G170" t="str">
        <f t="shared" si="16"/>
        <v>42546.424</v>
      </c>
      <c r="H170" s="34">
        <f t="shared" si="17"/>
        <v>-7355.5</v>
      </c>
      <c r="I170" s="88" t="s">
        <v>667</v>
      </c>
      <c r="J170" s="89" t="s">
        <v>668</v>
      </c>
      <c r="K170" s="88">
        <v>-7355.5</v>
      </c>
      <c r="L170" s="88" t="s">
        <v>453</v>
      </c>
      <c r="M170" s="89" t="s">
        <v>293</v>
      </c>
      <c r="N170" s="89"/>
      <c r="O170" s="90" t="s">
        <v>442</v>
      </c>
      <c r="P170" s="90" t="s">
        <v>658</v>
      </c>
    </row>
    <row r="171" spans="1:16" ht="12.75" customHeight="1" x14ac:dyDescent="0.2">
      <c r="A171" s="34" t="str">
        <f t="shared" si="12"/>
        <v> BBS 22 </v>
      </c>
      <c r="B171" s="12" t="str">
        <f t="shared" si="13"/>
        <v>II</v>
      </c>
      <c r="C171" s="34">
        <f t="shared" si="14"/>
        <v>42546.430999999997</v>
      </c>
      <c r="D171" t="str">
        <f t="shared" si="15"/>
        <v>vis</v>
      </c>
      <c r="E171">
        <f>VLOOKUP(C171,Active!C$21:E$958,3,FALSE)</f>
        <v>-7355.4811339675362</v>
      </c>
      <c r="F171" s="12" t="s">
        <v>277</v>
      </c>
      <c r="G171" t="str">
        <f t="shared" si="16"/>
        <v>42546.431</v>
      </c>
      <c r="H171" s="34">
        <f t="shared" si="17"/>
        <v>-7355.5</v>
      </c>
      <c r="I171" s="88" t="s">
        <v>669</v>
      </c>
      <c r="J171" s="89" t="s">
        <v>670</v>
      </c>
      <c r="K171" s="88">
        <v>-7355.5</v>
      </c>
      <c r="L171" s="88" t="s">
        <v>286</v>
      </c>
      <c r="M171" s="89" t="s">
        <v>293</v>
      </c>
      <c r="N171" s="89"/>
      <c r="O171" s="90" t="s">
        <v>411</v>
      </c>
      <c r="P171" s="90" t="s">
        <v>658</v>
      </c>
    </row>
    <row r="172" spans="1:16" ht="12.75" customHeight="1" x14ac:dyDescent="0.2">
      <c r="A172" s="34" t="str">
        <f t="shared" si="12"/>
        <v> BBS 22 </v>
      </c>
      <c r="B172" s="12" t="str">
        <f t="shared" si="13"/>
        <v>I</v>
      </c>
      <c r="C172" s="34">
        <f t="shared" si="14"/>
        <v>42551.428</v>
      </c>
      <c r="D172" t="str">
        <f t="shared" si="15"/>
        <v>vis</v>
      </c>
      <c r="E172">
        <f>VLOOKUP(C172,Active!C$21:E$958,3,FALSE)</f>
        <v>-7340.9883437333283</v>
      </c>
      <c r="F172" s="12" t="s">
        <v>277</v>
      </c>
      <c r="G172" t="str">
        <f t="shared" si="16"/>
        <v>42551.428</v>
      </c>
      <c r="H172" s="34">
        <f t="shared" si="17"/>
        <v>-7341</v>
      </c>
      <c r="I172" s="88" t="s">
        <v>671</v>
      </c>
      <c r="J172" s="89" t="s">
        <v>672</v>
      </c>
      <c r="K172" s="88">
        <v>-7341</v>
      </c>
      <c r="L172" s="88" t="s">
        <v>314</v>
      </c>
      <c r="M172" s="89" t="s">
        <v>293</v>
      </c>
      <c r="N172" s="89"/>
      <c r="O172" s="90" t="s">
        <v>442</v>
      </c>
      <c r="P172" s="90" t="s">
        <v>658</v>
      </c>
    </row>
    <row r="173" spans="1:16" ht="12.75" customHeight="1" x14ac:dyDescent="0.2">
      <c r="A173" s="34" t="str">
        <f t="shared" si="12"/>
        <v> BBS 22 </v>
      </c>
      <c r="B173" s="12" t="str">
        <f t="shared" si="13"/>
        <v>I</v>
      </c>
      <c r="C173" s="34">
        <f t="shared" si="14"/>
        <v>42561.42</v>
      </c>
      <c r="D173" t="str">
        <f t="shared" si="15"/>
        <v>vis</v>
      </c>
      <c r="E173">
        <f>VLOOKUP(C173,Active!C$21:E$958,3,FALSE)</f>
        <v>-7312.0085638613855</v>
      </c>
      <c r="F173" s="12" t="s">
        <v>277</v>
      </c>
      <c r="G173" t="str">
        <f t="shared" si="16"/>
        <v>42561.420</v>
      </c>
      <c r="H173" s="34">
        <f t="shared" si="17"/>
        <v>-7312</v>
      </c>
      <c r="I173" s="88" t="s">
        <v>673</v>
      </c>
      <c r="J173" s="89" t="s">
        <v>674</v>
      </c>
      <c r="K173" s="88">
        <v>-7312</v>
      </c>
      <c r="L173" s="88" t="s">
        <v>320</v>
      </c>
      <c r="M173" s="89" t="s">
        <v>293</v>
      </c>
      <c r="N173" s="89"/>
      <c r="O173" s="90" t="s">
        <v>442</v>
      </c>
      <c r="P173" s="90" t="s">
        <v>658</v>
      </c>
    </row>
    <row r="174" spans="1:16" ht="12.75" customHeight="1" x14ac:dyDescent="0.2">
      <c r="A174" s="34" t="str">
        <f t="shared" si="12"/>
        <v> BBS 22 </v>
      </c>
      <c r="B174" s="12" t="str">
        <f t="shared" si="13"/>
        <v>I</v>
      </c>
      <c r="C174" s="34">
        <f t="shared" si="14"/>
        <v>42561.423999999999</v>
      </c>
      <c r="D174" t="str">
        <f t="shared" si="15"/>
        <v>vis</v>
      </c>
      <c r="E174">
        <f>VLOOKUP(C174,Active!C$21:E$958,3,FALSE)</f>
        <v>-7311.9969626684797</v>
      </c>
      <c r="F174" s="12" t="s">
        <v>277</v>
      </c>
      <c r="G174" t="str">
        <f t="shared" si="16"/>
        <v>42561.424</v>
      </c>
      <c r="H174" s="34">
        <f t="shared" si="17"/>
        <v>-7312</v>
      </c>
      <c r="I174" s="88" t="s">
        <v>675</v>
      </c>
      <c r="J174" s="89" t="s">
        <v>676</v>
      </c>
      <c r="K174" s="88">
        <v>-7312</v>
      </c>
      <c r="L174" s="88" t="s">
        <v>302</v>
      </c>
      <c r="M174" s="89" t="s">
        <v>293</v>
      </c>
      <c r="N174" s="89"/>
      <c r="O174" s="90" t="s">
        <v>411</v>
      </c>
      <c r="P174" s="90" t="s">
        <v>658</v>
      </c>
    </row>
    <row r="175" spans="1:16" ht="12.75" customHeight="1" x14ac:dyDescent="0.2">
      <c r="A175" s="34" t="str">
        <f t="shared" si="12"/>
        <v> BBS 23 </v>
      </c>
      <c r="B175" s="12" t="str">
        <f t="shared" si="13"/>
        <v>I</v>
      </c>
      <c r="C175" s="34">
        <f t="shared" si="14"/>
        <v>42571.421000000002</v>
      </c>
      <c r="D175" t="str">
        <f t="shared" si="15"/>
        <v>vis</v>
      </c>
      <c r="E175">
        <f>VLOOKUP(C175,Active!C$21:E$958,3,FALSE)</f>
        <v>-7283.0026813053955</v>
      </c>
      <c r="F175" s="12" t="s">
        <v>277</v>
      </c>
      <c r="G175" t="str">
        <f t="shared" si="16"/>
        <v>42571.421</v>
      </c>
      <c r="H175" s="34">
        <f t="shared" si="17"/>
        <v>-7283</v>
      </c>
      <c r="I175" s="88" t="s">
        <v>677</v>
      </c>
      <c r="J175" s="89" t="s">
        <v>678</v>
      </c>
      <c r="K175" s="88">
        <v>-7283</v>
      </c>
      <c r="L175" s="88" t="s">
        <v>280</v>
      </c>
      <c r="M175" s="89" t="s">
        <v>293</v>
      </c>
      <c r="N175" s="89"/>
      <c r="O175" s="90" t="s">
        <v>442</v>
      </c>
      <c r="P175" s="90" t="s">
        <v>679</v>
      </c>
    </row>
    <row r="176" spans="1:16" ht="12.75" customHeight="1" x14ac:dyDescent="0.2">
      <c r="A176" s="34" t="str">
        <f t="shared" si="12"/>
        <v> BBS 23 </v>
      </c>
      <c r="B176" s="12" t="str">
        <f t="shared" si="13"/>
        <v>I</v>
      </c>
      <c r="C176" s="34">
        <f t="shared" si="14"/>
        <v>42571.425999999999</v>
      </c>
      <c r="D176" t="str">
        <f t="shared" si="15"/>
        <v>vis</v>
      </c>
      <c r="E176">
        <f>VLOOKUP(C176,Active!C$21:E$958,3,FALSE)</f>
        <v>-7282.9881798142742</v>
      </c>
      <c r="F176" s="12" t="s">
        <v>277</v>
      </c>
      <c r="G176" t="str">
        <f t="shared" si="16"/>
        <v>42571.426</v>
      </c>
      <c r="H176" s="34">
        <f t="shared" si="17"/>
        <v>-7283</v>
      </c>
      <c r="I176" s="88" t="s">
        <v>680</v>
      </c>
      <c r="J176" s="89" t="s">
        <v>681</v>
      </c>
      <c r="K176" s="88">
        <v>-7283</v>
      </c>
      <c r="L176" s="88" t="s">
        <v>314</v>
      </c>
      <c r="M176" s="89" t="s">
        <v>293</v>
      </c>
      <c r="N176" s="89"/>
      <c r="O176" s="90" t="s">
        <v>411</v>
      </c>
      <c r="P176" s="90" t="s">
        <v>679</v>
      </c>
    </row>
    <row r="177" spans="1:16" ht="12.75" customHeight="1" x14ac:dyDescent="0.2">
      <c r="A177" s="34" t="str">
        <f t="shared" si="12"/>
        <v> BBS 23 </v>
      </c>
      <c r="B177" s="12" t="str">
        <f t="shared" si="13"/>
        <v>II</v>
      </c>
      <c r="C177" s="34">
        <f t="shared" si="14"/>
        <v>42578.491000000002</v>
      </c>
      <c r="D177" t="str">
        <f t="shared" si="15"/>
        <v>vis</v>
      </c>
      <c r="E177">
        <f>VLOOKUP(C177,Active!C$21:E$958,3,FALSE)</f>
        <v>-7262.4975728491645</v>
      </c>
      <c r="F177" s="12" t="s">
        <v>277</v>
      </c>
      <c r="G177" t="str">
        <f t="shared" si="16"/>
        <v>42578.491</v>
      </c>
      <c r="H177" s="34">
        <f t="shared" si="17"/>
        <v>-7262.5</v>
      </c>
      <c r="I177" s="88" t="s">
        <v>682</v>
      </c>
      <c r="J177" s="89" t="s">
        <v>683</v>
      </c>
      <c r="K177" s="88">
        <v>-7262.5</v>
      </c>
      <c r="L177" s="88" t="s">
        <v>302</v>
      </c>
      <c r="M177" s="89" t="s">
        <v>293</v>
      </c>
      <c r="N177" s="89"/>
      <c r="O177" s="90" t="s">
        <v>411</v>
      </c>
      <c r="P177" s="90" t="s">
        <v>679</v>
      </c>
    </row>
    <row r="178" spans="1:16" ht="12.75" customHeight="1" x14ac:dyDescent="0.2">
      <c r="A178" s="34" t="str">
        <f t="shared" si="12"/>
        <v> BBS 23 </v>
      </c>
      <c r="B178" s="12" t="str">
        <f t="shared" si="13"/>
        <v>II</v>
      </c>
      <c r="C178" s="34">
        <f t="shared" si="14"/>
        <v>42597.453999999998</v>
      </c>
      <c r="D178" t="str">
        <f t="shared" si="15"/>
        <v>vis</v>
      </c>
      <c r="E178">
        <f>VLOOKUP(C178,Active!C$21:E$958,3,FALSE)</f>
        <v>-7207.4992175937978</v>
      </c>
      <c r="F178" s="12" t="s">
        <v>277</v>
      </c>
      <c r="G178" t="str">
        <f t="shared" si="16"/>
        <v>42597.454</v>
      </c>
      <c r="H178" s="34">
        <f t="shared" si="17"/>
        <v>-7207.5</v>
      </c>
      <c r="I178" s="88" t="s">
        <v>684</v>
      </c>
      <c r="J178" s="89" t="s">
        <v>685</v>
      </c>
      <c r="K178" s="88">
        <v>-7207.5</v>
      </c>
      <c r="L178" s="88" t="s">
        <v>434</v>
      </c>
      <c r="M178" s="89" t="s">
        <v>293</v>
      </c>
      <c r="N178" s="89"/>
      <c r="O178" s="90" t="s">
        <v>411</v>
      </c>
      <c r="P178" s="90" t="s">
        <v>679</v>
      </c>
    </row>
    <row r="179" spans="1:16" ht="12.75" customHeight="1" x14ac:dyDescent="0.2">
      <c r="A179" s="34" t="str">
        <f t="shared" si="12"/>
        <v> BBS 23 </v>
      </c>
      <c r="B179" s="12" t="str">
        <f t="shared" si="13"/>
        <v>I</v>
      </c>
      <c r="C179" s="34">
        <f t="shared" si="14"/>
        <v>42601.427000000003</v>
      </c>
      <c r="D179" t="str">
        <f t="shared" si="15"/>
        <v>vis</v>
      </c>
      <c r="E179">
        <f>VLOOKUP(C179,Active!C$21:E$958,3,FALSE)</f>
        <v>-7195.9763327427772</v>
      </c>
      <c r="F179" s="12" t="s">
        <v>277</v>
      </c>
      <c r="G179" t="str">
        <f t="shared" si="16"/>
        <v>42601.427</v>
      </c>
      <c r="H179" s="34">
        <f t="shared" si="17"/>
        <v>-7196</v>
      </c>
      <c r="I179" s="88" t="s">
        <v>686</v>
      </c>
      <c r="J179" s="89" t="s">
        <v>687</v>
      </c>
      <c r="K179" s="88">
        <v>-7196</v>
      </c>
      <c r="L179" s="88" t="s">
        <v>347</v>
      </c>
      <c r="M179" s="89" t="s">
        <v>293</v>
      </c>
      <c r="N179" s="89"/>
      <c r="O179" s="90" t="s">
        <v>442</v>
      </c>
      <c r="P179" s="90" t="s">
        <v>679</v>
      </c>
    </row>
    <row r="180" spans="1:16" ht="12.75" customHeight="1" x14ac:dyDescent="0.2">
      <c r="A180" s="34" t="str">
        <f t="shared" si="12"/>
        <v> BBS 23 </v>
      </c>
      <c r="B180" s="12" t="str">
        <f t="shared" si="13"/>
        <v>II</v>
      </c>
      <c r="C180" s="34">
        <f t="shared" si="14"/>
        <v>42606.421999999999</v>
      </c>
      <c r="D180" t="str">
        <f t="shared" si="15"/>
        <v>vis</v>
      </c>
      <c r="E180">
        <f>VLOOKUP(C180,Active!C$21:E$958,3,FALSE)</f>
        <v>-7181.4893431050432</v>
      </c>
      <c r="F180" s="12" t="s">
        <v>277</v>
      </c>
      <c r="G180" t="str">
        <f t="shared" si="16"/>
        <v>42606.422</v>
      </c>
      <c r="H180" s="34">
        <f t="shared" si="17"/>
        <v>-7181.5</v>
      </c>
      <c r="I180" s="88" t="s">
        <v>688</v>
      </c>
      <c r="J180" s="89" t="s">
        <v>689</v>
      </c>
      <c r="K180" s="88">
        <v>-7181.5</v>
      </c>
      <c r="L180" s="88" t="s">
        <v>314</v>
      </c>
      <c r="M180" s="89" t="s">
        <v>293</v>
      </c>
      <c r="N180" s="89"/>
      <c r="O180" s="90" t="s">
        <v>294</v>
      </c>
      <c r="P180" s="90" t="s">
        <v>679</v>
      </c>
    </row>
    <row r="181" spans="1:16" ht="12.75" customHeight="1" x14ac:dyDescent="0.2">
      <c r="A181" s="34" t="str">
        <f t="shared" si="12"/>
        <v> BBS 23 </v>
      </c>
      <c r="B181" s="12" t="str">
        <f t="shared" si="13"/>
        <v>II</v>
      </c>
      <c r="C181" s="34">
        <f t="shared" si="14"/>
        <v>42617.453000000001</v>
      </c>
      <c r="D181" t="str">
        <f t="shared" si="15"/>
        <v>vis</v>
      </c>
      <c r="E181">
        <f>VLOOKUP(C181,Active!C$21:E$958,3,FALSE)</f>
        <v>-7149.4961533765072</v>
      </c>
      <c r="F181" s="12" t="s">
        <v>277</v>
      </c>
      <c r="G181" t="str">
        <f t="shared" si="16"/>
        <v>42617.453</v>
      </c>
      <c r="H181" s="34">
        <f t="shared" si="17"/>
        <v>-7149.5</v>
      </c>
      <c r="I181" s="88" t="s">
        <v>690</v>
      </c>
      <c r="J181" s="89" t="s">
        <v>691</v>
      </c>
      <c r="K181" s="88">
        <v>-7149.5</v>
      </c>
      <c r="L181" s="88" t="s">
        <v>302</v>
      </c>
      <c r="M181" s="89" t="s">
        <v>293</v>
      </c>
      <c r="N181" s="89"/>
      <c r="O181" s="90" t="s">
        <v>411</v>
      </c>
      <c r="P181" s="90" t="s">
        <v>679</v>
      </c>
    </row>
    <row r="182" spans="1:16" ht="12.75" customHeight="1" x14ac:dyDescent="0.2">
      <c r="A182" s="34" t="str">
        <f t="shared" si="12"/>
        <v> BBS 23 </v>
      </c>
      <c r="B182" s="12" t="str">
        <f t="shared" si="13"/>
        <v>I</v>
      </c>
      <c r="C182" s="34">
        <f t="shared" si="14"/>
        <v>42620.387999999999</v>
      </c>
      <c r="D182" t="str">
        <f t="shared" si="15"/>
        <v>vis</v>
      </c>
      <c r="E182">
        <f>VLOOKUP(C182,Active!C$21:E$958,3,FALSE)</f>
        <v>-7140.9837780838634</v>
      </c>
      <c r="F182" s="12" t="s">
        <v>277</v>
      </c>
      <c r="G182" t="str">
        <f t="shared" si="16"/>
        <v>42620.388</v>
      </c>
      <c r="H182" s="34">
        <f t="shared" si="17"/>
        <v>-7141</v>
      </c>
      <c r="I182" s="88" t="s">
        <v>692</v>
      </c>
      <c r="J182" s="89" t="s">
        <v>693</v>
      </c>
      <c r="K182" s="88">
        <v>-7141</v>
      </c>
      <c r="L182" s="88" t="s">
        <v>410</v>
      </c>
      <c r="M182" s="89" t="s">
        <v>293</v>
      </c>
      <c r="N182" s="89"/>
      <c r="O182" s="90" t="s">
        <v>294</v>
      </c>
      <c r="P182" s="90" t="s">
        <v>679</v>
      </c>
    </row>
    <row r="183" spans="1:16" ht="12.75" customHeight="1" x14ac:dyDescent="0.2">
      <c r="A183" s="34" t="str">
        <f t="shared" si="12"/>
        <v> BBS 23 </v>
      </c>
      <c r="B183" s="12" t="str">
        <f t="shared" si="13"/>
        <v>II</v>
      </c>
      <c r="C183" s="34">
        <f t="shared" si="14"/>
        <v>42645.381999999998</v>
      </c>
      <c r="D183" t="str">
        <f t="shared" si="15"/>
        <v>vis</v>
      </c>
      <c r="E183">
        <f>VLOOKUP(C183,Active!C$21:E$958,3,FALSE)</f>
        <v>-7068.4937242288379</v>
      </c>
      <c r="F183" s="12" t="s">
        <v>277</v>
      </c>
      <c r="G183" t="str">
        <f t="shared" si="16"/>
        <v>42645.382</v>
      </c>
      <c r="H183" s="34">
        <f t="shared" si="17"/>
        <v>-7068.5</v>
      </c>
      <c r="I183" s="88" t="s">
        <v>694</v>
      </c>
      <c r="J183" s="89" t="s">
        <v>695</v>
      </c>
      <c r="K183" s="88">
        <v>-7068.5</v>
      </c>
      <c r="L183" s="88" t="s">
        <v>379</v>
      </c>
      <c r="M183" s="89" t="s">
        <v>293</v>
      </c>
      <c r="N183" s="89"/>
      <c r="O183" s="90" t="s">
        <v>411</v>
      </c>
      <c r="P183" s="90" t="s">
        <v>679</v>
      </c>
    </row>
    <row r="184" spans="1:16" ht="12.75" customHeight="1" x14ac:dyDescent="0.2">
      <c r="A184" s="34" t="str">
        <f t="shared" si="12"/>
        <v> BBS 24 </v>
      </c>
      <c r="B184" s="12" t="str">
        <f t="shared" si="13"/>
        <v>II</v>
      </c>
      <c r="C184" s="34">
        <f t="shared" si="14"/>
        <v>42664.345000000001</v>
      </c>
      <c r="D184" t="str">
        <f t="shared" si="15"/>
        <v>vis</v>
      </c>
      <c r="E184">
        <f>VLOOKUP(C184,Active!C$21:E$958,3,FALSE)</f>
        <v>-7013.4953689734511</v>
      </c>
      <c r="F184" s="12" t="s">
        <v>277</v>
      </c>
      <c r="G184" t="str">
        <f t="shared" si="16"/>
        <v>42664.345</v>
      </c>
      <c r="H184" s="34">
        <f t="shared" si="17"/>
        <v>-7013.5</v>
      </c>
      <c r="I184" s="88" t="s">
        <v>696</v>
      </c>
      <c r="J184" s="89" t="s">
        <v>697</v>
      </c>
      <c r="K184" s="88">
        <v>-7013.5</v>
      </c>
      <c r="L184" s="88" t="s">
        <v>379</v>
      </c>
      <c r="M184" s="89" t="s">
        <v>293</v>
      </c>
      <c r="N184" s="89"/>
      <c r="O184" s="90" t="s">
        <v>321</v>
      </c>
      <c r="P184" s="90" t="s">
        <v>698</v>
      </c>
    </row>
    <row r="185" spans="1:16" ht="12.75" customHeight="1" x14ac:dyDescent="0.2">
      <c r="A185" s="34" t="str">
        <f t="shared" si="12"/>
        <v> BBS 24 </v>
      </c>
      <c r="B185" s="12" t="str">
        <f t="shared" si="13"/>
        <v>I</v>
      </c>
      <c r="C185" s="34">
        <f t="shared" si="14"/>
        <v>42678.311999999998</v>
      </c>
      <c r="D185" t="str">
        <f t="shared" si="15"/>
        <v>vis</v>
      </c>
      <c r="E185">
        <f>VLOOKUP(C185,Active!C$21:E$958,3,FALSE)</f>
        <v>-6972.9869036540558</v>
      </c>
      <c r="F185" s="12" t="s">
        <v>277</v>
      </c>
      <c r="G185" t="str">
        <f t="shared" si="16"/>
        <v>42678.312</v>
      </c>
      <c r="H185" s="34">
        <f t="shared" si="17"/>
        <v>-6973</v>
      </c>
      <c r="I185" s="88" t="s">
        <v>699</v>
      </c>
      <c r="J185" s="89" t="s">
        <v>700</v>
      </c>
      <c r="K185" s="88">
        <v>-6973</v>
      </c>
      <c r="L185" s="88" t="s">
        <v>373</v>
      </c>
      <c r="M185" s="89" t="s">
        <v>293</v>
      </c>
      <c r="N185" s="89"/>
      <c r="O185" s="90" t="s">
        <v>321</v>
      </c>
      <c r="P185" s="90" t="s">
        <v>698</v>
      </c>
    </row>
    <row r="186" spans="1:16" ht="12.75" customHeight="1" x14ac:dyDescent="0.2">
      <c r="A186" s="34" t="str">
        <f t="shared" si="12"/>
        <v> BBS 24 </v>
      </c>
      <c r="B186" s="12" t="str">
        <f t="shared" si="13"/>
        <v>II</v>
      </c>
      <c r="C186" s="34">
        <f t="shared" si="14"/>
        <v>42712.273000000001</v>
      </c>
      <c r="D186" t="str">
        <f t="shared" si="15"/>
        <v>vis</v>
      </c>
      <c r="E186">
        <f>VLOOKUP(C186,Active!C$21:E$958,3,FALSE)</f>
        <v>-6874.4898756084913</v>
      </c>
      <c r="F186" s="12" t="s">
        <v>277</v>
      </c>
      <c r="G186" t="str">
        <f t="shared" si="16"/>
        <v>42712.273</v>
      </c>
      <c r="H186" s="34">
        <f t="shared" si="17"/>
        <v>-6874.5</v>
      </c>
      <c r="I186" s="88" t="s">
        <v>701</v>
      </c>
      <c r="J186" s="89" t="s">
        <v>702</v>
      </c>
      <c r="K186" s="88">
        <v>-6874.5</v>
      </c>
      <c r="L186" s="88" t="s">
        <v>327</v>
      </c>
      <c r="M186" s="89" t="s">
        <v>293</v>
      </c>
      <c r="N186" s="89"/>
      <c r="O186" s="90" t="s">
        <v>411</v>
      </c>
      <c r="P186" s="90" t="s">
        <v>698</v>
      </c>
    </row>
    <row r="187" spans="1:16" ht="12.75" customHeight="1" x14ac:dyDescent="0.2">
      <c r="A187" s="34" t="str">
        <f t="shared" si="12"/>
        <v> BBS 24 </v>
      </c>
      <c r="B187" s="12" t="str">
        <f t="shared" si="13"/>
        <v>I</v>
      </c>
      <c r="C187" s="34">
        <f t="shared" si="14"/>
        <v>42746.233999999997</v>
      </c>
      <c r="D187" t="str">
        <f t="shared" si="15"/>
        <v>vis</v>
      </c>
      <c r="E187">
        <f>VLOOKUP(C187,Active!C$21:E$958,3,FALSE)</f>
        <v>-6775.9928475629476</v>
      </c>
      <c r="F187" s="12" t="s">
        <v>277</v>
      </c>
      <c r="G187" t="str">
        <f t="shared" si="16"/>
        <v>42746.234</v>
      </c>
      <c r="H187" s="34">
        <f t="shared" si="17"/>
        <v>-6776</v>
      </c>
      <c r="I187" s="88" t="s">
        <v>703</v>
      </c>
      <c r="J187" s="89" t="s">
        <v>704</v>
      </c>
      <c r="K187" s="88">
        <v>-6776</v>
      </c>
      <c r="L187" s="88" t="s">
        <v>379</v>
      </c>
      <c r="M187" s="89" t="s">
        <v>293</v>
      </c>
      <c r="N187" s="89"/>
      <c r="O187" s="90" t="s">
        <v>411</v>
      </c>
      <c r="P187" s="90" t="s">
        <v>698</v>
      </c>
    </row>
    <row r="188" spans="1:16" ht="12.75" customHeight="1" x14ac:dyDescent="0.2">
      <c r="A188" s="34" t="str">
        <f t="shared" si="12"/>
        <v> BBS 27 </v>
      </c>
      <c r="B188" s="12" t="str">
        <f t="shared" si="13"/>
        <v>I</v>
      </c>
      <c r="C188" s="34">
        <f t="shared" si="14"/>
        <v>42839.67</v>
      </c>
      <c r="D188" t="str">
        <f t="shared" si="15"/>
        <v>vis</v>
      </c>
      <c r="E188">
        <f>VLOOKUP(C188,Active!C$21:E$958,3,FALSE)</f>
        <v>-6505.0005825393991</v>
      </c>
      <c r="F188" s="12" t="s">
        <v>277</v>
      </c>
      <c r="G188" t="str">
        <f t="shared" si="16"/>
        <v>42839.670</v>
      </c>
      <c r="H188" s="34">
        <f t="shared" si="17"/>
        <v>-6505</v>
      </c>
      <c r="I188" s="88" t="s">
        <v>705</v>
      </c>
      <c r="J188" s="89" t="s">
        <v>706</v>
      </c>
      <c r="K188" s="88">
        <v>-6505</v>
      </c>
      <c r="L188" s="88" t="s">
        <v>453</v>
      </c>
      <c r="M188" s="89" t="s">
        <v>293</v>
      </c>
      <c r="N188" s="89"/>
      <c r="O188" s="90" t="s">
        <v>321</v>
      </c>
      <c r="P188" s="90" t="s">
        <v>707</v>
      </c>
    </row>
    <row r="189" spans="1:16" x14ac:dyDescent="0.2">
      <c r="A189" s="34" t="str">
        <f t="shared" si="12"/>
        <v> BBS 27 </v>
      </c>
      <c r="B189" s="12" t="str">
        <f t="shared" si="13"/>
        <v>II</v>
      </c>
      <c r="C189" s="34">
        <f t="shared" si="14"/>
        <v>42882.597999999998</v>
      </c>
      <c r="D189" t="str">
        <f t="shared" si="15"/>
        <v>vis</v>
      </c>
      <c r="E189">
        <f>VLOOKUP(C189,Active!C$21:E$958,3,FALSE)</f>
        <v>-6380.4965803033156</v>
      </c>
      <c r="F189" s="12" t="s">
        <v>277</v>
      </c>
      <c r="G189" t="str">
        <f t="shared" si="16"/>
        <v>42882.598</v>
      </c>
      <c r="H189" s="34">
        <f t="shared" si="17"/>
        <v>-6380.5</v>
      </c>
      <c r="I189" s="88" t="s">
        <v>708</v>
      </c>
      <c r="J189" s="89" t="s">
        <v>709</v>
      </c>
      <c r="K189" s="88">
        <v>-6380.5</v>
      </c>
      <c r="L189" s="88" t="s">
        <v>302</v>
      </c>
      <c r="M189" s="89" t="s">
        <v>293</v>
      </c>
      <c r="N189" s="89"/>
      <c r="O189" s="90" t="s">
        <v>321</v>
      </c>
      <c r="P189" s="90" t="s">
        <v>707</v>
      </c>
    </row>
    <row r="190" spans="1:16" x14ac:dyDescent="0.2">
      <c r="A190" s="34" t="str">
        <f t="shared" si="12"/>
        <v> BBS 27 </v>
      </c>
      <c r="B190" s="12" t="str">
        <f t="shared" si="13"/>
        <v>II</v>
      </c>
      <c r="C190" s="34">
        <f t="shared" si="14"/>
        <v>42889.489000000001</v>
      </c>
      <c r="D190" t="str">
        <f t="shared" si="15"/>
        <v>vis</v>
      </c>
      <c r="E190">
        <f>VLOOKUP(C190,Active!C$21:E$958,3,FALSE)</f>
        <v>-6360.5106252294881</v>
      </c>
      <c r="F190" s="12" t="s">
        <v>277</v>
      </c>
      <c r="G190" t="str">
        <f t="shared" si="16"/>
        <v>42889.489</v>
      </c>
      <c r="H190" s="34">
        <f t="shared" si="17"/>
        <v>-6360.5</v>
      </c>
      <c r="I190" s="88" t="s">
        <v>710</v>
      </c>
      <c r="J190" s="89" t="s">
        <v>711</v>
      </c>
      <c r="K190" s="88">
        <v>-6360.5</v>
      </c>
      <c r="L190" s="88" t="s">
        <v>427</v>
      </c>
      <c r="M190" s="89" t="s">
        <v>293</v>
      </c>
      <c r="N190" s="89"/>
      <c r="O190" s="90" t="s">
        <v>321</v>
      </c>
      <c r="P190" s="90" t="s">
        <v>707</v>
      </c>
    </row>
    <row r="191" spans="1:16" x14ac:dyDescent="0.2">
      <c r="A191" s="34" t="str">
        <f t="shared" si="12"/>
        <v> BBS 27 </v>
      </c>
      <c r="B191" s="12" t="str">
        <f t="shared" si="13"/>
        <v>II</v>
      </c>
      <c r="C191" s="34">
        <f t="shared" si="14"/>
        <v>42898.455999999998</v>
      </c>
      <c r="D191" t="str">
        <f t="shared" si="15"/>
        <v>vis</v>
      </c>
      <c r="E191">
        <f>VLOOKUP(C191,Active!C$21:E$958,3,FALSE)</f>
        <v>-6334.50365103897</v>
      </c>
      <c r="F191" s="12" t="s">
        <v>277</v>
      </c>
      <c r="G191" t="str">
        <f t="shared" si="16"/>
        <v>42898.456</v>
      </c>
      <c r="H191" s="34">
        <f t="shared" si="17"/>
        <v>-6334.5</v>
      </c>
      <c r="I191" s="88" t="s">
        <v>712</v>
      </c>
      <c r="J191" s="89" t="s">
        <v>713</v>
      </c>
      <c r="K191" s="88">
        <v>-6334.5</v>
      </c>
      <c r="L191" s="88" t="s">
        <v>280</v>
      </c>
      <c r="M191" s="89" t="s">
        <v>293</v>
      </c>
      <c r="N191" s="89"/>
      <c r="O191" s="90" t="s">
        <v>411</v>
      </c>
      <c r="P191" s="90" t="s">
        <v>707</v>
      </c>
    </row>
    <row r="192" spans="1:16" x14ac:dyDescent="0.2">
      <c r="A192" s="34" t="str">
        <f t="shared" si="12"/>
        <v> BBS 28 </v>
      </c>
      <c r="B192" s="12" t="str">
        <f t="shared" si="13"/>
        <v>I</v>
      </c>
      <c r="C192" s="34">
        <f t="shared" si="14"/>
        <v>42922.423999999999</v>
      </c>
      <c r="D192" t="str">
        <f t="shared" si="15"/>
        <v>vis</v>
      </c>
      <c r="E192">
        <f>VLOOKUP(C192,Active!C$21:E$958,3,FALSE)</f>
        <v>-6264.9893031635847</v>
      </c>
      <c r="F192" s="12" t="s">
        <v>277</v>
      </c>
      <c r="G192" t="str">
        <f t="shared" si="16"/>
        <v>42922.424</v>
      </c>
      <c r="H192" s="34">
        <f t="shared" si="17"/>
        <v>-6265</v>
      </c>
      <c r="I192" s="88" t="s">
        <v>714</v>
      </c>
      <c r="J192" s="89" t="s">
        <v>715</v>
      </c>
      <c r="K192" s="88">
        <v>-6265</v>
      </c>
      <c r="L192" s="88" t="s">
        <v>314</v>
      </c>
      <c r="M192" s="89" t="s">
        <v>293</v>
      </c>
      <c r="N192" s="89"/>
      <c r="O192" s="90" t="s">
        <v>411</v>
      </c>
      <c r="P192" s="90" t="s">
        <v>716</v>
      </c>
    </row>
    <row r="193" spans="1:16" x14ac:dyDescent="0.2">
      <c r="A193" s="34" t="str">
        <f t="shared" si="12"/>
        <v> BBS 28 </v>
      </c>
      <c r="B193" s="12" t="str">
        <f t="shared" si="13"/>
        <v>II</v>
      </c>
      <c r="C193" s="34">
        <f t="shared" si="14"/>
        <v>42922.603999999999</v>
      </c>
      <c r="D193" t="str">
        <f t="shared" si="15"/>
        <v>vis</v>
      </c>
      <c r="E193">
        <f>VLOOKUP(C193,Active!C$21:E$958,3,FALSE)</f>
        <v>-6264.4672494829438</v>
      </c>
      <c r="F193" s="12" t="s">
        <v>277</v>
      </c>
      <c r="G193" t="str">
        <f t="shared" si="16"/>
        <v>42922.604</v>
      </c>
      <c r="H193" s="34">
        <f t="shared" si="17"/>
        <v>-6264.5</v>
      </c>
      <c r="I193" s="88" t="s">
        <v>717</v>
      </c>
      <c r="J193" s="89" t="s">
        <v>718</v>
      </c>
      <c r="K193" s="88">
        <v>-6264.5</v>
      </c>
      <c r="L193" s="88" t="s">
        <v>450</v>
      </c>
      <c r="M193" s="89" t="s">
        <v>293</v>
      </c>
      <c r="N193" s="89"/>
      <c r="O193" s="90" t="s">
        <v>321</v>
      </c>
      <c r="P193" s="90" t="s">
        <v>716</v>
      </c>
    </row>
    <row r="194" spans="1:16" x14ac:dyDescent="0.2">
      <c r="A194" s="34" t="str">
        <f t="shared" si="12"/>
        <v> BBS 28 </v>
      </c>
      <c r="B194" s="12" t="str">
        <f t="shared" si="13"/>
        <v>II</v>
      </c>
      <c r="C194" s="34">
        <f t="shared" si="14"/>
        <v>42926.385000000002</v>
      </c>
      <c r="D194" t="str">
        <f t="shared" si="15"/>
        <v>vis</v>
      </c>
      <c r="E194">
        <f>VLOOKUP(C194,Active!C$21:E$958,3,FALSE)</f>
        <v>-6253.5012218912798</v>
      </c>
      <c r="F194" s="12" t="s">
        <v>277</v>
      </c>
      <c r="G194" t="str">
        <f t="shared" si="16"/>
        <v>42926.385</v>
      </c>
      <c r="H194" s="34">
        <f t="shared" si="17"/>
        <v>-6253.5</v>
      </c>
      <c r="I194" s="88" t="s">
        <v>719</v>
      </c>
      <c r="J194" s="89" t="s">
        <v>720</v>
      </c>
      <c r="K194" s="88">
        <v>-6253.5</v>
      </c>
      <c r="L194" s="88" t="s">
        <v>453</v>
      </c>
      <c r="M194" s="89" t="s">
        <v>293</v>
      </c>
      <c r="N194" s="89"/>
      <c r="O194" s="90" t="s">
        <v>442</v>
      </c>
      <c r="P194" s="90" t="s">
        <v>716</v>
      </c>
    </row>
    <row r="195" spans="1:16" x14ac:dyDescent="0.2">
      <c r="A195" s="34" t="str">
        <f t="shared" si="12"/>
        <v> BBS 28 </v>
      </c>
      <c r="B195" s="12" t="str">
        <f t="shared" si="13"/>
        <v>II</v>
      </c>
      <c r="C195" s="34">
        <f t="shared" si="14"/>
        <v>42927.419000000002</v>
      </c>
      <c r="D195" t="str">
        <f t="shared" si="15"/>
        <v>vis</v>
      </c>
      <c r="E195">
        <f>VLOOKUP(C195,Active!C$21:E$958,3,FALSE)</f>
        <v>-6250.5023135258289</v>
      </c>
      <c r="F195" s="12" t="s">
        <v>277</v>
      </c>
      <c r="G195" t="str">
        <f t="shared" si="16"/>
        <v>42927.419</v>
      </c>
      <c r="H195" s="34">
        <f t="shared" si="17"/>
        <v>-6250.5</v>
      </c>
      <c r="I195" s="88" t="s">
        <v>721</v>
      </c>
      <c r="J195" s="89" t="s">
        <v>722</v>
      </c>
      <c r="K195" s="88">
        <v>-6250.5</v>
      </c>
      <c r="L195" s="88" t="s">
        <v>280</v>
      </c>
      <c r="M195" s="89" t="s">
        <v>293</v>
      </c>
      <c r="N195" s="89"/>
      <c r="O195" s="90" t="s">
        <v>321</v>
      </c>
      <c r="P195" s="90" t="s">
        <v>716</v>
      </c>
    </row>
    <row r="196" spans="1:16" x14ac:dyDescent="0.2">
      <c r="A196" s="34" t="str">
        <f t="shared" si="12"/>
        <v> BBS 28 </v>
      </c>
      <c r="B196" s="12" t="str">
        <f t="shared" si="13"/>
        <v>I</v>
      </c>
      <c r="C196" s="34">
        <f t="shared" si="14"/>
        <v>42935.517999999996</v>
      </c>
      <c r="D196" t="str">
        <f t="shared" si="15"/>
        <v>vis</v>
      </c>
      <c r="E196">
        <f>VLOOKUP(C196,Active!C$21:E$958,3,FALSE)</f>
        <v>-6227.0127981952901</v>
      </c>
      <c r="F196" s="12" t="s">
        <v>277</v>
      </c>
      <c r="G196" t="str">
        <f t="shared" si="16"/>
        <v>42935.518</v>
      </c>
      <c r="H196" s="34">
        <f t="shared" si="17"/>
        <v>-6227</v>
      </c>
      <c r="I196" s="88" t="s">
        <v>723</v>
      </c>
      <c r="J196" s="89" t="s">
        <v>724</v>
      </c>
      <c r="K196" s="88">
        <v>-6227</v>
      </c>
      <c r="L196" s="88" t="s">
        <v>427</v>
      </c>
      <c r="M196" s="89" t="s">
        <v>293</v>
      </c>
      <c r="N196" s="89"/>
      <c r="O196" s="90" t="s">
        <v>321</v>
      </c>
      <c r="P196" s="90" t="s">
        <v>716</v>
      </c>
    </row>
    <row r="197" spans="1:16" x14ac:dyDescent="0.2">
      <c r="A197" s="34" t="str">
        <f t="shared" si="12"/>
        <v> BBS 28 </v>
      </c>
      <c r="B197" s="12" t="str">
        <f t="shared" si="13"/>
        <v>II</v>
      </c>
      <c r="C197" s="34">
        <f t="shared" si="14"/>
        <v>42937.42</v>
      </c>
      <c r="D197" t="str">
        <f t="shared" si="15"/>
        <v>vis</v>
      </c>
      <c r="E197">
        <f>VLOOKUP(C197,Active!C$21:E$958,3,FALSE)</f>
        <v>-6221.4964309698598</v>
      </c>
      <c r="F197" s="12" t="s">
        <v>277</v>
      </c>
      <c r="G197" t="str">
        <f t="shared" si="16"/>
        <v>42937.420</v>
      </c>
      <c r="H197" s="34">
        <f t="shared" si="17"/>
        <v>-6221.5</v>
      </c>
      <c r="I197" s="88" t="s">
        <v>725</v>
      </c>
      <c r="J197" s="89" t="s">
        <v>726</v>
      </c>
      <c r="K197" s="88">
        <v>-6221.5</v>
      </c>
      <c r="L197" s="88" t="s">
        <v>302</v>
      </c>
      <c r="M197" s="89" t="s">
        <v>293</v>
      </c>
      <c r="N197" s="89"/>
      <c r="O197" s="90" t="s">
        <v>294</v>
      </c>
      <c r="P197" s="90" t="s">
        <v>716</v>
      </c>
    </row>
    <row r="198" spans="1:16" x14ac:dyDescent="0.2">
      <c r="A198" s="34" t="str">
        <f t="shared" si="12"/>
        <v> BBS 28 </v>
      </c>
      <c r="B198" s="12" t="str">
        <f t="shared" si="13"/>
        <v>I</v>
      </c>
      <c r="C198" s="34">
        <f t="shared" si="14"/>
        <v>42944.485999999997</v>
      </c>
      <c r="D198" t="str">
        <f t="shared" si="15"/>
        <v>vis</v>
      </c>
      <c r="E198">
        <f>VLOOKUP(C198,Active!C$21:E$958,3,FALSE)</f>
        <v>-6201.0029237065346</v>
      </c>
      <c r="F198" s="12" t="s">
        <v>277</v>
      </c>
      <c r="G198" t="str">
        <f t="shared" si="16"/>
        <v>42944.486</v>
      </c>
      <c r="H198" s="34">
        <f t="shared" si="17"/>
        <v>-6201</v>
      </c>
      <c r="I198" s="88" t="s">
        <v>727</v>
      </c>
      <c r="J198" s="89" t="s">
        <v>728</v>
      </c>
      <c r="K198" s="88">
        <v>-6201</v>
      </c>
      <c r="L198" s="88" t="s">
        <v>280</v>
      </c>
      <c r="M198" s="89" t="s">
        <v>293</v>
      </c>
      <c r="N198" s="89"/>
      <c r="O198" s="90" t="s">
        <v>321</v>
      </c>
      <c r="P198" s="90" t="s">
        <v>716</v>
      </c>
    </row>
    <row r="199" spans="1:16" x14ac:dyDescent="0.2">
      <c r="A199" s="34" t="str">
        <f t="shared" si="12"/>
        <v> BBS 28 </v>
      </c>
      <c r="B199" s="12" t="str">
        <f t="shared" si="13"/>
        <v>II</v>
      </c>
      <c r="C199" s="34">
        <f t="shared" si="14"/>
        <v>42947.423999999999</v>
      </c>
      <c r="D199" t="str">
        <f t="shared" si="15"/>
        <v>vis</v>
      </c>
      <c r="E199">
        <f>VLOOKUP(C199,Active!C$21:E$958,3,FALSE)</f>
        <v>-6192.4818475192014</v>
      </c>
      <c r="F199" s="12" t="s">
        <v>277</v>
      </c>
      <c r="G199" t="str">
        <f t="shared" si="16"/>
        <v>42947.424</v>
      </c>
      <c r="H199" s="34">
        <f t="shared" si="17"/>
        <v>-6192.5</v>
      </c>
      <c r="I199" s="88" t="s">
        <v>729</v>
      </c>
      <c r="J199" s="89" t="s">
        <v>730</v>
      </c>
      <c r="K199" s="88">
        <v>-6192.5</v>
      </c>
      <c r="L199" s="88" t="s">
        <v>410</v>
      </c>
      <c r="M199" s="89" t="s">
        <v>293</v>
      </c>
      <c r="N199" s="89"/>
      <c r="O199" s="90" t="s">
        <v>411</v>
      </c>
      <c r="P199" s="90" t="s">
        <v>716</v>
      </c>
    </row>
    <row r="200" spans="1:16" x14ac:dyDescent="0.2">
      <c r="A200" s="34" t="str">
        <f t="shared" si="12"/>
        <v> BBS 28 </v>
      </c>
      <c r="B200" s="12" t="str">
        <f t="shared" si="13"/>
        <v>I</v>
      </c>
      <c r="C200" s="34">
        <f t="shared" si="14"/>
        <v>42951.383000000002</v>
      </c>
      <c r="D200" t="str">
        <f t="shared" si="15"/>
        <v>vis</v>
      </c>
      <c r="E200">
        <f>VLOOKUP(C200,Active!C$21:E$958,3,FALSE)</f>
        <v>-6180.9995668433494</v>
      </c>
      <c r="F200" s="12" t="s">
        <v>277</v>
      </c>
      <c r="G200" t="str">
        <f t="shared" si="16"/>
        <v>42951.383</v>
      </c>
      <c r="H200" s="34">
        <f t="shared" si="17"/>
        <v>-6181</v>
      </c>
      <c r="I200" s="88" t="s">
        <v>731</v>
      </c>
      <c r="J200" s="89" t="s">
        <v>732</v>
      </c>
      <c r="K200" s="88">
        <v>-6181</v>
      </c>
      <c r="L200" s="88" t="s">
        <v>434</v>
      </c>
      <c r="M200" s="89" t="s">
        <v>293</v>
      </c>
      <c r="N200" s="89"/>
      <c r="O200" s="90" t="s">
        <v>442</v>
      </c>
      <c r="P200" s="90" t="s">
        <v>716</v>
      </c>
    </row>
    <row r="201" spans="1:16" x14ac:dyDescent="0.2">
      <c r="A201" s="34" t="str">
        <f t="shared" si="12"/>
        <v> BBS 28 </v>
      </c>
      <c r="B201" s="12" t="str">
        <f t="shared" si="13"/>
        <v>I</v>
      </c>
      <c r="C201" s="34">
        <f t="shared" si="14"/>
        <v>42951.385000000002</v>
      </c>
      <c r="D201" t="str">
        <f t="shared" si="15"/>
        <v>vis</v>
      </c>
      <c r="E201">
        <f>VLOOKUP(C201,Active!C$21:E$958,3,FALSE)</f>
        <v>-6180.9937662468965</v>
      </c>
      <c r="F201" s="12" t="s">
        <v>277</v>
      </c>
      <c r="G201" t="str">
        <f t="shared" si="16"/>
        <v>42951.385</v>
      </c>
      <c r="H201" s="34">
        <f t="shared" si="17"/>
        <v>-6181</v>
      </c>
      <c r="I201" s="88" t="s">
        <v>733</v>
      </c>
      <c r="J201" s="89" t="s">
        <v>734</v>
      </c>
      <c r="K201" s="88">
        <v>-6181</v>
      </c>
      <c r="L201" s="88" t="s">
        <v>379</v>
      </c>
      <c r="M201" s="89" t="s">
        <v>293</v>
      </c>
      <c r="N201" s="89"/>
      <c r="O201" s="90" t="s">
        <v>411</v>
      </c>
      <c r="P201" s="90" t="s">
        <v>716</v>
      </c>
    </row>
    <row r="202" spans="1:16" x14ac:dyDescent="0.2">
      <c r="A202" s="34" t="str">
        <f t="shared" si="12"/>
        <v> BBS 28 </v>
      </c>
      <c r="B202" s="12" t="str">
        <f t="shared" si="13"/>
        <v>II</v>
      </c>
      <c r="C202" s="34">
        <f t="shared" si="14"/>
        <v>42956.385999999999</v>
      </c>
      <c r="D202" t="str">
        <f t="shared" si="15"/>
        <v>vis</v>
      </c>
      <c r="E202">
        <f>VLOOKUP(C202,Active!C$21:E$958,3,FALSE)</f>
        <v>-6166.4893748198037</v>
      </c>
      <c r="F202" s="12" t="s">
        <v>277</v>
      </c>
      <c r="G202" t="str">
        <f t="shared" si="16"/>
        <v>42956.386</v>
      </c>
      <c r="H202" s="34">
        <f t="shared" si="17"/>
        <v>-6166.5</v>
      </c>
      <c r="I202" s="88" t="s">
        <v>735</v>
      </c>
      <c r="J202" s="89" t="s">
        <v>736</v>
      </c>
      <c r="K202" s="88">
        <v>-6166.5</v>
      </c>
      <c r="L202" s="88" t="s">
        <v>314</v>
      </c>
      <c r="M202" s="89" t="s">
        <v>293</v>
      </c>
      <c r="N202" s="89"/>
      <c r="O202" s="90" t="s">
        <v>442</v>
      </c>
      <c r="P202" s="90" t="s">
        <v>716</v>
      </c>
    </row>
    <row r="203" spans="1:16" x14ac:dyDescent="0.2">
      <c r="A203" s="34" t="str">
        <f t="shared" ref="A203:A266" si="18">P203</f>
        <v> BBS 28 </v>
      </c>
      <c r="B203" s="12" t="str">
        <f t="shared" ref="B203:B266" si="19">IF(H203=INT(H203),"I","II")</f>
        <v>II</v>
      </c>
      <c r="C203" s="34">
        <f t="shared" ref="C203:C266" si="20">1*G203</f>
        <v>42957.42</v>
      </c>
      <c r="D203" t="str">
        <f t="shared" ref="D203:D266" si="21">VLOOKUP(F203,I$1:J$5,2,FALSE)</f>
        <v>vis</v>
      </c>
      <c r="E203">
        <f>VLOOKUP(C203,Active!C$21:E$958,3,FALSE)</f>
        <v>-6163.4904664543537</v>
      </c>
      <c r="F203" s="12" t="s">
        <v>277</v>
      </c>
      <c r="G203" t="str">
        <f t="shared" ref="G203:G266" si="22">MID(I203,3,LEN(I203)-3)</f>
        <v>42957.420</v>
      </c>
      <c r="H203" s="34">
        <f t="shared" ref="H203:H266" si="23">1*K203</f>
        <v>-6163.5</v>
      </c>
      <c r="I203" s="88" t="s">
        <v>737</v>
      </c>
      <c r="J203" s="89" t="s">
        <v>738</v>
      </c>
      <c r="K203" s="88">
        <v>-6163.5</v>
      </c>
      <c r="L203" s="88" t="s">
        <v>327</v>
      </c>
      <c r="M203" s="89" t="s">
        <v>293</v>
      </c>
      <c r="N203" s="89"/>
      <c r="O203" s="90" t="s">
        <v>442</v>
      </c>
      <c r="P203" s="90" t="s">
        <v>716</v>
      </c>
    </row>
    <row r="204" spans="1:16" x14ac:dyDescent="0.2">
      <c r="A204" s="34" t="str">
        <f t="shared" si="18"/>
        <v> BBS 29 </v>
      </c>
      <c r="B204" s="12" t="str">
        <f t="shared" si="19"/>
        <v>I</v>
      </c>
      <c r="C204" s="34">
        <f t="shared" si="20"/>
        <v>42964.483</v>
      </c>
      <c r="D204" t="str">
        <f t="shared" si="21"/>
        <v>vis</v>
      </c>
      <c r="E204">
        <f>VLOOKUP(C204,Active!C$21:E$958,3,FALSE)</f>
        <v>-6143.0056600856969</v>
      </c>
      <c r="F204" s="12" t="s">
        <v>277</v>
      </c>
      <c r="G204" t="str">
        <f t="shared" si="22"/>
        <v>42964.483</v>
      </c>
      <c r="H204" s="34">
        <f t="shared" si="23"/>
        <v>-6143</v>
      </c>
      <c r="I204" s="88" t="s">
        <v>739</v>
      </c>
      <c r="J204" s="89" t="s">
        <v>740</v>
      </c>
      <c r="K204" s="88">
        <v>-6143</v>
      </c>
      <c r="L204" s="88" t="s">
        <v>317</v>
      </c>
      <c r="M204" s="89" t="s">
        <v>293</v>
      </c>
      <c r="N204" s="89"/>
      <c r="O204" s="90" t="s">
        <v>411</v>
      </c>
      <c r="P204" s="90" t="s">
        <v>741</v>
      </c>
    </row>
    <row r="205" spans="1:16" x14ac:dyDescent="0.2">
      <c r="A205" s="34" t="str">
        <f t="shared" si="18"/>
        <v> BBS 29 </v>
      </c>
      <c r="B205" s="12" t="str">
        <f t="shared" si="19"/>
        <v>I</v>
      </c>
      <c r="C205" s="34">
        <f t="shared" si="20"/>
        <v>42971.383999999998</v>
      </c>
      <c r="D205" t="str">
        <f t="shared" si="21"/>
        <v>vis</v>
      </c>
      <c r="E205">
        <f>VLOOKUP(C205,Active!C$21:E$958,3,FALSE)</f>
        <v>-6122.9907020296268</v>
      </c>
      <c r="F205" s="12" t="s">
        <v>277</v>
      </c>
      <c r="G205" t="str">
        <f t="shared" si="22"/>
        <v>42971.384</v>
      </c>
      <c r="H205" s="34">
        <f t="shared" si="23"/>
        <v>-6123</v>
      </c>
      <c r="I205" s="88" t="s">
        <v>742</v>
      </c>
      <c r="J205" s="89" t="s">
        <v>743</v>
      </c>
      <c r="K205" s="88">
        <v>-6123</v>
      </c>
      <c r="L205" s="88" t="s">
        <v>327</v>
      </c>
      <c r="M205" s="89" t="s">
        <v>293</v>
      </c>
      <c r="N205" s="89"/>
      <c r="O205" s="90" t="s">
        <v>442</v>
      </c>
      <c r="P205" s="90" t="s">
        <v>741</v>
      </c>
    </row>
    <row r="206" spans="1:16" x14ac:dyDescent="0.2">
      <c r="A206" s="34" t="str">
        <f t="shared" si="18"/>
        <v> BBS 29 </v>
      </c>
      <c r="B206" s="12" t="str">
        <f t="shared" si="19"/>
        <v>I</v>
      </c>
      <c r="C206" s="34">
        <f t="shared" si="20"/>
        <v>42993.444000000003</v>
      </c>
      <c r="D206" t="str">
        <f t="shared" si="21"/>
        <v>vis</v>
      </c>
      <c r="E206">
        <f>VLOOKUP(C206,Active!C$21:E$958,3,FALSE)</f>
        <v>-6059.0101231690087</v>
      </c>
      <c r="F206" s="12" t="s">
        <v>277</v>
      </c>
      <c r="G206" t="str">
        <f t="shared" si="22"/>
        <v>42993.444</v>
      </c>
      <c r="H206" s="34">
        <f t="shared" si="23"/>
        <v>-6059</v>
      </c>
      <c r="I206" s="88" t="s">
        <v>744</v>
      </c>
      <c r="J206" s="89" t="s">
        <v>745</v>
      </c>
      <c r="K206" s="88">
        <v>-6059</v>
      </c>
      <c r="L206" s="88" t="s">
        <v>320</v>
      </c>
      <c r="M206" s="89" t="s">
        <v>293</v>
      </c>
      <c r="N206" s="89"/>
      <c r="O206" s="90" t="s">
        <v>294</v>
      </c>
      <c r="P206" s="90" t="s">
        <v>741</v>
      </c>
    </row>
    <row r="207" spans="1:16" x14ac:dyDescent="0.2">
      <c r="A207" s="34" t="str">
        <f t="shared" si="18"/>
        <v> BBS 29 </v>
      </c>
      <c r="B207" s="12" t="str">
        <f t="shared" si="19"/>
        <v>II</v>
      </c>
      <c r="C207" s="34">
        <f t="shared" si="20"/>
        <v>42996.385999999999</v>
      </c>
      <c r="D207" t="str">
        <f t="shared" si="21"/>
        <v>vis</v>
      </c>
      <c r="E207">
        <f>VLOOKUP(C207,Active!C$21:E$958,3,FALSE)</f>
        <v>-6050.4774457887906</v>
      </c>
      <c r="F207" s="12" t="s">
        <v>277</v>
      </c>
      <c r="G207" t="str">
        <f t="shared" si="22"/>
        <v>42996.386</v>
      </c>
      <c r="H207" s="34">
        <f t="shared" si="23"/>
        <v>-6050.5</v>
      </c>
      <c r="I207" s="88" t="s">
        <v>746</v>
      </c>
      <c r="J207" s="89" t="s">
        <v>747</v>
      </c>
      <c r="K207" s="88">
        <v>-6050.5</v>
      </c>
      <c r="L207" s="88" t="s">
        <v>347</v>
      </c>
      <c r="M207" s="89" t="s">
        <v>293</v>
      </c>
      <c r="N207" s="89"/>
      <c r="O207" s="90" t="s">
        <v>411</v>
      </c>
      <c r="P207" s="90" t="s">
        <v>741</v>
      </c>
    </row>
    <row r="208" spans="1:16" x14ac:dyDescent="0.2">
      <c r="A208" s="34" t="str">
        <f t="shared" si="18"/>
        <v> BBS 29 </v>
      </c>
      <c r="B208" s="12" t="str">
        <f t="shared" si="19"/>
        <v>II</v>
      </c>
      <c r="C208" s="34">
        <f t="shared" si="20"/>
        <v>43005.341</v>
      </c>
      <c r="D208" t="str">
        <f t="shared" si="21"/>
        <v>vis</v>
      </c>
      <c r="E208">
        <f>VLOOKUP(C208,Active!C$21:E$958,3,FALSE)</f>
        <v>-6024.5052751769672</v>
      </c>
      <c r="F208" s="12" t="s">
        <v>277</v>
      </c>
      <c r="G208" t="str">
        <f t="shared" si="22"/>
        <v>43005.341</v>
      </c>
      <c r="H208" s="34">
        <f t="shared" si="23"/>
        <v>-6024.5</v>
      </c>
      <c r="I208" s="88" t="s">
        <v>748</v>
      </c>
      <c r="J208" s="89" t="s">
        <v>749</v>
      </c>
      <c r="K208" s="88">
        <v>-6024.5</v>
      </c>
      <c r="L208" s="88" t="s">
        <v>317</v>
      </c>
      <c r="M208" s="89" t="s">
        <v>293</v>
      </c>
      <c r="N208" s="89"/>
      <c r="O208" s="90" t="s">
        <v>321</v>
      </c>
      <c r="P208" s="90" t="s">
        <v>741</v>
      </c>
    </row>
    <row r="209" spans="1:16" x14ac:dyDescent="0.2">
      <c r="A209" s="34" t="str">
        <f t="shared" si="18"/>
        <v> BBS 29 </v>
      </c>
      <c r="B209" s="12" t="str">
        <f t="shared" si="19"/>
        <v>II</v>
      </c>
      <c r="C209" s="34">
        <f t="shared" si="20"/>
        <v>43016.368999999999</v>
      </c>
      <c r="D209" t="str">
        <f t="shared" si="21"/>
        <v>vis</v>
      </c>
      <c r="E209">
        <f>VLOOKUP(C209,Active!C$21:E$958,3,FALSE)</f>
        <v>-5992.5207863431215</v>
      </c>
      <c r="F209" s="12" t="s">
        <v>277</v>
      </c>
      <c r="G209" t="str">
        <f t="shared" si="22"/>
        <v>43016.369</v>
      </c>
      <c r="H209" s="34">
        <f t="shared" si="23"/>
        <v>-5992.5</v>
      </c>
      <c r="I209" s="88" t="s">
        <v>750</v>
      </c>
      <c r="J209" s="89" t="s">
        <v>751</v>
      </c>
      <c r="K209" s="88">
        <v>-5992.5</v>
      </c>
      <c r="L209" s="88" t="s">
        <v>298</v>
      </c>
      <c r="M209" s="89" t="s">
        <v>293</v>
      </c>
      <c r="N209" s="89"/>
      <c r="O209" s="90" t="s">
        <v>442</v>
      </c>
      <c r="P209" s="90" t="s">
        <v>741</v>
      </c>
    </row>
    <row r="210" spans="1:16" x14ac:dyDescent="0.2">
      <c r="A210" s="34" t="str">
        <f t="shared" si="18"/>
        <v> BBS 29 </v>
      </c>
      <c r="B210" s="12" t="str">
        <f t="shared" si="19"/>
        <v>II</v>
      </c>
      <c r="C210" s="34">
        <f t="shared" si="20"/>
        <v>43016.38</v>
      </c>
      <c r="D210" t="str">
        <f t="shared" si="21"/>
        <v>vis</v>
      </c>
      <c r="E210">
        <f>VLOOKUP(C210,Active!C$21:E$958,3,FALSE)</f>
        <v>-5992.4888830626423</v>
      </c>
      <c r="F210" s="12" t="s">
        <v>277</v>
      </c>
      <c r="G210" t="str">
        <f t="shared" si="22"/>
        <v>43016.380</v>
      </c>
      <c r="H210" s="34">
        <f t="shared" si="23"/>
        <v>-5992.5</v>
      </c>
      <c r="I210" s="88" t="s">
        <v>752</v>
      </c>
      <c r="J210" s="89" t="s">
        <v>753</v>
      </c>
      <c r="K210" s="88">
        <v>-5992.5</v>
      </c>
      <c r="L210" s="88" t="s">
        <v>314</v>
      </c>
      <c r="M210" s="89" t="s">
        <v>293</v>
      </c>
      <c r="N210" s="89"/>
      <c r="O210" s="90" t="s">
        <v>294</v>
      </c>
      <c r="P210" s="90" t="s">
        <v>741</v>
      </c>
    </row>
    <row r="211" spans="1:16" x14ac:dyDescent="0.2">
      <c r="A211" s="34" t="str">
        <f t="shared" si="18"/>
        <v> BBS 29 </v>
      </c>
      <c r="B211" s="12" t="str">
        <f t="shared" si="19"/>
        <v>II</v>
      </c>
      <c r="C211" s="34">
        <f t="shared" si="20"/>
        <v>43016.38</v>
      </c>
      <c r="D211" t="str">
        <f t="shared" si="21"/>
        <v>vis</v>
      </c>
      <c r="E211">
        <f>VLOOKUP(C211,Active!C$21:E$958,3,FALSE)</f>
        <v>-5992.4888830626423</v>
      </c>
      <c r="F211" s="12" t="s">
        <v>277</v>
      </c>
      <c r="G211" t="str">
        <f t="shared" si="22"/>
        <v>43016.380</v>
      </c>
      <c r="H211" s="34">
        <f t="shared" si="23"/>
        <v>-5992.5</v>
      </c>
      <c r="I211" s="88" t="s">
        <v>752</v>
      </c>
      <c r="J211" s="89" t="s">
        <v>753</v>
      </c>
      <c r="K211" s="88">
        <v>-5992.5</v>
      </c>
      <c r="L211" s="88" t="s">
        <v>314</v>
      </c>
      <c r="M211" s="89" t="s">
        <v>293</v>
      </c>
      <c r="N211" s="89"/>
      <c r="O211" s="90" t="s">
        <v>411</v>
      </c>
      <c r="P211" s="90" t="s">
        <v>741</v>
      </c>
    </row>
    <row r="212" spans="1:16" x14ac:dyDescent="0.2">
      <c r="A212" s="34" t="str">
        <f t="shared" si="18"/>
        <v> BBS 30 </v>
      </c>
      <c r="B212" s="12" t="str">
        <f t="shared" si="19"/>
        <v>II</v>
      </c>
      <c r="C212" s="34">
        <f t="shared" si="20"/>
        <v>43036.381999999998</v>
      </c>
      <c r="D212" t="str">
        <f t="shared" si="21"/>
        <v>vis</v>
      </c>
      <c r="E212">
        <f>VLOOKUP(C212,Active!C$21:E$958,3,FALSE)</f>
        <v>-5934.4771179506824</v>
      </c>
      <c r="F212" s="12" t="s">
        <v>277</v>
      </c>
      <c r="G212" t="str">
        <f t="shared" si="22"/>
        <v>43036.382</v>
      </c>
      <c r="H212" s="34">
        <f t="shared" si="23"/>
        <v>-5934.5</v>
      </c>
      <c r="I212" s="88" t="s">
        <v>754</v>
      </c>
      <c r="J212" s="89" t="s">
        <v>755</v>
      </c>
      <c r="K212" s="88">
        <v>-5934.5</v>
      </c>
      <c r="L212" s="88" t="s">
        <v>347</v>
      </c>
      <c r="M212" s="89" t="s">
        <v>293</v>
      </c>
      <c r="N212" s="89"/>
      <c r="O212" s="90" t="s">
        <v>411</v>
      </c>
      <c r="P212" s="90" t="s">
        <v>756</v>
      </c>
    </row>
    <row r="213" spans="1:16" x14ac:dyDescent="0.2">
      <c r="A213" s="34" t="str">
        <f t="shared" si="18"/>
        <v> BBS 30 </v>
      </c>
      <c r="B213" s="12" t="str">
        <f t="shared" si="19"/>
        <v>II</v>
      </c>
      <c r="C213" s="34">
        <f t="shared" si="20"/>
        <v>43046.375</v>
      </c>
      <c r="D213" t="str">
        <f t="shared" si="21"/>
        <v>vis</v>
      </c>
      <c r="E213">
        <f>VLOOKUP(C213,Active!C$21:E$958,3,FALSE)</f>
        <v>-5905.4944377805032</v>
      </c>
      <c r="F213" s="12" t="s">
        <v>277</v>
      </c>
      <c r="G213" t="str">
        <f t="shared" si="22"/>
        <v>43046.375</v>
      </c>
      <c r="H213" s="34">
        <f t="shared" si="23"/>
        <v>-5905.5</v>
      </c>
      <c r="I213" s="88" t="s">
        <v>757</v>
      </c>
      <c r="J213" s="89" t="s">
        <v>758</v>
      </c>
      <c r="K213" s="88">
        <v>-5905.5</v>
      </c>
      <c r="L213" s="88" t="s">
        <v>379</v>
      </c>
      <c r="M213" s="89" t="s">
        <v>293</v>
      </c>
      <c r="N213" s="89"/>
      <c r="O213" s="90" t="s">
        <v>411</v>
      </c>
      <c r="P213" s="90" t="s">
        <v>756</v>
      </c>
    </row>
    <row r="214" spans="1:16" x14ac:dyDescent="0.2">
      <c r="A214" s="34" t="str">
        <f t="shared" si="18"/>
        <v> BBS 30 </v>
      </c>
      <c r="B214" s="12" t="str">
        <f t="shared" si="19"/>
        <v>I</v>
      </c>
      <c r="C214" s="34">
        <f t="shared" si="20"/>
        <v>43058.271999999997</v>
      </c>
      <c r="D214" t="str">
        <f t="shared" si="21"/>
        <v>vis</v>
      </c>
      <c r="E214">
        <f>VLOOKUP(C214,Active!C$21:E$958,3,FALSE)</f>
        <v>-5870.9895897884626</v>
      </c>
      <c r="F214" s="12" t="s">
        <v>277</v>
      </c>
      <c r="G214" t="str">
        <f t="shared" si="22"/>
        <v>43058.272</v>
      </c>
      <c r="H214" s="34">
        <f t="shared" si="23"/>
        <v>-5871</v>
      </c>
      <c r="I214" s="88" t="s">
        <v>759</v>
      </c>
      <c r="J214" s="89" t="s">
        <v>760</v>
      </c>
      <c r="K214" s="88">
        <v>-5871</v>
      </c>
      <c r="L214" s="88" t="s">
        <v>314</v>
      </c>
      <c r="M214" s="89" t="s">
        <v>293</v>
      </c>
      <c r="N214" s="89"/>
      <c r="O214" s="90" t="s">
        <v>321</v>
      </c>
      <c r="P214" s="90" t="s">
        <v>756</v>
      </c>
    </row>
    <row r="215" spans="1:16" x14ac:dyDescent="0.2">
      <c r="A215" s="34" t="str">
        <f t="shared" si="18"/>
        <v> BBS 31 </v>
      </c>
      <c r="B215" s="12" t="str">
        <f t="shared" si="19"/>
        <v>I</v>
      </c>
      <c r="C215" s="34">
        <f t="shared" si="20"/>
        <v>43088.269</v>
      </c>
      <c r="D215" t="str">
        <f t="shared" si="21"/>
        <v>vis</v>
      </c>
      <c r="E215">
        <f>VLOOKUP(C215,Active!C$21:E$958,3,FALSE)</f>
        <v>-5783.9893439098714</v>
      </c>
      <c r="F215" s="12" t="s">
        <v>277</v>
      </c>
      <c r="G215" t="str">
        <f t="shared" si="22"/>
        <v>43088.269</v>
      </c>
      <c r="H215" s="34">
        <f t="shared" si="23"/>
        <v>-5784</v>
      </c>
      <c r="I215" s="88" t="s">
        <v>761</v>
      </c>
      <c r="J215" s="89" t="s">
        <v>762</v>
      </c>
      <c r="K215" s="88">
        <v>-5784</v>
      </c>
      <c r="L215" s="88" t="s">
        <v>314</v>
      </c>
      <c r="M215" s="89" t="s">
        <v>293</v>
      </c>
      <c r="N215" s="89"/>
      <c r="O215" s="90" t="s">
        <v>411</v>
      </c>
      <c r="P215" s="90" t="s">
        <v>763</v>
      </c>
    </row>
    <row r="216" spans="1:16" x14ac:dyDescent="0.2">
      <c r="A216" s="34" t="str">
        <f t="shared" si="18"/>
        <v> BBS 32 </v>
      </c>
      <c r="B216" s="12" t="str">
        <f t="shared" si="19"/>
        <v>I</v>
      </c>
      <c r="C216" s="34">
        <f t="shared" si="20"/>
        <v>43180.675000000003</v>
      </c>
      <c r="D216" t="str">
        <f t="shared" si="21"/>
        <v>vis</v>
      </c>
      <c r="E216">
        <f>VLOOKUP(C216,Active!C$21:E$958,3,FALSE)</f>
        <v>-5515.984386058868</v>
      </c>
      <c r="F216" s="12" t="s">
        <v>277</v>
      </c>
      <c r="G216" t="str">
        <f t="shared" si="22"/>
        <v>43180.675</v>
      </c>
      <c r="H216" s="34">
        <f t="shared" si="23"/>
        <v>-5516</v>
      </c>
      <c r="I216" s="88" t="s">
        <v>764</v>
      </c>
      <c r="J216" s="89" t="s">
        <v>765</v>
      </c>
      <c r="K216" s="88">
        <v>-5516</v>
      </c>
      <c r="L216" s="88" t="s">
        <v>373</v>
      </c>
      <c r="M216" s="89" t="s">
        <v>293</v>
      </c>
      <c r="N216" s="89"/>
      <c r="O216" s="90" t="s">
        <v>321</v>
      </c>
      <c r="P216" s="90" t="s">
        <v>766</v>
      </c>
    </row>
    <row r="217" spans="1:16" x14ac:dyDescent="0.2">
      <c r="A217" s="34" t="str">
        <f t="shared" si="18"/>
        <v> BBS 33 </v>
      </c>
      <c r="B217" s="12" t="str">
        <f t="shared" si="19"/>
        <v>I</v>
      </c>
      <c r="C217" s="34">
        <f t="shared" si="20"/>
        <v>43281.356</v>
      </c>
      <c r="D217" t="str">
        <f t="shared" si="21"/>
        <v>vis</v>
      </c>
      <c r="E217">
        <f>VLOOKUP(C217,Active!C$21:E$958,3,FALSE)</f>
        <v>-5223.9794603895907</v>
      </c>
      <c r="F217" s="12" t="s">
        <v>277</v>
      </c>
      <c r="G217" t="str">
        <f t="shared" si="22"/>
        <v>43281.356</v>
      </c>
      <c r="H217" s="34">
        <f t="shared" si="23"/>
        <v>-5224</v>
      </c>
      <c r="I217" s="88" t="s">
        <v>767</v>
      </c>
      <c r="J217" s="89" t="s">
        <v>768</v>
      </c>
      <c r="K217" s="88">
        <v>-5224</v>
      </c>
      <c r="L217" s="88" t="s">
        <v>286</v>
      </c>
      <c r="M217" s="89" t="s">
        <v>293</v>
      </c>
      <c r="N217" s="89"/>
      <c r="O217" s="90" t="s">
        <v>442</v>
      </c>
      <c r="P217" s="90" t="s">
        <v>769</v>
      </c>
    </row>
    <row r="218" spans="1:16" x14ac:dyDescent="0.2">
      <c r="A218" s="34" t="str">
        <f t="shared" si="18"/>
        <v> BBS 33 </v>
      </c>
      <c r="B218" s="12" t="str">
        <f t="shared" si="19"/>
        <v>II</v>
      </c>
      <c r="C218" s="34">
        <f t="shared" si="20"/>
        <v>43297.385999999999</v>
      </c>
      <c r="D218" t="str">
        <f t="shared" si="21"/>
        <v>vis</v>
      </c>
      <c r="E218">
        <f>VLOOKUP(C218,Active!C$21:E$958,3,FALSE)</f>
        <v>-5177.4876798304149</v>
      </c>
      <c r="F218" s="12" t="s">
        <v>277</v>
      </c>
      <c r="G218" t="str">
        <f t="shared" si="22"/>
        <v>43297.386</v>
      </c>
      <c r="H218" s="34">
        <f t="shared" si="23"/>
        <v>-5177.5</v>
      </c>
      <c r="I218" s="88" t="s">
        <v>770</v>
      </c>
      <c r="J218" s="89" t="s">
        <v>771</v>
      </c>
      <c r="K218" s="88">
        <v>-5177.5</v>
      </c>
      <c r="L218" s="88" t="s">
        <v>314</v>
      </c>
      <c r="M218" s="89" t="s">
        <v>293</v>
      </c>
      <c r="N218" s="89"/>
      <c r="O218" s="90" t="s">
        <v>321</v>
      </c>
      <c r="P218" s="90" t="s">
        <v>769</v>
      </c>
    </row>
    <row r="219" spans="1:16" x14ac:dyDescent="0.2">
      <c r="A219" s="34" t="str">
        <f t="shared" si="18"/>
        <v> BBS 34 </v>
      </c>
      <c r="B219" s="12" t="str">
        <f t="shared" si="19"/>
        <v>II</v>
      </c>
      <c r="C219" s="34">
        <f t="shared" si="20"/>
        <v>43328.409</v>
      </c>
      <c r="D219" t="str">
        <f t="shared" si="21"/>
        <v>vis</v>
      </c>
      <c r="E219">
        <f>VLOOKUP(C219,Active!C$21:E$958,3,FALSE)</f>
        <v>-5087.5117279721844</v>
      </c>
      <c r="F219" s="12" t="s">
        <v>277</v>
      </c>
      <c r="G219" t="str">
        <f t="shared" si="22"/>
        <v>43328.409</v>
      </c>
      <c r="H219" s="34">
        <f t="shared" si="23"/>
        <v>-5087.5</v>
      </c>
      <c r="I219" s="88" t="s">
        <v>772</v>
      </c>
      <c r="J219" s="89" t="s">
        <v>773</v>
      </c>
      <c r="K219" s="88">
        <v>-5087.5</v>
      </c>
      <c r="L219" s="88" t="s">
        <v>427</v>
      </c>
      <c r="M219" s="89" t="s">
        <v>293</v>
      </c>
      <c r="N219" s="89"/>
      <c r="O219" s="90" t="s">
        <v>321</v>
      </c>
      <c r="P219" s="90" t="s">
        <v>774</v>
      </c>
    </row>
    <row r="220" spans="1:16" x14ac:dyDescent="0.2">
      <c r="A220" s="34" t="str">
        <f t="shared" si="18"/>
        <v> BBS 34 </v>
      </c>
      <c r="B220" s="12" t="str">
        <f t="shared" si="19"/>
        <v>II</v>
      </c>
      <c r="C220" s="34">
        <f t="shared" si="20"/>
        <v>43347.387000000002</v>
      </c>
      <c r="D220" t="str">
        <f t="shared" si="21"/>
        <v>vis</v>
      </c>
      <c r="E220">
        <f>VLOOKUP(C220,Active!C$21:E$958,3,FALSE)</f>
        <v>-5032.4698682434118</v>
      </c>
      <c r="F220" s="12" t="s">
        <v>277</v>
      </c>
      <c r="G220" t="str">
        <f t="shared" si="22"/>
        <v>43347.387</v>
      </c>
      <c r="H220" s="34">
        <f t="shared" si="23"/>
        <v>-5032.5</v>
      </c>
      <c r="I220" s="88" t="s">
        <v>775</v>
      </c>
      <c r="J220" s="89" t="s">
        <v>776</v>
      </c>
      <c r="K220" s="88">
        <v>-5032.5</v>
      </c>
      <c r="L220" s="88" t="s">
        <v>330</v>
      </c>
      <c r="M220" s="89" t="s">
        <v>293</v>
      </c>
      <c r="N220" s="89"/>
      <c r="O220" s="90" t="s">
        <v>442</v>
      </c>
      <c r="P220" s="90" t="s">
        <v>774</v>
      </c>
    </row>
    <row r="221" spans="1:16" x14ac:dyDescent="0.2">
      <c r="A221" s="34" t="str">
        <f t="shared" si="18"/>
        <v> BBS 34 </v>
      </c>
      <c r="B221" s="12" t="str">
        <f t="shared" si="19"/>
        <v>I</v>
      </c>
      <c r="C221" s="34">
        <f t="shared" si="20"/>
        <v>43371.345999999998</v>
      </c>
      <c r="D221" t="str">
        <f t="shared" si="21"/>
        <v>vis</v>
      </c>
      <c r="E221">
        <f>VLOOKUP(C221,Active!C$21:E$958,3,FALSE)</f>
        <v>-4962.9816230520737</v>
      </c>
      <c r="F221" s="12" t="s">
        <v>277</v>
      </c>
      <c r="G221" t="str">
        <f t="shared" si="22"/>
        <v>43371.346</v>
      </c>
      <c r="H221" s="34">
        <f t="shared" si="23"/>
        <v>-4963</v>
      </c>
      <c r="I221" s="88" t="s">
        <v>777</v>
      </c>
      <c r="J221" s="89" t="s">
        <v>778</v>
      </c>
      <c r="K221" s="88">
        <v>-4963</v>
      </c>
      <c r="L221" s="88" t="s">
        <v>410</v>
      </c>
      <c r="M221" s="89" t="s">
        <v>293</v>
      </c>
      <c r="N221" s="89"/>
      <c r="O221" s="90" t="s">
        <v>442</v>
      </c>
      <c r="P221" s="90" t="s">
        <v>774</v>
      </c>
    </row>
    <row r="222" spans="1:16" x14ac:dyDescent="0.2">
      <c r="A222" s="34" t="str">
        <f t="shared" si="18"/>
        <v> BBS 35 </v>
      </c>
      <c r="B222" s="12" t="str">
        <f t="shared" si="19"/>
        <v>II</v>
      </c>
      <c r="C222" s="34">
        <f t="shared" si="20"/>
        <v>43435.307999999997</v>
      </c>
      <c r="D222" t="str">
        <f t="shared" si="21"/>
        <v>vis</v>
      </c>
      <c r="E222">
        <f>VLOOKUP(C222,Active!C$21:E$958,3,FALSE)</f>
        <v>-4777.4727479350331</v>
      </c>
      <c r="F222" s="12" t="s">
        <v>277</v>
      </c>
      <c r="G222" t="str">
        <f t="shared" si="22"/>
        <v>43435.308</v>
      </c>
      <c r="H222" s="34">
        <f t="shared" si="23"/>
        <v>-4777.5</v>
      </c>
      <c r="I222" s="88" t="s">
        <v>779</v>
      </c>
      <c r="J222" s="89" t="s">
        <v>780</v>
      </c>
      <c r="K222" s="88">
        <v>-4777.5</v>
      </c>
      <c r="L222" s="88" t="s">
        <v>401</v>
      </c>
      <c r="M222" s="89" t="s">
        <v>293</v>
      </c>
      <c r="N222" s="89"/>
      <c r="O222" s="90" t="s">
        <v>411</v>
      </c>
      <c r="P222" s="90" t="s">
        <v>781</v>
      </c>
    </row>
    <row r="223" spans="1:16" x14ac:dyDescent="0.2">
      <c r="A223" s="34" t="str">
        <f t="shared" si="18"/>
        <v> BBS 35 </v>
      </c>
      <c r="B223" s="12" t="str">
        <f t="shared" si="19"/>
        <v>II</v>
      </c>
      <c r="C223" s="34">
        <f t="shared" si="20"/>
        <v>43453.228999999999</v>
      </c>
      <c r="D223" t="str">
        <f t="shared" si="21"/>
        <v>vis</v>
      </c>
      <c r="E223">
        <f>VLOOKUP(C223,Active!C$21:E$958,3,FALSE)</f>
        <v>-4725.496503430908</v>
      </c>
      <c r="F223" s="12" t="s">
        <v>277</v>
      </c>
      <c r="G223" t="str">
        <f t="shared" si="22"/>
        <v>43453.229</v>
      </c>
      <c r="H223" s="34">
        <f t="shared" si="23"/>
        <v>-4725.5</v>
      </c>
      <c r="I223" s="88" t="s">
        <v>782</v>
      </c>
      <c r="J223" s="89" t="s">
        <v>783</v>
      </c>
      <c r="K223" s="88">
        <v>-4725.5</v>
      </c>
      <c r="L223" s="88" t="s">
        <v>302</v>
      </c>
      <c r="M223" s="89" t="s">
        <v>293</v>
      </c>
      <c r="N223" s="89"/>
      <c r="O223" s="90" t="s">
        <v>321</v>
      </c>
      <c r="P223" s="90" t="s">
        <v>781</v>
      </c>
    </row>
    <row r="224" spans="1:16" x14ac:dyDescent="0.2">
      <c r="A224" s="34" t="str">
        <f t="shared" si="18"/>
        <v> BBS 36 </v>
      </c>
      <c r="B224" s="12" t="str">
        <f t="shared" si="19"/>
        <v>I</v>
      </c>
      <c r="C224" s="34">
        <f t="shared" si="20"/>
        <v>43542.707000000002</v>
      </c>
      <c r="D224" t="str">
        <f t="shared" si="21"/>
        <v>vis</v>
      </c>
      <c r="E224">
        <f>VLOOKUP(C224,Active!C$21:E$958,3,FALSE)</f>
        <v>-4465.9836187849742</v>
      </c>
      <c r="F224" s="12" t="s">
        <v>277</v>
      </c>
      <c r="G224" t="str">
        <f t="shared" si="22"/>
        <v>43542.707</v>
      </c>
      <c r="H224" s="34">
        <f t="shared" si="23"/>
        <v>-4466</v>
      </c>
      <c r="I224" s="88" t="s">
        <v>784</v>
      </c>
      <c r="J224" s="89" t="s">
        <v>785</v>
      </c>
      <c r="K224" s="88">
        <v>-4466</v>
      </c>
      <c r="L224" s="88" t="s">
        <v>410</v>
      </c>
      <c r="M224" s="89" t="s">
        <v>293</v>
      </c>
      <c r="N224" s="89"/>
      <c r="O224" s="90" t="s">
        <v>321</v>
      </c>
      <c r="P224" s="90" t="s">
        <v>786</v>
      </c>
    </row>
    <row r="225" spans="1:16" x14ac:dyDescent="0.2">
      <c r="A225" s="34" t="str">
        <f t="shared" si="18"/>
        <v> BBS 37 </v>
      </c>
      <c r="B225" s="12" t="str">
        <f t="shared" si="19"/>
        <v>II</v>
      </c>
      <c r="C225" s="34">
        <f t="shared" si="20"/>
        <v>43631.493000000002</v>
      </c>
      <c r="D225" t="str">
        <f t="shared" si="21"/>
        <v>vis</v>
      </c>
      <c r="E225">
        <f>VLOOKUP(C225,Active!C$21:E$958,3,FALSE)</f>
        <v>-4208.4777405112854</v>
      </c>
      <c r="F225" s="12" t="s">
        <v>277</v>
      </c>
      <c r="G225" t="str">
        <f t="shared" si="22"/>
        <v>43631.493</v>
      </c>
      <c r="H225" s="34">
        <f t="shared" si="23"/>
        <v>-4208.5</v>
      </c>
      <c r="I225" s="88" t="s">
        <v>787</v>
      </c>
      <c r="J225" s="89" t="s">
        <v>788</v>
      </c>
      <c r="K225" s="88">
        <v>-4208.5</v>
      </c>
      <c r="L225" s="88" t="s">
        <v>347</v>
      </c>
      <c r="M225" s="89" t="s">
        <v>293</v>
      </c>
      <c r="N225" s="89"/>
      <c r="O225" s="90" t="s">
        <v>411</v>
      </c>
      <c r="P225" s="90" t="s">
        <v>789</v>
      </c>
    </row>
    <row r="226" spans="1:16" x14ac:dyDescent="0.2">
      <c r="A226" s="34" t="str">
        <f t="shared" si="18"/>
        <v> BBS 37 </v>
      </c>
      <c r="B226" s="12" t="str">
        <f t="shared" si="19"/>
        <v>I</v>
      </c>
      <c r="C226" s="34">
        <f t="shared" si="20"/>
        <v>43656.485000000001</v>
      </c>
      <c r="D226" t="str">
        <f t="shared" si="21"/>
        <v>vis</v>
      </c>
      <c r="E226">
        <f>VLOOKUP(C226,Active!C$21:E$958,3,FALSE)</f>
        <v>-4135.9934872527128</v>
      </c>
      <c r="F226" s="12" t="s">
        <v>277</v>
      </c>
      <c r="G226" t="str">
        <f t="shared" si="22"/>
        <v>43656.485</v>
      </c>
      <c r="H226" s="34">
        <f t="shared" si="23"/>
        <v>-4136</v>
      </c>
      <c r="I226" s="88" t="s">
        <v>790</v>
      </c>
      <c r="J226" s="89" t="s">
        <v>791</v>
      </c>
      <c r="K226" s="88">
        <v>-4136</v>
      </c>
      <c r="L226" s="88" t="s">
        <v>379</v>
      </c>
      <c r="M226" s="89" t="s">
        <v>293</v>
      </c>
      <c r="N226" s="89"/>
      <c r="O226" s="90" t="s">
        <v>411</v>
      </c>
      <c r="P226" s="90" t="s">
        <v>789</v>
      </c>
    </row>
    <row r="227" spans="1:16" x14ac:dyDescent="0.2">
      <c r="A227" s="34" t="str">
        <f t="shared" si="18"/>
        <v> BBS 37 </v>
      </c>
      <c r="B227" s="12" t="str">
        <f t="shared" si="19"/>
        <v>II</v>
      </c>
      <c r="C227" s="34">
        <f t="shared" si="20"/>
        <v>43658.374000000003</v>
      </c>
      <c r="D227" t="str">
        <f t="shared" si="21"/>
        <v>vis</v>
      </c>
      <c r="E227">
        <f>VLOOKUP(C227,Active!C$21:E$958,3,FALSE)</f>
        <v>-4130.5148239042146</v>
      </c>
      <c r="F227" s="12" t="s">
        <v>277</v>
      </c>
      <c r="G227" t="str">
        <f t="shared" si="22"/>
        <v>43658.374</v>
      </c>
      <c r="H227" s="34">
        <f t="shared" si="23"/>
        <v>-4130.5</v>
      </c>
      <c r="I227" s="88" t="s">
        <v>792</v>
      </c>
      <c r="J227" s="89" t="s">
        <v>793</v>
      </c>
      <c r="K227" s="88">
        <v>-4130.5</v>
      </c>
      <c r="L227" s="88" t="s">
        <v>324</v>
      </c>
      <c r="M227" s="89" t="s">
        <v>293</v>
      </c>
      <c r="N227" s="89"/>
      <c r="O227" s="90" t="s">
        <v>442</v>
      </c>
      <c r="P227" s="90" t="s">
        <v>789</v>
      </c>
    </row>
    <row r="228" spans="1:16" x14ac:dyDescent="0.2">
      <c r="A228" s="34" t="str">
        <f t="shared" si="18"/>
        <v> BBS 37 </v>
      </c>
      <c r="B228" s="12" t="str">
        <f t="shared" si="19"/>
        <v>I</v>
      </c>
      <c r="C228" s="34">
        <f t="shared" si="20"/>
        <v>43663.372000000003</v>
      </c>
      <c r="D228" t="str">
        <f t="shared" si="21"/>
        <v>vis</v>
      </c>
      <c r="E228">
        <f>VLOOKUP(C228,Active!C$21:E$958,3,FALSE)</f>
        <v>-4116.0191333717912</v>
      </c>
      <c r="F228" s="12" t="s">
        <v>277</v>
      </c>
      <c r="G228" t="str">
        <f t="shared" si="22"/>
        <v>43663.372</v>
      </c>
      <c r="H228" s="34">
        <f t="shared" si="23"/>
        <v>-4116</v>
      </c>
      <c r="I228" s="88" t="s">
        <v>794</v>
      </c>
      <c r="J228" s="89" t="s">
        <v>795</v>
      </c>
      <c r="K228" s="88">
        <v>-4116</v>
      </c>
      <c r="L228" s="88" t="s">
        <v>298</v>
      </c>
      <c r="M228" s="89" t="s">
        <v>293</v>
      </c>
      <c r="N228" s="89"/>
      <c r="O228" s="90" t="s">
        <v>321</v>
      </c>
      <c r="P228" s="90" t="s">
        <v>789</v>
      </c>
    </row>
    <row r="229" spans="1:16" x14ac:dyDescent="0.2">
      <c r="A229" s="34" t="str">
        <f t="shared" si="18"/>
        <v> BBS 37 </v>
      </c>
      <c r="B229" s="12" t="str">
        <f t="shared" si="19"/>
        <v>I</v>
      </c>
      <c r="C229" s="34">
        <f t="shared" si="20"/>
        <v>43663.381999999998</v>
      </c>
      <c r="D229" t="str">
        <f t="shared" si="21"/>
        <v>vis</v>
      </c>
      <c r="E229">
        <f>VLOOKUP(C229,Active!C$21:E$958,3,FALSE)</f>
        <v>-4115.9901303895485</v>
      </c>
      <c r="F229" s="12" t="s">
        <v>277</v>
      </c>
      <c r="G229" t="str">
        <f t="shared" si="22"/>
        <v>43663.382</v>
      </c>
      <c r="H229" s="34">
        <f t="shared" si="23"/>
        <v>-4116</v>
      </c>
      <c r="I229" s="88" t="s">
        <v>796</v>
      </c>
      <c r="J229" s="89" t="s">
        <v>797</v>
      </c>
      <c r="K229" s="88">
        <v>-4116</v>
      </c>
      <c r="L229" s="88" t="s">
        <v>327</v>
      </c>
      <c r="M229" s="89" t="s">
        <v>293</v>
      </c>
      <c r="N229" s="89"/>
      <c r="O229" s="90" t="s">
        <v>442</v>
      </c>
      <c r="P229" s="90" t="s">
        <v>789</v>
      </c>
    </row>
    <row r="230" spans="1:16" x14ac:dyDescent="0.2">
      <c r="A230" s="34" t="str">
        <f t="shared" si="18"/>
        <v> BBS 37 </v>
      </c>
      <c r="B230" s="12" t="str">
        <f t="shared" si="19"/>
        <v>II</v>
      </c>
      <c r="C230" s="34">
        <f t="shared" si="20"/>
        <v>43671.487999999998</v>
      </c>
      <c r="D230" t="str">
        <f t="shared" si="21"/>
        <v>vis</v>
      </c>
      <c r="E230">
        <f>VLOOKUP(C230,Active!C$21:E$958,3,FALSE)</f>
        <v>-4092.4803129714146</v>
      </c>
      <c r="F230" s="12" t="s">
        <v>277</v>
      </c>
      <c r="G230" t="str">
        <f t="shared" si="22"/>
        <v>43671.488</v>
      </c>
      <c r="H230" s="34">
        <f t="shared" si="23"/>
        <v>-4092.5</v>
      </c>
      <c r="I230" s="88" t="s">
        <v>798</v>
      </c>
      <c r="J230" s="89" t="s">
        <v>799</v>
      </c>
      <c r="K230" s="88">
        <v>-4092.5</v>
      </c>
      <c r="L230" s="88" t="s">
        <v>286</v>
      </c>
      <c r="M230" s="89" t="s">
        <v>293</v>
      </c>
      <c r="N230" s="89"/>
      <c r="O230" s="90" t="s">
        <v>411</v>
      </c>
      <c r="P230" s="90" t="s">
        <v>789</v>
      </c>
    </row>
    <row r="231" spans="1:16" x14ac:dyDescent="0.2">
      <c r="A231" s="34" t="str">
        <f t="shared" si="18"/>
        <v> BBS 38 </v>
      </c>
      <c r="B231" s="12" t="str">
        <f t="shared" si="19"/>
        <v>II</v>
      </c>
      <c r="C231" s="34">
        <f t="shared" si="20"/>
        <v>43699.406999999999</v>
      </c>
      <c r="D231" t="str">
        <f t="shared" si="21"/>
        <v>vis</v>
      </c>
      <c r="E231">
        <f>VLOOKUP(C231,Active!C$21:E$958,3,FALSE)</f>
        <v>-4011.506886805988</v>
      </c>
      <c r="F231" s="12" t="s">
        <v>277</v>
      </c>
      <c r="G231" t="str">
        <f t="shared" si="22"/>
        <v>43699.407</v>
      </c>
      <c r="H231" s="34">
        <f t="shared" si="23"/>
        <v>-4011.5</v>
      </c>
      <c r="I231" s="88" t="s">
        <v>800</v>
      </c>
      <c r="J231" s="89" t="s">
        <v>801</v>
      </c>
      <c r="K231" s="88">
        <v>-4011.5</v>
      </c>
      <c r="L231" s="88" t="s">
        <v>317</v>
      </c>
      <c r="M231" s="89" t="s">
        <v>293</v>
      </c>
      <c r="N231" s="89"/>
      <c r="O231" s="90" t="s">
        <v>411</v>
      </c>
      <c r="P231" s="90" t="s">
        <v>802</v>
      </c>
    </row>
    <row r="232" spans="1:16" x14ac:dyDescent="0.2">
      <c r="A232" s="34" t="str">
        <f t="shared" si="18"/>
        <v> BBS 38 </v>
      </c>
      <c r="B232" s="12" t="str">
        <f t="shared" si="19"/>
        <v>I</v>
      </c>
      <c r="C232" s="34">
        <f t="shared" si="20"/>
        <v>43703.38</v>
      </c>
      <c r="D232" t="str">
        <f t="shared" si="21"/>
        <v>vis</v>
      </c>
      <c r="E232">
        <f>VLOOKUP(C232,Active!C$21:E$958,3,FALSE)</f>
        <v>-3999.9840019549879</v>
      </c>
      <c r="F232" s="12" t="s">
        <v>277</v>
      </c>
      <c r="G232" t="str">
        <f t="shared" si="22"/>
        <v>43703.380</v>
      </c>
      <c r="H232" s="34">
        <f t="shared" si="23"/>
        <v>-4000</v>
      </c>
      <c r="I232" s="88" t="s">
        <v>803</v>
      </c>
      <c r="J232" s="89" t="s">
        <v>804</v>
      </c>
      <c r="K232" s="88">
        <v>-4000</v>
      </c>
      <c r="L232" s="88" t="s">
        <v>410</v>
      </c>
      <c r="M232" s="89" t="s">
        <v>293</v>
      </c>
      <c r="N232" s="89"/>
      <c r="O232" s="90" t="s">
        <v>321</v>
      </c>
      <c r="P232" s="90" t="s">
        <v>802</v>
      </c>
    </row>
    <row r="233" spans="1:16" x14ac:dyDescent="0.2">
      <c r="A233" s="34" t="str">
        <f t="shared" si="18"/>
        <v> BBS 38 </v>
      </c>
      <c r="B233" s="12" t="str">
        <f t="shared" si="19"/>
        <v>II</v>
      </c>
      <c r="C233" s="34">
        <f t="shared" si="20"/>
        <v>43711.478999999999</v>
      </c>
      <c r="D233" t="str">
        <f t="shared" si="21"/>
        <v>vis</v>
      </c>
      <c r="E233">
        <f>VLOOKUP(C233,Active!C$21:E$958,3,FALSE)</f>
        <v>-3976.4944866244277</v>
      </c>
      <c r="F233" s="12" t="s">
        <v>277</v>
      </c>
      <c r="G233" t="str">
        <f t="shared" si="22"/>
        <v>43711.479</v>
      </c>
      <c r="H233" s="34">
        <f t="shared" si="23"/>
        <v>-3976.5</v>
      </c>
      <c r="I233" s="88" t="s">
        <v>805</v>
      </c>
      <c r="J233" s="89" t="s">
        <v>806</v>
      </c>
      <c r="K233" s="88">
        <v>-3976.5</v>
      </c>
      <c r="L233" s="88" t="s">
        <v>379</v>
      </c>
      <c r="M233" s="89" t="s">
        <v>293</v>
      </c>
      <c r="N233" s="89"/>
      <c r="O233" s="90" t="s">
        <v>411</v>
      </c>
      <c r="P233" s="90" t="s">
        <v>802</v>
      </c>
    </row>
    <row r="234" spans="1:16" x14ac:dyDescent="0.2">
      <c r="A234" s="34" t="str">
        <f t="shared" si="18"/>
        <v> BBS 38 </v>
      </c>
      <c r="B234" s="12" t="str">
        <f t="shared" si="19"/>
        <v>I</v>
      </c>
      <c r="C234" s="34">
        <f t="shared" si="20"/>
        <v>43714.404999999999</v>
      </c>
      <c r="D234" t="str">
        <f t="shared" si="21"/>
        <v>vis</v>
      </c>
      <c r="E234">
        <f>VLOOKUP(C234,Active!C$21:E$958,3,FALSE)</f>
        <v>-3968.0082140158106</v>
      </c>
      <c r="F234" s="12" t="s">
        <v>277</v>
      </c>
      <c r="G234" t="str">
        <f t="shared" si="22"/>
        <v>43714.405</v>
      </c>
      <c r="H234" s="34">
        <f t="shared" si="23"/>
        <v>-3968</v>
      </c>
      <c r="I234" s="88" t="s">
        <v>807</v>
      </c>
      <c r="J234" s="89" t="s">
        <v>808</v>
      </c>
      <c r="K234" s="88">
        <v>-3968</v>
      </c>
      <c r="L234" s="88" t="s">
        <v>320</v>
      </c>
      <c r="M234" s="89" t="s">
        <v>293</v>
      </c>
      <c r="N234" s="89"/>
      <c r="O234" s="90" t="s">
        <v>442</v>
      </c>
      <c r="P234" s="90" t="s">
        <v>802</v>
      </c>
    </row>
    <row r="235" spans="1:16" x14ac:dyDescent="0.2">
      <c r="A235" s="34" t="str">
        <f t="shared" si="18"/>
        <v> BBS 38 </v>
      </c>
      <c r="B235" s="12" t="str">
        <f t="shared" si="19"/>
        <v>I</v>
      </c>
      <c r="C235" s="34">
        <f t="shared" si="20"/>
        <v>43723.389000000003</v>
      </c>
      <c r="D235" t="str">
        <f t="shared" si="21"/>
        <v>vis</v>
      </c>
      <c r="E235">
        <f>VLOOKUP(C235,Active!C$21:E$958,3,FALSE)</f>
        <v>-3941.9519347554333</v>
      </c>
      <c r="F235" s="12" t="s">
        <v>277</v>
      </c>
      <c r="G235" t="str">
        <f t="shared" si="22"/>
        <v>43723.389</v>
      </c>
      <c r="H235" s="34">
        <f t="shared" si="23"/>
        <v>-3942</v>
      </c>
      <c r="I235" s="88" t="s">
        <v>809</v>
      </c>
      <c r="J235" s="89" t="s">
        <v>810</v>
      </c>
      <c r="K235" s="88">
        <v>-3942</v>
      </c>
      <c r="L235" s="88" t="s">
        <v>811</v>
      </c>
      <c r="M235" s="89" t="s">
        <v>293</v>
      </c>
      <c r="N235" s="89"/>
      <c r="O235" s="90" t="s">
        <v>442</v>
      </c>
      <c r="P235" s="90" t="s">
        <v>802</v>
      </c>
    </row>
    <row r="236" spans="1:16" x14ac:dyDescent="0.2">
      <c r="A236" s="34" t="str">
        <f t="shared" si="18"/>
        <v> BBS 38 </v>
      </c>
      <c r="B236" s="12" t="str">
        <f t="shared" si="19"/>
        <v>I</v>
      </c>
      <c r="C236" s="34">
        <f t="shared" si="20"/>
        <v>43743.372000000003</v>
      </c>
      <c r="D236" t="str">
        <f t="shared" si="21"/>
        <v>vis</v>
      </c>
      <c r="E236">
        <f>VLOOKUP(C236,Active!C$21:E$958,3,FALSE)</f>
        <v>-3883.9952753097646</v>
      </c>
      <c r="F236" s="12" t="s">
        <v>277</v>
      </c>
      <c r="G236" t="str">
        <f t="shared" si="22"/>
        <v>43743.372</v>
      </c>
      <c r="H236" s="34">
        <f t="shared" si="23"/>
        <v>-3884</v>
      </c>
      <c r="I236" s="88" t="s">
        <v>812</v>
      </c>
      <c r="J236" s="89" t="s">
        <v>813</v>
      </c>
      <c r="K236" s="88">
        <v>-3884</v>
      </c>
      <c r="L236" s="88" t="s">
        <v>379</v>
      </c>
      <c r="M236" s="89" t="s">
        <v>293</v>
      </c>
      <c r="N236" s="89"/>
      <c r="O236" s="90" t="s">
        <v>442</v>
      </c>
      <c r="P236" s="90" t="s">
        <v>802</v>
      </c>
    </row>
    <row r="237" spans="1:16" x14ac:dyDescent="0.2">
      <c r="A237" s="34" t="str">
        <f t="shared" si="18"/>
        <v> BBS 39 </v>
      </c>
      <c r="B237" s="12" t="str">
        <f t="shared" si="19"/>
        <v>I</v>
      </c>
      <c r="C237" s="34">
        <f t="shared" si="20"/>
        <v>43762.345000000001</v>
      </c>
      <c r="D237" t="str">
        <f t="shared" si="21"/>
        <v>vis</v>
      </c>
      <c r="E237">
        <f>VLOOKUP(C237,Active!C$21:E$958,3,FALSE)</f>
        <v>-3828.9679170721342</v>
      </c>
      <c r="F237" s="12" t="s">
        <v>277</v>
      </c>
      <c r="G237" t="str">
        <f t="shared" si="22"/>
        <v>43762.345</v>
      </c>
      <c r="H237" s="34">
        <f t="shared" si="23"/>
        <v>-3829</v>
      </c>
      <c r="I237" s="88" t="s">
        <v>814</v>
      </c>
      <c r="J237" s="89" t="s">
        <v>815</v>
      </c>
      <c r="K237" s="88">
        <v>-3829</v>
      </c>
      <c r="L237" s="88" t="s">
        <v>450</v>
      </c>
      <c r="M237" s="89" t="s">
        <v>293</v>
      </c>
      <c r="N237" s="89"/>
      <c r="O237" s="90" t="s">
        <v>442</v>
      </c>
      <c r="P237" s="90" t="s">
        <v>816</v>
      </c>
    </row>
    <row r="238" spans="1:16" x14ac:dyDescent="0.2">
      <c r="A238" s="34" t="str">
        <f t="shared" si="18"/>
        <v> BBS 39 </v>
      </c>
      <c r="B238" s="12" t="str">
        <f t="shared" si="19"/>
        <v>I</v>
      </c>
      <c r="C238" s="34">
        <f t="shared" si="20"/>
        <v>43764.406000000003</v>
      </c>
      <c r="D238" t="str">
        <f t="shared" si="21"/>
        <v>vis</v>
      </c>
      <c r="E238">
        <f>VLOOKUP(C238,Active!C$21:E$958,3,FALSE)</f>
        <v>-3822.9904024288071</v>
      </c>
      <c r="F238" s="12" t="s">
        <v>277</v>
      </c>
      <c r="G238" t="str">
        <f t="shared" si="22"/>
        <v>43764.406</v>
      </c>
      <c r="H238" s="34">
        <f t="shared" si="23"/>
        <v>-3823</v>
      </c>
      <c r="I238" s="88" t="s">
        <v>817</v>
      </c>
      <c r="J238" s="89" t="s">
        <v>818</v>
      </c>
      <c r="K238" s="88">
        <v>-3823</v>
      </c>
      <c r="L238" s="88" t="s">
        <v>327</v>
      </c>
      <c r="M238" s="89" t="s">
        <v>293</v>
      </c>
      <c r="N238" s="89"/>
      <c r="O238" s="90" t="s">
        <v>411</v>
      </c>
      <c r="P238" s="90" t="s">
        <v>816</v>
      </c>
    </row>
    <row r="239" spans="1:16" x14ac:dyDescent="0.2">
      <c r="A239" s="34" t="str">
        <f t="shared" si="18"/>
        <v> BBS 42 </v>
      </c>
      <c r="B239" s="12" t="str">
        <f t="shared" si="19"/>
        <v>I</v>
      </c>
      <c r="C239" s="34">
        <f t="shared" si="20"/>
        <v>43953.697</v>
      </c>
      <c r="D239" t="str">
        <f t="shared" si="21"/>
        <v>vis</v>
      </c>
      <c r="E239">
        <f>VLOOKUP(C239,Active!C$21:E$958,3,FALSE)</f>
        <v>-3273.9900509735758</v>
      </c>
      <c r="F239" s="12" t="s">
        <v>277</v>
      </c>
      <c r="G239" t="str">
        <f t="shared" si="22"/>
        <v>43953.697</v>
      </c>
      <c r="H239" s="34">
        <f t="shared" si="23"/>
        <v>-3274</v>
      </c>
      <c r="I239" s="88" t="s">
        <v>819</v>
      </c>
      <c r="J239" s="89" t="s">
        <v>820</v>
      </c>
      <c r="K239" s="88">
        <v>-3274</v>
      </c>
      <c r="L239" s="88" t="s">
        <v>327</v>
      </c>
      <c r="M239" s="89" t="s">
        <v>293</v>
      </c>
      <c r="N239" s="89"/>
      <c r="O239" s="90" t="s">
        <v>321</v>
      </c>
      <c r="P239" s="90" t="s">
        <v>821</v>
      </c>
    </row>
    <row r="240" spans="1:16" x14ac:dyDescent="0.2">
      <c r="A240" s="34" t="str">
        <f t="shared" si="18"/>
        <v> BBS 43 </v>
      </c>
      <c r="B240" s="12" t="str">
        <f t="shared" si="19"/>
        <v>I</v>
      </c>
      <c r="C240" s="34">
        <f t="shared" si="20"/>
        <v>43971.624000000003</v>
      </c>
      <c r="D240" t="str">
        <f t="shared" si="21"/>
        <v>vis</v>
      </c>
      <c r="E240">
        <f>VLOOKUP(C240,Active!C$21:E$958,3,FALSE)</f>
        <v>-3221.9964046800919</v>
      </c>
      <c r="F240" s="12" t="s">
        <v>277</v>
      </c>
      <c r="G240" t="str">
        <f t="shared" si="22"/>
        <v>43971.624</v>
      </c>
      <c r="H240" s="34">
        <f t="shared" si="23"/>
        <v>-3222</v>
      </c>
      <c r="I240" s="88" t="s">
        <v>822</v>
      </c>
      <c r="J240" s="89" t="s">
        <v>823</v>
      </c>
      <c r="K240" s="88">
        <v>-3222</v>
      </c>
      <c r="L240" s="88" t="s">
        <v>302</v>
      </c>
      <c r="M240" s="89" t="s">
        <v>293</v>
      </c>
      <c r="N240" s="89"/>
      <c r="O240" s="90" t="s">
        <v>321</v>
      </c>
      <c r="P240" s="90" t="s">
        <v>824</v>
      </c>
    </row>
    <row r="241" spans="1:16" x14ac:dyDescent="0.2">
      <c r="A241" s="34" t="str">
        <f t="shared" si="18"/>
        <v> BBS 43 </v>
      </c>
      <c r="B241" s="12" t="str">
        <f t="shared" si="19"/>
        <v>I</v>
      </c>
      <c r="C241" s="34">
        <f t="shared" si="20"/>
        <v>44017.48</v>
      </c>
      <c r="D241" t="str">
        <f t="shared" si="21"/>
        <v>vis</v>
      </c>
      <c r="E241">
        <f>VLOOKUP(C241,Active!C$21:E$958,3,FALSE)</f>
        <v>-3089.0003292389388</v>
      </c>
      <c r="F241" s="12" t="s">
        <v>277</v>
      </c>
      <c r="G241" t="str">
        <f t="shared" si="22"/>
        <v>44017.480</v>
      </c>
      <c r="H241" s="34">
        <f t="shared" si="23"/>
        <v>-3089</v>
      </c>
      <c r="I241" s="88" t="s">
        <v>825</v>
      </c>
      <c r="J241" s="89" t="s">
        <v>826</v>
      </c>
      <c r="K241" s="88">
        <v>-3089</v>
      </c>
      <c r="L241" s="88" t="s">
        <v>453</v>
      </c>
      <c r="M241" s="89" t="s">
        <v>293</v>
      </c>
      <c r="N241" s="89"/>
      <c r="O241" s="90" t="s">
        <v>321</v>
      </c>
      <c r="P241" s="90" t="s">
        <v>824</v>
      </c>
    </row>
    <row r="242" spans="1:16" x14ac:dyDescent="0.2">
      <c r="A242" s="34" t="str">
        <f t="shared" si="18"/>
        <v> BBS 43 </v>
      </c>
      <c r="B242" s="12" t="str">
        <f t="shared" si="19"/>
        <v>I</v>
      </c>
      <c r="C242" s="34">
        <f t="shared" si="20"/>
        <v>44024.372000000003</v>
      </c>
      <c r="D242" t="str">
        <f t="shared" si="21"/>
        <v>vis</v>
      </c>
      <c r="E242">
        <f>VLOOKUP(C242,Active!C$21:E$958,3,FALSE)</f>
        <v>-3069.0114738668958</v>
      </c>
      <c r="F242" s="12" t="s">
        <v>277</v>
      </c>
      <c r="G242" t="str">
        <f t="shared" si="22"/>
        <v>44024.372</v>
      </c>
      <c r="H242" s="34">
        <f t="shared" si="23"/>
        <v>-3069</v>
      </c>
      <c r="I242" s="88" t="s">
        <v>827</v>
      </c>
      <c r="J242" s="89" t="s">
        <v>828</v>
      </c>
      <c r="K242" s="88">
        <v>-3069</v>
      </c>
      <c r="L242" s="88" t="s">
        <v>427</v>
      </c>
      <c r="M242" s="89" t="s">
        <v>293</v>
      </c>
      <c r="N242" s="89"/>
      <c r="O242" s="90" t="s">
        <v>442</v>
      </c>
      <c r="P242" s="90" t="s">
        <v>824</v>
      </c>
    </row>
    <row r="243" spans="1:16" x14ac:dyDescent="0.2">
      <c r="A243" s="34" t="str">
        <f t="shared" si="18"/>
        <v> BBS 43 </v>
      </c>
      <c r="B243" s="12" t="str">
        <f t="shared" si="19"/>
        <v>I</v>
      </c>
      <c r="C243" s="34">
        <f t="shared" si="20"/>
        <v>44025.413</v>
      </c>
      <c r="D243" t="str">
        <f t="shared" si="21"/>
        <v>vis</v>
      </c>
      <c r="E243">
        <f>VLOOKUP(C243,Active!C$21:E$958,3,FALSE)</f>
        <v>-3065.9922634138711</v>
      </c>
      <c r="F243" s="12" t="s">
        <v>277</v>
      </c>
      <c r="G243" t="str">
        <f t="shared" si="22"/>
        <v>44025.413</v>
      </c>
      <c r="H243" s="34">
        <f t="shared" si="23"/>
        <v>-3066</v>
      </c>
      <c r="I243" s="88" t="s">
        <v>829</v>
      </c>
      <c r="J243" s="89" t="s">
        <v>830</v>
      </c>
      <c r="K243" s="88">
        <v>-3066</v>
      </c>
      <c r="L243" s="88" t="s">
        <v>327</v>
      </c>
      <c r="M243" s="89" t="s">
        <v>293</v>
      </c>
      <c r="N243" s="89"/>
      <c r="O243" s="90" t="s">
        <v>411</v>
      </c>
      <c r="P243" s="90" t="s">
        <v>824</v>
      </c>
    </row>
    <row r="244" spans="1:16" x14ac:dyDescent="0.2">
      <c r="A244" s="34" t="str">
        <f t="shared" si="18"/>
        <v> BBS 44 </v>
      </c>
      <c r="B244" s="12" t="str">
        <f t="shared" si="19"/>
        <v>I</v>
      </c>
      <c r="C244" s="34">
        <f t="shared" si="20"/>
        <v>44046.445</v>
      </c>
      <c r="D244" t="str">
        <f t="shared" si="21"/>
        <v>vis</v>
      </c>
      <c r="E244">
        <f>VLOOKUP(C244,Active!C$21:E$958,3,FALSE)</f>
        <v>-3004.9931911293666</v>
      </c>
      <c r="F244" s="12" t="s">
        <v>277</v>
      </c>
      <c r="G244" t="str">
        <f t="shared" si="22"/>
        <v>44046.445</v>
      </c>
      <c r="H244" s="34">
        <f t="shared" si="23"/>
        <v>-3005</v>
      </c>
      <c r="I244" s="88" t="s">
        <v>831</v>
      </c>
      <c r="J244" s="89" t="s">
        <v>832</v>
      </c>
      <c r="K244" s="88">
        <v>-3005</v>
      </c>
      <c r="L244" s="88" t="s">
        <v>379</v>
      </c>
      <c r="M244" s="89" t="s">
        <v>293</v>
      </c>
      <c r="N244" s="89"/>
      <c r="O244" s="90" t="s">
        <v>442</v>
      </c>
      <c r="P244" s="90" t="s">
        <v>833</v>
      </c>
    </row>
    <row r="245" spans="1:16" x14ac:dyDescent="0.2">
      <c r="A245" s="34" t="str">
        <f t="shared" si="18"/>
        <v> BBS 44 </v>
      </c>
      <c r="B245" s="12" t="str">
        <f t="shared" si="19"/>
        <v>I</v>
      </c>
      <c r="C245" s="34">
        <f t="shared" si="20"/>
        <v>44046.455000000002</v>
      </c>
      <c r="D245" t="str">
        <f t="shared" si="21"/>
        <v>vis</v>
      </c>
      <c r="E245">
        <f>VLOOKUP(C245,Active!C$21:E$958,3,FALSE)</f>
        <v>-3004.9641881471025</v>
      </c>
      <c r="F245" s="12" t="s">
        <v>277</v>
      </c>
      <c r="G245" t="str">
        <f t="shared" si="22"/>
        <v>44046.455</v>
      </c>
      <c r="H245" s="34">
        <f t="shared" si="23"/>
        <v>-3005</v>
      </c>
      <c r="I245" s="88" t="s">
        <v>834</v>
      </c>
      <c r="J245" s="89" t="s">
        <v>835</v>
      </c>
      <c r="K245" s="88">
        <v>-3005</v>
      </c>
      <c r="L245" s="88" t="s">
        <v>340</v>
      </c>
      <c r="M245" s="89" t="s">
        <v>293</v>
      </c>
      <c r="N245" s="89"/>
      <c r="O245" s="90" t="s">
        <v>411</v>
      </c>
      <c r="P245" s="90" t="s">
        <v>833</v>
      </c>
    </row>
    <row r="246" spans="1:16" x14ac:dyDescent="0.2">
      <c r="A246" s="34" t="str">
        <f t="shared" si="18"/>
        <v> BBS 44 </v>
      </c>
      <c r="B246" s="12" t="str">
        <f t="shared" si="19"/>
        <v>II</v>
      </c>
      <c r="C246" s="34">
        <f t="shared" si="20"/>
        <v>44070.400999999998</v>
      </c>
      <c r="D246" t="str">
        <f t="shared" si="21"/>
        <v>vis</v>
      </c>
      <c r="E246">
        <f>VLOOKUP(C246,Active!C$21:E$958,3,FALSE)</f>
        <v>-2935.5136468326973</v>
      </c>
      <c r="F246" s="12" t="s">
        <v>277</v>
      </c>
      <c r="G246" t="str">
        <f t="shared" si="22"/>
        <v>44070.401</v>
      </c>
      <c r="H246" s="34">
        <f t="shared" si="23"/>
        <v>-2935.5</v>
      </c>
      <c r="I246" s="88" t="s">
        <v>836</v>
      </c>
      <c r="J246" s="89" t="s">
        <v>837</v>
      </c>
      <c r="K246" s="88">
        <v>-2935.5</v>
      </c>
      <c r="L246" s="88" t="s">
        <v>324</v>
      </c>
      <c r="M246" s="89" t="s">
        <v>293</v>
      </c>
      <c r="N246" s="89"/>
      <c r="O246" s="90" t="s">
        <v>411</v>
      </c>
      <c r="P246" s="90" t="s">
        <v>833</v>
      </c>
    </row>
    <row r="247" spans="1:16" x14ac:dyDescent="0.2">
      <c r="A247" s="34" t="str">
        <f t="shared" si="18"/>
        <v> BBS 44 </v>
      </c>
      <c r="B247" s="12" t="str">
        <f t="shared" si="19"/>
        <v>I</v>
      </c>
      <c r="C247" s="34">
        <f t="shared" si="20"/>
        <v>44070.580999999998</v>
      </c>
      <c r="D247" t="str">
        <f t="shared" si="21"/>
        <v>vis</v>
      </c>
      <c r="E247">
        <f>VLOOKUP(C247,Active!C$21:E$958,3,FALSE)</f>
        <v>-2934.9915931520568</v>
      </c>
      <c r="F247" s="12" t="s">
        <v>277</v>
      </c>
      <c r="G247" t="str">
        <f t="shared" si="22"/>
        <v>44070.581</v>
      </c>
      <c r="H247" s="34">
        <f t="shared" si="23"/>
        <v>-2935</v>
      </c>
      <c r="I247" s="88" t="s">
        <v>838</v>
      </c>
      <c r="J247" s="89" t="s">
        <v>839</v>
      </c>
      <c r="K247" s="88">
        <v>-2935</v>
      </c>
      <c r="L247" s="88" t="s">
        <v>327</v>
      </c>
      <c r="M247" s="89" t="s">
        <v>293</v>
      </c>
      <c r="N247" s="89"/>
      <c r="O247" s="90" t="s">
        <v>321</v>
      </c>
      <c r="P247" s="90" t="s">
        <v>833</v>
      </c>
    </row>
    <row r="248" spans="1:16" x14ac:dyDescent="0.2">
      <c r="A248" s="34" t="str">
        <f t="shared" si="18"/>
        <v> BBS 44 </v>
      </c>
      <c r="B248" s="12" t="str">
        <f t="shared" si="19"/>
        <v>II</v>
      </c>
      <c r="C248" s="34">
        <f t="shared" si="20"/>
        <v>44099.368999999999</v>
      </c>
      <c r="D248" t="str">
        <f t="shared" si="21"/>
        <v>vis</v>
      </c>
      <c r="E248">
        <f>VLOOKUP(C248,Active!C$21:E$958,3,FALSE)</f>
        <v>-2851.4978078284353</v>
      </c>
      <c r="F248" s="12" t="s">
        <v>277</v>
      </c>
      <c r="G248" t="str">
        <f t="shared" si="22"/>
        <v>44099.369</v>
      </c>
      <c r="H248" s="34">
        <f t="shared" si="23"/>
        <v>-2851.5</v>
      </c>
      <c r="I248" s="88" t="s">
        <v>840</v>
      </c>
      <c r="J248" s="89" t="s">
        <v>841</v>
      </c>
      <c r="K248" s="88">
        <v>-2851.5</v>
      </c>
      <c r="L248" s="88" t="s">
        <v>302</v>
      </c>
      <c r="M248" s="89" t="s">
        <v>293</v>
      </c>
      <c r="N248" s="89"/>
      <c r="O248" s="90" t="s">
        <v>442</v>
      </c>
      <c r="P248" s="90" t="s">
        <v>833</v>
      </c>
    </row>
    <row r="249" spans="1:16" x14ac:dyDescent="0.2">
      <c r="A249" s="34" t="str">
        <f t="shared" si="18"/>
        <v> BBS 44 </v>
      </c>
      <c r="B249" s="12" t="str">
        <f t="shared" si="19"/>
        <v>I</v>
      </c>
      <c r="C249" s="34">
        <f t="shared" si="20"/>
        <v>44114.362000000001</v>
      </c>
      <c r="D249" t="str">
        <f t="shared" si="21"/>
        <v>vis</v>
      </c>
      <c r="E249">
        <f>VLOOKUP(C249,Active!C$21:E$958,3,FALSE)</f>
        <v>-2808.0136365293793</v>
      </c>
      <c r="F249" s="12" t="s">
        <v>277</v>
      </c>
      <c r="G249" t="str">
        <f t="shared" si="22"/>
        <v>44114.362</v>
      </c>
      <c r="H249" s="34">
        <f t="shared" si="23"/>
        <v>-2808</v>
      </c>
      <c r="I249" s="88" t="s">
        <v>842</v>
      </c>
      <c r="J249" s="89" t="s">
        <v>843</v>
      </c>
      <c r="K249" s="88">
        <v>-2808</v>
      </c>
      <c r="L249" s="88" t="s">
        <v>324</v>
      </c>
      <c r="M249" s="89" t="s">
        <v>293</v>
      </c>
      <c r="N249" s="89"/>
      <c r="O249" s="90" t="s">
        <v>442</v>
      </c>
      <c r="P249" s="90" t="s">
        <v>833</v>
      </c>
    </row>
    <row r="250" spans="1:16" x14ac:dyDescent="0.2">
      <c r="A250" s="34" t="str">
        <f t="shared" si="18"/>
        <v> BBS 45 </v>
      </c>
      <c r="B250" s="12" t="str">
        <f t="shared" si="19"/>
        <v>I</v>
      </c>
      <c r="C250" s="34">
        <f t="shared" si="20"/>
        <v>44123.328000000001</v>
      </c>
      <c r="D250" t="str">
        <f t="shared" si="21"/>
        <v>vis</v>
      </c>
      <c r="E250">
        <f>VLOOKUP(C250,Active!C$21:E$958,3,FALSE)</f>
        <v>-2782.0095626370767</v>
      </c>
      <c r="F250" s="12" t="s">
        <v>277</v>
      </c>
      <c r="G250" t="str">
        <f t="shared" si="22"/>
        <v>44123.328</v>
      </c>
      <c r="H250" s="34">
        <f t="shared" si="23"/>
        <v>-2782</v>
      </c>
      <c r="I250" s="88" t="s">
        <v>844</v>
      </c>
      <c r="J250" s="89" t="s">
        <v>845</v>
      </c>
      <c r="K250" s="88">
        <v>-2782</v>
      </c>
      <c r="L250" s="88" t="s">
        <v>320</v>
      </c>
      <c r="M250" s="89" t="s">
        <v>293</v>
      </c>
      <c r="N250" s="89"/>
      <c r="O250" s="90" t="s">
        <v>411</v>
      </c>
      <c r="P250" s="90" t="s">
        <v>846</v>
      </c>
    </row>
    <row r="251" spans="1:16" x14ac:dyDescent="0.2">
      <c r="A251" s="34" t="str">
        <f t="shared" si="18"/>
        <v> BBS 45 </v>
      </c>
      <c r="B251" s="12" t="str">
        <f t="shared" si="19"/>
        <v>I</v>
      </c>
      <c r="C251" s="34">
        <f t="shared" si="20"/>
        <v>44124.366000000002</v>
      </c>
      <c r="D251" t="str">
        <f t="shared" si="21"/>
        <v>vis</v>
      </c>
      <c r="E251">
        <f>VLOOKUP(C251,Active!C$21:E$958,3,FALSE)</f>
        <v>-2778.9990530787204</v>
      </c>
      <c r="F251" s="12" t="s">
        <v>277</v>
      </c>
      <c r="G251" t="str">
        <f t="shared" si="22"/>
        <v>44124.366</v>
      </c>
      <c r="H251" s="34">
        <f t="shared" si="23"/>
        <v>-2779</v>
      </c>
      <c r="I251" s="88" t="s">
        <v>847</v>
      </c>
      <c r="J251" s="89" t="s">
        <v>848</v>
      </c>
      <c r="K251" s="88">
        <v>-2779</v>
      </c>
      <c r="L251" s="88" t="s">
        <v>434</v>
      </c>
      <c r="M251" s="89" t="s">
        <v>293</v>
      </c>
      <c r="N251" s="89"/>
      <c r="O251" s="90" t="s">
        <v>442</v>
      </c>
      <c r="P251" s="90" t="s">
        <v>846</v>
      </c>
    </row>
    <row r="252" spans="1:16" x14ac:dyDescent="0.2">
      <c r="A252" s="34" t="str">
        <f t="shared" si="18"/>
        <v> BBS 45 </v>
      </c>
      <c r="B252" s="12" t="str">
        <f t="shared" si="19"/>
        <v>II</v>
      </c>
      <c r="C252" s="34">
        <f t="shared" si="20"/>
        <v>44129.360999999997</v>
      </c>
      <c r="D252" t="str">
        <f t="shared" si="21"/>
        <v>vis</v>
      </c>
      <c r="E252">
        <f>VLOOKUP(C252,Active!C$21:E$958,3,FALSE)</f>
        <v>-2764.5120634409864</v>
      </c>
      <c r="F252" s="12" t="s">
        <v>277</v>
      </c>
      <c r="G252" t="str">
        <f t="shared" si="22"/>
        <v>44129.361</v>
      </c>
      <c r="H252" s="34">
        <f t="shared" si="23"/>
        <v>-2764.5</v>
      </c>
      <c r="I252" s="88" t="s">
        <v>849</v>
      </c>
      <c r="J252" s="89" t="s">
        <v>850</v>
      </c>
      <c r="K252" s="88">
        <v>-2764.5</v>
      </c>
      <c r="L252" s="88" t="s">
        <v>427</v>
      </c>
      <c r="M252" s="89" t="s">
        <v>293</v>
      </c>
      <c r="N252" s="89"/>
      <c r="O252" s="90" t="s">
        <v>442</v>
      </c>
      <c r="P252" s="90" t="s">
        <v>846</v>
      </c>
    </row>
    <row r="253" spans="1:16" x14ac:dyDescent="0.2">
      <c r="A253" s="34" t="str">
        <f t="shared" si="18"/>
        <v> BBS 45 </v>
      </c>
      <c r="B253" s="12" t="str">
        <f t="shared" si="19"/>
        <v>I</v>
      </c>
      <c r="C253" s="34">
        <f t="shared" si="20"/>
        <v>44133.328999999998</v>
      </c>
      <c r="D253" t="str">
        <f t="shared" si="21"/>
        <v>vis</v>
      </c>
      <c r="E253">
        <f>VLOOKUP(C253,Active!C$21:E$958,3,FALSE)</f>
        <v>-2753.0036800811076</v>
      </c>
      <c r="F253" s="12" t="s">
        <v>277</v>
      </c>
      <c r="G253" t="str">
        <f t="shared" si="22"/>
        <v>44133.329</v>
      </c>
      <c r="H253" s="34">
        <f t="shared" si="23"/>
        <v>-2753</v>
      </c>
      <c r="I253" s="88" t="s">
        <v>851</v>
      </c>
      <c r="J253" s="89" t="s">
        <v>852</v>
      </c>
      <c r="K253" s="88">
        <v>-2753</v>
      </c>
      <c r="L253" s="88" t="s">
        <v>280</v>
      </c>
      <c r="M253" s="89" t="s">
        <v>293</v>
      </c>
      <c r="N253" s="89"/>
      <c r="O253" s="90" t="s">
        <v>442</v>
      </c>
      <c r="P253" s="90" t="s">
        <v>846</v>
      </c>
    </row>
    <row r="254" spans="1:16" x14ac:dyDescent="0.2">
      <c r="A254" s="34" t="str">
        <f t="shared" si="18"/>
        <v> BBS 45 </v>
      </c>
      <c r="B254" s="12" t="str">
        <f t="shared" si="19"/>
        <v>II</v>
      </c>
      <c r="C254" s="34">
        <f t="shared" si="20"/>
        <v>44157.298000000003</v>
      </c>
      <c r="D254" t="str">
        <f t="shared" si="21"/>
        <v>vis</v>
      </c>
      <c r="E254">
        <f>VLOOKUP(C254,Active!C$21:E$958,3,FALSE)</f>
        <v>-2683.486431907485</v>
      </c>
      <c r="F254" s="12" t="s">
        <v>277</v>
      </c>
      <c r="G254" t="str">
        <f t="shared" si="22"/>
        <v>44157.298</v>
      </c>
      <c r="H254" s="34">
        <f t="shared" si="23"/>
        <v>-2683.5</v>
      </c>
      <c r="I254" s="88" t="s">
        <v>853</v>
      </c>
      <c r="J254" s="89" t="s">
        <v>854</v>
      </c>
      <c r="K254" s="88">
        <v>-2683.5</v>
      </c>
      <c r="L254" s="88" t="s">
        <v>373</v>
      </c>
      <c r="M254" s="89" t="s">
        <v>293</v>
      </c>
      <c r="N254" s="89"/>
      <c r="O254" s="90" t="s">
        <v>442</v>
      </c>
      <c r="P254" s="90" t="s">
        <v>846</v>
      </c>
    </row>
    <row r="255" spans="1:16" x14ac:dyDescent="0.2">
      <c r="A255" s="34" t="str">
        <f t="shared" si="18"/>
        <v> BBS 46 </v>
      </c>
      <c r="B255" s="12" t="str">
        <f t="shared" si="19"/>
        <v>II</v>
      </c>
      <c r="C255" s="34">
        <f t="shared" si="20"/>
        <v>44278.658000000003</v>
      </c>
      <c r="D255" t="str">
        <f t="shared" si="21"/>
        <v>vis</v>
      </c>
      <c r="E255">
        <f>VLOOKUP(C255,Active!C$21:E$958,3,FALSE)</f>
        <v>-2331.506239227389</v>
      </c>
      <c r="F255" s="12" t="s">
        <v>277</v>
      </c>
      <c r="G255" t="str">
        <f t="shared" si="22"/>
        <v>44278.658</v>
      </c>
      <c r="H255" s="34">
        <f t="shared" si="23"/>
        <v>-2331.5</v>
      </c>
      <c r="I255" s="88" t="s">
        <v>855</v>
      </c>
      <c r="J255" s="89" t="s">
        <v>856</v>
      </c>
      <c r="K255" s="88">
        <v>-2331.5</v>
      </c>
      <c r="L255" s="88" t="s">
        <v>317</v>
      </c>
      <c r="M255" s="89" t="s">
        <v>293</v>
      </c>
      <c r="N255" s="89"/>
      <c r="O255" s="90" t="s">
        <v>321</v>
      </c>
      <c r="P255" s="90" t="s">
        <v>857</v>
      </c>
    </row>
    <row r="256" spans="1:16" x14ac:dyDescent="0.2">
      <c r="A256" s="34" t="str">
        <f t="shared" si="18"/>
        <v> BBS 46 </v>
      </c>
      <c r="B256" s="12" t="str">
        <f t="shared" si="19"/>
        <v>II</v>
      </c>
      <c r="C256" s="34">
        <f t="shared" si="20"/>
        <v>44299.686999999998</v>
      </c>
      <c r="D256" t="str">
        <f t="shared" si="21"/>
        <v>vis</v>
      </c>
      <c r="E256">
        <f>VLOOKUP(C256,Active!C$21:E$958,3,FALSE)</f>
        <v>-2270.5158678375742</v>
      </c>
      <c r="F256" s="12" t="s">
        <v>277</v>
      </c>
      <c r="G256" t="str">
        <f t="shared" si="22"/>
        <v>44299.687</v>
      </c>
      <c r="H256" s="34">
        <f t="shared" si="23"/>
        <v>-2270.5</v>
      </c>
      <c r="I256" s="88" t="s">
        <v>858</v>
      </c>
      <c r="J256" s="89" t="s">
        <v>859</v>
      </c>
      <c r="K256" s="88">
        <v>-2270.5</v>
      </c>
      <c r="L256" s="88" t="s">
        <v>324</v>
      </c>
      <c r="M256" s="89" t="s">
        <v>293</v>
      </c>
      <c r="N256" s="89"/>
      <c r="O256" s="90" t="s">
        <v>321</v>
      </c>
      <c r="P256" s="90" t="s">
        <v>857</v>
      </c>
    </row>
    <row r="257" spans="1:16" x14ac:dyDescent="0.2">
      <c r="A257" s="34" t="str">
        <f t="shared" si="18"/>
        <v> BBS 48 </v>
      </c>
      <c r="B257" s="12" t="str">
        <f t="shared" si="19"/>
        <v>II</v>
      </c>
      <c r="C257" s="34">
        <f t="shared" si="20"/>
        <v>44372.447999999997</v>
      </c>
      <c r="D257" t="str">
        <f t="shared" si="21"/>
        <v>vis</v>
      </c>
      <c r="E257">
        <f>VLOOKUP(C257,Active!C$21:E$958,3,FALSE)</f>
        <v>-2059.4872686319391</v>
      </c>
      <c r="F257" s="12" t="s">
        <v>277</v>
      </c>
      <c r="G257" t="str">
        <f t="shared" si="22"/>
        <v>44372.448</v>
      </c>
      <c r="H257" s="34">
        <f t="shared" si="23"/>
        <v>-2059.5</v>
      </c>
      <c r="I257" s="88" t="s">
        <v>860</v>
      </c>
      <c r="J257" s="89" t="s">
        <v>861</v>
      </c>
      <c r="K257" s="88">
        <v>-2059.5</v>
      </c>
      <c r="L257" s="88" t="s">
        <v>314</v>
      </c>
      <c r="M257" s="89" t="s">
        <v>293</v>
      </c>
      <c r="N257" s="89"/>
      <c r="O257" s="90" t="s">
        <v>411</v>
      </c>
      <c r="P257" s="90" t="s">
        <v>862</v>
      </c>
    </row>
    <row r="258" spans="1:16" x14ac:dyDescent="0.2">
      <c r="A258" s="34" t="str">
        <f t="shared" si="18"/>
        <v> BBS 48 </v>
      </c>
      <c r="B258" s="12" t="str">
        <f t="shared" si="19"/>
        <v>I</v>
      </c>
      <c r="C258" s="34">
        <f t="shared" si="20"/>
        <v>44379.510999999999</v>
      </c>
      <c r="D258" t="str">
        <f t="shared" si="21"/>
        <v>vis</v>
      </c>
      <c r="E258">
        <f>VLOOKUP(C258,Active!C$21:E$958,3,FALSE)</f>
        <v>-2039.0024622632823</v>
      </c>
      <c r="F258" s="12" t="s">
        <v>277</v>
      </c>
      <c r="G258" t="str">
        <f t="shared" si="22"/>
        <v>44379.511</v>
      </c>
      <c r="H258" s="34">
        <f t="shared" si="23"/>
        <v>-2039</v>
      </c>
      <c r="I258" s="88" t="s">
        <v>863</v>
      </c>
      <c r="J258" s="89" t="s">
        <v>864</v>
      </c>
      <c r="K258" s="88">
        <v>-2039</v>
      </c>
      <c r="L258" s="88" t="s">
        <v>280</v>
      </c>
      <c r="M258" s="89" t="s">
        <v>293</v>
      </c>
      <c r="N258" s="89"/>
      <c r="O258" s="90" t="s">
        <v>321</v>
      </c>
      <c r="P258" s="90" t="s">
        <v>862</v>
      </c>
    </row>
    <row r="259" spans="1:16" x14ac:dyDescent="0.2">
      <c r="A259" s="34" t="str">
        <f t="shared" si="18"/>
        <v> BBS 48 </v>
      </c>
      <c r="B259" s="12" t="str">
        <f t="shared" si="19"/>
        <v>II</v>
      </c>
      <c r="C259" s="34">
        <f t="shared" si="20"/>
        <v>44402.44</v>
      </c>
      <c r="D259" t="str">
        <f t="shared" si="21"/>
        <v>vis</v>
      </c>
      <c r="E259">
        <f>VLOOKUP(C259,Active!C$21:E$958,3,FALSE)</f>
        <v>-1972.5015242444688</v>
      </c>
      <c r="F259" s="12" t="s">
        <v>277</v>
      </c>
      <c r="G259" t="str">
        <f t="shared" si="22"/>
        <v>44402.440</v>
      </c>
      <c r="H259" s="34">
        <f t="shared" si="23"/>
        <v>-1972.5</v>
      </c>
      <c r="I259" s="88" t="s">
        <v>865</v>
      </c>
      <c r="J259" s="89" t="s">
        <v>866</v>
      </c>
      <c r="K259" s="88">
        <v>-1972.5</v>
      </c>
      <c r="L259" s="88" t="s">
        <v>280</v>
      </c>
      <c r="M259" s="89" t="s">
        <v>293</v>
      </c>
      <c r="N259" s="89"/>
      <c r="O259" s="90" t="s">
        <v>442</v>
      </c>
      <c r="P259" s="90" t="s">
        <v>862</v>
      </c>
    </row>
    <row r="260" spans="1:16" x14ac:dyDescent="0.2">
      <c r="A260" s="34" t="str">
        <f t="shared" si="18"/>
        <v> BBS 49 </v>
      </c>
      <c r="B260" s="12" t="str">
        <f t="shared" si="19"/>
        <v>II</v>
      </c>
      <c r="C260" s="34">
        <f t="shared" si="20"/>
        <v>44432.43</v>
      </c>
      <c r="D260" t="str">
        <f t="shared" si="21"/>
        <v>vis</v>
      </c>
      <c r="E260">
        <f>VLOOKUP(C260,Active!C$21:E$958,3,FALSE)</f>
        <v>-1885.5215804534726</v>
      </c>
      <c r="F260" s="12" t="s">
        <v>277</v>
      </c>
      <c r="G260" t="str">
        <f t="shared" si="22"/>
        <v>44432.430</v>
      </c>
      <c r="H260" s="34">
        <f t="shared" si="23"/>
        <v>-1885.5</v>
      </c>
      <c r="I260" s="88" t="s">
        <v>867</v>
      </c>
      <c r="J260" s="89" t="s">
        <v>868</v>
      </c>
      <c r="K260" s="88">
        <v>-1885.5</v>
      </c>
      <c r="L260" s="88" t="s">
        <v>298</v>
      </c>
      <c r="M260" s="89" t="s">
        <v>293</v>
      </c>
      <c r="N260" s="89"/>
      <c r="O260" s="90" t="s">
        <v>411</v>
      </c>
      <c r="P260" s="90" t="s">
        <v>869</v>
      </c>
    </row>
    <row r="261" spans="1:16" x14ac:dyDescent="0.2">
      <c r="A261" s="34" t="str">
        <f t="shared" si="18"/>
        <v> BBS 49 </v>
      </c>
      <c r="B261" s="12" t="str">
        <f t="shared" si="19"/>
        <v>II</v>
      </c>
      <c r="C261" s="34">
        <f t="shared" si="20"/>
        <v>44435.54</v>
      </c>
      <c r="D261" t="str">
        <f t="shared" si="21"/>
        <v>vis</v>
      </c>
      <c r="E261">
        <f>VLOOKUP(C261,Active!C$21:E$958,3,FALSE)</f>
        <v>-1876.5016529713096</v>
      </c>
      <c r="F261" s="12" t="s">
        <v>277</v>
      </c>
      <c r="G261" t="str">
        <f t="shared" si="22"/>
        <v>44435.540</v>
      </c>
      <c r="H261" s="34">
        <f t="shared" si="23"/>
        <v>-1876.5</v>
      </c>
      <c r="I261" s="88" t="s">
        <v>870</v>
      </c>
      <c r="J261" s="89" t="s">
        <v>871</v>
      </c>
      <c r="K261" s="88">
        <v>-1876.5</v>
      </c>
      <c r="L261" s="88" t="s">
        <v>280</v>
      </c>
      <c r="M261" s="89" t="s">
        <v>293</v>
      </c>
      <c r="N261" s="89"/>
      <c r="O261" s="90" t="s">
        <v>321</v>
      </c>
      <c r="P261" s="90" t="s">
        <v>869</v>
      </c>
    </row>
    <row r="262" spans="1:16" x14ac:dyDescent="0.2">
      <c r="A262" s="34" t="str">
        <f t="shared" si="18"/>
        <v> BBS 49 </v>
      </c>
      <c r="B262" s="12" t="str">
        <f t="shared" si="19"/>
        <v>I</v>
      </c>
      <c r="C262" s="34">
        <f t="shared" si="20"/>
        <v>44441.572999999997</v>
      </c>
      <c r="D262" t="str">
        <f t="shared" si="21"/>
        <v>vis</v>
      </c>
      <c r="E262">
        <f>VLOOKUP(C262,Active!C$21:E$958,3,FALSE)</f>
        <v>-1859.004153775219</v>
      </c>
      <c r="F262" s="12" t="s">
        <v>277</v>
      </c>
      <c r="G262" t="str">
        <f t="shared" si="22"/>
        <v>44441.573</v>
      </c>
      <c r="H262" s="34">
        <f t="shared" si="23"/>
        <v>-1859</v>
      </c>
      <c r="I262" s="88" t="s">
        <v>872</v>
      </c>
      <c r="J262" s="89" t="s">
        <v>873</v>
      </c>
      <c r="K262" s="88">
        <v>-1859</v>
      </c>
      <c r="L262" s="88" t="s">
        <v>280</v>
      </c>
      <c r="M262" s="89" t="s">
        <v>293</v>
      </c>
      <c r="N262" s="89"/>
      <c r="O262" s="90" t="s">
        <v>321</v>
      </c>
      <c r="P262" s="90" t="s">
        <v>869</v>
      </c>
    </row>
    <row r="263" spans="1:16" x14ac:dyDescent="0.2">
      <c r="A263" s="34" t="str">
        <f t="shared" si="18"/>
        <v> BBS 49 </v>
      </c>
      <c r="B263" s="12" t="str">
        <f t="shared" si="19"/>
        <v>II</v>
      </c>
      <c r="C263" s="34">
        <f t="shared" si="20"/>
        <v>44442.442999999999</v>
      </c>
      <c r="D263" t="str">
        <f t="shared" si="21"/>
        <v>vis</v>
      </c>
      <c r="E263">
        <f>VLOOKUP(C263,Active!C$21:E$958,3,FALSE)</f>
        <v>-1856.4808943187868</v>
      </c>
      <c r="F263" s="12" t="s">
        <v>277</v>
      </c>
      <c r="G263" t="str">
        <f t="shared" si="22"/>
        <v>44442.443</v>
      </c>
      <c r="H263" s="34">
        <f t="shared" si="23"/>
        <v>-1856.5</v>
      </c>
      <c r="I263" s="88" t="s">
        <v>874</v>
      </c>
      <c r="J263" s="89" t="s">
        <v>875</v>
      </c>
      <c r="K263" s="88">
        <v>-1856.5</v>
      </c>
      <c r="L263" s="88" t="s">
        <v>286</v>
      </c>
      <c r="M263" s="89" t="s">
        <v>293</v>
      </c>
      <c r="N263" s="89"/>
      <c r="O263" s="90" t="s">
        <v>411</v>
      </c>
      <c r="P263" s="90" t="s">
        <v>869</v>
      </c>
    </row>
    <row r="264" spans="1:16" x14ac:dyDescent="0.2">
      <c r="A264" s="34" t="str">
        <f t="shared" si="18"/>
        <v> BBS 49 </v>
      </c>
      <c r="B264" s="12" t="str">
        <f t="shared" si="19"/>
        <v>I</v>
      </c>
      <c r="C264" s="34">
        <f t="shared" si="20"/>
        <v>44445.370999999999</v>
      </c>
      <c r="D264" t="str">
        <f t="shared" si="21"/>
        <v>vis</v>
      </c>
      <c r="E264">
        <f>VLOOKUP(C264,Active!C$21:E$958,3,FALSE)</f>
        <v>-1847.988821113717</v>
      </c>
      <c r="F264" s="12" t="s">
        <v>277</v>
      </c>
      <c r="G264" t="str">
        <f t="shared" si="22"/>
        <v>44445.371</v>
      </c>
      <c r="H264" s="34">
        <f t="shared" si="23"/>
        <v>-1848</v>
      </c>
      <c r="I264" s="88" t="s">
        <v>876</v>
      </c>
      <c r="J264" s="89" t="s">
        <v>877</v>
      </c>
      <c r="K264" s="88">
        <v>-1848</v>
      </c>
      <c r="L264" s="88" t="s">
        <v>314</v>
      </c>
      <c r="M264" s="89" t="s">
        <v>293</v>
      </c>
      <c r="N264" s="89"/>
      <c r="O264" s="90" t="s">
        <v>442</v>
      </c>
      <c r="P264" s="90" t="s">
        <v>869</v>
      </c>
    </row>
    <row r="265" spans="1:16" x14ac:dyDescent="0.2">
      <c r="A265" s="34" t="str">
        <f t="shared" si="18"/>
        <v> MVS 9.18 </v>
      </c>
      <c r="B265" s="12" t="str">
        <f t="shared" si="19"/>
        <v>I</v>
      </c>
      <c r="C265" s="34">
        <f t="shared" si="20"/>
        <v>44459.485000000001</v>
      </c>
      <c r="D265" t="str">
        <f t="shared" si="21"/>
        <v>vis</v>
      </c>
      <c r="E265">
        <f>VLOOKUP(C265,Active!C$21:E$958,3,FALSE)</f>
        <v>-1807.0540119551199</v>
      </c>
      <c r="F265" s="12" t="s">
        <v>277</v>
      </c>
      <c r="G265" t="str">
        <f t="shared" si="22"/>
        <v>44459.485</v>
      </c>
      <c r="H265" s="34">
        <f t="shared" si="23"/>
        <v>-1807</v>
      </c>
      <c r="I265" s="88" t="s">
        <v>878</v>
      </c>
      <c r="J265" s="89" t="s">
        <v>879</v>
      </c>
      <c r="K265" s="88">
        <v>-1807</v>
      </c>
      <c r="L265" s="88" t="s">
        <v>880</v>
      </c>
      <c r="M265" s="89" t="s">
        <v>293</v>
      </c>
      <c r="N265" s="89"/>
      <c r="O265" s="90" t="s">
        <v>881</v>
      </c>
      <c r="P265" s="90" t="s">
        <v>882</v>
      </c>
    </row>
    <row r="266" spans="1:16" x14ac:dyDescent="0.2">
      <c r="A266" s="34" t="str">
        <f t="shared" si="18"/>
        <v> MVS 9.18 </v>
      </c>
      <c r="B266" s="12" t="str">
        <f t="shared" si="19"/>
        <v>I</v>
      </c>
      <c r="C266" s="34">
        <f t="shared" si="20"/>
        <v>44459.5</v>
      </c>
      <c r="D266" t="str">
        <f t="shared" si="21"/>
        <v>vis</v>
      </c>
      <c r="E266">
        <f>VLOOKUP(C266,Active!C$21:E$958,3,FALSE)</f>
        <v>-1807.010507481735</v>
      </c>
      <c r="F266" s="12" t="s">
        <v>277</v>
      </c>
      <c r="G266" t="str">
        <f t="shared" si="22"/>
        <v>44459.500</v>
      </c>
      <c r="H266" s="34">
        <f t="shared" si="23"/>
        <v>-1807</v>
      </c>
      <c r="I266" s="88" t="s">
        <v>883</v>
      </c>
      <c r="J266" s="89" t="s">
        <v>884</v>
      </c>
      <c r="K266" s="88">
        <v>-1807</v>
      </c>
      <c r="L266" s="88" t="s">
        <v>427</v>
      </c>
      <c r="M266" s="89" t="s">
        <v>293</v>
      </c>
      <c r="N266" s="89"/>
      <c r="O266" s="90" t="s">
        <v>885</v>
      </c>
      <c r="P266" s="90" t="s">
        <v>882</v>
      </c>
    </row>
    <row r="267" spans="1:16" x14ac:dyDescent="0.2">
      <c r="A267" s="34" t="str">
        <f t="shared" ref="A267:A330" si="24">P267</f>
        <v> MVS 9.18 </v>
      </c>
      <c r="B267" s="12" t="str">
        <f t="shared" ref="B267:B330" si="25">IF(H267=INT(H267),"I","II")</f>
        <v>I</v>
      </c>
      <c r="C267" s="34">
        <f t="shared" ref="C267:C330" si="26">1*G267</f>
        <v>44459.504000000001</v>
      </c>
      <c r="D267" t="str">
        <f t="shared" ref="D267:D330" si="27">VLOOKUP(F267,I$1:J$5,2,FALSE)</f>
        <v>vis</v>
      </c>
      <c r="E267">
        <f>VLOOKUP(C267,Active!C$21:E$958,3,FALSE)</f>
        <v>-1806.9989062888296</v>
      </c>
      <c r="F267" s="12" t="s">
        <v>277</v>
      </c>
      <c r="G267" t="str">
        <f t="shared" ref="G267:G330" si="28">MID(I267,3,LEN(I267)-3)</f>
        <v>44459.504</v>
      </c>
      <c r="H267" s="34">
        <f t="shared" ref="H267:H330" si="29">1*K267</f>
        <v>-1807</v>
      </c>
      <c r="I267" s="88" t="s">
        <v>886</v>
      </c>
      <c r="J267" s="89" t="s">
        <v>887</v>
      </c>
      <c r="K267" s="88">
        <v>-1807</v>
      </c>
      <c r="L267" s="88" t="s">
        <v>434</v>
      </c>
      <c r="M267" s="89" t="s">
        <v>293</v>
      </c>
      <c r="N267" s="89"/>
      <c r="O267" s="90" t="s">
        <v>888</v>
      </c>
      <c r="P267" s="90" t="s">
        <v>882</v>
      </c>
    </row>
    <row r="268" spans="1:16" x14ac:dyDescent="0.2">
      <c r="A268" s="34" t="str">
        <f t="shared" si="24"/>
        <v> MVS 9.18 </v>
      </c>
      <c r="B268" s="12" t="str">
        <f t="shared" si="25"/>
        <v>I</v>
      </c>
      <c r="C268" s="34">
        <f t="shared" si="26"/>
        <v>44459.508999999998</v>
      </c>
      <c r="D268" t="str">
        <f t="shared" si="27"/>
        <v>vis</v>
      </c>
      <c r="E268">
        <f>VLOOKUP(C268,Active!C$21:E$958,3,FALSE)</f>
        <v>-1806.9844047977083</v>
      </c>
      <c r="F268" s="12" t="s">
        <v>277</v>
      </c>
      <c r="G268" t="str">
        <f t="shared" si="28"/>
        <v>44459.509</v>
      </c>
      <c r="H268" s="34">
        <f t="shared" si="29"/>
        <v>-1807</v>
      </c>
      <c r="I268" s="88" t="s">
        <v>889</v>
      </c>
      <c r="J268" s="89" t="s">
        <v>890</v>
      </c>
      <c r="K268" s="88">
        <v>-1807</v>
      </c>
      <c r="L268" s="88" t="s">
        <v>373</v>
      </c>
      <c r="M268" s="89" t="s">
        <v>293</v>
      </c>
      <c r="N268" s="89"/>
      <c r="O268" s="90" t="s">
        <v>891</v>
      </c>
      <c r="P268" s="90" t="s">
        <v>882</v>
      </c>
    </row>
    <row r="269" spans="1:16" x14ac:dyDescent="0.2">
      <c r="A269" s="34" t="str">
        <f t="shared" si="24"/>
        <v> BBS 49 </v>
      </c>
      <c r="B269" s="12" t="str">
        <f t="shared" si="25"/>
        <v>I</v>
      </c>
      <c r="C269" s="34">
        <f t="shared" si="26"/>
        <v>44466.391000000003</v>
      </c>
      <c r="D269" t="str">
        <f t="shared" si="27"/>
        <v>vis</v>
      </c>
      <c r="E269">
        <f>VLOOKUP(C269,Active!C$21:E$958,3,FALSE)</f>
        <v>-1787.0245524079078</v>
      </c>
      <c r="F269" s="12" t="s">
        <v>277</v>
      </c>
      <c r="G269" t="str">
        <f t="shared" si="28"/>
        <v>44466.391</v>
      </c>
      <c r="H269" s="34">
        <f t="shared" si="29"/>
        <v>-1787</v>
      </c>
      <c r="I269" s="88" t="s">
        <v>892</v>
      </c>
      <c r="J269" s="89" t="s">
        <v>893</v>
      </c>
      <c r="K269" s="88">
        <v>-1787</v>
      </c>
      <c r="L269" s="88" t="s">
        <v>513</v>
      </c>
      <c r="M269" s="89" t="s">
        <v>293</v>
      </c>
      <c r="N269" s="89"/>
      <c r="O269" s="90" t="s">
        <v>442</v>
      </c>
      <c r="P269" s="90" t="s">
        <v>869</v>
      </c>
    </row>
    <row r="270" spans="1:16" x14ac:dyDescent="0.2">
      <c r="A270" s="34" t="str">
        <f t="shared" si="24"/>
        <v> BBS 49 </v>
      </c>
      <c r="B270" s="12" t="str">
        <f t="shared" si="25"/>
        <v>II</v>
      </c>
      <c r="C270" s="34">
        <f t="shared" si="26"/>
        <v>44470.366000000002</v>
      </c>
      <c r="D270" t="str">
        <f t="shared" si="27"/>
        <v>vis</v>
      </c>
      <c r="E270">
        <f>VLOOKUP(C270,Active!C$21:E$958,3,FALSE)</f>
        <v>-1775.495866960455</v>
      </c>
      <c r="F270" s="12" t="s">
        <v>277</v>
      </c>
      <c r="G270" t="str">
        <f t="shared" si="28"/>
        <v>44470.366</v>
      </c>
      <c r="H270" s="34">
        <f t="shared" si="29"/>
        <v>-1775.5</v>
      </c>
      <c r="I270" s="88" t="s">
        <v>894</v>
      </c>
      <c r="J270" s="89" t="s">
        <v>895</v>
      </c>
      <c r="K270" s="88">
        <v>-1775.5</v>
      </c>
      <c r="L270" s="88" t="s">
        <v>302</v>
      </c>
      <c r="M270" s="89" t="s">
        <v>293</v>
      </c>
      <c r="N270" s="89"/>
      <c r="O270" s="90" t="s">
        <v>442</v>
      </c>
      <c r="P270" s="90" t="s">
        <v>869</v>
      </c>
    </row>
    <row r="271" spans="1:16" x14ac:dyDescent="0.2">
      <c r="A271" s="34" t="str">
        <f t="shared" si="24"/>
        <v> BBS 51 </v>
      </c>
      <c r="B271" s="12" t="str">
        <f t="shared" si="25"/>
        <v>I</v>
      </c>
      <c r="C271" s="34">
        <f t="shared" si="26"/>
        <v>44533.294000000002</v>
      </c>
      <c r="D271" t="str">
        <f t="shared" si="27"/>
        <v>vis</v>
      </c>
      <c r="E271">
        <f>VLOOKUP(C271,Active!C$21:E$958,3,FALSE)</f>
        <v>-1592.9859002088651</v>
      </c>
      <c r="F271" s="12" t="s">
        <v>277</v>
      </c>
      <c r="G271" t="str">
        <f t="shared" si="28"/>
        <v>44533.294</v>
      </c>
      <c r="H271" s="34">
        <f t="shared" si="29"/>
        <v>-1593</v>
      </c>
      <c r="I271" s="88" t="s">
        <v>896</v>
      </c>
      <c r="J271" s="89" t="s">
        <v>897</v>
      </c>
      <c r="K271" s="88">
        <v>-1593</v>
      </c>
      <c r="L271" s="88" t="s">
        <v>373</v>
      </c>
      <c r="M271" s="89" t="s">
        <v>293</v>
      </c>
      <c r="N271" s="89"/>
      <c r="O271" s="90" t="s">
        <v>411</v>
      </c>
      <c r="P271" s="90" t="s">
        <v>898</v>
      </c>
    </row>
    <row r="272" spans="1:16" x14ac:dyDescent="0.2">
      <c r="A272" s="34" t="str">
        <f t="shared" si="24"/>
        <v> BBS 54 </v>
      </c>
      <c r="B272" s="12" t="str">
        <f t="shared" si="25"/>
        <v>II</v>
      </c>
      <c r="C272" s="34">
        <f t="shared" si="26"/>
        <v>44707.593000000001</v>
      </c>
      <c r="D272" t="str">
        <f t="shared" si="27"/>
        <v>vis</v>
      </c>
      <c r="E272">
        <f>VLOOKUP(C272,Active!C$21:E$958,3,FALSE)</f>
        <v>-1087.4668197544529</v>
      </c>
      <c r="F272" s="12" t="s">
        <v>277</v>
      </c>
      <c r="G272" t="str">
        <f t="shared" si="28"/>
        <v>44707.593</v>
      </c>
      <c r="H272" s="34">
        <f t="shared" si="29"/>
        <v>-1087.5</v>
      </c>
      <c r="I272" s="88" t="s">
        <v>899</v>
      </c>
      <c r="J272" s="89" t="s">
        <v>900</v>
      </c>
      <c r="K272" s="88">
        <v>-1087.5</v>
      </c>
      <c r="L272" s="88" t="s">
        <v>450</v>
      </c>
      <c r="M272" s="89" t="s">
        <v>293</v>
      </c>
      <c r="N272" s="89"/>
      <c r="O272" s="90" t="s">
        <v>442</v>
      </c>
      <c r="P272" s="90" t="s">
        <v>901</v>
      </c>
    </row>
    <row r="273" spans="1:16" x14ac:dyDescent="0.2">
      <c r="A273" s="34" t="str">
        <f t="shared" si="24"/>
        <v> BBS 54 </v>
      </c>
      <c r="B273" s="12" t="str">
        <f t="shared" si="25"/>
        <v>I</v>
      </c>
      <c r="C273" s="34">
        <f t="shared" si="26"/>
        <v>44711.542000000001</v>
      </c>
      <c r="D273" t="str">
        <f t="shared" si="27"/>
        <v>vis</v>
      </c>
      <c r="E273">
        <f>VLOOKUP(C273,Active!C$21:E$958,3,FALSE)</f>
        <v>-1076.0135420608647</v>
      </c>
      <c r="F273" s="12" t="s">
        <v>277</v>
      </c>
      <c r="G273" t="str">
        <f t="shared" si="28"/>
        <v>44711.542</v>
      </c>
      <c r="H273" s="34">
        <f t="shared" si="29"/>
        <v>-1076</v>
      </c>
      <c r="I273" s="88" t="s">
        <v>902</v>
      </c>
      <c r="J273" s="89" t="s">
        <v>903</v>
      </c>
      <c r="K273" s="88">
        <v>-1076</v>
      </c>
      <c r="L273" s="88" t="s">
        <v>324</v>
      </c>
      <c r="M273" s="89" t="s">
        <v>293</v>
      </c>
      <c r="N273" s="89"/>
      <c r="O273" s="90" t="s">
        <v>321</v>
      </c>
      <c r="P273" s="90" t="s">
        <v>901</v>
      </c>
    </row>
    <row r="274" spans="1:16" x14ac:dyDescent="0.2">
      <c r="A274" s="34" t="str">
        <f t="shared" si="24"/>
        <v> BBS 56 </v>
      </c>
      <c r="B274" s="12" t="str">
        <f t="shared" si="25"/>
        <v>II</v>
      </c>
      <c r="C274" s="34">
        <f t="shared" si="26"/>
        <v>44742.408000000003</v>
      </c>
      <c r="D274" t="str">
        <f t="shared" si="27"/>
        <v>vis</v>
      </c>
      <c r="E274">
        <f>VLOOKUP(C274,Active!C$21:E$958,3,FALSE)</f>
        <v>-986.49293702407795</v>
      </c>
      <c r="F274" s="12" t="s">
        <v>277</v>
      </c>
      <c r="G274" t="str">
        <f t="shared" si="28"/>
        <v>44742.408</v>
      </c>
      <c r="H274" s="34">
        <f t="shared" si="29"/>
        <v>-986.5</v>
      </c>
      <c r="I274" s="88" t="s">
        <v>904</v>
      </c>
      <c r="J274" s="89" t="s">
        <v>905</v>
      </c>
      <c r="K274" s="88">
        <v>-986.5</v>
      </c>
      <c r="L274" s="88" t="s">
        <v>379</v>
      </c>
      <c r="M274" s="89" t="s">
        <v>293</v>
      </c>
      <c r="N274" s="89"/>
      <c r="O274" s="90" t="s">
        <v>442</v>
      </c>
      <c r="P274" s="90" t="s">
        <v>906</v>
      </c>
    </row>
    <row r="275" spans="1:16" x14ac:dyDescent="0.2">
      <c r="A275" s="34" t="str">
        <f t="shared" si="24"/>
        <v> BBS 54 </v>
      </c>
      <c r="B275" s="12" t="str">
        <f t="shared" si="25"/>
        <v>I</v>
      </c>
      <c r="C275" s="34">
        <f t="shared" si="26"/>
        <v>44757.415999999997</v>
      </c>
      <c r="D275" t="str">
        <f t="shared" si="27"/>
        <v>vis</v>
      </c>
      <c r="E275">
        <f>VLOOKUP(C275,Active!C$21:E$958,3,FALSE)</f>
        <v>-942.96526125165815</v>
      </c>
      <c r="F275" s="12" t="s">
        <v>277</v>
      </c>
      <c r="G275" t="str">
        <f t="shared" si="28"/>
        <v>44757.416</v>
      </c>
      <c r="H275" s="34">
        <f t="shared" si="29"/>
        <v>-943</v>
      </c>
      <c r="I275" s="88" t="s">
        <v>907</v>
      </c>
      <c r="J275" s="89" t="s">
        <v>908</v>
      </c>
      <c r="K275" s="88">
        <v>-943</v>
      </c>
      <c r="L275" s="88" t="s">
        <v>340</v>
      </c>
      <c r="M275" s="89" t="s">
        <v>293</v>
      </c>
      <c r="N275" s="89"/>
      <c r="O275" s="90" t="s">
        <v>442</v>
      </c>
      <c r="P275" s="90" t="s">
        <v>901</v>
      </c>
    </row>
    <row r="276" spans="1:16" x14ac:dyDescent="0.2">
      <c r="A276" s="34" t="str">
        <f t="shared" si="24"/>
        <v> BRNO 26 </v>
      </c>
      <c r="B276" s="12" t="str">
        <f t="shared" si="25"/>
        <v>I</v>
      </c>
      <c r="C276" s="34">
        <f t="shared" si="26"/>
        <v>44758.44</v>
      </c>
      <c r="D276" t="str">
        <f t="shared" si="27"/>
        <v>vis</v>
      </c>
      <c r="E276">
        <f>VLOOKUP(C276,Active!C$21:E$958,3,FALSE)</f>
        <v>-939.99535586845002</v>
      </c>
      <c r="F276" s="12" t="s">
        <v>277</v>
      </c>
      <c r="G276" t="str">
        <f t="shared" si="28"/>
        <v>44758.440</v>
      </c>
      <c r="H276" s="34">
        <f t="shared" si="29"/>
        <v>-940</v>
      </c>
      <c r="I276" s="88" t="s">
        <v>909</v>
      </c>
      <c r="J276" s="89" t="s">
        <v>910</v>
      </c>
      <c r="K276" s="88">
        <v>-940</v>
      </c>
      <c r="L276" s="88" t="s">
        <v>379</v>
      </c>
      <c r="M276" s="89" t="s">
        <v>287</v>
      </c>
      <c r="N276" s="89"/>
      <c r="O276" s="90" t="s">
        <v>911</v>
      </c>
      <c r="P276" s="90" t="s">
        <v>912</v>
      </c>
    </row>
    <row r="277" spans="1:16" x14ac:dyDescent="0.2">
      <c r="A277" s="34" t="str">
        <f t="shared" si="24"/>
        <v> BBS 56 </v>
      </c>
      <c r="B277" s="12" t="str">
        <f t="shared" si="25"/>
        <v>I</v>
      </c>
      <c r="C277" s="34">
        <f t="shared" si="26"/>
        <v>44779.466999999997</v>
      </c>
      <c r="D277" t="str">
        <f t="shared" si="27"/>
        <v>vis</v>
      </c>
      <c r="E277">
        <f>VLOOKUP(C277,Active!C$21:E$958,3,FALSE)</f>
        <v>-879.01078507508771</v>
      </c>
      <c r="F277" s="12" t="s">
        <v>277</v>
      </c>
      <c r="G277" t="str">
        <f t="shared" si="28"/>
        <v>44779.467</v>
      </c>
      <c r="H277" s="34">
        <f t="shared" si="29"/>
        <v>-879</v>
      </c>
      <c r="I277" s="88" t="s">
        <v>913</v>
      </c>
      <c r="J277" s="89" t="s">
        <v>914</v>
      </c>
      <c r="K277" s="88">
        <v>-879</v>
      </c>
      <c r="L277" s="88" t="s">
        <v>427</v>
      </c>
      <c r="M277" s="89" t="s">
        <v>293</v>
      </c>
      <c r="N277" s="89"/>
      <c r="O277" s="90" t="s">
        <v>915</v>
      </c>
      <c r="P277" s="90" t="s">
        <v>906</v>
      </c>
    </row>
    <row r="278" spans="1:16" x14ac:dyDescent="0.2">
      <c r="A278" s="34" t="str">
        <f t="shared" si="24"/>
        <v>IBVS 2317 </v>
      </c>
      <c r="B278" s="12" t="str">
        <f t="shared" si="25"/>
        <v>II</v>
      </c>
      <c r="C278" s="34">
        <f t="shared" si="26"/>
        <v>44783.426500000001</v>
      </c>
      <c r="D278" t="str">
        <f t="shared" si="27"/>
        <v>vis</v>
      </c>
      <c r="E278">
        <f>VLOOKUP(C278,Active!C$21:E$958,3,FALSE)</f>
        <v>-867.52705425011732</v>
      </c>
      <c r="F278" s="12" t="s">
        <v>277</v>
      </c>
      <c r="G278" t="str">
        <f t="shared" si="28"/>
        <v>44783.4265</v>
      </c>
      <c r="H278" s="34">
        <f t="shared" si="29"/>
        <v>-867.5</v>
      </c>
      <c r="I278" s="88" t="s">
        <v>916</v>
      </c>
      <c r="J278" s="89" t="s">
        <v>917</v>
      </c>
      <c r="K278" s="88">
        <v>-867.5</v>
      </c>
      <c r="L278" s="88" t="s">
        <v>918</v>
      </c>
      <c r="M278" s="89" t="s">
        <v>281</v>
      </c>
      <c r="N278" s="89" t="s">
        <v>50</v>
      </c>
      <c r="O278" s="90" t="s">
        <v>919</v>
      </c>
      <c r="P278" s="91" t="s">
        <v>920</v>
      </c>
    </row>
    <row r="279" spans="1:16" x14ac:dyDescent="0.2">
      <c r="A279" s="34" t="str">
        <f t="shared" si="24"/>
        <v>IBVS 2317 </v>
      </c>
      <c r="B279" s="12" t="str">
        <f t="shared" si="25"/>
        <v>II</v>
      </c>
      <c r="C279" s="34">
        <f t="shared" si="26"/>
        <v>44784.462299999999</v>
      </c>
      <c r="D279" t="str">
        <f t="shared" si="27"/>
        <v>vis</v>
      </c>
      <c r="E279">
        <f>VLOOKUP(C279,Active!C$21:E$958,3,FALSE)</f>
        <v>-864.52292534786545</v>
      </c>
      <c r="F279" s="12" t="s">
        <v>277</v>
      </c>
      <c r="G279" t="str">
        <f t="shared" si="28"/>
        <v>44784.4623</v>
      </c>
      <c r="H279" s="34">
        <f t="shared" si="29"/>
        <v>-864.5</v>
      </c>
      <c r="I279" s="88" t="s">
        <v>921</v>
      </c>
      <c r="J279" s="89" t="s">
        <v>922</v>
      </c>
      <c r="K279" s="88">
        <v>-864.5</v>
      </c>
      <c r="L279" s="88" t="s">
        <v>923</v>
      </c>
      <c r="M279" s="89" t="s">
        <v>281</v>
      </c>
      <c r="N279" s="89" t="s">
        <v>50</v>
      </c>
      <c r="O279" s="90" t="s">
        <v>919</v>
      </c>
      <c r="P279" s="91" t="s">
        <v>920</v>
      </c>
    </row>
    <row r="280" spans="1:16" x14ac:dyDescent="0.2">
      <c r="A280" s="34" t="str">
        <f t="shared" si="24"/>
        <v>IBVS 2317 </v>
      </c>
      <c r="B280" s="12" t="str">
        <f t="shared" si="25"/>
        <v>I</v>
      </c>
      <c r="C280" s="34">
        <f t="shared" si="26"/>
        <v>44785.328300000001</v>
      </c>
      <c r="D280" t="str">
        <f t="shared" si="27"/>
        <v>vis</v>
      </c>
      <c r="E280">
        <f>VLOOKUP(C280,Active!C$21:E$958,3,FALSE)</f>
        <v>-862.01126708433878</v>
      </c>
      <c r="F280" s="12" t="s">
        <v>277</v>
      </c>
      <c r="G280" t="str">
        <f t="shared" si="28"/>
        <v>44785.3283</v>
      </c>
      <c r="H280" s="34">
        <f t="shared" si="29"/>
        <v>-862</v>
      </c>
      <c r="I280" s="88" t="s">
        <v>924</v>
      </c>
      <c r="J280" s="89" t="s">
        <v>925</v>
      </c>
      <c r="K280" s="88">
        <v>-862</v>
      </c>
      <c r="L280" s="88" t="s">
        <v>926</v>
      </c>
      <c r="M280" s="89" t="s">
        <v>281</v>
      </c>
      <c r="N280" s="89" t="s">
        <v>50</v>
      </c>
      <c r="O280" s="90" t="s">
        <v>919</v>
      </c>
      <c r="P280" s="91" t="s">
        <v>920</v>
      </c>
    </row>
    <row r="281" spans="1:16" x14ac:dyDescent="0.2">
      <c r="A281" s="34" t="str">
        <f t="shared" si="24"/>
        <v>IBVS 2317 </v>
      </c>
      <c r="B281" s="12" t="str">
        <f t="shared" si="25"/>
        <v>II</v>
      </c>
      <c r="C281" s="34">
        <f t="shared" si="26"/>
        <v>44785.495799999997</v>
      </c>
      <c r="D281" t="str">
        <f t="shared" si="27"/>
        <v>vis</v>
      </c>
      <c r="E281">
        <f>VLOOKUP(C281,Active!C$21:E$958,3,FALSE)</f>
        <v>-861.52546713153333</v>
      </c>
      <c r="F281" s="12" t="s">
        <v>277</v>
      </c>
      <c r="G281" t="str">
        <f t="shared" si="28"/>
        <v>44785.4958</v>
      </c>
      <c r="H281" s="34">
        <f t="shared" si="29"/>
        <v>-861.5</v>
      </c>
      <c r="I281" s="88" t="s">
        <v>927</v>
      </c>
      <c r="J281" s="89" t="s">
        <v>928</v>
      </c>
      <c r="K281" s="88">
        <v>-861.5</v>
      </c>
      <c r="L281" s="88" t="s">
        <v>929</v>
      </c>
      <c r="M281" s="89" t="s">
        <v>281</v>
      </c>
      <c r="N281" s="89" t="s">
        <v>50</v>
      </c>
      <c r="O281" s="90" t="s">
        <v>919</v>
      </c>
      <c r="P281" s="91" t="s">
        <v>920</v>
      </c>
    </row>
    <row r="282" spans="1:16" x14ac:dyDescent="0.2">
      <c r="A282" s="34" t="str">
        <f t="shared" si="24"/>
        <v>IBVS 2317 </v>
      </c>
      <c r="B282" s="12" t="str">
        <f t="shared" si="25"/>
        <v>I</v>
      </c>
      <c r="C282" s="34">
        <f t="shared" si="26"/>
        <v>44786.362300000001</v>
      </c>
      <c r="D282" t="str">
        <f t="shared" si="27"/>
        <v>vis</v>
      </c>
      <c r="E282">
        <f>VLOOKUP(C282,Active!C$21:E$958,3,FALSE)</f>
        <v>-859.01235871888809</v>
      </c>
      <c r="F282" s="12" t="s">
        <v>277</v>
      </c>
      <c r="G282" t="str">
        <f t="shared" si="28"/>
        <v>44786.3623</v>
      </c>
      <c r="H282" s="34">
        <f t="shared" si="29"/>
        <v>-859</v>
      </c>
      <c r="I282" s="88" t="s">
        <v>930</v>
      </c>
      <c r="J282" s="89" t="s">
        <v>931</v>
      </c>
      <c r="K282" s="88">
        <v>-859</v>
      </c>
      <c r="L282" s="88" t="s">
        <v>932</v>
      </c>
      <c r="M282" s="89" t="s">
        <v>281</v>
      </c>
      <c r="N282" s="89" t="s">
        <v>50</v>
      </c>
      <c r="O282" s="90" t="s">
        <v>919</v>
      </c>
      <c r="P282" s="91" t="s">
        <v>920</v>
      </c>
    </row>
    <row r="283" spans="1:16" x14ac:dyDescent="0.2">
      <c r="A283" s="34" t="str">
        <f t="shared" si="24"/>
        <v> BBS 56 </v>
      </c>
      <c r="B283" s="12" t="str">
        <f t="shared" si="25"/>
        <v>II</v>
      </c>
      <c r="C283" s="34">
        <f t="shared" si="26"/>
        <v>44793.436999999998</v>
      </c>
      <c r="D283" t="str">
        <f t="shared" si="27"/>
        <v>vis</v>
      </c>
      <c r="E283">
        <f>VLOOKUP(C283,Active!C$21:E$958,3,FALSE)</f>
        <v>-838.49361886100291</v>
      </c>
      <c r="F283" s="12" t="s">
        <v>277</v>
      </c>
      <c r="G283" t="str">
        <f t="shared" si="28"/>
        <v>44793.437</v>
      </c>
      <c r="H283" s="34">
        <f t="shared" si="29"/>
        <v>-838.5</v>
      </c>
      <c r="I283" s="88" t="s">
        <v>933</v>
      </c>
      <c r="J283" s="89" t="s">
        <v>934</v>
      </c>
      <c r="K283" s="88">
        <v>-838.5</v>
      </c>
      <c r="L283" s="88" t="s">
        <v>379</v>
      </c>
      <c r="M283" s="89" t="s">
        <v>293</v>
      </c>
      <c r="N283" s="89"/>
      <c r="O283" s="90" t="s">
        <v>411</v>
      </c>
      <c r="P283" s="90" t="s">
        <v>906</v>
      </c>
    </row>
    <row r="284" spans="1:16" x14ac:dyDescent="0.2">
      <c r="A284" s="34" t="str">
        <f t="shared" si="24"/>
        <v> BBS 56 </v>
      </c>
      <c r="B284" s="12" t="str">
        <f t="shared" si="25"/>
        <v>II</v>
      </c>
      <c r="C284" s="34">
        <f t="shared" si="26"/>
        <v>44812.411</v>
      </c>
      <c r="D284" t="str">
        <f t="shared" si="27"/>
        <v>vis</v>
      </c>
      <c r="E284">
        <f>VLOOKUP(C284,Active!C$21:E$958,3,FALSE)</f>
        <v>-783.46336032513602</v>
      </c>
      <c r="F284" s="12" t="s">
        <v>277</v>
      </c>
      <c r="G284" t="str">
        <f t="shared" si="28"/>
        <v>44812.411</v>
      </c>
      <c r="H284" s="34">
        <f t="shared" si="29"/>
        <v>-783.5</v>
      </c>
      <c r="I284" s="88" t="s">
        <v>935</v>
      </c>
      <c r="J284" s="89" t="s">
        <v>936</v>
      </c>
      <c r="K284" s="88">
        <v>-783.5</v>
      </c>
      <c r="L284" s="88" t="s">
        <v>473</v>
      </c>
      <c r="M284" s="89" t="s">
        <v>293</v>
      </c>
      <c r="N284" s="89"/>
      <c r="O284" s="90" t="s">
        <v>411</v>
      </c>
      <c r="P284" s="90" t="s">
        <v>906</v>
      </c>
    </row>
    <row r="285" spans="1:16" x14ac:dyDescent="0.2">
      <c r="A285" s="34" t="str">
        <f t="shared" si="24"/>
        <v> BBS 56 </v>
      </c>
      <c r="B285" s="12" t="str">
        <f t="shared" si="25"/>
        <v>I</v>
      </c>
      <c r="C285" s="34">
        <f t="shared" si="26"/>
        <v>44816.364999999998</v>
      </c>
      <c r="D285" t="str">
        <f t="shared" si="27"/>
        <v>vis</v>
      </c>
      <c r="E285">
        <f>VLOOKUP(C285,Active!C$21:E$958,3,FALSE)</f>
        <v>-771.99558114042645</v>
      </c>
      <c r="F285" s="12" t="s">
        <v>277</v>
      </c>
      <c r="G285" t="str">
        <f t="shared" si="28"/>
        <v>44816.365</v>
      </c>
      <c r="H285" s="34">
        <f t="shared" si="29"/>
        <v>-772</v>
      </c>
      <c r="I285" s="88" t="s">
        <v>937</v>
      </c>
      <c r="J285" s="89" t="s">
        <v>938</v>
      </c>
      <c r="K285" s="88">
        <v>-772</v>
      </c>
      <c r="L285" s="88" t="s">
        <v>379</v>
      </c>
      <c r="M285" s="89" t="s">
        <v>293</v>
      </c>
      <c r="N285" s="89"/>
      <c r="O285" s="90" t="s">
        <v>442</v>
      </c>
      <c r="P285" s="90" t="s">
        <v>906</v>
      </c>
    </row>
    <row r="286" spans="1:16" x14ac:dyDescent="0.2">
      <c r="A286" s="34" t="str">
        <f t="shared" si="24"/>
        <v>IBVS 2317 </v>
      </c>
      <c r="B286" s="12" t="str">
        <f t="shared" si="25"/>
        <v>I</v>
      </c>
      <c r="C286" s="34">
        <f t="shared" si="26"/>
        <v>44864.281600000002</v>
      </c>
      <c r="D286" t="str">
        <f t="shared" si="27"/>
        <v>vis</v>
      </c>
      <c r="E286">
        <f>VLOOKUP(C286,Active!C$21:E$958,3,FALSE)</f>
        <v>-633.02315117522812</v>
      </c>
      <c r="F286" s="12" t="s">
        <v>277</v>
      </c>
      <c r="G286" t="str">
        <f t="shared" si="28"/>
        <v>44864.2816</v>
      </c>
      <c r="H286" s="34">
        <f t="shared" si="29"/>
        <v>-633</v>
      </c>
      <c r="I286" s="88" t="s">
        <v>939</v>
      </c>
      <c r="J286" s="89" t="s">
        <v>940</v>
      </c>
      <c r="K286" s="88">
        <v>-633</v>
      </c>
      <c r="L286" s="88" t="s">
        <v>941</v>
      </c>
      <c r="M286" s="89" t="s">
        <v>281</v>
      </c>
      <c r="N286" s="89" t="s">
        <v>50</v>
      </c>
      <c r="O286" s="90" t="s">
        <v>919</v>
      </c>
      <c r="P286" s="91" t="s">
        <v>920</v>
      </c>
    </row>
    <row r="287" spans="1:16" x14ac:dyDescent="0.2">
      <c r="A287" s="34" t="str">
        <f t="shared" si="24"/>
        <v> BBS 56 </v>
      </c>
      <c r="B287" s="12" t="str">
        <f t="shared" si="25"/>
        <v>I</v>
      </c>
      <c r="C287" s="34">
        <f t="shared" si="26"/>
        <v>44865.326999999997</v>
      </c>
      <c r="D287" t="str">
        <f t="shared" si="27"/>
        <v>vis</v>
      </c>
      <c r="E287">
        <f>VLOOKUP(C287,Active!C$21:E$958,3,FALSE)</f>
        <v>-629.99117941001589</v>
      </c>
      <c r="F287" s="12" t="s">
        <v>277</v>
      </c>
      <c r="G287" t="str">
        <f t="shared" si="28"/>
        <v>44865.327</v>
      </c>
      <c r="H287" s="34">
        <f t="shared" si="29"/>
        <v>-630</v>
      </c>
      <c r="I287" s="88" t="s">
        <v>942</v>
      </c>
      <c r="J287" s="89" t="s">
        <v>943</v>
      </c>
      <c r="K287" s="88">
        <v>-630</v>
      </c>
      <c r="L287" s="88" t="s">
        <v>327</v>
      </c>
      <c r="M287" s="89" t="s">
        <v>293</v>
      </c>
      <c r="N287" s="89"/>
      <c r="O287" s="90" t="s">
        <v>411</v>
      </c>
      <c r="P287" s="90" t="s">
        <v>906</v>
      </c>
    </row>
    <row r="288" spans="1:16" x14ac:dyDescent="0.2">
      <c r="A288" s="34" t="str">
        <f t="shared" si="24"/>
        <v> BBS 57 </v>
      </c>
      <c r="B288" s="12" t="str">
        <f t="shared" si="25"/>
        <v>II</v>
      </c>
      <c r="C288" s="34">
        <f t="shared" si="26"/>
        <v>44889.298999999999</v>
      </c>
      <c r="D288" t="str">
        <f t="shared" si="27"/>
        <v>vis</v>
      </c>
      <c r="E288">
        <f>VLOOKUP(C288,Active!C$21:E$958,3,FALSE)</f>
        <v>-560.46523034172503</v>
      </c>
      <c r="F288" s="12" t="s">
        <v>277</v>
      </c>
      <c r="G288" t="str">
        <f t="shared" si="28"/>
        <v>44889.299</v>
      </c>
      <c r="H288" s="34">
        <f t="shared" si="29"/>
        <v>-560.5</v>
      </c>
      <c r="I288" s="88" t="s">
        <v>944</v>
      </c>
      <c r="J288" s="89" t="s">
        <v>945</v>
      </c>
      <c r="K288" s="88">
        <v>-560.5</v>
      </c>
      <c r="L288" s="88" t="s">
        <v>340</v>
      </c>
      <c r="M288" s="89" t="s">
        <v>293</v>
      </c>
      <c r="N288" s="89"/>
      <c r="O288" s="90" t="s">
        <v>411</v>
      </c>
      <c r="P288" s="90" t="s">
        <v>946</v>
      </c>
    </row>
    <row r="289" spans="1:16" x14ac:dyDescent="0.2">
      <c r="A289" s="34" t="str">
        <f t="shared" si="24"/>
        <v> BBS 57 </v>
      </c>
      <c r="B289" s="12" t="str">
        <f t="shared" si="25"/>
        <v>II</v>
      </c>
      <c r="C289" s="34">
        <f t="shared" si="26"/>
        <v>44919.279000000002</v>
      </c>
      <c r="D289" t="str">
        <f t="shared" si="27"/>
        <v>vis</v>
      </c>
      <c r="E289">
        <f>VLOOKUP(C289,Active!C$21:E$958,3,FALSE)</f>
        <v>-473.51428953297125</v>
      </c>
      <c r="F289" s="12" t="s">
        <v>277</v>
      </c>
      <c r="G289" t="str">
        <f t="shared" si="28"/>
        <v>44919.279</v>
      </c>
      <c r="H289" s="34">
        <f t="shared" si="29"/>
        <v>-473.5</v>
      </c>
      <c r="I289" s="88" t="s">
        <v>947</v>
      </c>
      <c r="J289" s="89" t="s">
        <v>948</v>
      </c>
      <c r="K289" s="88">
        <v>-473.5</v>
      </c>
      <c r="L289" s="88" t="s">
        <v>324</v>
      </c>
      <c r="M289" s="89" t="s">
        <v>293</v>
      </c>
      <c r="N289" s="89"/>
      <c r="O289" s="90" t="s">
        <v>411</v>
      </c>
      <c r="P289" s="90" t="s">
        <v>946</v>
      </c>
    </row>
    <row r="290" spans="1:16" x14ac:dyDescent="0.2">
      <c r="A290" s="34" t="str">
        <f t="shared" si="24"/>
        <v> BBS 58 </v>
      </c>
      <c r="B290" s="12" t="str">
        <f t="shared" si="25"/>
        <v>II</v>
      </c>
      <c r="C290" s="34">
        <f t="shared" si="26"/>
        <v>44972.720999999998</v>
      </c>
      <c r="D290" t="str">
        <f t="shared" si="27"/>
        <v>vis</v>
      </c>
      <c r="E290">
        <f>VLOOKUP(C290,Active!C$21:E$958,3,FALSE)</f>
        <v>-318.51655175109903</v>
      </c>
      <c r="F290" s="12" t="s">
        <v>277</v>
      </c>
      <c r="G290" t="str">
        <f t="shared" si="28"/>
        <v>44972.721</v>
      </c>
      <c r="H290" s="34">
        <f t="shared" si="29"/>
        <v>-318.5</v>
      </c>
      <c r="I290" s="88" t="s">
        <v>949</v>
      </c>
      <c r="J290" s="89" t="s">
        <v>950</v>
      </c>
      <c r="K290" s="88">
        <v>-318.5</v>
      </c>
      <c r="L290" s="88" t="s">
        <v>356</v>
      </c>
      <c r="M290" s="89" t="s">
        <v>293</v>
      </c>
      <c r="N290" s="89"/>
      <c r="O290" s="90" t="s">
        <v>321</v>
      </c>
      <c r="P290" s="90" t="s">
        <v>951</v>
      </c>
    </row>
    <row r="291" spans="1:16" x14ac:dyDescent="0.2">
      <c r="A291" s="34" t="str">
        <f t="shared" si="24"/>
        <v> BBS 59 </v>
      </c>
      <c r="B291" s="12" t="str">
        <f t="shared" si="25"/>
        <v>I</v>
      </c>
      <c r="C291" s="34">
        <f t="shared" si="26"/>
        <v>45036.688000000002</v>
      </c>
      <c r="D291" t="str">
        <f t="shared" si="27"/>
        <v>vis</v>
      </c>
      <c r="E291">
        <f>VLOOKUP(C291,Active!C$21:E$958,3,FALSE)</f>
        <v>-132.9931751429161</v>
      </c>
      <c r="F291" s="12" t="s">
        <v>277</v>
      </c>
      <c r="G291" t="str">
        <f t="shared" si="28"/>
        <v>45036.688</v>
      </c>
      <c r="H291" s="34">
        <f t="shared" si="29"/>
        <v>-133</v>
      </c>
      <c r="I291" s="88" t="s">
        <v>952</v>
      </c>
      <c r="J291" s="89" t="s">
        <v>953</v>
      </c>
      <c r="K291" s="88">
        <v>-133</v>
      </c>
      <c r="L291" s="88" t="s">
        <v>379</v>
      </c>
      <c r="M291" s="89" t="s">
        <v>293</v>
      </c>
      <c r="N291" s="89"/>
      <c r="O291" s="90" t="s">
        <v>321</v>
      </c>
      <c r="P291" s="90" t="s">
        <v>954</v>
      </c>
    </row>
    <row r="292" spans="1:16" x14ac:dyDescent="0.2">
      <c r="A292" s="34" t="str">
        <f t="shared" si="24"/>
        <v> BBS 59 </v>
      </c>
      <c r="B292" s="12" t="str">
        <f t="shared" si="25"/>
        <v>II</v>
      </c>
      <c r="C292" s="34">
        <f t="shared" si="26"/>
        <v>45060.656000000003</v>
      </c>
      <c r="D292" t="str">
        <f t="shared" si="27"/>
        <v>vis</v>
      </c>
      <c r="E292">
        <f>VLOOKUP(C292,Active!C$21:E$958,3,FALSE)</f>
        <v>-63.478827267530718</v>
      </c>
      <c r="F292" s="12" t="s">
        <v>277</v>
      </c>
      <c r="G292" t="str">
        <f t="shared" si="28"/>
        <v>45060.656</v>
      </c>
      <c r="H292" s="34">
        <f t="shared" si="29"/>
        <v>-63.5</v>
      </c>
      <c r="I292" s="88" t="s">
        <v>955</v>
      </c>
      <c r="J292" s="89" t="s">
        <v>956</v>
      </c>
      <c r="K292" s="88">
        <v>-63.5</v>
      </c>
      <c r="L292" s="88" t="s">
        <v>286</v>
      </c>
      <c r="M292" s="89" t="s">
        <v>293</v>
      </c>
      <c r="N292" s="89"/>
      <c r="O292" s="90" t="s">
        <v>321</v>
      </c>
      <c r="P292" s="90" t="s">
        <v>954</v>
      </c>
    </row>
    <row r="293" spans="1:16" x14ac:dyDescent="0.2">
      <c r="A293" s="34" t="str">
        <f t="shared" si="24"/>
        <v> BBS 60 </v>
      </c>
      <c r="B293" s="12" t="str">
        <f t="shared" si="25"/>
        <v>I</v>
      </c>
      <c r="C293" s="34">
        <f t="shared" si="26"/>
        <v>45064.616000000002</v>
      </c>
      <c r="D293" t="str">
        <f t="shared" si="27"/>
        <v>vis</v>
      </c>
      <c r="E293">
        <f>VLOOKUP(C293,Active!C$21:E$958,3,FALSE)</f>
        <v>-51.99364629346293</v>
      </c>
      <c r="F293" s="12" t="s">
        <v>277</v>
      </c>
      <c r="G293" t="str">
        <f t="shared" si="28"/>
        <v>45064.616</v>
      </c>
      <c r="H293" s="34">
        <f t="shared" si="29"/>
        <v>-52</v>
      </c>
      <c r="I293" s="88" t="s">
        <v>957</v>
      </c>
      <c r="J293" s="89" t="s">
        <v>958</v>
      </c>
      <c r="K293" s="88">
        <v>-52</v>
      </c>
      <c r="L293" s="88" t="s">
        <v>379</v>
      </c>
      <c r="M293" s="89" t="s">
        <v>293</v>
      </c>
      <c r="N293" s="89"/>
      <c r="O293" s="90" t="s">
        <v>321</v>
      </c>
      <c r="P293" s="90" t="s">
        <v>959</v>
      </c>
    </row>
    <row r="294" spans="1:16" x14ac:dyDescent="0.2">
      <c r="A294" s="34" t="str">
        <f t="shared" si="24"/>
        <v>IBVS 2344 </v>
      </c>
      <c r="B294" s="12" t="str">
        <f t="shared" si="25"/>
        <v>II</v>
      </c>
      <c r="C294" s="34">
        <f t="shared" si="26"/>
        <v>45078.578500000003</v>
      </c>
      <c r="D294" t="str">
        <f t="shared" si="27"/>
        <v>vis</v>
      </c>
      <c r="E294">
        <f>VLOOKUP(C294,Active!C$21:E$958,3,FALSE)</f>
        <v>-11.498232316070609</v>
      </c>
      <c r="F294" s="12" t="s">
        <v>277</v>
      </c>
      <c r="G294" t="str">
        <f t="shared" si="28"/>
        <v>45078.5785</v>
      </c>
      <c r="H294" s="34">
        <f t="shared" si="29"/>
        <v>-11.5</v>
      </c>
      <c r="I294" s="88" t="s">
        <v>960</v>
      </c>
      <c r="J294" s="89" t="s">
        <v>961</v>
      </c>
      <c r="K294" s="88">
        <v>-11.5</v>
      </c>
      <c r="L294" s="88" t="s">
        <v>962</v>
      </c>
      <c r="M294" s="89" t="s">
        <v>281</v>
      </c>
      <c r="N294" s="89" t="s">
        <v>50</v>
      </c>
      <c r="O294" s="90" t="s">
        <v>963</v>
      </c>
      <c r="P294" s="91" t="s">
        <v>964</v>
      </c>
    </row>
    <row r="295" spans="1:16" x14ac:dyDescent="0.2">
      <c r="A295" s="34" t="str">
        <f t="shared" si="24"/>
        <v>IBVS 2344 </v>
      </c>
      <c r="B295" s="12" t="str">
        <f t="shared" si="25"/>
        <v>I</v>
      </c>
      <c r="C295" s="34">
        <f t="shared" si="26"/>
        <v>45082.542999999998</v>
      </c>
      <c r="D295" t="str">
        <f t="shared" si="27"/>
        <v>vis</v>
      </c>
      <c r="E295">
        <f>VLOOKUP(C295,Active!C$21:E$958,3,FALSE)</f>
        <v>0</v>
      </c>
      <c r="F295" s="12" t="s">
        <v>277</v>
      </c>
      <c r="G295" t="str">
        <f t="shared" si="28"/>
        <v>45082.5430</v>
      </c>
      <c r="H295" s="34">
        <f t="shared" si="29"/>
        <v>0</v>
      </c>
      <c r="I295" s="88" t="s">
        <v>965</v>
      </c>
      <c r="J295" s="89" t="s">
        <v>966</v>
      </c>
      <c r="K295" s="88">
        <v>0</v>
      </c>
      <c r="L295" s="88" t="s">
        <v>967</v>
      </c>
      <c r="M295" s="89" t="s">
        <v>281</v>
      </c>
      <c r="N295" s="89" t="s">
        <v>50</v>
      </c>
      <c r="O295" s="90" t="s">
        <v>963</v>
      </c>
      <c r="P295" s="91" t="s">
        <v>964</v>
      </c>
    </row>
    <row r="296" spans="1:16" x14ac:dyDescent="0.2">
      <c r="A296" s="34" t="str">
        <f t="shared" si="24"/>
        <v> BBS 60 </v>
      </c>
      <c r="B296" s="12" t="str">
        <f t="shared" si="25"/>
        <v>I</v>
      </c>
      <c r="C296" s="34">
        <f t="shared" si="26"/>
        <v>45092.550999999999</v>
      </c>
      <c r="D296" t="str">
        <f t="shared" si="27"/>
        <v>vis</v>
      </c>
      <c r="E296">
        <f>VLOOKUP(C296,Active!C$21:E$958,3,FALSE)</f>
        <v>29.026184643564267</v>
      </c>
      <c r="F296" s="12" t="s">
        <v>277</v>
      </c>
      <c r="G296" t="str">
        <f t="shared" si="28"/>
        <v>45092.551</v>
      </c>
      <c r="H296" s="34">
        <f t="shared" si="29"/>
        <v>29</v>
      </c>
      <c r="I296" s="88" t="s">
        <v>968</v>
      </c>
      <c r="J296" s="89" t="s">
        <v>969</v>
      </c>
      <c r="K296" s="88">
        <v>29</v>
      </c>
      <c r="L296" s="88" t="s">
        <v>401</v>
      </c>
      <c r="M296" s="89" t="s">
        <v>293</v>
      </c>
      <c r="N296" s="89"/>
      <c r="O296" s="90" t="s">
        <v>321</v>
      </c>
      <c r="P296" s="90" t="s">
        <v>959</v>
      </c>
    </row>
    <row r="297" spans="1:16" x14ac:dyDescent="0.2">
      <c r="A297" s="34" t="str">
        <f t="shared" si="24"/>
        <v> BBS 60 </v>
      </c>
      <c r="B297" s="12" t="str">
        <f t="shared" si="25"/>
        <v>I</v>
      </c>
      <c r="C297" s="34">
        <f t="shared" si="26"/>
        <v>45104.601999999999</v>
      </c>
      <c r="D297" t="str">
        <f t="shared" si="27"/>
        <v>vis</v>
      </c>
      <c r="E297">
        <f>VLOOKUP(C297,Active!C$21:E$958,3,FALSE)</f>
        <v>63.977678562381293</v>
      </c>
      <c r="F297" s="12" t="s">
        <v>277</v>
      </c>
      <c r="G297" t="str">
        <f t="shared" si="28"/>
        <v>45104.602</v>
      </c>
      <c r="H297" s="34">
        <f t="shared" si="29"/>
        <v>64</v>
      </c>
      <c r="I297" s="88" t="s">
        <v>970</v>
      </c>
      <c r="J297" s="89" t="s">
        <v>971</v>
      </c>
      <c r="K297" s="88">
        <v>64</v>
      </c>
      <c r="L297" s="88" t="s">
        <v>513</v>
      </c>
      <c r="M297" s="89" t="s">
        <v>293</v>
      </c>
      <c r="N297" s="89"/>
      <c r="O297" s="90" t="s">
        <v>442</v>
      </c>
      <c r="P297" s="90" t="s">
        <v>959</v>
      </c>
    </row>
    <row r="298" spans="1:16" x14ac:dyDescent="0.2">
      <c r="A298" s="34" t="str">
        <f t="shared" si="24"/>
        <v> BBS 60 </v>
      </c>
      <c r="B298" s="12" t="str">
        <f t="shared" si="25"/>
        <v>II</v>
      </c>
      <c r="C298" s="34">
        <f t="shared" si="26"/>
        <v>45105.470999999998</v>
      </c>
      <c r="D298" t="str">
        <f t="shared" si="27"/>
        <v>vis</v>
      </c>
      <c r="E298">
        <f>VLOOKUP(C298,Active!C$21:E$958,3,FALSE)</f>
        <v>66.498037720576519</v>
      </c>
      <c r="F298" s="12" t="s">
        <v>277</v>
      </c>
      <c r="G298" t="str">
        <f t="shared" si="28"/>
        <v>45105.471</v>
      </c>
      <c r="H298" s="34">
        <f t="shared" si="29"/>
        <v>66.5</v>
      </c>
      <c r="I298" s="88" t="s">
        <v>972</v>
      </c>
      <c r="J298" s="89" t="s">
        <v>973</v>
      </c>
      <c r="K298" s="88">
        <v>66.5</v>
      </c>
      <c r="L298" s="88" t="s">
        <v>280</v>
      </c>
      <c r="M298" s="89" t="s">
        <v>293</v>
      </c>
      <c r="N298" s="89"/>
      <c r="O298" s="90" t="s">
        <v>411</v>
      </c>
      <c r="P298" s="90" t="s">
        <v>959</v>
      </c>
    </row>
    <row r="299" spans="1:16" x14ac:dyDescent="0.2">
      <c r="A299" s="34" t="str">
        <f t="shared" si="24"/>
        <v> BBS 60 </v>
      </c>
      <c r="B299" s="12" t="str">
        <f t="shared" si="25"/>
        <v>II</v>
      </c>
      <c r="C299" s="34">
        <f t="shared" si="26"/>
        <v>45115.468000000001</v>
      </c>
      <c r="D299" t="str">
        <f t="shared" si="27"/>
        <v>vis</v>
      </c>
      <c r="E299">
        <f>VLOOKUP(C299,Active!C$21:E$958,3,FALSE)</f>
        <v>95.4923190836613</v>
      </c>
      <c r="F299" s="12" t="s">
        <v>277</v>
      </c>
      <c r="G299" t="str">
        <f t="shared" si="28"/>
        <v>45115.468</v>
      </c>
      <c r="H299" s="34">
        <f t="shared" si="29"/>
        <v>95.5</v>
      </c>
      <c r="I299" s="88" t="s">
        <v>974</v>
      </c>
      <c r="J299" s="89" t="s">
        <v>975</v>
      </c>
      <c r="K299" s="88">
        <v>95.5</v>
      </c>
      <c r="L299" s="88" t="s">
        <v>320</v>
      </c>
      <c r="M299" s="89" t="s">
        <v>293</v>
      </c>
      <c r="N299" s="89"/>
      <c r="O299" s="90" t="s">
        <v>411</v>
      </c>
      <c r="P299" s="90" t="s">
        <v>959</v>
      </c>
    </row>
    <row r="300" spans="1:16" x14ac:dyDescent="0.2">
      <c r="A300" s="34" t="str">
        <f t="shared" si="24"/>
        <v> BBS 61 </v>
      </c>
      <c r="B300" s="12" t="str">
        <f t="shared" si="25"/>
        <v>I</v>
      </c>
      <c r="C300" s="34">
        <f t="shared" si="26"/>
        <v>45138.400000000001</v>
      </c>
      <c r="D300" t="str">
        <f t="shared" si="27"/>
        <v>vis</v>
      </c>
      <c r="E300">
        <f>VLOOKUP(C300,Active!C$21:E$958,3,FALSE)</f>
        <v>162.00195799714328</v>
      </c>
      <c r="F300" s="12" t="s">
        <v>277</v>
      </c>
      <c r="G300" t="str">
        <f t="shared" si="28"/>
        <v>45138.400</v>
      </c>
      <c r="H300" s="34">
        <f t="shared" si="29"/>
        <v>162</v>
      </c>
      <c r="I300" s="88" t="s">
        <v>976</v>
      </c>
      <c r="J300" s="89" t="s">
        <v>977</v>
      </c>
      <c r="K300" s="88">
        <v>162</v>
      </c>
      <c r="L300" s="88" t="s">
        <v>302</v>
      </c>
      <c r="M300" s="89" t="s">
        <v>293</v>
      </c>
      <c r="N300" s="89"/>
      <c r="O300" s="90" t="s">
        <v>442</v>
      </c>
      <c r="P300" s="90" t="s">
        <v>978</v>
      </c>
    </row>
    <row r="301" spans="1:16" x14ac:dyDescent="0.2">
      <c r="A301" s="34" t="str">
        <f t="shared" si="24"/>
        <v> BBS 61 </v>
      </c>
      <c r="B301" s="12" t="str">
        <f t="shared" si="25"/>
        <v>I</v>
      </c>
      <c r="C301" s="34">
        <f t="shared" si="26"/>
        <v>45138.400000000001</v>
      </c>
      <c r="D301" t="str">
        <f t="shared" si="27"/>
        <v>vis</v>
      </c>
      <c r="E301">
        <f>VLOOKUP(C301,Active!C$21:E$958,3,FALSE)</f>
        <v>162.00195799714328</v>
      </c>
      <c r="F301" s="12" t="s">
        <v>277</v>
      </c>
      <c r="G301" t="str">
        <f t="shared" si="28"/>
        <v>45138.400</v>
      </c>
      <c r="H301" s="34">
        <f t="shared" si="29"/>
        <v>162</v>
      </c>
      <c r="I301" s="88" t="s">
        <v>976</v>
      </c>
      <c r="J301" s="89" t="s">
        <v>977</v>
      </c>
      <c r="K301" s="88">
        <v>162</v>
      </c>
      <c r="L301" s="88" t="s">
        <v>302</v>
      </c>
      <c r="M301" s="89" t="s">
        <v>293</v>
      </c>
      <c r="N301" s="89"/>
      <c r="O301" s="90" t="s">
        <v>411</v>
      </c>
      <c r="P301" s="90" t="s">
        <v>978</v>
      </c>
    </row>
    <row r="302" spans="1:16" x14ac:dyDescent="0.2">
      <c r="A302" s="34" t="str">
        <f t="shared" si="24"/>
        <v> BBS 61 </v>
      </c>
      <c r="B302" s="12" t="str">
        <f t="shared" si="25"/>
        <v>I</v>
      </c>
      <c r="C302" s="34">
        <f t="shared" si="26"/>
        <v>45158.400999999998</v>
      </c>
      <c r="D302" t="str">
        <f t="shared" si="27"/>
        <v>vis</v>
      </c>
      <c r="E302">
        <f>VLOOKUP(C302,Active!C$21:E$958,3,FALSE)</f>
        <v>220.01082281086576</v>
      </c>
      <c r="F302" s="12" t="s">
        <v>277</v>
      </c>
      <c r="G302" t="str">
        <f t="shared" si="28"/>
        <v>45158.401</v>
      </c>
      <c r="H302" s="34">
        <f t="shared" si="29"/>
        <v>220</v>
      </c>
      <c r="I302" s="88" t="s">
        <v>979</v>
      </c>
      <c r="J302" s="89" t="s">
        <v>980</v>
      </c>
      <c r="K302" s="88">
        <v>220</v>
      </c>
      <c r="L302" s="88" t="s">
        <v>314</v>
      </c>
      <c r="M302" s="89" t="s">
        <v>293</v>
      </c>
      <c r="N302" s="89"/>
      <c r="O302" s="90" t="s">
        <v>411</v>
      </c>
      <c r="P302" s="90" t="s">
        <v>978</v>
      </c>
    </row>
    <row r="303" spans="1:16" x14ac:dyDescent="0.2">
      <c r="A303" s="34" t="str">
        <f t="shared" si="24"/>
        <v> BBS 62 </v>
      </c>
      <c r="B303" s="12" t="str">
        <f t="shared" si="25"/>
        <v>II</v>
      </c>
      <c r="C303" s="34">
        <f t="shared" si="26"/>
        <v>45193.396999999997</v>
      </c>
      <c r="D303" t="str">
        <f t="shared" si="27"/>
        <v>vis</v>
      </c>
      <c r="E303">
        <f>VLOOKUP(C303,Active!C$21:E$958,3,FALSE)</f>
        <v>321.50965952009699</v>
      </c>
      <c r="F303" s="12" t="s">
        <v>277</v>
      </c>
      <c r="G303" t="str">
        <f t="shared" si="28"/>
        <v>45193.397</v>
      </c>
      <c r="H303" s="34">
        <f t="shared" si="29"/>
        <v>321.5</v>
      </c>
      <c r="I303" s="88" t="s">
        <v>981</v>
      </c>
      <c r="J303" s="89" t="s">
        <v>982</v>
      </c>
      <c r="K303" s="88">
        <v>321.5</v>
      </c>
      <c r="L303" s="88" t="s">
        <v>327</v>
      </c>
      <c r="M303" s="89" t="s">
        <v>293</v>
      </c>
      <c r="N303" s="89"/>
      <c r="O303" s="90" t="s">
        <v>442</v>
      </c>
      <c r="P303" s="90" t="s">
        <v>983</v>
      </c>
    </row>
    <row r="304" spans="1:16" x14ac:dyDescent="0.2">
      <c r="A304" s="34" t="str">
        <f t="shared" si="24"/>
        <v> BBS 62 </v>
      </c>
      <c r="B304" s="12" t="str">
        <f t="shared" si="25"/>
        <v>I</v>
      </c>
      <c r="C304" s="34">
        <f t="shared" si="26"/>
        <v>45200.461000000003</v>
      </c>
      <c r="D304" t="str">
        <f t="shared" si="27"/>
        <v>vis</v>
      </c>
      <c r="E304">
        <f>VLOOKUP(C304,Active!C$21:E$958,3,FALSE)</f>
        <v>341.99736618699063</v>
      </c>
      <c r="F304" s="12" t="s">
        <v>277</v>
      </c>
      <c r="G304" t="str">
        <f t="shared" si="28"/>
        <v>45200.461</v>
      </c>
      <c r="H304" s="34">
        <f t="shared" si="29"/>
        <v>342</v>
      </c>
      <c r="I304" s="88" t="s">
        <v>984</v>
      </c>
      <c r="J304" s="89" t="s">
        <v>985</v>
      </c>
      <c r="K304" s="88">
        <v>342</v>
      </c>
      <c r="L304" s="88" t="s">
        <v>280</v>
      </c>
      <c r="M304" s="89" t="s">
        <v>293</v>
      </c>
      <c r="N304" s="89"/>
      <c r="O304" s="90" t="s">
        <v>411</v>
      </c>
      <c r="P304" s="90" t="s">
        <v>983</v>
      </c>
    </row>
    <row r="305" spans="1:16" x14ac:dyDescent="0.2">
      <c r="A305" s="34" t="str">
        <f t="shared" si="24"/>
        <v> BRNO 26 </v>
      </c>
      <c r="B305" s="12" t="str">
        <f t="shared" si="25"/>
        <v>I</v>
      </c>
      <c r="C305" s="34">
        <f t="shared" si="26"/>
        <v>45208.394999999997</v>
      </c>
      <c r="D305" t="str">
        <f t="shared" si="27"/>
        <v>vis</v>
      </c>
      <c r="E305">
        <f>VLOOKUP(C305,Active!C$21:E$958,3,FALSE)</f>
        <v>365.00833231027428</v>
      </c>
      <c r="F305" s="12" t="s">
        <v>277</v>
      </c>
      <c r="G305" t="str">
        <f t="shared" si="28"/>
        <v>45208.395</v>
      </c>
      <c r="H305" s="34">
        <f t="shared" si="29"/>
        <v>365</v>
      </c>
      <c r="I305" s="88" t="s">
        <v>986</v>
      </c>
      <c r="J305" s="89" t="s">
        <v>987</v>
      </c>
      <c r="K305" s="88">
        <v>365</v>
      </c>
      <c r="L305" s="88" t="s">
        <v>327</v>
      </c>
      <c r="M305" s="89" t="s">
        <v>287</v>
      </c>
      <c r="N305" s="89"/>
      <c r="O305" s="90" t="s">
        <v>911</v>
      </c>
      <c r="P305" s="90" t="s">
        <v>912</v>
      </c>
    </row>
    <row r="306" spans="1:16" x14ac:dyDescent="0.2">
      <c r="A306" s="34" t="str">
        <f t="shared" si="24"/>
        <v> BBS 62 </v>
      </c>
      <c r="B306" s="12" t="str">
        <f t="shared" si="25"/>
        <v>I</v>
      </c>
      <c r="C306" s="34">
        <f t="shared" si="26"/>
        <v>45216.326000000001</v>
      </c>
      <c r="D306" t="str">
        <f t="shared" si="27"/>
        <v>vis</v>
      </c>
      <c r="E306">
        <f>VLOOKUP(C306,Active!C$21:E$958,3,FALSE)</f>
        <v>388.01059753891042</v>
      </c>
      <c r="F306" s="12" t="s">
        <v>277</v>
      </c>
      <c r="G306" t="str">
        <f t="shared" si="28"/>
        <v>45216.326</v>
      </c>
      <c r="H306" s="34">
        <f t="shared" si="29"/>
        <v>388</v>
      </c>
      <c r="I306" s="88" t="s">
        <v>988</v>
      </c>
      <c r="J306" s="89" t="s">
        <v>989</v>
      </c>
      <c r="K306" s="88">
        <v>388</v>
      </c>
      <c r="L306" s="88" t="s">
        <v>314</v>
      </c>
      <c r="M306" s="89" t="s">
        <v>293</v>
      </c>
      <c r="N306" s="89"/>
      <c r="O306" s="90" t="s">
        <v>442</v>
      </c>
      <c r="P306" s="90" t="s">
        <v>983</v>
      </c>
    </row>
    <row r="307" spans="1:16" x14ac:dyDescent="0.2">
      <c r="A307" s="34" t="str">
        <f t="shared" si="24"/>
        <v> BBS 62 </v>
      </c>
      <c r="B307" s="12" t="str">
        <f t="shared" si="25"/>
        <v>I</v>
      </c>
      <c r="C307" s="34">
        <f t="shared" si="26"/>
        <v>45217.36</v>
      </c>
      <c r="D307" t="str">
        <f t="shared" si="27"/>
        <v>vis</v>
      </c>
      <c r="E307">
        <f>VLOOKUP(C307,Active!C$21:E$958,3,FALSE)</f>
        <v>391.00950590436111</v>
      </c>
      <c r="F307" s="12" t="s">
        <v>277</v>
      </c>
      <c r="G307" t="str">
        <f t="shared" si="28"/>
        <v>45217.360</v>
      </c>
      <c r="H307" s="34">
        <f t="shared" si="29"/>
        <v>391</v>
      </c>
      <c r="I307" s="88" t="s">
        <v>990</v>
      </c>
      <c r="J307" s="89" t="s">
        <v>991</v>
      </c>
      <c r="K307" s="88">
        <v>391</v>
      </c>
      <c r="L307" s="88" t="s">
        <v>327</v>
      </c>
      <c r="M307" s="89" t="s">
        <v>293</v>
      </c>
      <c r="N307" s="89"/>
      <c r="O307" s="90" t="s">
        <v>321</v>
      </c>
      <c r="P307" s="90" t="s">
        <v>983</v>
      </c>
    </row>
    <row r="308" spans="1:16" x14ac:dyDescent="0.2">
      <c r="A308" s="34" t="str">
        <f t="shared" si="24"/>
        <v> BBS 62 </v>
      </c>
      <c r="B308" s="12" t="str">
        <f t="shared" si="25"/>
        <v>II</v>
      </c>
      <c r="C308" s="34">
        <f t="shared" si="26"/>
        <v>45222.349000000002</v>
      </c>
      <c r="D308" t="str">
        <f t="shared" si="27"/>
        <v>vis</v>
      </c>
      <c r="E308">
        <f>VLOOKUP(C308,Active!C$21:E$958,3,FALSE)</f>
        <v>405.47909375275827</v>
      </c>
      <c r="F308" s="12" t="s">
        <v>277</v>
      </c>
      <c r="G308" t="str">
        <f t="shared" si="28"/>
        <v>45222.349</v>
      </c>
      <c r="H308" s="34">
        <f t="shared" si="29"/>
        <v>405.5</v>
      </c>
      <c r="I308" s="88" t="s">
        <v>992</v>
      </c>
      <c r="J308" s="89" t="s">
        <v>993</v>
      </c>
      <c r="K308" s="88">
        <v>405.5</v>
      </c>
      <c r="L308" s="88" t="s">
        <v>298</v>
      </c>
      <c r="M308" s="89" t="s">
        <v>293</v>
      </c>
      <c r="N308" s="89"/>
      <c r="O308" s="90" t="s">
        <v>442</v>
      </c>
      <c r="P308" s="90" t="s">
        <v>983</v>
      </c>
    </row>
    <row r="309" spans="1:16" x14ac:dyDescent="0.2">
      <c r="A309" s="34" t="str">
        <f t="shared" si="24"/>
        <v> BBS 62 </v>
      </c>
      <c r="B309" s="12" t="str">
        <f t="shared" si="25"/>
        <v>I</v>
      </c>
      <c r="C309" s="34">
        <f t="shared" si="26"/>
        <v>45228.391000000003</v>
      </c>
      <c r="D309" t="str">
        <f t="shared" si="27"/>
        <v>vis</v>
      </c>
      <c r="E309">
        <f>VLOOKUP(C309,Active!C$21:E$958,3,FALSE)</f>
        <v>423.00269563289658</v>
      </c>
      <c r="F309" s="12" t="s">
        <v>277</v>
      </c>
      <c r="G309" t="str">
        <f t="shared" si="28"/>
        <v>45228.391</v>
      </c>
      <c r="H309" s="34">
        <f t="shared" si="29"/>
        <v>423</v>
      </c>
      <c r="I309" s="88" t="s">
        <v>994</v>
      </c>
      <c r="J309" s="89" t="s">
        <v>995</v>
      </c>
      <c r="K309" s="88">
        <v>423</v>
      </c>
      <c r="L309" s="88" t="s">
        <v>302</v>
      </c>
      <c r="M309" s="89" t="s">
        <v>293</v>
      </c>
      <c r="N309" s="89"/>
      <c r="O309" s="90" t="s">
        <v>411</v>
      </c>
      <c r="P309" s="90" t="s">
        <v>983</v>
      </c>
    </row>
    <row r="310" spans="1:16" x14ac:dyDescent="0.2">
      <c r="A310" s="34" t="str">
        <f t="shared" si="24"/>
        <v> BBS 62 </v>
      </c>
      <c r="B310" s="12" t="str">
        <f t="shared" si="25"/>
        <v>II</v>
      </c>
      <c r="C310" s="34">
        <f t="shared" si="26"/>
        <v>45231.317000000003</v>
      </c>
      <c r="D310" t="str">
        <f t="shared" si="27"/>
        <v>vis</v>
      </c>
      <c r="E310">
        <f>VLOOKUP(C310,Active!C$21:E$958,3,FALSE)</f>
        <v>431.4889682415137</v>
      </c>
      <c r="F310" s="12" t="s">
        <v>277</v>
      </c>
      <c r="G310" t="str">
        <f t="shared" si="28"/>
        <v>45231.317</v>
      </c>
      <c r="H310" s="34">
        <f t="shared" si="29"/>
        <v>431.5</v>
      </c>
      <c r="I310" s="88" t="s">
        <v>996</v>
      </c>
      <c r="J310" s="89" t="s">
        <v>997</v>
      </c>
      <c r="K310" s="88">
        <v>431.5</v>
      </c>
      <c r="L310" s="88" t="s">
        <v>427</v>
      </c>
      <c r="M310" s="89" t="s">
        <v>293</v>
      </c>
      <c r="N310" s="89"/>
      <c r="O310" s="90" t="s">
        <v>442</v>
      </c>
      <c r="P310" s="90" t="s">
        <v>983</v>
      </c>
    </row>
    <row r="311" spans="1:16" x14ac:dyDescent="0.2">
      <c r="A311" s="34" t="str">
        <f t="shared" si="24"/>
        <v> BBS 64 </v>
      </c>
      <c r="B311" s="12" t="str">
        <f t="shared" si="25"/>
        <v>I</v>
      </c>
      <c r="C311" s="34">
        <f t="shared" si="26"/>
        <v>45275.290999999997</v>
      </c>
      <c r="D311" t="str">
        <f t="shared" si="27"/>
        <v>vis</v>
      </c>
      <c r="E311">
        <f>VLOOKUP(C311,Active!C$21:E$958,3,FALSE)</f>
        <v>559.02668242174286</v>
      </c>
      <c r="F311" s="12" t="s">
        <v>277</v>
      </c>
      <c r="G311" t="str">
        <f t="shared" si="28"/>
        <v>45275.291</v>
      </c>
      <c r="H311" s="34">
        <f t="shared" si="29"/>
        <v>559</v>
      </c>
      <c r="I311" s="88" t="s">
        <v>998</v>
      </c>
      <c r="J311" s="89" t="s">
        <v>999</v>
      </c>
      <c r="K311" s="88">
        <v>559</v>
      </c>
      <c r="L311" s="88" t="s">
        <v>401</v>
      </c>
      <c r="M311" s="89" t="s">
        <v>293</v>
      </c>
      <c r="N311" s="89"/>
      <c r="O311" s="90" t="s">
        <v>321</v>
      </c>
      <c r="P311" s="90" t="s">
        <v>1000</v>
      </c>
    </row>
    <row r="312" spans="1:16" x14ac:dyDescent="0.2">
      <c r="A312" s="34" t="str">
        <f t="shared" si="24"/>
        <v> BBS 65 </v>
      </c>
      <c r="B312" s="12" t="str">
        <f t="shared" si="25"/>
        <v>I</v>
      </c>
      <c r="C312" s="34">
        <f t="shared" si="26"/>
        <v>45386.648999999998</v>
      </c>
      <c r="D312" t="str">
        <f t="shared" si="27"/>
        <v>vis</v>
      </c>
      <c r="E312">
        <f>VLOOKUP(C312,Active!C$21:E$958,3,FALSE)</f>
        <v>881.99809224763294</v>
      </c>
      <c r="F312" s="12" t="s">
        <v>277</v>
      </c>
      <c r="G312" t="str">
        <f t="shared" si="28"/>
        <v>45386.649</v>
      </c>
      <c r="H312" s="34">
        <f t="shared" si="29"/>
        <v>882</v>
      </c>
      <c r="I312" s="88" t="s">
        <v>1001</v>
      </c>
      <c r="J312" s="89" t="s">
        <v>1002</v>
      </c>
      <c r="K312" s="88">
        <v>882</v>
      </c>
      <c r="L312" s="88" t="s">
        <v>280</v>
      </c>
      <c r="M312" s="89" t="s">
        <v>293</v>
      </c>
      <c r="N312" s="89"/>
      <c r="O312" s="90" t="s">
        <v>321</v>
      </c>
      <c r="P312" s="90" t="s">
        <v>1003</v>
      </c>
    </row>
    <row r="313" spans="1:16" x14ac:dyDescent="0.2">
      <c r="A313" s="34" t="str">
        <f t="shared" si="24"/>
        <v> BBS 65 </v>
      </c>
      <c r="B313" s="12" t="str">
        <f t="shared" si="25"/>
        <v>I</v>
      </c>
      <c r="C313" s="34">
        <f t="shared" si="26"/>
        <v>45396.646999999997</v>
      </c>
      <c r="D313" t="str">
        <f t="shared" si="27"/>
        <v>vis</v>
      </c>
      <c r="E313">
        <f>VLOOKUP(C313,Active!C$21:E$958,3,FALSE)</f>
        <v>910.99527390893354</v>
      </c>
      <c r="F313" s="12" t="s">
        <v>277</v>
      </c>
      <c r="G313" t="str">
        <f t="shared" si="28"/>
        <v>45396.647</v>
      </c>
      <c r="H313" s="34">
        <f t="shared" si="29"/>
        <v>911</v>
      </c>
      <c r="I313" s="88" t="s">
        <v>1004</v>
      </c>
      <c r="J313" s="89" t="s">
        <v>1005</v>
      </c>
      <c r="K313" s="88">
        <v>911</v>
      </c>
      <c r="L313" s="88" t="s">
        <v>317</v>
      </c>
      <c r="M313" s="89" t="s">
        <v>293</v>
      </c>
      <c r="N313" s="89"/>
      <c r="O313" s="90" t="s">
        <v>321</v>
      </c>
      <c r="P313" s="90" t="s">
        <v>1003</v>
      </c>
    </row>
    <row r="314" spans="1:16" x14ac:dyDescent="0.2">
      <c r="A314" s="34" t="str">
        <f t="shared" si="24"/>
        <v> BBS 66 </v>
      </c>
      <c r="B314" s="12" t="str">
        <f t="shared" si="25"/>
        <v>II</v>
      </c>
      <c r="C314" s="34">
        <f t="shared" si="26"/>
        <v>45437.514999999999</v>
      </c>
      <c r="D314" t="str">
        <f t="shared" si="27"/>
        <v>vis</v>
      </c>
      <c r="E314">
        <f>VLOOKUP(C314,Active!C$21:E$958,3,FALSE)</f>
        <v>1029.5246617999264</v>
      </c>
      <c r="F314" s="12" t="s">
        <v>277</v>
      </c>
      <c r="G314" t="str">
        <f t="shared" si="28"/>
        <v>45437.515</v>
      </c>
      <c r="H314" s="34">
        <f t="shared" si="29"/>
        <v>1029.5</v>
      </c>
      <c r="I314" s="88" t="s">
        <v>1006</v>
      </c>
      <c r="J314" s="89" t="s">
        <v>1007</v>
      </c>
      <c r="K314" s="88">
        <v>1029.5</v>
      </c>
      <c r="L314" s="88" t="s">
        <v>401</v>
      </c>
      <c r="M314" s="89" t="s">
        <v>293</v>
      </c>
      <c r="N314" s="89"/>
      <c r="O314" s="90" t="s">
        <v>321</v>
      </c>
      <c r="P314" s="90" t="s">
        <v>1008</v>
      </c>
    </row>
    <row r="315" spans="1:16" x14ac:dyDescent="0.2">
      <c r="A315" s="34" t="str">
        <f t="shared" si="24"/>
        <v> BBS 66 </v>
      </c>
      <c r="B315" s="12" t="str">
        <f t="shared" si="25"/>
        <v>I</v>
      </c>
      <c r="C315" s="34">
        <f t="shared" si="26"/>
        <v>45484.578000000001</v>
      </c>
      <c r="D315" t="str">
        <f t="shared" si="27"/>
        <v>vis</v>
      </c>
      <c r="E315">
        <f>VLOOKUP(C315,Active!C$21:E$958,3,FALSE)</f>
        <v>1166.0213971995963</v>
      </c>
      <c r="F315" s="12" t="s">
        <v>277</v>
      </c>
      <c r="G315" t="str">
        <f t="shared" si="28"/>
        <v>45484.578</v>
      </c>
      <c r="H315" s="34">
        <f t="shared" si="29"/>
        <v>1166</v>
      </c>
      <c r="I315" s="88" t="s">
        <v>1009</v>
      </c>
      <c r="J315" s="89" t="s">
        <v>1010</v>
      </c>
      <c r="K315" s="88">
        <v>1166</v>
      </c>
      <c r="L315" s="88" t="s">
        <v>286</v>
      </c>
      <c r="M315" s="89" t="s">
        <v>293</v>
      </c>
      <c r="N315" s="89"/>
      <c r="O315" s="90" t="s">
        <v>321</v>
      </c>
      <c r="P315" s="90" t="s">
        <v>1008</v>
      </c>
    </row>
    <row r="316" spans="1:16" x14ac:dyDescent="0.2">
      <c r="A316" s="34" t="str">
        <f t="shared" si="24"/>
        <v> BBS 67 </v>
      </c>
      <c r="B316" s="12" t="str">
        <f t="shared" si="25"/>
        <v>I</v>
      </c>
      <c r="C316" s="34">
        <f t="shared" si="26"/>
        <v>45489.396000000001</v>
      </c>
      <c r="D316" t="str">
        <f t="shared" si="27"/>
        <v>vis</v>
      </c>
      <c r="E316">
        <f>VLOOKUP(C316,Active!C$21:E$958,3,FALSE)</f>
        <v>1179.9950340513799</v>
      </c>
      <c r="F316" s="12" t="s">
        <v>277</v>
      </c>
      <c r="G316" t="str">
        <f t="shared" si="28"/>
        <v>45489.396</v>
      </c>
      <c r="H316" s="34">
        <f t="shared" si="29"/>
        <v>1180</v>
      </c>
      <c r="I316" s="88" t="s">
        <v>1011</v>
      </c>
      <c r="J316" s="89" t="s">
        <v>1012</v>
      </c>
      <c r="K316" s="88">
        <v>1180</v>
      </c>
      <c r="L316" s="88" t="s">
        <v>317</v>
      </c>
      <c r="M316" s="89" t="s">
        <v>293</v>
      </c>
      <c r="N316" s="89"/>
      <c r="O316" s="90" t="s">
        <v>411</v>
      </c>
      <c r="P316" s="90" t="s">
        <v>1013</v>
      </c>
    </row>
    <row r="317" spans="1:16" x14ac:dyDescent="0.2">
      <c r="A317" s="34" t="str">
        <f t="shared" si="24"/>
        <v> BBS 67 </v>
      </c>
      <c r="B317" s="12" t="str">
        <f t="shared" si="25"/>
        <v>I</v>
      </c>
      <c r="C317" s="34">
        <f t="shared" si="26"/>
        <v>45489.396999999997</v>
      </c>
      <c r="D317" t="str">
        <f t="shared" si="27"/>
        <v>vis</v>
      </c>
      <c r="E317">
        <f>VLOOKUP(C317,Active!C$21:E$958,3,FALSE)</f>
        <v>1179.9979343495959</v>
      </c>
      <c r="F317" s="12" t="s">
        <v>277</v>
      </c>
      <c r="G317" t="str">
        <f t="shared" si="28"/>
        <v>45489.397</v>
      </c>
      <c r="H317" s="34">
        <f t="shared" si="29"/>
        <v>1180</v>
      </c>
      <c r="I317" s="88" t="s">
        <v>1014</v>
      </c>
      <c r="J317" s="89" t="s">
        <v>1015</v>
      </c>
      <c r="K317" s="88">
        <v>1180</v>
      </c>
      <c r="L317" s="88" t="s">
        <v>280</v>
      </c>
      <c r="M317" s="89" t="s">
        <v>293</v>
      </c>
      <c r="N317" s="89"/>
      <c r="O317" s="90" t="s">
        <v>442</v>
      </c>
      <c r="P317" s="90" t="s">
        <v>1013</v>
      </c>
    </row>
    <row r="318" spans="1:16" x14ac:dyDescent="0.2">
      <c r="A318" s="34" t="str">
        <f t="shared" si="24"/>
        <v> BBS 67 </v>
      </c>
      <c r="B318" s="12" t="str">
        <f t="shared" si="25"/>
        <v>II</v>
      </c>
      <c r="C318" s="34">
        <f t="shared" si="26"/>
        <v>45508.535000000003</v>
      </c>
      <c r="D318" t="str">
        <f t="shared" si="27"/>
        <v>vis</v>
      </c>
      <c r="E318">
        <f>VLOOKUP(C318,Active!C$21:E$958,3,FALSE)</f>
        <v>1235.5038417945023</v>
      </c>
      <c r="F318" s="12" t="s">
        <v>277</v>
      </c>
      <c r="G318" t="str">
        <f t="shared" si="28"/>
        <v>45508.535</v>
      </c>
      <c r="H318" s="34">
        <f t="shared" si="29"/>
        <v>1235.5</v>
      </c>
      <c r="I318" s="88" t="s">
        <v>1016</v>
      </c>
      <c r="J318" s="89" t="s">
        <v>1017</v>
      </c>
      <c r="K318" s="88">
        <v>1235.5</v>
      </c>
      <c r="L318" s="88" t="s">
        <v>302</v>
      </c>
      <c r="M318" s="89" t="s">
        <v>293</v>
      </c>
      <c r="N318" s="89"/>
      <c r="O318" s="90" t="s">
        <v>321</v>
      </c>
      <c r="P318" s="90" t="s">
        <v>1013</v>
      </c>
    </row>
    <row r="319" spans="1:16" x14ac:dyDescent="0.2">
      <c r="A319" s="34" t="str">
        <f t="shared" si="24"/>
        <v> BBS 67 </v>
      </c>
      <c r="B319" s="12" t="str">
        <f t="shared" si="25"/>
        <v>I</v>
      </c>
      <c r="C319" s="34">
        <f t="shared" si="26"/>
        <v>45523.536999999997</v>
      </c>
      <c r="D319" t="str">
        <f t="shared" si="27"/>
        <v>vis</v>
      </c>
      <c r="E319">
        <f>VLOOKUP(C319,Active!C$21:E$958,3,FALSE)</f>
        <v>1279.014115777564</v>
      </c>
      <c r="F319" s="12" t="s">
        <v>277</v>
      </c>
      <c r="G319" t="str">
        <f t="shared" si="28"/>
        <v>45523.537</v>
      </c>
      <c r="H319" s="34">
        <f t="shared" si="29"/>
        <v>1279</v>
      </c>
      <c r="I319" s="88" t="s">
        <v>1018</v>
      </c>
      <c r="J319" s="89" t="s">
        <v>1019</v>
      </c>
      <c r="K319" s="88">
        <v>1279</v>
      </c>
      <c r="L319" s="88" t="s">
        <v>373</v>
      </c>
      <c r="M319" s="89" t="s">
        <v>293</v>
      </c>
      <c r="N319" s="89"/>
      <c r="O319" s="90" t="s">
        <v>321</v>
      </c>
      <c r="P319" s="90" t="s">
        <v>1013</v>
      </c>
    </row>
    <row r="320" spans="1:16" x14ac:dyDescent="0.2">
      <c r="A320" s="34" t="str">
        <f t="shared" si="24"/>
        <v> BBS 67 </v>
      </c>
      <c r="B320" s="12" t="str">
        <f t="shared" si="25"/>
        <v>I</v>
      </c>
      <c r="C320" s="34">
        <f t="shared" si="26"/>
        <v>45530.43</v>
      </c>
      <c r="D320" t="str">
        <f t="shared" si="27"/>
        <v>vis</v>
      </c>
      <c r="E320">
        <f>VLOOKUP(C320,Active!C$21:E$958,3,FALSE)</f>
        <v>1299.0058714478439</v>
      </c>
      <c r="F320" s="12" t="s">
        <v>277</v>
      </c>
      <c r="G320" t="str">
        <f t="shared" si="28"/>
        <v>45530.430</v>
      </c>
      <c r="H320" s="34">
        <f t="shared" si="29"/>
        <v>1299</v>
      </c>
      <c r="I320" s="88" t="s">
        <v>1020</v>
      </c>
      <c r="J320" s="89" t="s">
        <v>1021</v>
      </c>
      <c r="K320" s="88">
        <v>1299</v>
      </c>
      <c r="L320" s="88" t="s">
        <v>379</v>
      </c>
      <c r="M320" s="89" t="s">
        <v>293</v>
      </c>
      <c r="N320" s="89"/>
      <c r="O320" s="90" t="s">
        <v>442</v>
      </c>
      <c r="P320" s="90" t="s">
        <v>1013</v>
      </c>
    </row>
    <row r="321" spans="1:16" x14ac:dyDescent="0.2">
      <c r="A321" s="34" t="str">
        <f t="shared" si="24"/>
        <v>BAVM 38 </v>
      </c>
      <c r="B321" s="12" t="str">
        <f t="shared" si="25"/>
        <v>I</v>
      </c>
      <c r="C321" s="34">
        <f t="shared" si="26"/>
        <v>45541.470999999998</v>
      </c>
      <c r="D321" t="str">
        <f t="shared" si="27"/>
        <v>vis</v>
      </c>
      <c r="E321">
        <f>VLOOKUP(C321,Active!C$21:E$958,3,FALSE)</f>
        <v>1331.0280641586221</v>
      </c>
      <c r="F321" s="12" t="s">
        <v>277</v>
      </c>
      <c r="G321" t="str">
        <f t="shared" si="28"/>
        <v>45541.471</v>
      </c>
      <c r="H321" s="34">
        <f t="shared" si="29"/>
        <v>1331</v>
      </c>
      <c r="I321" s="88" t="s">
        <v>1022</v>
      </c>
      <c r="J321" s="89" t="s">
        <v>1023</v>
      </c>
      <c r="K321" s="88">
        <v>1331</v>
      </c>
      <c r="L321" s="88" t="s">
        <v>330</v>
      </c>
      <c r="M321" s="89" t="s">
        <v>293</v>
      </c>
      <c r="N321" s="89"/>
      <c r="O321" s="90" t="s">
        <v>1024</v>
      </c>
      <c r="P321" s="91" t="s">
        <v>1025</v>
      </c>
    </row>
    <row r="322" spans="1:16" x14ac:dyDescent="0.2">
      <c r="A322" s="34" t="str">
        <f t="shared" si="24"/>
        <v> BBS 68 </v>
      </c>
      <c r="B322" s="12" t="str">
        <f t="shared" si="25"/>
        <v>I</v>
      </c>
      <c r="C322" s="34">
        <f t="shared" si="26"/>
        <v>45606.285000000003</v>
      </c>
      <c r="D322" t="str">
        <f t="shared" si="27"/>
        <v>vis</v>
      </c>
      <c r="E322">
        <f>VLOOKUP(C322,Active!C$21:E$958,3,FALSE)</f>
        <v>1519.0079933640411</v>
      </c>
      <c r="F322" s="12" t="s">
        <v>277</v>
      </c>
      <c r="G322" t="str">
        <f t="shared" si="28"/>
        <v>45606.285</v>
      </c>
      <c r="H322" s="34">
        <f t="shared" si="29"/>
        <v>1519</v>
      </c>
      <c r="I322" s="88" t="s">
        <v>1026</v>
      </c>
      <c r="J322" s="89" t="s">
        <v>1027</v>
      </c>
      <c r="K322" s="88">
        <v>1519</v>
      </c>
      <c r="L322" s="88" t="s">
        <v>327</v>
      </c>
      <c r="M322" s="89" t="s">
        <v>293</v>
      </c>
      <c r="N322" s="89"/>
      <c r="O322" s="90" t="s">
        <v>411</v>
      </c>
      <c r="P322" s="90" t="s">
        <v>1028</v>
      </c>
    </row>
    <row r="323" spans="1:16" x14ac:dyDescent="0.2">
      <c r="A323" s="34" t="str">
        <f t="shared" si="24"/>
        <v> BBS 68 </v>
      </c>
      <c r="B323" s="12" t="str">
        <f t="shared" si="25"/>
        <v>I</v>
      </c>
      <c r="C323" s="34">
        <f t="shared" si="26"/>
        <v>45606.290999999997</v>
      </c>
      <c r="D323" t="str">
        <f t="shared" si="27"/>
        <v>vis</v>
      </c>
      <c r="E323">
        <f>VLOOKUP(C323,Active!C$21:E$958,3,FALSE)</f>
        <v>1519.0253951533782</v>
      </c>
      <c r="F323" s="12" t="s">
        <v>277</v>
      </c>
      <c r="G323" t="str">
        <f t="shared" si="28"/>
        <v>45606.291</v>
      </c>
      <c r="H323" s="34">
        <f t="shared" si="29"/>
        <v>1519</v>
      </c>
      <c r="I323" s="88" t="s">
        <v>1029</v>
      </c>
      <c r="J323" s="89" t="s">
        <v>1030</v>
      </c>
      <c r="K323" s="88">
        <v>1519</v>
      </c>
      <c r="L323" s="88" t="s">
        <v>401</v>
      </c>
      <c r="M323" s="89" t="s">
        <v>293</v>
      </c>
      <c r="N323" s="89"/>
      <c r="O323" s="90" t="s">
        <v>442</v>
      </c>
      <c r="P323" s="90" t="s">
        <v>1028</v>
      </c>
    </row>
    <row r="324" spans="1:16" x14ac:dyDescent="0.2">
      <c r="A324" s="34" t="str">
        <f t="shared" si="24"/>
        <v> BBS 69 </v>
      </c>
      <c r="B324" s="12" t="str">
        <f t="shared" si="25"/>
        <v>II</v>
      </c>
      <c r="C324" s="34">
        <f t="shared" si="26"/>
        <v>45632.31</v>
      </c>
      <c r="D324" t="str">
        <f t="shared" si="27"/>
        <v>vis</v>
      </c>
      <c r="E324">
        <f>VLOOKUP(C324,Active!C$21:E$958,3,FALSE)</f>
        <v>1594.4882546898275</v>
      </c>
      <c r="F324" s="12" t="s">
        <v>277</v>
      </c>
      <c r="G324" t="str">
        <f t="shared" si="28"/>
        <v>45632.310</v>
      </c>
      <c r="H324" s="34">
        <f t="shared" si="29"/>
        <v>1594.5</v>
      </c>
      <c r="I324" s="88" t="s">
        <v>1031</v>
      </c>
      <c r="J324" s="89" t="s">
        <v>1032</v>
      </c>
      <c r="K324" s="88">
        <v>1594.5</v>
      </c>
      <c r="L324" s="88" t="s">
        <v>427</v>
      </c>
      <c r="M324" s="89" t="s">
        <v>293</v>
      </c>
      <c r="N324" s="89"/>
      <c r="O324" s="90" t="s">
        <v>321</v>
      </c>
      <c r="P324" s="90" t="s">
        <v>1033</v>
      </c>
    </row>
    <row r="325" spans="1:16" x14ac:dyDescent="0.2">
      <c r="A325" s="34" t="str">
        <f t="shared" si="24"/>
        <v> BBS 71 </v>
      </c>
      <c r="B325" s="12" t="str">
        <f t="shared" si="25"/>
        <v>II</v>
      </c>
      <c r="C325" s="34">
        <f t="shared" si="26"/>
        <v>45743.686000000002</v>
      </c>
      <c r="D325" t="str">
        <f t="shared" si="27"/>
        <v>vis</v>
      </c>
      <c r="E325">
        <f>VLOOKUP(C325,Active!C$21:E$958,3,FALSE)</f>
        <v>1917.5118698837921</v>
      </c>
      <c r="F325" s="12" t="s">
        <v>277</v>
      </c>
      <c r="G325" t="str">
        <f t="shared" si="28"/>
        <v>45743.686</v>
      </c>
      <c r="H325" s="34">
        <f t="shared" si="29"/>
        <v>1917.5</v>
      </c>
      <c r="I325" s="88" t="s">
        <v>1034</v>
      </c>
      <c r="J325" s="89" t="s">
        <v>1035</v>
      </c>
      <c r="K325" s="88">
        <v>1917.5</v>
      </c>
      <c r="L325" s="88" t="s">
        <v>314</v>
      </c>
      <c r="M325" s="89" t="s">
        <v>293</v>
      </c>
      <c r="N325" s="89"/>
      <c r="O325" s="90" t="s">
        <v>321</v>
      </c>
      <c r="P325" s="90" t="s">
        <v>1036</v>
      </c>
    </row>
    <row r="326" spans="1:16" x14ac:dyDescent="0.2">
      <c r="A326" s="34" t="str">
        <f t="shared" si="24"/>
        <v> BBS 71 </v>
      </c>
      <c r="B326" s="12" t="str">
        <f t="shared" si="25"/>
        <v>II</v>
      </c>
      <c r="C326" s="34">
        <f t="shared" si="26"/>
        <v>45772.658000000003</v>
      </c>
      <c r="D326" t="str">
        <f t="shared" si="27"/>
        <v>vis</v>
      </c>
      <c r="E326">
        <f>VLOOKUP(C326,Active!C$21:E$958,3,FALSE)</f>
        <v>2001.5393100809597</v>
      </c>
      <c r="F326" s="12" t="s">
        <v>277</v>
      </c>
      <c r="G326" t="str">
        <f t="shared" si="28"/>
        <v>45772.658</v>
      </c>
      <c r="H326" s="34">
        <f t="shared" si="29"/>
        <v>2001.5</v>
      </c>
      <c r="I326" s="88" t="s">
        <v>1037</v>
      </c>
      <c r="J326" s="89" t="s">
        <v>1038</v>
      </c>
      <c r="K326" s="88">
        <v>2001.5</v>
      </c>
      <c r="L326" s="88" t="s">
        <v>1039</v>
      </c>
      <c r="M326" s="89" t="s">
        <v>293</v>
      </c>
      <c r="N326" s="89"/>
      <c r="O326" s="90" t="s">
        <v>321</v>
      </c>
      <c r="P326" s="90" t="s">
        <v>1036</v>
      </c>
    </row>
    <row r="327" spans="1:16" x14ac:dyDescent="0.2">
      <c r="A327" s="34" t="str">
        <f t="shared" si="24"/>
        <v> BBS 73 </v>
      </c>
      <c r="B327" s="12" t="str">
        <f t="shared" si="25"/>
        <v>II</v>
      </c>
      <c r="C327" s="34">
        <f t="shared" si="26"/>
        <v>45817.468999999997</v>
      </c>
      <c r="D327" t="str">
        <f t="shared" si="27"/>
        <v>vis</v>
      </c>
      <c r="E327">
        <f>VLOOKUP(C327,Active!C$21:E$958,3,FALSE)</f>
        <v>2131.5045738761614</v>
      </c>
      <c r="F327" s="12" t="s">
        <v>277</v>
      </c>
      <c r="G327" t="str">
        <f t="shared" si="28"/>
        <v>45817.469</v>
      </c>
      <c r="H327" s="34">
        <f t="shared" si="29"/>
        <v>2131.5</v>
      </c>
      <c r="I327" s="88" t="s">
        <v>1040</v>
      </c>
      <c r="J327" s="89" t="s">
        <v>1041</v>
      </c>
      <c r="K327" s="88">
        <v>2131.5</v>
      </c>
      <c r="L327" s="88" t="s">
        <v>379</v>
      </c>
      <c r="M327" s="89" t="s">
        <v>293</v>
      </c>
      <c r="N327" s="89"/>
      <c r="O327" s="90" t="s">
        <v>1042</v>
      </c>
      <c r="P327" s="90" t="s">
        <v>1043</v>
      </c>
    </row>
    <row r="328" spans="1:16" x14ac:dyDescent="0.2">
      <c r="A328" s="34" t="str">
        <f t="shared" si="24"/>
        <v> BBS 72 </v>
      </c>
      <c r="B328" s="12" t="str">
        <f t="shared" si="25"/>
        <v>I</v>
      </c>
      <c r="C328" s="34">
        <f t="shared" si="26"/>
        <v>45870.400000000001</v>
      </c>
      <c r="D328" t="str">
        <f t="shared" si="27"/>
        <v>vis</v>
      </c>
      <c r="E328">
        <f>VLOOKUP(C328,Active!C$21:E$958,3,FALSE)</f>
        <v>2285.0202592646874</v>
      </c>
      <c r="F328" s="12" t="s">
        <v>277</v>
      </c>
      <c r="G328" t="str">
        <f t="shared" si="28"/>
        <v>45870.400</v>
      </c>
      <c r="H328" s="34">
        <f t="shared" si="29"/>
        <v>2285</v>
      </c>
      <c r="I328" s="88" t="s">
        <v>1044</v>
      </c>
      <c r="J328" s="89" t="s">
        <v>1045</v>
      </c>
      <c r="K328" s="88">
        <v>2285</v>
      </c>
      <c r="L328" s="88" t="s">
        <v>286</v>
      </c>
      <c r="M328" s="89" t="s">
        <v>293</v>
      </c>
      <c r="N328" s="89"/>
      <c r="O328" s="90" t="s">
        <v>442</v>
      </c>
      <c r="P328" s="90" t="s">
        <v>1046</v>
      </c>
    </row>
    <row r="329" spans="1:16" x14ac:dyDescent="0.2">
      <c r="A329" s="34" t="str">
        <f t="shared" si="24"/>
        <v> BBS 72 </v>
      </c>
      <c r="B329" s="12" t="str">
        <f t="shared" si="25"/>
        <v>I</v>
      </c>
      <c r="C329" s="34">
        <f t="shared" si="26"/>
        <v>45870.400999999998</v>
      </c>
      <c r="D329" t="str">
        <f t="shared" si="27"/>
        <v>vis</v>
      </c>
      <c r="E329">
        <f>VLOOKUP(C329,Active!C$21:E$958,3,FALSE)</f>
        <v>2285.0231595629034</v>
      </c>
      <c r="F329" s="12" t="s">
        <v>277</v>
      </c>
      <c r="G329" t="str">
        <f t="shared" si="28"/>
        <v>45870.401</v>
      </c>
      <c r="H329" s="34">
        <f t="shared" si="29"/>
        <v>2285</v>
      </c>
      <c r="I329" s="88" t="s">
        <v>1047</v>
      </c>
      <c r="J329" s="89" t="s">
        <v>1048</v>
      </c>
      <c r="K329" s="88">
        <v>2285</v>
      </c>
      <c r="L329" s="88" t="s">
        <v>347</v>
      </c>
      <c r="M329" s="89" t="s">
        <v>293</v>
      </c>
      <c r="N329" s="89"/>
      <c r="O329" s="90" t="s">
        <v>411</v>
      </c>
      <c r="P329" s="90" t="s">
        <v>1046</v>
      </c>
    </row>
    <row r="330" spans="1:16" x14ac:dyDescent="0.2">
      <c r="A330" s="34" t="str">
        <f t="shared" si="24"/>
        <v> BBS 73 </v>
      </c>
      <c r="B330" s="12" t="str">
        <f t="shared" si="25"/>
        <v>II</v>
      </c>
      <c r="C330" s="34">
        <f t="shared" si="26"/>
        <v>45878.493999999999</v>
      </c>
      <c r="D330" t="str">
        <f t="shared" si="27"/>
        <v>vis</v>
      </c>
      <c r="E330">
        <f>VLOOKUP(C330,Active!C$21:E$958,3,FALSE)</f>
        <v>2308.4952731041053</v>
      </c>
      <c r="F330" s="12" t="s">
        <v>277</v>
      </c>
      <c r="G330" t="str">
        <f t="shared" si="28"/>
        <v>45878.494</v>
      </c>
      <c r="H330" s="34">
        <f t="shared" si="29"/>
        <v>2308.5</v>
      </c>
      <c r="I330" s="88" t="s">
        <v>1049</v>
      </c>
      <c r="J330" s="89" t="s">
        <v>1050</v>
      </c>
      <c r="K330" s="88">
        <v>2308.5</v>
      </c>
      <c r="L330" s="88" t="s">
        <v>317</v>
      </c>
      <c r="M330" s="89" t="s">
        <v>293</v>
      </c>
      <c r="N330" s="89"/>
      <c r="O330" s="90" t="s">
        <v>1042</v>
      </c>
      <c r="P330" s="90" t="s">
        <v>1043</v>
      </c>
    </row>
    <row r="331" spans="1:16" x14ac:dyDescent="0.2">
      <c r="A331" s="34" t="str">
        <f t="shared" ref="A331:A394" si="30">P331</f>
        <v> BBS 73 </v>
      </c>
      <c r="B331" s="12" t="str">
        <f t="shared" ref="B331:B394" si="31">IF(H331=INT(H331),"I","II")</f>
        <v>II</v>
      </c>
      <c r="C331" s="34">
        <f t="shared" ref="C331:C394" si="32">1*G331</f>
        <v>45885.4</v>
      </c>
      <c r="D331" t="str">
        <f t="shared" ref="D331:D394" si="33">VLOOKUP(F331,I$1:J$5,2,FALSE)</f>
        <v>vis</v>
      </c>
      <c r="E331">
        <f>VLOOKUP(C331,Active!C$21:E$958,3,FALSE)</f>
        <v>2328.5247326513177</v>
      </c>
      <c r="F331" s="12" t="s">
        <v>277</v>
      </c>
      <c r="G331" t="str">
        <f t="shared" ref="G331:G394" si="34">MID(I331,3,LEN(I331)-3)</f>
        <v>45885.400</v>
      </c>
      <c r="H331" s="34">
        <f t="shared" ref="H331:H394" si="35">1*K331</f>
        <v>2328.5</v>
      </c>
      <c r="I331" s="88" t="s">
        <v>1051</v>
      </c>
      <c r="J331" s="89" t="s">
        <v>1052</v>
      </c>
      <c r="K331" s="88">
        <v>2328.5</v>
      </c>
      <c r="L331" s="88" t="s">
        <v>401</v>
      </c>
      <c r="M331" s="89" t="s">
        <v>293</v>
      </c>
      <c r="N331" s="89"/>
      <c r="O331" s="90" t="s">
        <v>411</v>
      </c>
      <c r="P331" s="90" t="s">
        <v>1043</v>
      </c>
    </row>
    <row r="332" spans="1:16" x14ac:dyDescent="0.2">
      <c r="A332" s="34" t="str">
        <f t="shared" si="30"/>
        <v> BBS 74 </v>
      </c>
      <c r="B332" s="12" t="str">
        <f t="shared" si="31"/>
        <v>II</v>
      </c>
      <c r="C332" s="34">
        <f t="shared" si="32"/>
        <v>45888.504000000001</v>
      </c>
      <c r="D332" t="str">
        <f t="shared" si="33"/>
        <v>vis</v>
      </c>
      <c r="E332">
        <f>VLOOKUP(C332,Active!C$21:E$958,3,FALSE)</f>
        <v>2337.5272583441224</v>
      </c>
      <c r="F332" s="12" t="s">
        <v>277</v>
      </c>
      <c r="G332" t="str">
        <f t="shared" si="34"/>
        <v>45888.504</v>
      </c>
      <c r="H332" s="34">
        <f t="shared" si="35"/>
        <v>2337.5</v>
      </c>
      <c r="I332" s="88" t="s">
        <v>1053</v>
      </c>
      <c r="J332" s="89" t="s">
        <v>1054</v>
      </c>
      <c r="K332" s="88">
        <v>2337.5</v>
      </c>
      <c r="L332" s="88" t="s">
        <v>401</v>
      </c>
      <c r="M332" s="89" t="s">
        <v>293</v>
      </c>
      <c r="N332" s="89"/>
      <c r="O332" s="90" t="s">
        <v>442</v>
      </c>
      <c r="P332" s="90" t="s">
        <v>1055</v>
      </c>
    </row>
    <row r="333" spans="1:16" x14ac:dyDescent="0.2">
      <c r="A333" s="34" t="str">
        <f t="shared" si="30"/>
        <v> BBS 73 </v>
      </c>
      <c r="B333" s="12" t="str">
        <f t="shared" si="31"/>
        <v>I</v>
      </c>
      <c r="C333" s="34">
        <f t="shared" si="32"/>
        <v>45892.457999999999</v>
      </c>
      <c r="D333" t="str">
        <f t="shared" si="33"/>
        <v>vis</v>
      </c>
      <c r="E333">
        <f>VLOOKUP(C333,Active!C$21:E$958,3,FALSE)</f>
        <v>2348.9950375288317</v>
      </c>
      <c r="F333" s="12" t="s">
        <v>277</v>
      </c>
      <c r="G333" t="str">
        <f t="shared" si="34"/>
        <v>45892.458</v>
      </c>
      <c r="H333" s="34">
        <f t="shared" si="35"/>
        <v>2349</v>
      </c>
      <c r="I333" s="88" t="s">
        <v>1056</v>
      </c>
      <c r="J333" s="89" t="s">
        <v>1057</v>
      </c>
      <c r="K333" s="88">
        <v>2349</v>
      </c>
      <c r="L333" s="88" t="s">
        <v>317</v>
      </c>
      <c r="M333" s="89" t="s">
        <v>293</v>
      </c>
      <c r="N333" s="89"/>
      <c r="O333" s="90" t="s">
        <v>1042</v>
      </c>
      <c r="P333" s="90" t="s">
        <v>1043</v>
      </c>
    </row>
    <row r="334" spans="1:16" x14ac:dyDescent="0.2">
      <c r="A334" s="34" t="str">
        <f t="shared" si="30"/>
        <v> BBS 73 </v>
      </c>
      <c r="B334" s="12" t="str">
        <f t="shared" si="31"/>
        <v>I</v>
      </c>
      <c r="C334" s="34">
        <f t="shared" si="32"/>
        <v>45892.461000000003</v>
      </c>
      <c r="D334" t="str">
        <f t="shared" si="33"/>
        <v>vis</v>
      </c>
      <c r="E334">
        <f>VLOOKUP(C334,Active!C$21:E$958,3,FALSE)</f>
        <v>2349.0037384235216</v>
      </c>
      <c r="F334" s="12" t="s">
        <v>277</v>
      </c>
      <c r="G334" t="str">
        <f t="shared" si="34"/>
        <v>45892.461</v>
      </c>
      <c r="H334" s="34">
        <f t="shared" si="35"/>
        <v>2349</v>
      </c>
      <c r="I334" s="88" t="s">
        <v>1058</v>
      </c>
      <c r="J334" s="89" t="s">
        <v>1059</v>
      </c>
      <c r="K334" s="88">
        <v>2349</v>
      </c>
      <c r="L334" s="88" t="s">
        <v>302</v>
      </c>
      <c r="M334" s="89" t="s">
        <v>293</v>
      </c>
      <c r="N334" s="89"/>
      <c r="O334" s="90" t="s">
        <v>442</v>
      </c>
      <c r="P334" s="90" t="s">
        <v>1043</v>
      </c>
    </row>
    <row r="335" spans="1:16" x14ac:dyDescent="0.2">
      <c r="A335" s="34" t="str">
        <f t="shared" si="30"/>
        <v> BBS 73 </v>
      </c>
      <c r="B335" s="12" t="str">
        <f t="shared" si="31"/>
        <v>I</v>
      </c>
      <c r="C335" s="34">
        <f t="shared" si="32"/>
        <v>45903.49</v>
      </c>
      <c r="D335" t="str">
        <f t="shared" si="33"/>
        <v>vis</v>
      </c>
      <c r="E335">
        <f>VLOOKUP(C335,Active!C$21:E$958,3,FALSE)</f>
        <v>2380.9911275555833</v>
      </c>
      <c r="F335" s="12" t="s">
        <v>277</v>
      </c>
      <c r="G335" t="str">
        <f t="shared" si="34"/>
        <v>45903.490</v>
      </c>
      <c r="H335" s="34">
        <f t="shared" si="35"/>
        <v>2381</v>
      </c>
      <c r="I335" s="88" t="s">
        <v>1060</v>
      </c>
      <c r="J335" s="89" t="s">
        <v>1061</v>
      </c>
      <c r="K335" s="88">
        <v>2381</v>
      </c>
      <c r="L335" s="88" t="s">
        <v>320</v>
      </c>
      <c r="M335" s="89" t="s">
        <v>293</v>
      </c>
      <c r="N335" s="89"/>
      <c r="O335" s="90" t="s">
        <v>1042</v>
      </c>
      <c r="P335" s="90" t="s">
        <v>1043</v>
      </c>
    </row>
    <row r="336" spans="1:16" x14ac:dyDescent="0.2">
      <c r="A336" s="34" t="str">
        <f t="shared" si="30"/>
        <v> BBS 73 </v>
      </c>
      <c r="B336" s="12" t="str">
        <f t="shared" si="31"/>
        <v>I</v>
      </c>
      <c r="C336" s="34">
        <f t="shared" si="32"/>
        <v>45911.427000000003</v>
      </c>
      <c r="D336" t="str">
        <f t="shared" si="33"/>
        <v>vis</v>
      </c>
      <c r="E336">
        <f>VLOOKUP(C336,Active!C$21:E$958,3,FALSE)</f>
        <v>2404.0107945735776</v>
      </c>
      <c r="F336" s="12" t="s">
        <v>277</v>
      </c>
      <c r="G336" t="str">
        <f t="shared" si="34"/>
        <v>45911.427</v>
      </c>
      <c r="H336" s="34">
        <f t="shared" si="35"/>
        <v>2404</v>
      </c>
      <c r="I336" s="88" t="s">
        <v>1062</v>
      </c>
      <c r="J336" s="89" t="s">
        <v>1063</v>
      </c>
      <c r="K336" s="88">
        <v>2404</v>
      </c>
      <c r="L336" s="88" t="s">
        <v>314</v>
      </c>
      <c r="M336" s="89" t="s">
        <v>293</v>
      </c>
      <c r="N336" s="89"/>
      <c r="O336" s="90" t="s">
        <v>442</v>
      </c>
      <c r="P336" s="90" t="s">
        <v>1043</v>
      </c>
    </row>
    <row r="337" spans="1:16" x14ac:dyDescent="0.2">
      <c r="A337" s="34" t="str">
        <f t="shared" si="30"/>
        <v> BBS 73 </v>
      </c>
      <c r="B337" s="12" t="str">
        <f t="shared" si="31"/>
        <v>I</v>
      </c>
      <c r="C337" s="34">
        <f t="shared" si="32"/>
        <v>45932.457999999999</v>
      </c>
      <c r="D337" t="str">
        <f t="shared" si="33"/>
        <v>vis</v>
      </c>
      <c r="E337">
        <f>VLOOKUP(C337,Active!C$21:E$958,3,FALSE)</f>
        <v>2465.0069665598453</v>
      </c>
      <c r="F337" s="12" t="s">
        <v>277</v>
      </c>
      <c r="G337" t="str">
        <f t="shared" si="34"/>
        <v>45932.458</v>
      </c>
      <c r="H337" s="34">
        <f t="shared" si="35"/>
        <v>2465</v>
      </c>
      <c r="I337" s="88" t="s">
        <v>1064</v>
      </c>
      <c r="J337" s="89" t="s">
        <v>1065</v>
      </c>
      <c r="K337" s="88">
        <v>2465</v>
      </c>
      <c r="L337" s="88" t="s">
        <v>379</v>
      </c>
      <c r="M337" s="89" t="s">
        <v>293</v>
      </c>
      <c r="N337" s="89"/>
      <c r="O337" s="90" t="s">
        <v>1042</v>
      </c>
      <c r="P337" s="90" t="s">
        <v>1043</v>
      </c>
    </row>
    <row r="338" spans="1:16" x14ac:dyDescent="0.2">
      <c r="A338" s="34" t="str">
        <f t="shared" si="30"/>
        <v> BBS 73 </v>
      </c>
      <c r="B338" s="12" t="str">
        <f t="shared" si="31"/>
        <v>II</v>
      </c>
      <c r="C338" s="34">
        <f t="shared" si="32"/>
        <v>45934.362999999998</v>
      </c>
      <c r="D338" t="str">
        <f t="shared" si="33"/>
        <v>vis</v>
      </c>
      <c r="E338">
        <f>VLOOKUP(C338,Active!C$21:E$958,3,FALSE)</f>
        <v>2470.532034679944</v>
      </c>
      <c r="F338" s="12" t="s">
        <v>277</v>
      </c>
      <c r="G338" t="str">
        <f t="shared" si="34"/>
        <v>45934.363</v>
      </c>
      <c r="H338" s="34">
        <f t="shared" si="35"/>
        <v>2470.5</v>
      </c>
      <c r="I338" s="88" t="s">
        <v>1066</v>
      </c>
      <c r="J338" s="89" t="s">
        <v>1067</v>
      </c>
      <c r="K338" s="88">
        <v>2470.5</v>
      </c>
      <c r="L338" s="88" t="s">
        <v>450</v>
      </c>
      <c r="M338" s="89" t="s">
        <v>293</v>
      </c>
      <c r="N338" s="89"/>
      <c r="O338" s="90" t="s">
        <v>442</v>
      </c>
      <c r="P338" s="90" t="s">
        <v>1043</v>
      </c>
    </row>
    <row r="339" spans="1:16" x14ac:dyDescent="0.2">
      <c r="A339" s="34" t="str">
        <f t="shared" si="30"/>
        <v> BBS 74 </v>
      </c>
      <c r="B339" s="12" t="str">
        <f t="shared" si="31"/>
        <v>I</v>
      </c>
      <c r="C339" s="34">
        <f t="shared" si="32"/>
        <v>45940.381000000001</v>
      </c>
      <c r="D339" t="str">
        <f t="shared" si="33"/>
        <v>vis</v>
      </c>
      <c r="E339">
        <f>VLOOKUP(C339,Active!C$21:E$958,3,FALSE)</f>
        <v>2487.9860294026707</v>
      </c>
      <c r="F339" s="12" t="s">
        <v>277</v>
      </c>
      <c r="G339" t="str">
        <f t="shared" si="34"/>
        <v>45940.381</v>
      </c>
      <c r="H339" s="34">
        <f t="shared" si="35"/>
        <v>2488</v>
      </c>
      <c r="I339" s="88" t="s">
        <v>1068</v>
      </c>
      <c r="J339" s="89" t="s">
        <v>1069</v>
      </c>
      <c r="K339" s="88">
        <v>2488</v>
      </c>
      <c r="L339" s="88" t="s">
        <v>324</v>
      </c>
      <c r="M339" s="89" t="s">
        <v>293</v>
      </c>
      <c r="N339" s="89"/>
      <c r="O339" s="90" t="s">
        <v>1042</v>
      </c>
      <c r="P339" s="90" t="s">
        <v>1055</v>
      </c>
    </row>
    <row r="340" spans="1:16" x14ac:dyDescent="0.2">
      <c r="A340" s="34" t="str">
        <f t="shared" si="30"/>
        <v> BBS 73 </v>
      </c>
      <c r="B340" s="12" t="str">
        <f t="shared" si="31"/>
        <v>I</v>
      </c>
      <c r="C340" s="34">
        <f t="shared" si="32"/>
        <v>45940.394999999997</v>
      </c>
      <c r="D340" t="str">
        <f t="shared" si="33"/>
        <v>vis</v>
      </c>
      <c r="E340">
        <f>VLOOKUP(C340,Active!C$21:E$958,3,FALSE)</f>
        <v>2488.0266335778188</v>
      </c>
      <c r="F340" s="12" t="s">
        <v>277</v>
      </c>
      <c r="G340" t="str">
        <f t="shared" si="34"/>
        <v>45940.395</v>
      </c>
      <c r="H340" s="34">
        <f t="shared" si="35"/>
        <v>2488</v>
      </c>
      <c r="I340" s="88" t="s">
        <v>1070</v>
      </c>
      <c r="J340" s="89" t="s">
        <v>1071</v>
      </c>
      <c r="K340" s="88">
        <v>2488</v>
      </c>
      <c r="L340" s="88" t="s">
        <v>401</v>
      </c>
      <c r="M340" s="89" t="s">
        <v>293</v>
      </c>
      <c r="N340" s="89"/>
      <c r="O340" s="90" t="s">
        <v>411</v>
      </c>
      <c r="P340" s="90" t="s">
        <v>1043</v>
      </c>
    </row>
    <row r="341" spans="1:16" x14ac:dyDescent="0.2">
      <c r="A341" s="34" t="str">
        <f t="shared" si="30"/>
        <v> BBS 74 </v>
      </c>
      <c r="B341" s="12" t="str">
        <f t="shared" si="31"/>
        <v>II</v>
      </c>
      <c r="C341" s="34">
        <f t="shared" si="32"/>
        <v>45984.347999999998</v>
      </c>
      <c r="D341" t="str">
        <f t="shared" si="33"/>
        <v>vis</v>
      </c>
      <c r="E341">
        <f>VLOOKUP(C341,Active!C$21:E$958,3,FALSE)</f>
        <v>2615.5034414953257</v>
      </c>
      <c r="F341" s="12" t="s">
        <v>277</v>
      </c>
      <c r="G341" t="str">
        <f t="shared" si="34"/>
        <v>45984.348</v>
      </c>
      <c r="H341" s="34">
        <f t="shared" si="35"/>
        <v>2615.5</v>
      </c>
      <c r="I341" s="88" t="s">
        <v>1072</v>
      </c>
      <c r="J341" s="89" t="s">
        <v>1073</v>
      </c>
      <c r="K341" s="88">
        <v>2615.5</v>
      </c>
      <c r="L341" s="88" t="s">
        <v>302</v>
      </c>
      <c r="M341" s="89" t="s">
        <v>293</v>
      </c>
      <c r="N341" s="89"/>
      <c r="O341" s="90" t="s">
        <v>442</v>
      </c>
      <c r="P341" s="90" t="s">
        <v>1055</v>
      </c>
    </row>
    <row r="342" spans="1:16" x14ac:dyDescent="0.2">
      <c r="A342" s="34" t="str">
        <f t="shared" si="30"/>
        <v> BBS 76 </v>
      </c>
      <c r="B342" s="12" t="str">
        <f t="shared" si="31"/>
        <v>I</v>
      </c>
      <c r="C342" s="34">
        <f t="shared" si="32"/>
        <v>46158.639000000003</v>
      </c>
      <c r="D342" t="str">
        <f t="shared" si="33"/>
        <v>vis</v>
      </c>
      <c r="E342">
        <f>VLOOKUP(C342,Active!C$21:E$958,3,FALSE)</f>
        <v>3120.9993195639481</v>
      </c>
      <c r="F342" s="12" t="s">
        <v>277</v>
      </c>
      <c r="G342" t="str">
        <f t="shared" si="34"/>
        <v>46158.639</v>
      </c>
      <c r="H342" s="34">
        <f t="shared" si="35"/>
        <v>3121</v>
      </c>
      <c r="I342" s="88" t="s">
        <v>1074</v>
      </c>
      <c r="J342" s="89" t="s">
        <v>1075</v>
      </c>
      <c r="K342" s="88">
        <v>3121</v>
      </c>
      <c r="L342" s="88" t="s">
        <v>453</v>
      </c>
      <c r="M342" s="89" t="s">
        <v>293</v>
      </c>
      <c r="N342" s="89"/>
      <c r="O342" s="90" t="s">
        <v>321</v>
      </c>
      <c r="P342" s="90" t="s">
        <v>1076</v>
      </c>
    </row>
    <row r="343" spans="1:16" x14ac:dyDescent="0.2">
      <c r="A343" s="34" t="str">
        <f t="shared" si="30"/>
        <v> PASP 98.691 </v>
      </c>
      <c r="B343" s="12" t="str">
        <f t="shared" si="31"/>
        <v>I</v>
      </c>
      <c r="C343" s="34">
        <f t="shared" si="32"/>
        <v>46184.845399999998</v>
      </c>
      <c r="D343" t="str">
        <f t="shared" si="33"/>
        <v>vis</v>
      </c>
      <c r="E343">
        <f>VLOOKUP(C343,Active!C$21:E$958,3,FALSE)</f>
        <v>3197.0056949878935</v>
      </c>
      <c r="F343" s="12" t="s">
        <v>277</v>
      </c>
      <c r="G343" t="str">
        <f t="shared" si="34"/>
        <v>46184.8454</v>
      </c>
      <c r="H343" s="34">
        <f t="shared" si="35"/>
        <v>3197</v>
      </c>
      <c r="I343" s="88" t="s">
        <v>1077</v>
      </c>
      <c r="J343" s="89" t="s">
        <v>1078</v>
      </c>
      <c r="K343" s="88">
        <v>3197</v>
      </c>
      <c r="L343" s="88" t="s">
        <v>1079</v>
      </c>
      <c r="M343" s="89" t="s">
        <v>281</v>
      </c>
      <c r="N343" s="89" t="s">
        <v>50</v>
      </c>
      <c r="O343" s="90" t="s">
        <v>1080</v>
      </c>
      <c r="P343" s="90" t="s">
        <v>1081</v>
      </c>
    </row>
    <row r="344" spans="1:16" x14ac:dyDescent="0.2">
      <c r="A344" s="34" t="str">
        <f t="shared" si="30"/>
        <v>IBVS 2828 </v>
      </c>
      <c r="B344" s="12" t="str">
        <f t="shared" si="31"/>
        <v>I</v>
      </c>
      <c r="C344" s="34">
        <f t="shared" si="32"/>
        <v>46239.668400000002</v>
      </c>
      <c r="D344" t="str">
        <f t="shared" si="33"/>
        <v>vis</v>
      </c>
      <c r="E344">
        <f>VLOOKUP(C344,Active!C$21:E$958,3,FALSE)</f>
        <v>3356.0087446195862</v>
      </c>
      <c r="F344" s="12" t="s">
        <v>277</v>
      </c>
      <c r="G344" t="str">
        <f t="shared" si="34"/>
        <v>46239.6684</v>
      </c>
      <c r="H344" s="34">
        <f t="shared" si="35"/>
        <v>3356</v>
      </c>
      <c r="I344" s="88" t="s">
        <v>1082</v>
      </c>
      <c r="J344" s="89" t="s">
        <v>1083</v>
      </c>
      <c r="K344" s="88">
        <v>3356</v>
      </c>
      <c r="L344" s="88" t="s">
        <v>1084</v>
      </c>
      <c r="M344" s="89" t="s">
        <v>281</v>
      </c>
      <c r="N344" s="89" t="s">
        <v>50</v>
      </c>
      <c r="O344" s="90" t="s">
        <v>1085</v>
      </c>
      <c r="P344" s="91" t="s">
        <v>1086</v>
      </c>
    </row>
    <row r="345" spans="1:16" x14ac:dyDescent="0.2">
      <c r="A345" s="34" t="str">
        <f t="shared" si="30"/>
        <v>IBVS 2828 </v>
      </c>
      <c r="B345" s="12" t="str">
        <f t="shared" si="31"/>
        <v>I</v>
      </c>
      <c r="C345" s="34">
        <f t="shared" si="32"/>
        <v>46240.703500000003</v>
      </c>
      <c r="D345" t="str">
        <f t="shared" si="33"/>
        <v>vis</v>
      </c>
      <c r="E345">
        <f>VLOOKUP(C345,Active!C$21:E$958,3,FALSE)</f>
        <v>3359.010843313089</v>
      </c>
      <c r="F345" s="12" t="s">
        <v>277</v>
      </c>
      <c r="G345" t="str">
        <f t="shared" si="34"/>
        <v>46240.7035</v>
      </c>
      <c r="H345" s="34">
        <f t="shared" si="35"/>
        <v>3359</v>
      </c>
      <c r="I345" s="88" t="s">
        <v>1087</v>
      </c>
      <c r="J345" s="89" t="s">
        <v>1088</v>
      </c>
      <c r="K345" s="88">
        <v>3359</v>
      </c>
      <c r="L345" s="88" t="s">
        <v>1089</v>
      </c>
      <c r="M345" s="89" t="s">
        <v>281</v>
      </c>
      <c r="N345" s="89" t="s">
        <v>50</v>
      </c>
      <c r="O345" s="90" t="s">
        <v>1085</v>
      </c>
      <c r="P345" s="91" t="s">
        <v>1086</v>
      </c>
    </row>
    <row r="346" spans="1:16" x14ac:dyDescent="0.2">
      <c r="A346" s="34" t="str">
        <f t="shared" si="30"/>
        <v>IBVS 2828 </v>
      </c>
      <c r="B346" s="12" t="str">
        <f t="shared" si="31"/>
        <v>I</v>
      </c>
      <c r="C346" s="34">
        <f t="shared" si="32"/>
        <v>46241.736199999999</v>
      </c>
      <c r="D346" t="str">
        <f t="shared" si="33"/>
        <v>vis</v>
      </c>
      <c r="E346">
        <f>VLOOKUP(C346,Active!C$21:E$958,3,FALSE)</f>
        <v>3362.0059812908362</v>
      </c>
      <c r="F346" s="12" t="s">
        <v>277</v>
      </c>
      <c r="G346" t="str">
        <f t="shared" si="34"/>
        <v>46241.7362</v>
      </c>
      <c r="H346" s="34">
        <f t="shared" si="35"/>
        <v>3362</v>
      </c>
      <c r="I346" s="88" t="s">
        <v>1090</v>
      </c>
      <c r="J346" s="89" t="s">
        <v>1091</v>
      </c>
      <c r="K346" s="88">
        <v>3362</v>
      </c>
      <c r="L346" s="88" t="s">
        <v>1092</v>
      </c>
      <c r="M346" s="89" t="s">
        <v>281</v>
      </c>
      <c r="N346" s="89" t="s">
        <v>50</v>
      </c>
      <c r="O346" s="90" t="s">
        <v>1085</v>
      </c>
      <c r="P346" s="91" t="s">
        <v>1086</v>
      </c>
    </row>
    <row r="347" spans="1:16" x14ac:dyDescent="0.2">
      <c r="A347" s="34" t="str">
        <f t="shared" si="30"/>
        <v> BRNO 27 </v>
      </c>
      <c r="B347" s="12" t="str">
        <f t="shared" si="31"/>
        <v>I</v>
      </c>
      <c r="C347" s="34">
        <f t="shared" si="32"/>
        <v>46253.462</v>
      </c>
      <c r="D347" t="str">
        <f t="shared" si="33"/>
        <v>vis</v>
      </c>
      <c r="E347">
        <f>VLOOKUP(C347,Active!C$21:E$958,3,FALSE)</f>
        <v>3396.0142982266329</v>
      </c>
      <c r="F347" s="12" t="s">
        <v>277</v>
      </c>
      <c r="G347" t="str">
        <f t="shared" si="34"/>
        <v>46253.462</v>
      </c>
      <c r="H347" s="34">
        <f t="shared" si="35"/>
        <v>3396</v>
      </c>
      <c r="I347" s="88" t="s">
        <v>1093</v>
      </c>
      <c r="J347" s="89" t="s">
        <v>1094</v>
      </c>
      <c r="K347" s="88">
        <v>3396</v>
      </c>
      <c r="L347" s="88" t="s">
        <v>373</v>
      </c>
      <c r="M347" s="89" t="s">
        <v>293</v>
      </c>
      <c r="N347" s="89"/>
      <c r="O347" s="90" t="s">
        <v>1095</v>
      </c>
      <c r="P347" s="90" t="s">
        <v>1096</v>
      </c>
    </row>
    <row r="348" spans="1:16" x14ac:dyDescent="0.2">
      <c r="A348" s="34" t="str">
        <f t="shared" si="30"/>
        <v> BRNO 27 </v>
      </c>
      <c r="B348" s="12" t="str">
        <f t="shared" si="31"/>
        <v>I</v>
      </c>
      <c r="C348" s="34">
        <f t="shared" si="32"/>
        <v>46253.466</v>
      </c>
      <c r="D348" t="str">
        <f t="shared" si="33"/>
        <v>vis</v>
      </c>
      <c r="E348">
        <f>VLOOKUP(C348,Active!C$21:E$958,3,FALSE)</f>
        <v>3396.0258994195383</v>
      </c>
      <c r="F348" s="12" t="s">
        <v>277</v>
      </c>
      <c r="G348" t="str">
        <f t="shared" si="34"/>
        <v>46253.466</v>
      </c>
      <c r="H348" s="34">
        <f t="shared" si="35"/>
        <v>3396</v>
      </c>
      <c r="I348" s="88" t="s">
        <v>1097</v>
      </c>
      <c r="J348" s="89" t="s">
        <v>1098</v>
      </c>
      <c r="K348" s="88">
        <v>3396</v>
      </c>
      <c r="L348" s="88" t="s">
        <v>401</v>
      </c>
      <c r="M348" s="89" t="s">
        <v>293</v>
      </c>
      <c r="N348" s="89"/>
      <c r="O348" s="90" t="s">
        <v>1099</v>
      </c>
      <c r="P348" s="90" t="s">
        <v>1096</v>
      </c>
    </row>
    <row r="349" spans="1:16" x14ac:dyDescent="0.2">
      <c r="A349" s="34" t="str">
        <f t="shared" si="30"/>
        <v> BRNO 27 </v>
      </c>
      <c r="B349" s="12" t="str">
        <f t="shared" si="31"/>
        <v>I</v>
      </c>
      <c r="C349" s="34">
        <f t="shared" si="32"/>
        <v>46253.466</v>
      </c>
      <c r="D349" t="str">
        <f t="shared" si="33"/>
        <v>vis</v>
      </c>
      <c r="E349">
        <f>VLOOKUP(C349,Active!C$21:E$958,3,FALSE)</f>
        <v>3396.0258994195383</v>
      </c>
      <c r="F349" s="12" t="s">
        <v>277</v>
      </c>
      <c r="G349" t="str">
        <f t="shared" si="34"/>
        <v>46253.466</v>
      </c>
      <c r="H349" s="34">
        <f t="shared" si="35"/>
        <v>3396</v>
      </c>
      <c r="I349" s="88" t="s">
        <v>1097</v>
      </c>
      <c r="J349" s="89" t="s">
        <v>1098</v>
      </c>
      <c r="K349" s="88">
        <v>3396</v>
      </c>
      <c r="L349" s="88" t="s">
        <v>401</v>
      </c>
      <c r="M349" s="89" t="s">
        <v>293</v>
      </c>
      <c r="N349" s="89"/>
      <c r="O349" s="90" t="s">
        <v>1100</v>
      </c>
      <c r="P349" s="90" t="s">
        <v>1096</v>
      </c>
    </row>
    <row r="350" spans="1:16" x14ac:dyDescent="0.2">
      <c r="A350" s="34" t="str">
        <f t="shared" si="30"/>
        <v> BRNO 27 </v>
      </c>
      <c r="B350" s="12" t="str">
        <f t="shared" si="31"/>
        <v>I</v>
      </c>
      <c r="C350" s="34">
        <f t="shared" si="32"/>
        <v>46253.466999999997</v>
      </c>
      <c r="D350" t="str">
        <f t="shared" si="33"/>
        <v>vis</v>
      </c>
      <c r="E350">
        <f>VLOOKUP(C350,Active!C$21:E$958,3,FALSE)</f>
        <v>3396.0287997177543</v>
      </c>
      <c r="F350" s="12" t="s">
        <v>277</v>
      </c>
      <c r="G350" t="str">
        <f t="shared" si="34"/>
        <v>46253.467</v>
      </c>
      <c r="H350" s="34">
        <f t="shared" si="35"/>
        <v>3396</v>
      </c>
      <c r="I350" s="88" t="s">
        <v>1101</v>
      </c>
      <c r="J350" s="89" t="s">
        <v>1102</v>
      </c>
      <c r="K350" s="88">
        <v>3396</v>
      </c>
      <c r="L350" s="88" t="s">
        <v>330</v>
      </c>
      <c r="M350" s="89" t="s">
        <v>293</v>
      </c>
      <c r="N350" s="89"/>
      <c r="O350" s="90" t="s">
        <v>1103</v>
      </c>
      <c r="P350" s="90" t="s">
        <v>1096</v>
      </c>
    </row>
    <row r="351" spans="1:16" x14ac:dyDescent="0.2">
      <c r="A351" s="34" t="str">
        <f t="shared" si="30"/>
        <v> BBS 77 </v>
      </c>
      <c r="B351" s="12" t="str">
        <f t="shared" si="31"/>
        <v>I</v>
      </c>
      <c r="C351" s="34">
        <f t="shared" si="32"/>
        <v>46264.491999999998</v>
      </c>
      <c r="D351" t="str">
        <f t="shared" si="33"/>
        <v>vis</v>
      </c>
      <c r="E351">
        <f>VLOOKUP(C351,Active!C$21:E$958,3,FALSE)</f>
        <v>3428.0045876569316</v>
      </c>
      <c r="F351" s="12" t="s">
        <v>277</v>
      </c>
      <c r="G351" t="str">
        <f t="shared" si="34"/>
        <v>46264.492</v>
      </c>
      <c r="H351" s="34">
        <f t="shared" si="35"/>
        <v>3428</v>
      </c>
      <c r="I351" s="88" t="s">
        <v>1104</v>
      </c>
      <c r="J351" s="89" t="s">
        <v>1105</v>
      </c>
      <c r="K351" s="88">
        <v>3428</v>
      </c>
      <c r="L351" s="88" t="s">
        <v>379</v>
      </c>
      <c r="M351" s="89" t="s">
        <v>293</v>
      </c>
      <c r="N351" s="89"/>
      <c r="O351" s="90" t="s">
        <v>442</v>
      </c>
      <c r="P351" s="90" t="s">
        <v>1106</v>
      </c>
    </row>
    <row r="352" spans="1:16" x14ac:dyDescent="0.2">
      <c r="A352" s="34" t="str">
        <f t="shared" si="30"/>
        <v> BBS 77 </v>
      </c>
      <c r="B352" s="12" t="str">
        <f t="shared" si="31"/>
        <v>I</v>
      </c>
      <c r="C352" s="34">
        <f t="shared" si="32"/>
        <v>46264.500999999997</v>
      </c>
      <c r="D352" t="str">
        <f t="shared" si="33"/>
        <v>vis</v>
      </c>
      <c r="E352">
        <f>VLOOKUP(C352,Active!C$21:E$958,3,FALSE)</f>
        <v>3428.0306903409582</v>
      </c>
      <c r="F352" s="12" t="s">
        <v>277</v>
      </c>
      <c r="G352" t="str">
        <f t="shared" si="34"/>
        <v>46264.501</v>
      </c>
      <c r="H352" s="34">
        <f t="shared" si="35"/>
        <v>3428</v>
      </c>
      <c r="I352" s="88" t="s">
        <v>1107</v>
      </c>
      <c r="J352" s="89" t="s">
        <v>1108</v>
      </c>
      <c r="K352" s="88">
        <v>3428</v>
      </c>
      <c r="L352" s="88" t="s">
        <v>450</v>
      </c>
      <c r="M352" s="89" t="s">
        <v>293</v>
      </c>
      <c r="N352" s="89"/>
      <c r="O352" s="90" t="s">
        <v>411</v>
      </c>
      <c r="P352" s="90" t="s">
        <v>1106</v>
      </c>
    </row>
    <row r="353" spans="1:16" x14ac:dyDescent="0.2">
      <c r="A353" s="34" t="str">
        <f t="shared" si="30"/>
        <v> BRNO 27 </v>
      </c>
      <c r="B353" s="12" t="str">
        <f t="shared" si="31"/>
        <v>I</v>
      </c>
      <c r="C353" s="34">
        <f t="shared" si="32"/>
        <v>46271.387000000002</v>
      </c>
      <c r="D353" t="str">
        <f t="shared" si="33"/>
        <v>vis</v>
      </c>
      <c r="E353">
        <f>VLOOKUP(C353,Active!C$21:E$958,3,FALSE)</f>
        <v>3448.0021439236643</v>
      </c>
      <c r="F353" s="12" t="s">
        <v>277</v>
      </c>
      <c r="G353" t="str">
        <f t="shared" si="34"/>
        <v>46271.387</v>
      </c>
      <c r="H353" s="34">
        <f t="shared" si="35"/>
        <v>3448</v>
      </c>
      <c r="I353" s="88" t="s">
        <v>1109</v>
      </c>
      <c r="J353" s="89" t="s">
        <v>1110</v>
      </c>
      <c r="K353" s="88">
        <v>3448</v>
      </c>
      <c r="L353" s="88" t="s">
        <v>302</v>
      </c>
      <c r="M353" s="89" t="s">
        <v>293</v>
      </c>
      <c r="N353" s="89"/>
      <c r="O353" s="90" t="s">
        <v>1100</v>
      </c>
      <c r="P353" s="90" t="s">
        <v>1096</v>
      </c>
    </row>
    <row r="354" spans="1:16" x14ac:dyDescent="0.2">
      <c r="A354" s="34" t="str">
        <f t="shared" si="30"/>
        <v> BRNO 27 </v>
      </c>
      <c r="B354" s="12" t="str">
        <f t="shared" si="31"/>
        <v>I</v>
      </c>
      <c r="C354" s="34">
        <f t="shared" si="32"/>
        <v>46272.421999999999</v>
      </c>
      <c r="D354" t="str">
        <f t="shared" si="33"/>
        <v>vis</v>
      </c>
      <c r="E354">
        <f>VLOOKUP(C354,Active!C$21:E$958,3,FALSE)</f>
        <v>3451.0039525873308</v>
      </c>
      <c r="F354" s="12" t="s">
        <v>277</v>
      </c>
      <c r="G354" t="str">
        <f t="shared" si="34"/>
        <v>46272.422</v>
      </c>
      <c r="H354" s="34">
        <f t="shared" si="35"/>
        <v>3451</v>
      </c>
      <c r="I354" s="88" t="s">
        <v>1111</v>
      </c>
      <c r="J354" s="89" t="s">
        <v>1112</v>
      </c>
      <c r="K354" s="88">
        <v>3451</v>
      </c>
      <c r="L354" s="88" t="s">
        <v>302</v>
      </c>
      <c r="M354" s="89" t="s">
        <v>293</v>
      </c>
      <c r="N354" s="89"/>
      <c r="O354" s="90" t="s">
        <v>1100</v>
      </c>
      <c r="P354" s="90" t="s">
        <v>1096</v>
      </c>
    </row>
    <row r="355" spans="1:16" x14ac:dyDescent="0.2">
      <c r="A355" s="34" t="str">
        <f t="shared" si="30"/>
        <v> BBS 78 </v>
      </c>
      <c r="B355" s="12" t="str">
        <f t="shared" si="31"/>
        <v>I</v>
      </c>
      <c r="C355" s="34">
        <f t="shared" si="32"/>
        <v>46280.347999999998</v>
      </c>
      <c r="D355" t="str">
        <f t="shared" si="33"/>
        <v>vis</v>
      </c>
      <c r="E355">
        <f>VLOOKUP(C355,Active!C$21:E$958,3,FALSE)</f>
        <v>3473.9917163248247</v>
      </c>
      <c r="F355" s="12" t="s">
        <v>277</v>
      </c>
      <c r="G355" t="str">
        <f t="shared" si="34"/>
        <v>46280.348</v>
      </c>
      <c r="H355" s="34">
        <f t="shared" si="35"/>
        <v>3474</v>
      </c>
      <c r="I355" s="88" t="s">
        <v>1113</v>
      </c>
      <c r="J355" s="89" t="s">
        <v>1114</v>
      </c>
      <c r="K355" s="88">
        <v>3474</v>
      </c>
      <c r="L355" s="88" t="s">
        <v>320</v>
      </c>
      <c r="M355" s="89" t="s">
        <v>293</v>
      </c>
      <c r="N355" s="89"/>
      <c r="O355" s="90" t="s">
        <v>442</v>
      </c>
      <c r="P355" s="90" t="s">
        <v>1115</v>
      </c>
    </row>
    <row r="356" spans="1:16" x14ac:dyDescent="0.2">
      <c r="A356" s="34" t="str">
        <f t="shared" si="30"/>
        <v> BRNO 27 </v>
      </c>
      <c r="B356" s="12" t="str">
        <f t="shared" si="31"/>
        <v>I</v>
      </c>
      <c r="C356" s="34">
        <f t="shared" si="32"/>
        <v>46280.362999999998</v>
      </c>
      <c r="D356" t="str">
        <f t="shared" si="33"/>
        <v>vis</v>
      </c>
      <c r="E356">
        <f>VLOOKUP(C356,Active!C$21:E$958,3,FALSE)</f>
        <v>3474.0352207982096</v>
      </c>
      <c r="F356" s="12" t="s">
        <v>277</v>
      </c>
      <c r="G356" t="str">
        <f t="shared" si="34"/>
        <v>46280.363</v>
      </c>
      <c r="H356" s="34">
        <f t="shared" si="35"/>
        <v>3474</v>
      </c>
      <c r="I356" s="88" t="s">
        <v>1116</v>
      </c>
      <c r="J356" s="89" t="s">
        <v>1117</v>
      </c>
      <c r="K356" s="88">
        <v>3474</v>
      </c>
      <c r="L356" s="88" t="s">
        <v>340</v>
      </c>
      <c r="M356" s="89" t="s">
        <v>293</v>
      </c>
      <c r="N356" s="89"/>
      <c r="O356" s="90" t="s">
        <v>1100</v>
      </c>
      <c r="P356" s="90" t="s">
        <v>1096</v>
      </c>
    </row>
    <row r="357" spans="1:16" x14ac:dyDescent="0.2">
      <c r="A357" s="34" t="str">
        <f t="shared" si="30"/>
        <v> BRNO 27 </v>
      </c>
      <c r="B357" s="12" t="str">
        <f t="shared" si="31"/>
        <v>I</v>
      </c>
      <c r="C357" s="34">
        <f t="shared" si="32"/>
        <v>46282.427000000003</v>
      </c>
      <c r="D357" t="str">
        <f t="shared" si="33"/>
        <v>vis</v>
      </c>
      <c r="E357">
        <f>VLOOKUP(C357,Active!C$21:E$958,3,FALSE)</f>
        <v>3480.0214363362265</v>
      </c>
      <c r="F357" s="12" t="s">
        <v>277</v>
      </c>
      <c r="G357" t="str">
        <f t="shared" si="34"/>
        <v>46282.427</v>
      </c>
      <c r="H357" s="34">
        <f t="shared" si="35"/>
        <v>3480</v>
      </c>
      <c r="I357" s="88" t="s">
        <v>1118</v>
      </c>
      <c r="J357" s="89" t="s">
        <v>1119</v>
      </c>
      <c r="K357" s="88">
        <v>3480</v>
      </c>
      <c r="L357" s="88" t="s">
        <v>286</v>
      </c>
      <c r="M357" s="89" t="s">
        <v>293</v>
      </c>
      <c r="N357" s="89"/>
      <c r="O357" s="90" t="s">
        <v>1100</v>
      </c>
      <c r="P357" s="90" t="s">
        <v>1096</v>
      </c>
    </row>
    <row r="358" spans="1:16" x14ac:dyDescent="0.2">
      <c r="A358" s="34" t="str">
        <f t="shared" si="30"/>
        <v> BBS 78 </v>
      </c>
      <c r="B358" s="12" t="str">
        <f t="shared" si="31"/>
        <v>I</v>
      </c>
      <c r="C358" s="34">
        <f t="shared" si="32"/>
        <v>46291.394</v>
      </c>
      <c r="D358" t="str">
        <f t="shared" si="33"/>
        <v>vis</v>
      </c>
      <c r="E358">
        <f>VLOOKUP(C358,Active!C$21:E$958,3,FALSE)</f>
        <v>3506.0284105267447</v>
      </c>
      <c r="F358" s="12" t="s">
        <v>277</v>
      </c>
      <c r="G358" t="str">
        <f t="shared" si="34"/>
        <v>46291.394</v>
      </c>
      <c r="H358" s="34">
        <f t="shared" si="35"/>
        <v>3506</v>
      </c>
      <c r="I358" s="88" t="s">
        <v>1120</v>
      </c>
      <c r="J358" s="89" t="s">
        <v>1121</v>
      </c>
      <c r="K358" s="88">
        <v>3506</v>
      </c>
      <c r="L358" s="88" t="s">
        <v>330</v>
      </c>
      <c r="M358" s="89" t="s">
        <v>293</v>
      </c>
      <c r="N358" s="89"/>
      <c r="O358" s="90" t="s">
        <v>411</v>
      </c>
      <c r="P358" s="90" t="s">
        <v>1115</v>
      </c>
    </row>
    <row r="359" spans="1:16" x14ac:dyDescent="0.2">
      <c r="A359" s="34" t="str">
        <f t="shared" si="30"/>
        <v> BRNO 27 </v>
      </c>
      <c r="B359" s="12" t="str">
        <f t="shared" si="31"/>
        <v>I</v>
      </c>
      <c r="C359" s="34">
        <f t="shared" si="32"/>
        <v>46292.408000000003</v>
      </c>
      <c r="D359" t="str">
        <f t="shared" si="33"/>
        <v>vis</v>
      </c>
      <c r="E359">
        <f>VLOOKUP(C359,Active!C$21:E$958,3,FALSE)</f>
        <v>3508.9693129276893</v>
      </c>
      <c r="F359" s="12" t="s">
        <v>277</v>
      </c>
      <c r="G359" t="str">
        <f t="shared" si="34"/>
        <v>46292.408</v>
      </c>
      <c r="H359" s="34">
        <f t="shared" si="35"/>
        <v>3509</v>
      </c>
      <c r="I359" s="88" t="s">
        <v>1122</v>
      </c>
      <c r="J359" s="89" t="s">
        <v>1123</v>
      </c>
      <c r="K359" s="88">
        <v>3509</v>
      </c>
      <c r="L359" s="88" t="s">
        <v>1124</v>
      </c>
      <c r="M359" s="89" t="s">
        <v>293</v>
      </c>
      <c r="N359" s="89"/>
      <c r="O359" s="90" t="s">
        <v>1125</v>
      </c>
      <c r="P359" s="90" t="s">
        <v>1096</v>
      </c>
    </row>
    <row r="360" spans="1:16" x14ac:dyDescent="0.2">
      <c r="A360" s="34" t="str">
        <f t="shared" si="30"/>
        <v> BRNO 27 </v>
      </c>
      <c r="B360" s="12" t="str">
        <f t="shared" si="31"/>
        <v>I</v>
      </c>
      <c r="C360" s="34">
        <f t="shared" si="32"/>
        <v>46292.411999999997</v>
      </c>
      <c r="D360" t="str">
        <f t="shared" si="33"/>
        <v>vis</v>
      </c>
      <c r="E360">
        <f>VLOOKUP(C360,Active!C$21:E$958,3,FALSE)</f>
        <v>3508.9809141205737</v>
      </c>
      <c r="F360" s="12" t="s">
        <v>277</v>
      </c>
      <c r="G360" t="str">
        <f t="shared" si="34"/>
        <v>46292.412</v>
      </c>
      <c r="H360" s="34">
        <f t="shared" si="35"/>
        <v>3509</v>
      </c>
      <c r="I360" s="88" t="s">
        <v>1126</v>
      </c>
      <c r="J360" s="89" t="s">
        <v>1127</v>
      </c>
      <c r="K360" s="88">
        <v>3509</v>
      </c>
      <c r="L360" s="88" t="s">
        <v>298</v>
      </c>
      <c r="M360" s="89" t="s">
        <v>293</v>
      </c>
      <c r="N360" s="89"/>
      <c r="O360" s="90" t="s">
        <v>1128</v>
      </c>
      <c r="P360" s="90" t="s">
        <v>1096</v>
      </c>
    </row>
    <row r="361" spans="1:16" x14ac:dyDescent="0.2">
      <c r="A361" s="34" t="str">
        <f t="shared" si="30"/>
        <v> BRNO 27 </v>
      </c>
      <c r="B361" s="12" t="str">
        <f t="shared" si="31"/>
        <v>I</v>
      </c>
      <c r="C361" s="34">
        <f t="shared" si="32"/>
        <v>46292.415999999997</v>
      </c>
      <c r="D361" t="str">
        <f t="shared" si="33"/>
        <v>vis</v>
      </c>
      <c r="E361">
        <f>VLOOKUP(C361,Active!C$21:E$958,3,FALSE)</f>
        <v>3508.9925153134791</v>
      </c>
      <c r="F361" s="12" t="s">
        <v>277</v>
      </c>
      <c r="G361" t="str">
        <f t="shared" si="34"/>
        <v>46292.416</v>
      </c>
      <c r="H361" s="34">
        <f t="shared" si="35"/>
        <v>3509</v>
      </c>
      <c r="I361" s="88" t="s">
        <v>1129</v>
      </c>
      <c r="J361" s="89" t="s">
        <v>1130</v>
      </c>
      <c r="K361" s="88">
        <v>3509</v>
      </c>
      <c r="L361" s="88" t="s">
        <v>320</v>
      </c>
      <c r="M361" s="89" t="s">
        <v>293</v>
      </c>
      <c r="N361" s="89"/>
      <c r="O361" s="90" t="s">
        <v>1131</v>
      </c>
      <c r="P361" s="90" t="s">
        <v>1096</v>
      </c>
    </row>
    <row r="362" spans="1:16" x14ac:dyDescent="0.2">
      <c r="A362" s="34" t="str">
        <f t="shared" si="30"/>
        <v> BRNO 27 </v>
      </c>
      <c r="B362" s="12" t="str">
        <f t="shared" si="31"/>
        <v>I</v>
      </c>
      <c r="C362" s="34">
        <f t="shared" si="32"/>
        <v>46292.417999999998</v>
      </c>
      <c r="D362" t="str">
        <f t="shared" si="33"/>
        <v>vis</v>
      </c>
      <c r="E362">
        <f>VLOOKUP(C362,Active!C$21:E$958,3,FALSE)</f>
        <v>3508.998315909932</v>
      </c>
      <c r="F362" s="12" t="s">
        <v>277</v>
      </c>
      <c r="G362" t="str">
        <f t="shared" si="34"/>
        <v>46292.418</v>
      </c>
      <c r="H362" s="34">
        <f t="shared" si="35"/>
        <v>3509</v>
      </c>
      <c r="I362" s="88" t="s">
        <v>1132</v>
      </c>
      <c r="J362" s="89" t="s">
        <v>1133</v>
      </c>
      <c r="K362" s="88">
        <v>3509</v>
      </c>
      <c r="L362" s="88" t="s">
        <v>280</v>
      </c>
      <c r="M362" s="89" t="s">
        <v>293</v>
      </c>
      <c r="N362" s="89"/>
      <c r="O362" s="90" t="s">
        <v>1134</v>
      </c>
      <c r="P362" s="90" t="s">
        <v>1096</v>
      </c>
    </row>
    <row r="363" spans="1:16" x14ac:dyDescent="0.2">
      <c r="A363" s="34" t="str">
        <f t="shared" si="30"/>
        <v> BRNO 27 </v>
      </c>
      <c r="B363" s="12" t="str">
        <f t="shared" si="31"/>
        <v>I</v>
      </c>
      <c r="C363" s="34">
        <f t="shared" si="32"/>
        <v>46292.42</v>
      </c>
      <c r="D363" t="str">
        <f t="shared" si="33"/>
        <v>vis</v>
      </c>
      <c r="E363">
        <f>VLOOKUP(C363,Active!C$21:E$958,3,FALSE)</f>
        <v>3509.0041165063844</v>
      </c>
      <c r="F363" s="12" t="s">
        <v>277</v>
      </c>
      <c r="G363" t="str">
        <f t="shared" si="34"/>
        <v>46292.420</v>
      </c>
      <c r="H363" s="34">
        <f t="shared" si="35"/>
        <v>3509</v>
      </c>
      <c r="I363" s="88" t="s">
        <v>1135</v>
      </c>
      <c r="J363" s="89" t="s">
        <v>1136</v>
      </c>
      <c r="K363" s="88">
        <v>3509</v>
      </c>
      <c r="L363" s="88" t="s">
        <v>302</v>
      </c>
      <c r="M363" s="89" t="s">
        <v>293</v>
      </c>
      <c r="N363" s="89"/>
      <c r="O363" s="90" t="s">
        <v>1137</v>
      </c>
      <c r="P363" s="90" t="s">
        <v>1096</v>
      </c>
    </row>
    <row r="364" spans="1:16" x14ac:dyDescent="0.2">
      <c r="A364" s="34" t="str">
        <f t="shared" si="30"/>
        <v> BRNO 27 </v>
      </c>
      <c r="B364" s="12" t="str">
        <f t="shared" si="31"/>
        <v>I</v>
      </c>
      <c r="C364" s="34">
        <f t="shared" si="32"/>
        <v>46292.42</v>
      </c>
      <c r="D364" t="str">
        <f t="shared" si="33"/>
        <v>vis</v>
      </c>
      <c r="E364">
        <f>VLOOKUP(C364,Active!C$21:E$958,3,FALSE)</f>
        <v>3509.0041165063844</v>
      </c>
      <c r="F364" s="12" t="s">
        <v>277</v>
      </c>
      <c r="G364" t="str">
        <f t="shared" si="34"/>
        <v>46292.420</v>
      </c>
      <c r="H364" s="34">
        <f t="shared" si="35"/>
        <v>3509</v>
      </c>
      <c r="I364" s="88" t="s">
        <v>1135</v>
      </c>
      <c r="J364" s="89" t="s">
        <v>1136</v>
      </c>
      <c r="K364" s="88">
        <v>3509</v>
      </c>
      <c r="L364" s="88" t="s">
        <v>302</v>
      </c>
      <c r="M364" s="89" t="s">
        <v>293</v>
      </c>
      <c r="N364" s="89"/>
      <c r="O364" s="90" t="s">
        <v>1100</v>
      </c>
      <c r="P364" s="90" t="s">
        <v>1096</v>
      </c>
    </row>
    <row r="365" spans="1:16" x14ac:dyDescent="0.2">
      <c r="A365" s="34" t="str">
        <f t="shared" si="30"/>
        <v> BRNO 27 </v>
      </c>
      <c r="B365" s="12" t="str">
        <f t="shared" si="31"/>
        <v>I</v>
      </c>
      <c r="C365" s="34">
        <f t="shared" si="32"/>
        <v>46292.423999999999</v>
      </c>
      <c r="D365" t="str">
        <f t="shared" si="33"/>
        <v>vis</v>
      </c>
      <c r="E365">
        <f>VLOOKUP(C365,Active!C$21:E$958,3,FALSE)</f>
        <v>3509.0157176992902</v>
      </c>
      <c r="F365" s="12" t="s">
        <v>277</v>
      </c>
      <c r="G365" t="str">
        <f t="shared" si="34"/>
        <v>46292.424</v>
      </c>
      <c r="H365" s="34">
        <f t="shared" si="35"/>
        <v>3509</v>
      </c>
      <c r="I365" s="88" t="s">
        <v>1138</v>
      </c>
      <c r="J365" s="89" t="s">
        <v>1139</v>
      </c>
      <c r="K365" s="88">
        <v>3509</v>
      </c>
      <c r="L365" s="88" t="s">
        <v>373</v>
      </c>
      <c r="M365" s="89" t="s">
        <v>293</v>
      </c>
      <c r="N365" s="89"/>
      <c r="O365" s="90" t="s">
        <v>1140</v>
      </c>
      <c r="P365" s="90" t="s">
        <v>1096</v>
      </c>
    </row>
    <row r="366" spans="1:16" x14ac:dyDescent="0.2">
      <c r="A366" s="34" t="str">
        <f t="shared" si="30"/>
        <v> BRNO 27 </v>
      </c>
      <c r="B366" s="12" t="str">
        <f t="shared" si="31"/>
        <v>I</v>
      </c>
      <c r="C366" s="34">
        <f t="shared" si="32"/>
        <v>46292.432000000001</v>
      </c>
      <c r="D366" t="str">
        <f t="shared" si="33"/>
        <v>vis</v>
      </c>
      <c r="E366">
        <f>VLOOKUP(C366,Active!C$21:E$958,3,FALSE)</f>
        <v>3509.0389200851009</v>
      </c>
      <c r="F366" s="12" t="s">
        <v>277</v>
      </c>
      <c r="G366" t="str">
        <f t="shared" si="34"/>
        <v>46292.432</v>
      </c>
      <c r="H366" s="34">
        <f t="shared" si="35"/>
        <v>3509</v>
      </c>
      <c r="I366" s="88" t="s">
        <v>1141</v>
      </c>
      <c r="J366" s="89" t="s">
        <v>1142</v>
      </c>
      <c r="K366" s="88">
        <v>3509</v>
      </c>
      <c r="L366" s="88" t="s">
        <v>473</v>
      </c>
      <c r="M366" s="89" t="s">
        <v>293</v>
      </c>
      <c r="N366" s="89"/>
      <c r="O366" s="90" t="s">
        <v>1143</v>
      </c>
      <c r="P366" s="90" t="s">
        <v>1096</v>
      </c>
    </row>
    <row r="367" spans="1:16" x14ac:dyDescent="0.2">
      <c r="A367" s="34" t="str">
        <f t="shared" si="30"/>
        <v> BRNO 27 </v>
      </c>
      <c r="B367" s="12" t="str">
        <f t="shared" si="31"/>
        <v>I</v>
      </c>
      <c r="C367" s="34">
        <f t="shared" si="32"/>
        <v>46293.453000000001</v>
      </c>
      <c r="D367" t="str">
        <f t="shared" si="33"/>
        <v>vis</v>
      </c>
      <c r="E367">
        <f>VLOOKUP(C367,Active!C$21:E$958,3,FALSE)</f>
        <v>3512.0001245736194</v>
      </c>
      <c r="F367" s="12" t="s">
        <v>277</v>
      </c>
      <c r="G367" t="str">
        <f t="shared" si="34"/>
        <v>46293.453</v>
      </c>
      <c r="H367" s="34">
        <f t="shared" si="35"/>
        <v>3512</v>
      </c>
      <c r="I367" s="88" t="s">
        <v>1144</v>
      </c>
      <c r="J367" s="89" t="s">
        <v>1145</v>
      </c>
      <c r="K367" s="88">
        <v>3512</v>
      </c>
      <c r="L367" s="88" t="s">
        <v>434</v>
      </c>
      <c r="M367" s="89" t="s">
        <v>293</v>
      </c>
      <c r="N367" s="89"/>
      <c r="O367" s="90" t="s">
        <v>1137</v>
      </c>
      <c r="P367" s="90" t="s">
        <v>1096</v>
      </c>
    </row>
    <row r="368" spans="1:16" x14ac:dyDescent="0.2">
      <c r="A368" s="34" t="str">
        <f t="shared" si="30"/>
        <v> BBS 78 </v>
      </c>
      <c r="B368" s="12" t="str">
        <f t="shared" si="31"/>
        <v>I</v>
      </c>
      <c r="C368" s="34">
        <f t="shared" si="32"/>
        <v>46320.358</v>
      </c>
      <c r="D368" t="str">
        <f t="shared" si="33"/>
        <v>vis</v>
      </c>
      <c r="E368">
        <f>VLOOKUP(C368,Active!C$21:E$958,3,FALSE)</f>
        <v>3590.0326483381014</v>
      </c>
      <c r="F368" s="12" t="s">
        <v>277</v>
      </c>
      <c r="G368" t="str">
        <f t="shared" si="34"/>
        <v>46320.358</v>
      </c>
      <c r="H368" s="34">
        <f t="shared" si="35"/>
        <v>3590</v>
      </c>
      <c r="I368" s="88" t="s">
        <v>1146</v>
      </c>
      <c r="J368" s="89" t="s">
        <v>1147</v>
      </c>
      <c r="K368" s="88">
        <v>3590</v>
      </c>
      <c r="L368" s="88" t="s">
        <v>450</v>
      </c>
      <c r="M368" s="89" t="s">
        <v>293</v>
      </c>
      <c r="N368" s="89"/>
      <c r="O368" s="90" t="s">
        <v>411</v>
      </c>
      <c r="P368" s="90" t="s">
        <v>1115</v>
      </c>
    </row>
    <row r="369" spans="1:16" x14ac:dyDescent="0.2">
      <c r="A369" s="34" t="str">
        <f t="shared" si="30"/>
        <v> BBS 78 </v>
      </c>
      <c r="B369" s="12" t="str">
        <f t="shared" si="31"/>
        <v>I</v>
      </c>
      <c r="C369" s="34">
        <f t="shared" si="32"/>
        <v>46338.277000000002</v>
      </c>
      <c r="D369" t="str">
        <f t="shared" si="33"/>
        <v>vis</v>
      </c>
      <c r="E369">
        <f>VLOOKUP(C369,Active!C$21:E$958,3,FALSE)</f>
        <v>3642.0030922457745</v>
      </c>
      <c r="F369" s="12" t="s">
        <v>277</v>
      </c>
      <c r="G369" t="str">
        <f t="shared" si="34"/>
        <v>46338.277</v>
      </c>
      <c r="H369" s="34">
        <f t="shared" si="35"/>
        <v>3642</v>
      </c>
      <c r="I369" s="88" t="s">
        <v>1148</v>
      </c>
      <c r="J369" s="89" t="s">
        <v>1149</v>
      </c>
      <c r="K369" s="88">
        <v>3642</v>
      </c>
      <c r="L369" s="88" t="s">
        <v>302</v>
      </c>
      <c r="M369" s="89" t="s">
        <v>293</v>
      </c>
      <c r="N369" s="89"/>
      <c r="O369" s="90" t="s">
        <v>442</v>
      </c>
      <c r="P369" s="90" t="s">
        <v>1115</v>
      </c>
    </row>
    <row r="370" spans="1:16" x14ac:dyDescent="0.2">
      <c r="A370" s="34" t="str">
        <f t="shared" si="30"/>
        <v> BBS 78 </v>
      </c>
      <c r="B370" s="12" t="str">
        <f t="shared" si="31"/>
        <v>I</v>
      </c>
      <c r="C370" s="34">
        <f t="shared" si="32"/>
        <v>46348.285000000003</v>
      </c>
      <c r="D370" t="str">
        <f t="shared" si="33"/>
        <v>vis</v>
      </c>
      <c r="E370">
        <f>VLOOKUP(C370,Active!C$21:E$958,3,FALSE)</f>
        <v>3671.0292768893387</v>
      </c>
      <c r="F370" s="12" t="s">
        <v>277</v>
      </c>
      <c r="G370" t="str">
        <f t="shared" si="34"/>
        <v>46348.285</v>
      </c>
      <c r="H370" s="34">
        <f t="shared" si="35"/>
        <v>3671</v>
      </c>
      <c r="I370" s="88" t="s">
        <v>1150</v>
      </c>
      <c r="J370" s="89" t="s">
        <v>1151</v>
      </c>
      <c r="K370" s="88">
        <v>3671</v>
      </c>
      <c r="L370" s="88" t="s">
        <v>330</v>
      </c>
      <c r="M370" s="89" t="s">
        <v>293</v>
      </c>
      <c r="N370" s="89"/>
      <c r="O370" s="90" t="s">
        <v>442</v>
      </c>
      <c r="P370" s="90" t="s">
        <v>1115</v>
      </c>
    </row>
    <row r="371" spans="1:16" x14ac:dyDescent="0.2">
      <c r="A371" s="34" t="str">
        <f t="shared" si="30"/>
        <v> BBS 80 </v>
      </c>
      <c r="B371" s="12" t="str">
        <f t="shared" si="31"/>
        <v>II</v>
      </c>
      <c r="C371" s="34">
        <f t="shared" si="32"/>
        <v>46542.572</v>
      </c>
      <c r="D371" t="str">
        <f t="shared" si="33"/>
        <v>vis</v>
      </c>
      <c r="E371">
        <f>VLOOKUP(C371,Active!C$21:E$958,3,FALSE)</f>
        <v>4234.519518280541</v>
      </c>
      <c r="F371" s="12" t="s">
        <v>277</v>
      </c>
      <c r="G371" t="str">
        <f t="shared" si="34"/>
        <v>46542.572</v>
      </c>
      <c r="H371" s="34">
        <f t="shared" si="35"/>
        <v>4234.5</v>
      </c>
      <c r="I371" s="88" t="s">
        <v>1152</v>
      </c>
      <c r="J371" s="89" t="s">
        <v>1153</v>
      </c>
      <c r="K371" s="88">
        <v>4234.5</v>
      </c>
      <c r="L371" s="88" t="s">
        <v>286</v>
      </c>
      <c r="M371" s="89" t="s">
        <v>293</v>
      </c>
      <c r="N371" s="89"/>
      <c r="O371" s="90" t="s">
        <v>321</v>
      </c>
      <c r="P371" s="90" t="s">
        <v>1154</v>
      </c>
    </row>
    <row r="372" spans="1:16" x14ac:dyDescent="0.2">
      <c r="A372" s="34" t="str">
        <f t="shared" si="30"/>
        <v> BBS 80 </v>
      </c>
      <c r="B372" s="12" t="str">
        <f t="shared" si="31"/>
        <v>II</v>
      </c>
      <c r="C372" s="34">
        <f t="shared" si="32"/>
        <v>46576.36</v>
      </c>
      <c r="D372" t="str">
        <f t="shared" si="33"/>
        <v>vis</v>
      </c>
      <c r="E372">
        <f>VLOOKUP(C372,Active!C$21:E$958,3,FALSE)</f>
        <v>4332.5147947330397</v>
      </c>
      <c r="F372" s="12" t="s">
        <v>277</v>
      </c>
      <c r="G372" t="str">
        <f t="shared" si="34"/>
        <v>46576.360</v>
      </c>
      <c r="H372" s="34">
        <f t="shared" si="35"/>
        <v>4332.5</v>
      </c>
      <c r="I372" s="88" t="s">
        <v>1155</v>
      </c>
      <c r="J372" s="89" t="s">
        <v>1156</v>
      </c>
      <c r="K372" s="88">
        <v>4332.5</v>
      </c>
      <c r="L372" s="88" t="s">
        <v>373</v>
      </c>
      <c r="M372" s="89" t="s">
        <v>293</v>
      </c>
      <c r="N372" s="89"/>
      <c r="O372" s="90" t="s">
        <v>442</v>
      </c>
      <c r="P372" s="90" t="s">
        <v>1154</v>
      </c>
    </row>
    <row r="373" spans="1:16" x14ac:dyDescent="0.2">
      <c r="A373" s="34" t="str">
        <f t="shared" si="30"/>
        <v> BBS 80 </v>
      </c>
      <c r="B373" s="12" t="str">
        <f t="shared" si="31"/>
        <v>II</v>
      </c>
      <c r="C373" s="34">
        <f t="shared" si="32"/>
        <v>46607.402999999998</v>
      </c>
      <c r="D373" t="str">
        <f t="shared" si="33"/>
        <v>vis</v>
      </c>
      <c r="E373">
        <f>VLOOKUP(C373,Active!C$21:E$958,3,FALSE)</f>
        <v>4422.5487525557774</v>
      </c>
      <c r="F373" s="12" t="s">
        <v>277</v>
      </c>
      <c r="G373" t="str">
        <f t="shared" si="34"/>
        <v>46607.403</v>
      </c>
      <c r="H373" s="34">
        <f t="shared" si="35"/>
        <v>4422.5</v>
      </c>
      <c r="I373" s="88" t="s">
        <v>1157</v>
      </c>
      <c r="J373" s="89" t="s">
        <v>1158</v>
      </c>
      <c r="K373" s="88">
        <v>4422.5</v>
      </c>
      <c r="L373" s="88" t="s">
        <v>811</v>
      </c>
      <c r="M373" s="89" t="s">
        <v>293</v>
      </c>
      <c r="N373" s="89"/>
      <c r="O373" s="90" t="s">
        <v>442</v>
      </c>
      <c r="P373" s="90" t="s">
        <v>1154</v>
      </c>
    </row>
    <row r="374" spans="1:16" x14ac:dyDescent="0.2">
      <c r="A374" s="34" t="str">
        <f t="shared" si="30"/>
        <v> BRNO 28 </v>
      </c>
      <c r="B374" s="12" t="str">
        <f t="shared" si="31"/>
        <v>I</v>
      </c>
      <c r="C374" s="34">
        <f t="shared" si="32"/>
        <v>46615.474999999999</v>
      </c>
      <c r="D374" t="str">
        <f t="shared" si="33"/>
        <v>vis</v>
      </c>
      <c r="E374">
        <f>VLOOKUP(C374,Active!C$21:E$958,3,FALSE)</f>
        <v>4445.9599598342356</v>
      </c>
      <c r="F374" s="12" t="s">
        <v>277</v>
      </c>
      <c r="G374" t="str">
        <f t="shared" si="34"/>
        <v>46615.475</v>
      </c>
      <c r="H374" s="34">
        <f t="shared" si="35"/>
        <v>4446</v>
      </c>
      <c r="I374" s="88" t="s">
        <v>1159</v>
      </c>
      <c r="J374" s="89" t="s">
        <v>1160</v>
      </c>
      <c r="K374" s="88">
        <v>4446</v>
      </c>
      <c r="L374" s="88" t="s">
        <v>362</v>
      </c>
      <c r="M374" s="89" t="s">
        <v>293</v>
      </c>
      <c r="N374" s="89"/>
      <c r="O374" s="90" t="s">
        <v>1161</v>
      </c>
      <c r="P374" s="90" t="s">
        <v>1162</v>
      </c>
    </row>
    <row r="375" spans="1:16" x14ac:dyDescent="0.2">
      <c r="A375" s="34" t="str">
        <f t="shared" si="30"/>
        <v> BRNO 28 </v>
      </c>
      <c r="B375" s="12" t="str">
        <f t="shared" si="31"/>
        <v>I</v>
      </c>
      <c r="C375" s="34">
        <f t="shared" si="32"/>
        <v>46615.48</v>
      </c>
      <c r="D375" t="str">
        <f t="shared" si="33"/>
        <v>vis</v>
      </c>
      <c r="E375">
        <f>VLOOKUP(C375,Active!C$21:E$958,3,FALSE)</f>
        <v>4445.9744613253779</v>
      </c>
      <c r="F375" s="12" t="s">
        <v>277</v>
      </c>
      <c r="G375" t="str">
        <f t="shared" si="34"/>
        <v>46615.480</v>
      </c>
      <c r="H375" s="34">
        <f t="shared" si="35"/>
        <v>4446</v>
      </c>
      <c r="I375" s="88" t="s">
        <v>1163</v>
      </c>
      <c r="J375" s="89" t="s">
        <v>1164</v>
      </c>
      <c r="K375" s="88">
        <v>4446</v>
      </c>
      <c r="L375" s="88" t="s">
        <v>396</v>
      </c>
      <c r="M375" s="89" t="s">
        <v>293</v>
      </c>
      <c r="N375" s="89"/>
      <c r="O375" s="90" t="s">
        <v>1165</v>
      </c>
      <c r="P375" s="90" t="s">
        <v>1162</v>
      </c>
    </row>
    <row r="376" spans="1:16" x14ac:dyDescent="0.2">
      <c r="A376" s="34" t="str">
        <f t="shared" si="30"/>
        <v> BBS 80 </v>
      </c>
      <c r="B376" s="12" t="str">
        <f t="shared" si="31"/>
        <v>II</v>
      </c>
      <c r="C376" s="34">
        <f t="shared" si="32"/>
        <v>46627.398999999998</v>
      </c>
      <c r="D376" t="str">
        <f t="shared" si="33"/>
        <v>vis</v>
      </c>
      <c r="E376">
        <f>VLOOKUP(C376,Active!C$21:E$958,3,FALSE)</f>
        <v>4480.5431158783786</v>
      </c>
      <c r="F376" s="12" t="s">
        <v>277</v>
      </c>
      <c r="G376" t="str">
        <f t="shared" si="34"/>
        <v>46627.399</v>
      </c>
      <c r="H376" s="34">
        <f t="shared" si="35"/>
        <v>4480.5</v>
      </c>
      <c r="I376" s="88" t="s">
        <v>1166</v>
      </c>
      <c r="J376" s="89" t="s">
        <v>1167</v>
      </c>
      <c r="K376" s="88">
        <v>4480.5</v>
      </c>
      <c r="L376" s="88" t="s">
        <v>1168</v>
      </c>
      <c r="M376" s="89" t="s">
        <v>293</v>
      </c>
      <c r="N376" s="89"/>
      <c r="O376" s="90" t="s">
        <v>442</v>
      </c>
      <c r="P376" s="90" t="s">
        <v>1154</v>
      </c>
    </row>
    <row r="377" spans="1:16" x14ac:dyDescent="0.2">
      <c r="A377" s="34" t="str">
        <f t="shared" si="30"/>
        <v>IBVS 3153 </v>
      </c>
      <c r="B377" s="12" t="str">
        <f t="shared" si="31"/>
        <v>II</v>
      </c>
      <c r="C377" s="34">
        <f t="shared" si="32"/>
        <v>46668.4185</v>
      </c>
      <c r="D377" t="str">
        <f t="shared" si="33"/>
        <v>vis</v>
      </c>
      <c r="E377">
        <f>VLOOKUP(C377,Active!C$21:E$958,3,FALSE)</f>
        <v>4599.5118989505754</v>
      </c>
      <c r="F377" s="12" t="s">
        <v>277</v>
      </c>
      <c r="G377" t="str">
        <f t="shared" si="34"/>
        <v>46668.4185</v>
      </c>
      <c r="H377" s="34">
        <f t="shared" si="35"/>
        <v>4599.5</v>
      </c>
      <c r="I377" s="88" t="s">
        <v>1169</v>
      </c>
      <c r="J377" s="89" t="s">
        <v>1170</v>
      </c>
      <c r="K377" s="88">
        <v>4599.5</v>
      </c>
      <c r="L377" s="88" t="s">
        <v>1171</v>
      </c>
      <c r="M377" s="89" t="s">
        <v>281</v>
      </c>
      <c r="N377" s="89" t="s">
        <v>50</v>
      </c>
      <c r="O377" s="90" t="s">
        <v>919</v>
      </c>
      <c r="P377" s="91" t="s">
        <v>1172</v>
      </c>
    </row>
    <row r="378" spans="1:16" x14ac:dyDescent="0.2">
      <c r="A378" s="34" t="str">
        <f t="shared" si="30"/>
        <v>IBVS 3153 </v>
      </c>
      <c r="B378" s="12" t="str">
        <f t="shared" si="31"/>
        <v>I</v>
      </c>
      <c r="C378" s="34">
        <f t="shared" si="32"/>
        <v>46671.351000000002</v>
      </c>
      <c r="D378" t="str">
        <f t="shared" si="33"/>
        <v>vis</v>
      </c>
      <c r="E378">
        <f>VLOOKUP(C378,Active!C$21:E$958,3,FALSE)</f>
        <v>4608.0170234976695</v>
      </c>
      <c r="F378" s="12" t="s">
        <v>277</v>
      </c>
      <c r="G378" t="str">
        <f t="shared" si="34"/>
        <v>46671.3510</v>
      </c>
      <c r="H378" s="34">
        <f t="shared" si="35"/>
        <v>4608</v>
      </c>
      <c r="I378" s="88" t="s">
        <v>1173</v>
      </c>
      <c r="J378" s="89" t="s">
        <v>1174</v>
      </c>
      <c r="K378" s="88">
        <v>4608</v>
      </c>
      <c r="L378" s="88" t="s">
        <v>1175</v>
      </c>
      <c r="M378" s="89" t="s">
        <v>281</v>
      </c>
      <c r="N378" s="89" t="s">
        <v>50</v>
      </c>
      <c r="O378" s="90" t="s">
        <v>919</v>
      </c>
      <c r="P378" s="91" t="s">
        <v>1172</v>
      </c>
    </row>
    <row r="379" spans="1:16" x14ac:dyDescent="0.2">
      <c r="A379" s="34" t="str">
        <f t="shared" si="30"/>
        <v> BRNO 28 </v>
      </c>
      <c r="B379" s="12" t="str">
        <f t="shared" si="31"/>
        <v>I</v>
      </c>
      <c r="C379" s="34">
        <f t="shared" si="32"/>
        <v>46672.362999999998</v>
      </c>
      <c r="D379" t="str">
        <f t="shared" si="33"/>
        <v>vis</v>
      </c>
      <c r="E379">
        <f>VLOOKUP(C379,Active!C$21:E$958,3,FALSE)</f>
        <v>4610.9521253021403</v>
      </c>
      <c r="F379" s="12" t="s">
        <v>277</v>
      </c>
      <c r="G379" t="str">
        <f t="shared" si="34"/>
        <v>46672.363</v>
      </c>
      <c r="H379" s="34">
        <f t="shared" si="35"/>
        <v>4611</v>
      </c>
      <c r="I379" s="88" t="s">
        <v>1176</v>
      </c>
      <c r="J379" s="89" t="s">
        <v>1177</v>
      </c>
      <c r="K379" s="88">
        <v>4611</v>
      </c>
      <c r="L379" s="88" t="s">
        <v>1178</v>
      </c>
      <c r="M379" s="89" t="s">
        <v>293</v>
      </c>
      <c r="N379" s="89"/>
      <c r="O379" s="90" t="s">
        <v>1179</v>
      </c>
      <c r="P379" s="90" t="s">
        <v>1162</v>
      </c>
    </row>
    <row r="380" spans="1:16" x14ac:dyDescent="0.2">
      <c r="A380" s="34" t="str">
        <f t="shared" si="30"/>
        <v> BRNO 28 </v>
      </c>
      <c r="B380" s="12" t="str">
        <f t="shared" si="31"/>
        <v>I</v>
      </c>
      <c r="C380" s="34">
        <f t="shared" si="32"/>
        <v>46672.375999999997</v>
      </c>
      <c r="D380" t="str">
        <f t="shared" si="33"/>
        <v>vis</v>
      </c>
      <c r="E380">
        <f>VLOOKUP(C380,Active!C$21:E$958,3,FALSE)</f>
        <v>4610.9898291790723</v>
      </c>
      <c r="F380" s="12" t="s">
        <v>277</v>
      </c>
      <c r="G380" t="str">
        <f t="shared" si="34"/>
        <v>46672.376</v>
      </c>
      <c r="H380" s="34">
        <f t="shared" si="35"/>
        <v>4611</v>
      </c>
      <c r="I380" s="88" t="s">
        <v>1180</v>
      </c>
      <c r="J380" s="89" t="s">
        <v>1181</v>
      </c>
      <c r="K380" s="88">
        <v>4611</v>
      </c>
      <c r="L380" s="88" t="s">
        <v>427</v>
      </c>
      <c r="M380" s="89" t="s">
        <v>293</v>
      </c>
      <c r="N380" s="89"/>
      <c r="O380" s="90" t="s">
        <v>1161</v>
      </c>
      <c r="P380" s="90" t="s">
        <v>1162</v>
      </c>
    </row>
    <row r="381" spans="1:16" x14ac:dyDescent="0.2">
      <c r="A381" s="34" t="str">
        <f t="shared" si="30"/>
        <v> BRNO 28 </v>
      </c>
      <c r="B381" s="12" t="str">
        <f t="shared" si="31"/>
        <v>I</v>
      </c>
      <c r="C381" s="34">
        <f t="shared" si="32"/>
        <v>46672.377</v>
      </c>
      <c r="D381" t="str">
        <f t="shared" si="33"/>
        <v>vis</v>
      </c>
      <c r="E381">
        <f>VLOOKUP(C381,Active!C$21:E$958,3,FALSE)</f>
        <v>4610.9927294773097</v>
      </c>
      <c r="F381" s="12" t="s">
        <v>277</v>
      </c>
      <c r="G381" t="str">
        <f t="shared" si="34"/>
        <v>46672.377</v>
      </c>
      <c r="H381" s="34">
        <f t="shared" si="35"/>
        <v>4611</v>
      </c>
      <c r="I381" s="88" t="s">
        <v>1182</v>
      </c>
      <c r="J381" s="89" t="s">
        <v>1183</v>
      </c>
      <c r="K381" s="88">
        <v>4611</v>
      </c>
      <c r="L381" s="88" t="s">
        <v>320</v>
      </c>
      <c r="M381" s="89" t="s">
        <v>293</v>
      </c>
      <c r="N381" s="89"/>
      <c r="O381" s="90" t="s">
        <v>1184</v>
      </c>
      <c r="P381" s="90" t="s">
        <v>1162</v>
      </c>
    </row>
    <row r="382" spans="1:16" x14ac:dyDescent="0.2">
      <c r="A382" s="34" t="str">
        <f t="shared" si="30"/>
        <v> BRNO 28 </v>
      </c>
      <c r="B382" s="12" t="str">
        <f t="shared" si="31"/>
        <v>I</v>
      </c>
      <c r="C382" s="34">
        <f t="shared" si="32"/>
        <v>46672.381000000001</v>
      </c>
      <c r="D382" t="str">
        <f t="shared" si="33"/>
        <v>vis</v>
      </c>
      <c r="E382">
        <f>VLOOKUP(C382,Active!C$21:E$958,3,FALSE)</f>
        <v>4611.0043306702146</v>
      </c>
      <c r="F382" s="12" t="s">
        <v>277</v>
      </c>
      <c r="G382" t="str">
        <f t="shared" si="34"/>
        <v>46672.381</v>
      </c>
      <c r="H382" s="34">
        <f t="shared" si="35"/>
        <v>4611</v>
      </c>
      <c r="I382" s="88" t="s">
        <v>1185</v>
      </c>
      <c r="J382" s="89" t="s">
        <v>1186</v>
      </c>
      <c r="K382" s="88">
        <v>4611</v>
      </c>
      <c r="L382" s="88" t="s">
        <v>302</v>
      </c>
      <c r="M382" s="89" t="s">
        <v>293</v>
      </c>
      <c r="N382" s="89"/>
      <c r="O382" s="90" t="s">
        <v>1100</v>
      </c>
      <c r="P382" s="90" t="s">
        <v>1162</v>
      </c>
    </row>
    <row r="383" spans="1:16" x14ac:dyDescent="0.2">
      <c r="A383" s="34" t="str">
        <f t="shared" si="30"/>
        <v>IBVS 3153 </v>
      </c>
      <c r="B383" s="12" t="str">
        <f t="shared" si="31"/>
        <v>I</v>
      </c>
      <c r="C383" s="34">
        <f t="shared" si="32"/>
        <v>46674.452599999997</v>
      </c>
      <c r="D383" t="str">
        <f t="shared" si="33"/>
        <v>vis</v>
      </c>
      <c r="E383">
        <f>VLOOKUP(C383,Active!C$21:E$958,3,FALSE)</f>
        <v>4617.0125884747185</v>
      </c>
      <c r="F383" s="12" t="s">
        <v>277</v>
      </c>
      <c r="G383" t="str">
        <f t="shared" si="34"/>
        <v>46674.4526</v>
      </c>
      <c r="H383" s="34">
        <f t="shared" si="35"/>
        <v>4617</v>
      </c>
      <c r="I383" s="88" t="s">
        <v>1187</v>
      </c>
      <c r="J383" s="89" t="s">
        <v>1188</v>
      </c>
      <c r="K383" s="88">
        <v>4617</v>
      </c>
      <c r="L383" s="88" t="s">
        <v>1189</v>
      </c>
      <c r="M383" s="89" t="s">
        <v>281</v>
      </c>
      <c r="N383" s="89" t="s">
        <v>50</v>
      </c>
      <c r="O383" s="90" t="s">
        <v>919</v>
      </c>
      <c r="P383" s="91" t="s">
        <v>1172</v>
      </c>
    </row>
    <row r="384" spans="1:16" x14ac:dyDescent="0.2">
      <c r="A384" s="34" t="str">
        <f t="shared" si="30"/>
        <v>IBVS 3153 </v>
      </c>
      <c r="B384" s="12" t="str">
        <f t="shared" si="31"/>
        <v>II</v>
      </c>
      <c r="C384" s="34">
        <f t="shared" si="32"/>
        <v>46675.315000000002</v>
      </c>
      <c r="D384" t="str">
        <f t="shared" si="33"/>
        <v>vis</v>
      </c>
      <c r="E384">
        <f>VLOOKUP(C384,Active!C$21:E$958,3,FALSE)</f>
        <v>4619.5138056646429</v>
      </c>
      <c r="F384" s="12" t="s">
        <v>277</v>
      </c>
      <c r="G384" t="str">
        <f t="shared" si="34"/>
        <v>46675.3150</v>
      </c>
      <c r="H384" s="34">
        <f t="shared" si="35"/>
        <v>4619.5</v>
      </c>
      <c r="I384" s="88" t="s">
        <v>1190</v>
      </c>
      <c r="J384" s="89" t="s">
        <v>1191</v>
      </c>
      <c r="K384" s="88">
        <v>4619.5</v>
      </c>
      <c r="L384" s="88" t="s">
        <v>1192</v>
      </c>
      <c r="M384" s="89" t="s">
        <v>281</v>
      </c>
      <c r="N384" s="89" t="s">
        <v>50</v>
      </c>
      <c r="O384" s="90" t="s">
        <v>919</v>
      </c>
      <c r="P384" s="91" t="s">
        <v>1172</v>
      </c>
    </row>
    <row r="385" spans="1:16" x14ac:dyDescent="0.2">
      <c r="A385" s="34" t="str">
        <f t="shared" si="30"/>
        <v>IBVS 3153 </v>
      </c>
      <c r="B385" s="12" t="str">
        <f t="shared" si="31"/>
        <v>II</v>
      </c>
      <c r="C385" s="34">
        <f t="shared" si="32"/>
        <v>46677.383600000001</v>
      </c>
      <c r="D385" t="str">
        <f t="shared" si="33"/>
        <v>vis</v>
      </c>
      <c r="E385">
        <f>VLOOKUP(C385,Active!C$21:E$958,3,FALSE)</f>
        <v>4625.5133625744784</v>
      </c>
      <c r="F385" s="12" t="s">
        <v>277</v>
      </c>
      <c r="G385" t="str">
        <f t="shared" si="34"/>
        <v>46677.3836</v>
      </c>
      <c r="H385" s="34">
        <f t="shared" si="35"/>
        <v>4625.5</v>
      </c>
      <c r="I385" s="88" t="s">
        <v>1193</v>
      </c>
      <c r="J385" s="89" t="s">
        <v>1194</v>
      </c>
      <c r="K385" s="88">
        <v>4625.5</v>
      </c>
      <c r="L385" s="88" t="s">
        <v>1195</v>
      </c>
      <c r="M385" s="89" t="s">
        <v>281</v>
      </c>
      <c r="N385" s="89" t="s">
        <v>50</v>
      </c>
      <c r="O385" s="90" t="s">
        <v>919</v>
      </c>
      <c r="P385" s="91" t="s">
        <v>1172</v>
      </c>
    </row>
    <row r="386" spans="1:16" x14ac:dyDescent="0.2">
      <c r="A386" s="34" t="str">
        <f t="shared" si="30"/>
        <v>IBVS 3153 </v>
      </c>
      <c r="B386" s="12" t="str">
        <f t="shared" si="31"/>
        <v>II</v>
      </c>
      <c r="C386" s="34">
        <f t="shared" si="32"/>
        <v>46678.4182</v>
      </c>
      <c r="D386" t="str">
        <f t="shared" si="33"/>
        <v>vis</v>
      </c>
      <c r="E386">
        <f>VLOOKUP(C386,Active!C$21:E$958,3,FALSE)</f>
        <v>4628.5140111188621</v>
      </c>
      <c r="F386" s="12" t="s">
        <v>277</v>
      </c>
      <c r="G386" t="str">
        <f t="shared" si="34"/>
        <v>46678.4182</v>
      </c>
      <c r="H386" s="34">
        <f t="shared" si="35"/>
        <v>4628.5</v>
      </c>
      <c r="I386" s="88" t="s">
        <v>1196</v>
      </c>
      <c r="J386" s="89" t="s">
        <v>1197</v>
      </c>
      <c r="K386" s="88">
        <v>4628.5</v>
      </c>
      <c r="L386" s="88" t="s">
        <v>1192</v>
      </c>
      <c r="M386" s="89" t="s">
        <v>281</v>
      </c>
      <c r="N386" s="89" t="s">
        <v>50</v>
      </c>
      <c r="O386" s="90" t="s">
        <v>919</v>
      </c>
      <c r="P386" s="91" t="s">
        <v>1172</v>
      </c>
    </row>
    <row r="387" spans="1:16" x14ac:dyDescent="0.2">
      <c r="A387" s="34" t="str">
        <f t="shared" si="30"/>
        <v> BBS 81 </v>
      </c>
      <c r="B387" s="12" t="str">
        <f t="shared" si="31"/>
        <v>I</v>
      </c>
      <c r="C387" s="34">
        <f t="shared" si="32"/>
        <v>46681.35</v>
      </c>
      <c r="D387" t="str">
        <f t="shared" si="33"/>
        <v>vis</v>
      </c>
      <c r="E387">
        <f>VLOOKUP(C387,Active!C$21:E$958,3,FALSE)</f>
        <v>4637.0171054571856</v>
      </c>
      <c r="F387" s="12" t="s">
        <v>277</v>
      </c>
      <c r="G387" t="str">
        <f t="shared" si="34"/>
        <v>46681.350</v>
      </c>
      <c r="H387" s="34">
        <f t="shared" si="35"/>
        <v>4637</v>
      </c>
      <c r="I387" s="88" t="s">
        <v>1198</v>
      </c>
      <c r="J387" s="89" t="s">
        <v>1199</v>
      </c>
      <c r="K387" s="88">
        <v>4637</v>
      </c>
      <c r="L387" s="88" t="s">
        <v>410</v>
      </c>
      <c r="M387" s="89" t="s">
        <v>293</v>
      </c>
      <c r="N387" s="89"/>
      <c r="O387" s="90" t="s">
        <v>1042</v>
      </c>
      <c r="P387" s="90" t="s">
        <v>1200</v>
      </c>
    </row>
    <row r="388" spans="1:16" x14ac:dyDescent="0.2">
      <c r="A388" s="34" t="str">
        <f t="shared" si="30"/>
        <v> BBS 81 </v>
      </c>
      <c r="B388" s="12" t="str">
        <f t="shared" si="31"/>
        <v>II</v>
      </c>
      <c r="C388" s="34">
        <f t="shared" si="32"/>
        <v>46705.32</v>
      </c>
      <c r="D388" t="str">
        <f t="shared" si="33"/>
        <v>vis</v>
      </c>
      <c r="E388">
        <f>VLOOKUP(C388,Active!C$21:E$958,3,FALSE)</f>
        <v>4706.5372539290238</v>
      </c>
      <c r="F388" s="12" t="s">
        <v>277</v>
      </c>
      <c r="G388" t="str">
        <f t="shared" si="34"/>
        <v>46705.320</v>
      </c>
      <c r="H388" s="34">
        <f t="shared" si="35"/>
        <v>4706.5</v>
      </c>
      <c r="I388" s="88" t="s">
        <v>1201</v>
      </c>
      <c r="J388" s="89" t="s">
        <v>1202</v>
      </c>
      <c r="K388" s="88">
        <v>4706.5</v>
      </c>
      <c r="L388" s="88" t="s">
        <v>473</v>
      </c>
      <c r="M388" s="89" t="s">
        <v>293</v>
      </c>
      <c r="N388" s="89"/>
      <c r="O388" s="90" t="s">
        <v>442</v>
      </c>
      <c r="P388" s="90" t="s">
        <v>1200</v>
      </c>
    </row>
    <row r="389" spans="1:16" x14ac:dyDescent="0.2">
      <c r="A389" s="34" t="str">
        <f t="shared" si="30"/>
        <v> BBS 84 </v>
      </c>
      <c r="B389" s="12" t="str">
        <f t="shared" si="31"/>
        <v>II</v>
      </c>
      <c r="C389" s="34">
        <f t="shared" si="32"/>
        <v>46914.61</v>
      </c>
      <c r="D389" t="str">
        <f t="shared" si="33"/>
        <v>vis</v>
      </c>
      <c r="E389">
        <f>VLOOKUP(C389,Active!C$21:E$958,3,FALSE)</f>
        <v>5313.5406696015461</v>
      </c>
      <c r="F389" s="12" t="s">
        <v>277</v>
      </c>
      <c r="G389" t="str">
        <f t="shared" si="34"/>
        <v>46914.610</v>
      </c>
      <c r="H389" s="34">
        <f t="shared" si="35"/>
        <v>5313.5</v>
      </c>
      <c r="I389" s="88" t="s">
        <v>1203</v>
      </c>
      <c r="J389" s="89" t="s">
        <v>1204</v>
      </c>
      <c r="K389" s="88">
        <v>5313.5</v>
      </c>
      <c r="L389" s="88" t="s">
        <v>1039</v>
      </c>
      <c r="M389" s="89" t="s">
        <v>293</v>
      </c>
      <c r="N389" s="89"/>
      <c r="O389" s="90" t="s">
        <v>442</v>
      </c>
      <c r="P389" s="90" t="s">
        <v>1205</v>
      </c>
    </row>
    <row r="390" spans="1:16" x14ac:dyDescent="0.2">
      <c r="A390" s="34" t="str">
        <f t="shared" si="30"/>
        <v> BBS 85 </v>
      </c>
      <c r="B390" s="12" t="str">
        <f t="shared" si="31"/>
        <v>I</v>
      </c>
      <c r="C390" s="34">
        <f t="shared" si="32"/>
        <v>46917.536999999997</v>
      </c>
      <c r="D390" t="str">
        <f t="shared" si="33"/>
        <v>vis</v>
      </c>
      <c r="E390">
        <f>VLOOKUP(C390,Active!C$21:E$958,3,FALSE)</f>
        <v>5322.0298425083793</v>
      </c>
      <c r="F390" s="12" t="s">
        <v>277</v>
      </c>
      <c r="G390" t="str">
        <f t="shared" si="34"/>
        <v>46917.537</v>
      </c>
      <c r="H390" s="34">
        <f t="shared" si="35"/>
        <v>5322</v>
      </c>
      <c r="I390" s="88" t="s">
        <v>1206</v>
      </c>
      <c r="J390" s="89" t="s">
        <v>1207</v>
      </c>
      <c r="K390" s="88">
        <v>5322</v>
      </c>
      <c r="L390" s="88" t="s">
        <v>330</v>
      </c>
      <c r="M390" s="89" t="s">
        <v>293</v>
      </c>
      <c r="N390" s="89"/>
      <c r="O390" s="90" t="s">
        <v>1042</v>
      </c>
      <c r="P390" s="90" t="s">
        <v>1208</v>
      </c>
    </row>
    <row r="391" spans="1:16" x14ac:dyDescent="0.2">
      <c r="A391" s="34" t="str">
        <f t="shared" si="30"/>
        <v> BBS 84 </v>
      </c>
      <c r="B391" s="12" t="str">
        <f t="shared" si="31"/>
        <v>II</v>
      </c>
      <c r="C391" s="34">
        <f t="shared" si="32"/>
        <v>46924.6</v>
      </c>
      <c r="D391" t="str">
        <f t="shared" si="33"/>
        <v>vis</v>
      </c>
      <c r="E391">
        <f>VLOOKUP(C391,Active!C$21:E$958,3,FALSE)</f>
        <v>5342.5146488770361</v>
      </c>
      <c r="F391" s="12" t="s">
        <v>277</v>
      </c>
      <c r="G391" t="str">
        <f t="shared" si="34"/>
        <v>46924.600</v>
      </c>
      <c r="H391" s="34">
        <f t="shared" si="35"/>
        <v>5342.5</v>
      </c>
      <c r="I391" s="88" t="s">
        <v>1209</v>
      </c>
      <c r="J391" s="89" t="s">
        <v>1210</v>
      </c>
      <c r="K391" s="88">
        <v>5342.5</v>
      </c>
      <c r="L391" s="88" t="s">
        <v>373</v>
      </c>
      <c r="M391" s="89" t="s">
        <v>293</v>
      </c>
      <c r="N391" s="89"/>
      <c r="O391" s="90" t="s">
        <v>321</v>
      </c>
      <c r="P391" s="90" t="s">
        <v>1205</v>
      </c>
    </row>
    <row r="392" spans="1:16" x14ac:dyDescent="0.2">
      <c r="A392" s="34" t="str">
        <f t="shared" si="30"/>
        <v> BBS 84 </v>
      </c>
      <c r="B392" s="12" t="str">
        <f t="shared" si="31"/>
        <v>II</v>
      </c>
      <c r="C392" s="34">
        <f t="shared" si="32"/>
        <v>46939.434000000001</v>
      </c>
      <c r="D392" t="str">
        <f t="shared" si="33"/>
        <v>vis</v>
      </c>
      <c r="E392">
        <f>VLOOKUP(C392,Active!C$21:E$958,3,FALSE)</f>
        <v>5385.5376727581943</v>
      </c>
      <c r="F392" s="12" t="s">
        <v>277</v>
      </c>
      <c r="G392" t="str">
        <f t="shared" si="34"/>
        <v>46939.434</v>
      </c>
      <c r="H392" s="34">
        <f t="shared" si="35"/>
        <v>5385.5</v>
      </c>
      <c r="I392" s="88" t="s">
        <v>1211</v>
      </c>
      <c r="J392" s="89" t="s">
        <v>1212</v>
      </c>
      <c r="K392" s="88">
        <v>5385.5</v>
      </c>
      <c r="L392" s="88" t="s">
        <v>473</v>
      </c>
      <c r="M392" s="89" t="s">
        <v>293</v>
      </c>
      <c r="N392" s="89"/>
      <c r="O392" s="90" t="s">
        <v>1213</v>
      </c>
      <c r="P392" s="90" t="s">
        <v>1205</v>
      </c>
    </row>
    <row r="393" spans="1:16" x14ac:dyDescent="0.2">
      <c r="A393" s="34" t="str">
        <f t="shared" si="30"/>
        <v> BBS 84 </v>
      </c>
      <c r="B393" s="12" t="str">
        <f t="shared" si="31"/>
        <v>I</v>
      </c>
      <c r="C393" s="34">
        <f t="shared" si="32"/>
        <v>46973.392</v>
      </c>
      <c r="D393" t="str">
        <f t="shared" si="33"/>
        <v>vis</v>
      </c>
      <c r="E393">
        <f>VLOOKUP(C393,Active!C$21:E$958,3,FALSE)</f>
        <v>5484.0259999090695</v>
      </c>
      <c r="F393" s="12" t="s">
        <v>277</v>
      </c>
      <c r="G393" t="str">
        <f t="shared" si="34"/>
        <v>46973.392</v>
      </c>
      <c r="H393" s="34">
        <f t="shared" si="35"/>
        <v>5484</v>
      </c>
      <c r="I393" s="88" t="s">
        <v>1214</v>
      </c>
      <c r="J393" s="89" t="s">
        <v>1215</v>
      </c>
      <c r="K393" s="88">
        <v>5484</v>
      </c>
      <c r="L393" s="88" t="s">
        <v>401</v>
      </c>
      <c r="M393" s="89" t="s">
        <v>293</v>
      </c>
      <c r="N393" s="89"/>
      <c r="O393" s="90" t="s">
        <v>1216</v>
      </c>
      <c r="P393" s="90" t="s">
        <v>1205</v>
      </c>
    </row>
    <row r="394" spans="1:16" x14ac:dyDescent="0.2">
      <c r="A394" s="34" t="str">
        <f t="shared" si="30"/>
        <v> BBS 84 </v>
      </c>
      <c r="B394" s="12" t="str">
        <f t="shared" si="31"/>
        <v>I</v>
      </c>
      <c r="C394" s="34">
        <f t="shared" si="32"/>
        <v>46974.45</v>
      </c>
      <c r="D394" t="str">
        <f t="shared" si="33"/>
        <v>vis</v>
      </c>
      <c r="E394">
        <f>VLOOKUP(C394,Active!C$21:E$958,3,FALSE)</f>
        <v>5487.0945154319325</v>
      </c>
      <c r="F394" s="12" t="s">
        <v>277</v>
      </c>
      <c r="G394" t="str">
        <f t="shared" si="34"/>
        <v>46974.450</v>
      </c>
      <c r="H394" s="34">
        <f t="shared" si="35"/>
        <v>5487</v>
      </c>
      <c r="I394" s="88" t="s">
        <v>1217</v>
      </c>
      <c r="J394" s="89" t="s">
        <v>1218</v>
      </c>
      <c r="K394" s="88">
        <v>5487</v>
      </c>
      <c r="L394" s="88" t="s">
        <v>1219</v>
      </c>
      <c r="M394" s="89" t="s">
        <v>293</v>
      </c>
      <c r="N394" s="89"/>
      <c r="O394" s="90" t="s">
        <v>1216</v>
      </c>
      <c r="P394" s="90" t="s">
        <v>1205</v>
      </c>
    </row>
    <row r="395" spans="1:16" x14ac:dyDescent="0.2">
      <c r="A395" s="34" t="str">
        <f t="shared" ref="A395:A458" si="36">P395</f>
        <v> BBS 86 </v>
      </c>
      <c r="B395" s="12" t="str">
        <f t="shared" ref="B395:B458" si="37">IF(H395=INT(H395),"I","II")</f>
        <v>I</v>
      </c>
      <c r="C395" s="34">
        <f t="shared" ref="C395:C458" si="38">1*G395</f>
        <v>46992.360999999997</v>
      </c>
      <c r="D395" t="str">
        <f t="shared" ref="D395:D458" si="39">VLOOKUP(F395,I$1:J$5,2,FALSE)</f>
        <v>vis</v>
      </c>
      <c r="E395">
        <f>VLOOKUP(C395,Active!C$21:E$958,3,FALSE)</f>
        <v>5539.041756953794</v>
      </c>
      <c r="F395" s="12" t="s">
        <v>277</v>
      </c>
      <c r="G395" t="str">
        <f t="shared" ref="G395:G458" si="40">MID(I395,3,LEN(I395)-3)</f>
        <v>46992.361</v>
      </c>
      <c r="H395" s="34">
        <f t="shared" ref="H395:H458" si="41">1*K395</f>
        <v>5539</v>
      </c>
      <c r="I395" s="88" t="s">
        <v>1220</v>
      </c>
      <c r="J395" s="89" t="s">
        <v>1221</v>
      </c>
      <c r="K395" s="88">
        <v>5539</v>
      </c>
      <c r="L395" s="88" t="s">
        <v>1039</v>
      </c>
      <c r="M395" s="89" t="s">
        <v>293</v>
      </c>
      <c r="N395" s="89"/>
      <c r="O395" s="90" t="s">
        <v>1216</v>
      </c>
      <c r="P395" s="90" t="s">
        <v>1222</v>
      </c>
    </row>
    <row r="396" spans="1:16" x14ac:dyDescent="0.2">
      <c r="A396" s="34" t="str">
        <f t="shared" si="36"/>
        <v> BRNO 30 </v>
      </c>
      <c r="B396" s="12" t="str">
        <f t="shared" si="37"/>
        <v>I</v>
      </c>
      <c r="C396" s="34">
        <f t="shared" si="38"/>
        <v>46994.411999999997</v>
      </c>
      <c r="D396" t="str">
        <f t="shared" si="39"/>
        <v>vis</v>
      </c>
      <c r="E396">
        <f>VLOOKUP(C396,Active!C$21:E$958,3,FALSE)</f>
        <v>5544.990268614858</v>
      </c>
      <c r="F396" s="12" t="s">
        <v>277</v>
      </c>
      <c r="G396" t="str">
        <f t="shared" si="40"/>
        <v>46994.412</v>
      </c>
      <c r="H396" s="34">
        <f t="shared" si="41"/>
        <v>5545</v>
      </c>
      <c r="I396" s="88" t="s">
        <v>1223</v>
      </c>
      <c r="J396" s="89" t="s">
        <v>1224</v>
      </c>
      <c r="K396" s="88">
        <v>5545</v>
      </c>
      <c r="L396" s="88" t="s">
        <v>320</v>
      </c>
      <c r="M396" s="89" t="s">
        <v>293</v>
      </c>
      <c r="N396" s="89"/>
      <c r="O396" s="90" t="s">
        <v>1225</v>
      </c>
      <c r="P396" s="90" t="s">
        <v>1226</v>
      </c>
    </row>
    <row r="397" spans="1:16" x14ac:dyDescent="0.2">
      <c r="A397" s="34" t="str">
        <f t="shared" si="36"/>
        <v> BRNO 30 </v>
      </c>
      <c r="B397" s="12" t="str">
        <f t="shared" si="37"/>
        <v>I</v>
      </c>
      <c r="C397" s="34">
        <f t="shared" si="38"/>
        <v>46994.415000000001</v>
      </c>
      <c r="D397" t="str">
        <f t="shared" si="39"/>
        <v>vis</v>
      </c>
      <c r="E397">
        <f>VLOOKUP(C397,Active!C$21:E$958,3,FALSE)</f>
        <v>5544.9989695095474</v>
      </c>
      <c r="F397" s="12" t="s">
        <v>277</v>
      </c>
      <c r="G397" t="str">
        <f t="shared" si="40"/>
        <v>46994.415</v>
      </c>
      <c r="H397" s="34">
        <f t="shared" si="41"/>
        <v>5545</v>
      </c>
      <c r="I397" s="88" t="s">
        <v>1227</v>
      </c>
      <c r="J397" s="89" t="s">
        <v>1228</v>
      </c>
      <c r="K397" s="88">
        <v>5545</v>
      </c>
      <c r="L397" s="88" t="s">
        <v>453</v>
      </c>
      <c r="M397" s="89" t="s">
        <v>293</v>
      </c>
      <c r="N397" s="89"/>
      <c r="O397" s="90" t="s">
        <v>1165</v>
      </c>
      <c r="P397" s="90" t="s">
        <v>1226</v>
      </c>
    </row>
    <row r="398" spans="1:16" x14ac:dyDescent="0.2">
      <c r="A398" s="34" t="str">
        <f t="shared" si="36"/>
        <v> BRNO 30 </v>
      </c>
      <c r="B398" s="12" t="str">
        <f t="shared" si="37"/>
        <v>I</v>
      </c>
      <c r="C398" s="34">
        <f t="shared" si="38"/>
        <v>46994.419000000002</v>
      </c>
      <c r="D398" t="str">
        <f t="shared" si="39"/>
        <v>vis</v>
      </c>
      <c r="E398">
        <f>VLOOKUP(C398,Active!C$21:E$958,3,FALSE)</f>
        <v>5545.0105707024532</v>
      </c>
      <c r="F398" s="12" t="s">
        <v>277</v>
      </c>
      <c r="G398" t="str">
        <f t="shared" si="40"/>
        <v>46994.419</v>
      </c>
      <c r="H398" s="34">
        <f t="shared" si="41"/>
        <v>5545</v>
      </c>
      <c r="I398" s="88" t="s">
        <v>1229</v>
      </c>
      <c r="J398" s="89" t="s">
        <v>1230</v>
      </c>
      <c r="K398" s="88">
        <v>5545</v>
      </c>
      <c r="L398" s="88" t="s">
        <v>314</v>
      </c>
      <c r="M398" s="89" t="s">
        <v>293</v>
      </c>
      <c r="N398" s="89"/>
      <c r="O398" s="90" t="s">
        <v>1161</v>
      </c>
      <c r="P398" s="90" t="s">
        <v>1226</v>
      </c>
    </row>
    <row r="399" spans="1:16" x14ac:dyDescent="0.2">
      <c r="A399" s="34" t="str">
        <f t="shared" si="36"/>
        <v> BRNO 30 </v>
      </c>
      <c r="B399" s="12" t="str">
        <f t="shared" si="37"/>
        <v>I</v>
      </c>
      <c r="C399" s="34">
        <f t="shared" si="38"/>
        <v>46994.421999999999</v>
      </c>
      <c r="D399" t="str">
        <f t="shared" si="39"/>
        <v>vis</v>
      </c>
      <c r="E399">
        <f>VLOOKUP(C399,Active!C$21:E$958,3,FALSE)</f>
        <v>5545.0192715971216</v>
      </c>
      <c r="F399" s="12" t="s">
        <v>277</v>
      </c>
      <c r="G399" t="str">
        <f t="shared" si="40"/>
        <v>46994.422</v>
      </c>
      <c r="H399" s="34">
        <f t="shared" si="41"/>
        <v>5545</v>
      </c>
      <c r="I399" s="88" t="s">
        <v>1231</v>
      </c>
      <c r="J399" s="89" t="s">
        <v>1232</v>
      </c>
      <c r="K399" s="88">
        <v>5545</v>
      </c>
      <c r="L399" s="88" t="s">
        <v>286</v>
      </c>
      <c r="M399" s="89" t="s">
        <v>293</v>
      </c>
      <c r="N399" s="89"/>
      <c r="O399" s="90" t="s">
        <v>1140</v>
      </c>
      <c r="P399" s="90" t="s">
        <v>1226</v>
      </c>
    </row>
    <row r="400" spans="1:16" x14ac:dyDescent="0.2">
      <c r="A400" s="34" t="str">
        <f t="shared" si="36"/>
        <v> BBS 86 </v>
      </c>
      <c r="B400" s="12" t="str">
        <f t="shared" si="37"/>
        <v>I</v>
      </c>
      <c r="C400" s="34">
        <f t="shared" si="38"/>
        <v>47002.358999999997</v>
      </c>
      <c r="D400" t="str">
        <f t="shared" si="39"/>
        <v>vis</v>
      </c>
      <c r="E400">
        <f>VLOOKUP(C400,Active!C$21:E$958,3,FALSE)</f>
        <v>5568.0389386150946</v>
      </c>
      <c r="F400" s="12" t="s">
        <v>277</v>
      </c>
      <c r="G400" t="str">
        <f t="shared" si="40"/>
        <v>47002.359</v>
      </c>
      <c r="H400" s="34">
        <f t="shared" si="41"/>
        <v>5568</v>
      </c>
      <c r="I400" s="88" t="s">
        <v>1233</v>
      </c>
      <c r="J400" s="89" t="s">
        <v>1234</v>
      </c>
      <c r="K400" s="88">
        <v>5568</v>
      </c>
      <c r="L400" s="88" t="s">
        <v>473</v>
      </c>
      <c r="M400" s="89" t="s">
        <v>293</v>
      </c>
      <c r="N400" s="89"/>
      <c r="O400" s="90" t="s">
        <v>1216</v>
      </c>
      <c r="P400" s="90" t="s">
        <v>1222</v>
      </c>
    </row>
    <row r="401" spans="1:16" x14ac:dyDescent="0.2">
      <c r="A401" s="34" t="str">
        <f t="shared" si="36"/>
        <v> BBS 86 </v>
      </c>
      <c r="B401" s="12" t="str">
        <f t="shared" si="37"/>
        <v>I</v>
      </c>
      <c r="C401" s="34">
        <f t="shared" si="38"/>
        <v>47003.398999999998</v>
      </c>
      <c r="D401" t="str">
        <f t="shared" si="39"/>
        <v>vis</v>
      </c>
      <c r="E401">
        <f>VLOOKUP(C401,Active!C$21:E$958,3,FALSE)</f>
        <v>5571.0552487699042</v>
      </c>
      <c r="F401" s="12" t="s">
        <v>277</v>
      </c>
      <c r="G401" t="str">
        <f t="shared" si="40"/>
        <v>47003.399</v>
      </c>
      <c r="H401" s="34">
        <f t="shared" si="41"/>
        <v>5571</v>
      </c>
      <c r="I401" s="88" t="s">
        <v>1235</v>
      </c>
      <c r="J401" s="89" t="s">
        <v>1236</v>
      </c>
      <c r="K401" s="88">
        <v>5571</v>
      </c>
      <c r="L401" s="88" t="s">
        <v>1237</v>
      </c>
      <c r="M401" s="89" t="s">
        <v>293</v>
      </c>
      <c r="N401" s="89"/>
      <c r="O401" s="90" t="s">
        <v>1216</v>
      </c>
      <c r="P401" s="90" t="s">
        <v>1222</v>
      </c>
    </row>
    <row r="402" spans="1:16" x14ac:dyDescent="0.2">
      <c r="A402" s="34" t="str">
        <f t="shared" si="36"/>
        <v> BBS 86 </v>
      </c>
      <c r="B402" s="12" t="str">
        <f t="shared" si="37"/>
        <v>I</v>
      </c>
      <c r="C402" s="34">
        <f t="shared" si="38"/>
        <v>47005.466999999997</v>
      </c>
      <c r="D402" t="str">
        <f t="shared" si="39"/>
        <v>vis</v>
      </c>
      <c r="E402">
        <f>VLOOKUP(C402,Active!C$21:E$958,3,FALSE)</f>
        <v>5577.0530655008051</v>
      </c>
      <c r="F402" s="12" t="s">
        <v>277</v>
      </c>
      <c r="G402" t="str">
        <f t="shared" si="40"/>
        <v>47005.467</v>
      </c>
      <c r="H402" s="34">
        <f t="shared" si="41"/>
        <v>5577</v>
      </c>
      <c r="I402" s="88" t="s">
        <v>1238</v>
      </c>
      <c r="J402" s="89" t="s">
        <v>1239</v>
      </c>
      <c r="K402" s="88">
        <v>5577</v>
      </c>
      <c r="L402" s="88" t="s">
        <v>1240</v>
      </c>
      <c r="M402" s="89" t="s">
        <v>293</v>
      </c>
      <c r="N402" s="89"/>
      <c r="O402" s="90" t="s">
        <v>1216</v>
      </c>
      <c r="P402" s="90" t="s">
        <v>1222</v>
      </c>
    </row>
    <row r="403" spans="1:16" x14ac:dyDescent="0.2">
      <c r="A403" s="34" t="str">
        <f t="shared" si="36"/>
        <v> BBS 85 </v>
      </c>
      <c r="B403" s="12" t="str">
        <f t="shared" si="37"/>
        <v>II</v>
      </c>
      <c r="C403" s="34">
        <f t="shared" si="38"/>
        <v>47029.413</v>
      </c>
      <c r="D403" t="str">
        <f t="shared" si="39"/>
        <v>vis</v>
      </c>
      <c r="E403">
        <f>VLOOKUP(C403,Active!C$21:E$958,3,FALSE)</f>
        <v>5646.5036068152313</v>
      </c>
      <c r="F403" s="12" t="s">
        <v>277</v>
      </c>
      <c r="G403" t="str">
        <f t="shared" si="40"/>
        <v>47029.413</v>
      </c>
      <c r="H403" s="34">
        <f t="shared" si="41"/>
        <v>5646.5</v>
      </c>
      <c r="I403" s="88" t="s">
        <v>1241</v>
      </c>
      <c r="J403" s="89" t="s">
        <v>1242</v>
      </c>
      <c r="K403" s="88">
        <v>5646.5</v>
      </c>
      <c r="L403" s="88" t="s">
        <v>302</v>
      </c>
      <c r="M403" s="89" t="s">
        <v>293</v>
      </c>
      <c r="N403" s="89"/>
      <c r="O403" s="90" t="s">
        <v>411</v>
      </c>
      <c r="P403" s="90" t="s">
        <v>1208</v>
      </c>
    </row>
    <row r="404" spans="1:16" x14ac:dyDescent="0.2">
      <c r="A404" s="34" t="str">
        <f t="shared" si="36"/>
        <v> BRNO 30 </v>
      </c>
      <c r="B404" s="12" t="str">
        <f t="shared" si="37"/>
        <v>II</v>
      </c>
      <c r="C404" s="34">
        <f t="shared" si="38"/>
        <v>47038.377999999997</v>
      </c>
      <c r="D404" t="str">
        <f t="shared" si="39"/>
        <v>vis</v>
      </c>
      <c r="E404">
        <f>VLOOKUP(C404,Active!C$21:E$958,3,FALSE)</f>
        <v>5672.5047804092974</v>
      </c>
      <c r="F404" s="12" t="s">
        <v>277</v>
      </c>
      <c r="G404" t="str">
        <f t="shared" si="40"/>
        <v>47038.378</v>
      </c>
      <c r="H404" s="34">
        <f t="shared" si="41"/>
        <v>5672.5</v>
      </c>
      <c r="I404" s="88" t="s">
        <v>1243</v>
      </c>
      <c r="J404" s="89" t="s">
        <v>1244</v>
      </c>
      <c r="K404" s="88">
        <v>5672.5</v>
      </c>
      <c r="L404" s="88" t="s">
        <v>379</v>
      </c>
      <c r="M404" s="89" t="s">
        <v>293</v>
      </c>
      <c r="N404" s="89"/>
      <c r="O404" s="90" t="s">
        <v>1161</v>
      </c>
      <c r="P404" s="90" t="s">
        <v>1226</v>
      </c>
    </row>
    <row r="405" spans="1:16" x14ac:dyDescent="0.2">
      <c r="A405" s="34" t="str">
        <f t="shared" si="36"/>
        <v> BBS 88 </v>
      </c>
      <c r="B405" s="12" t="str">
        <f t="shared" si="37"/>
        <v>I</v>
      </c>
      <c r="C405" s="34">
        <f t="shared" si="38"/>
        <v>47260.578999999998</v>
      </c>
      <c r="D405" t="str">
        <f t="shared" si="39"/>
        <v>vis</v>
      </c>
      <c r="E405">
        <f>VLOOKUP(C405,Active!C$21:E$958,3,FALSE)</f>
        <v>6316.953946474805</v>
      </c>
      <c r="F405" s="12" t="s">
        <v>277</v>
      </c>
      <c r="G405" t="str">
        <f t="shared" si="40"/>
        <v>47260.579</v>
      </c>
      <c r="H405" s="34">
        <f t="shared" si="41"/>
        <v>6317</v>
      </c>
      <c r="I405" s="88" t="s">
        <v>1245</v>
      </c>
      <c r="J405" s="89" t="s">
        <v>1246</v>
      </c>
      <c r="K405" s="88">
        <v>6317</v>
      </c>
      <c r="L405" s="88" t="s">
        <v>311</v>
      </c>
      <c r="M405" s="89" t="s">
        <v>293</v>
      </c>
      <c r="N405" s="89"/>
      <c r="O405" s="90" t="s">
        <v>321</v>
      </c>
      <c r="P405" s="90" t="s">
        <v>1247</v>
      </c>
    </row>
    <row r="406" spans="1:16" x14ac:dyDescent="0.2">
      <c r="A406" s="34" t="str">
        <f t="shared" si="36"/>
        <v> BBS 88 </v>
      </c>
      <c r="B406" s="12" t="str">
        <f t="shared" si="37"/>
        <v>I</v>
      </c>
      <c r="C406" s="34">
        <f t="shared" si="38"/>
        <v>47307.502999999997</v>
      </c>
      <c r="D406" t="str">
        <f t="shared" si="39"/>
        <v>vis</v>
      </c>
      <c r="E406">
        <f>VLOOKUP(C406,Active!C$21:E$958,3,FALSE)</f>
        <v>6453.0475404210838</v>
      </c>
      <c r="F406" s="12" t="s">
        <v>277</v>
      </c>
      <c r="G406" t="str">
        <f t="shared" si="40"/>
        <v>47307.503</v>
      </c>
      <c r="H406" s="34">
        <f t="shared" si="41"/>
        <v>6453</v>
      </c>
      <c r="I406" s="88" t="s">
        <v>1248</v>
      </c>
      <c r="J406" s="89" t="s">
        <v>1249</v>
      </c>
      <c r="K406" s="88">
        <v>6453</v>
      </c>
      <c r="L406" s="88" t="s">
        <v>1250</v>
      </c>
      <c r="M406" s="89" t="s">
        <v>293</v>
      </c>
      <c r="N406" s="89"/>
      <c r="O406" s="90" t="s">
        <v>321</v>
      </c>
      <c r="P406" s="90" t="s">
        <v>1247</v>
      </c>
    </row>
    <row r="407" spans="1:16" x14ac:dyDescent="0.2">
      <c r="A407" s="34" t="str">
        <f t="shared" si="36"/>
        <v> BBS 89 </v>
      </c>
      <c r="B407" s="12" t="str">
        <f t="shared" si="37"/>
        <v>I</v>
      </c>
      <c r="C407" s="34">
        <f t="shared" si="38"/>
        <v>47315.425000000003</v>
      </c>
      <c r="D407" t="str">
        <f t="shared" si="39"/>
        <v>vis</v>
      </c>
      <c r="E407">
        <f>VLOOKUP(C407,Active!C$21:E$958,3,FALSE)</f>
        <v>6476.0237029656937</v>
      </c>
      <c r="F407" s="12" t="s">
        <v>277</v>
      </c>
      <c r="G407" t="str">
        <f t="shared" si="40"/>
        <v>47315.425</v>
      </c>
      <c r="H407" s="34">
        <f t="shared" si="41"/>
        <v>6476</v>
      </c>
      <c r="I407" s="88" t="s">
        <v>1251</v>
      </c>
      <c r="J407" s="89" t="s">
        <v>1252</v>
      </c>
      <c r="K407" s="88">
        <v>6476</v>
      </c>
      <c r="L407" s="88" t="s">
        <v>347</v>
      </c>
      <c r="M407" s="89" t="s">
        <v>293</v>
      </c>
      <c r="N407" s="89"/>
      <c r="O407" s="90" t="s">
        <v>1253</v>
      </c>
      <c r="P407" s="90" t="s">
        <v>1254</v>
      </c>
    </row>
    <row r="408" spans="1:16" x14ac:dyDescent="0.2">
      <c r="A408" s="34" t="str">
        <f t="shared" si="36"/>
        <v> BBS 89 </v>
      </c>
      <c r="B408" s="12" t="str">
        <f t="shared" si="37"/>
        <v>II</v>
      </c>
      <c r="C408" s="34">
        <f t="shared" si="38"/>
        <v>47331.457000000002</v>
      </c>
      <c r="D408" t="str">
        <f t="shared" si="39"/>
        <v>vis</v>
      </c>
      <c r="E408">
        <f>VLOOKUP(C408,Active!C$21:E$958,3,FALSE)</f>
        <v>6522.5212841213215</v>
      </c>
      <c r="F408" s="12" t="s">
        <v>277</v>
      </c>
      <c r="G408" t="str">
        <f t="shared" si="40"/>
        <v>47331.457</v>
      </c>
      <c r="H408" s="34">
        <f t="shared" si="41"/>
        <v>6522.5</v>
      </c>
      <c r="I408" s="88" t="s">
        <v>1255</v>
      </c>
      <c r="J408" s="89" t="s">
        <v>1256</v>
      </c>
      <c r="K408" s="88">
        <v>6522.5</v>
      </c>
      <c r="L408" s="88" t="s">
        <v>286</v>
      </c>
      <c r="M408" s="89" t="s">
        <v>293</v>
      </c>
      <c r="N408" s="89"/>
      <c r="O408" s="90" t="s">
        <v>1253</v>
      </c>
      <c r="P408" s="90" t="s">
        <v>1254</v>
      </c>
    </row>
    <row r="409" spans="1:16" x14ac:dyDescent="0.2">
      <c r="A409" s="34" t="str">
        <f t="shared" si="36"/>
        <v> BBS 89 </v>
      </c>
      <c r="B409" s="12" t="str">
        <f t="shared" si="37"/>
        <v>I</v>
      </c>
      <c r="C409" s="34">
        <f t="shared" si="38"/>
        <v>47364.392</v>
      </c>
      <c r="D409" t="str">
        <f t="shared" si="39"/>
        <v>vis</v>
      </c>
      <c r="E409">
        <f>VLOOKUP(C409,Active!C$21:E$958,3,FALSE)</f>
        <v>6618.0426061872249</v>
      </c>
      <c r="F409" s="12" t="s">
        <v>277</v>
      </c>
      <c r="G409" t="str">
        <f t="shared" si="40"/>
        <v>47364.392</v>
      </c>
      <c r="H409" s="34">
        <f t="shared" si="41"/>
        <v>6618</v>
      </c>
      <c r="I409" s="88" t="s">
        <v>1257</v>
      </c>
      <c r="J409" s="89" t="s">
        <v>1258</v>
      </c>
      <c r="K409" s="88">
        <v>6618</v>
      </c>
      <c r="L409" s="88" t="s">
        <v>1168</v>
      </c>
      <c r="M409" s="89" t="s">
        <v>293</v>
      </c>
      <c r="N409" s="89"/>
      <c r="O409" s="90" t="s">
        <v>1216</v>
      </c>
      <c r="P409" s="90" t="s">
        <v>1254</v>
      </c>
    </row>
    <row r="410" spans="1:16" x14ac:dyDescent="0.2">
      <c r="A410" s="34" t="str">
        <f t="shared" si="36"/>
        <v> BBS 89 </v>
      </c>
      <c r="B410" s="12" t="str">
        <f t="shared" si="37"/>
        <v>II</v>
      </c>
      <c r="C410" s="34">
        <f t="shared" si="38"/>
        <v>47369.385999999999</v>
      </c>
      <c r="D410" t="str">
        <f t="shared" si="39"/>
        <v>vis</v>
      </c>
      <c r="E410">
        <f>VLOOKUP(C410,Active!C$21:E$958,3,FALSE)</f>
        <v>6632.5266955267434</v>
      </c>
      <c r="F410" s="12" t="s">
        <v>277</v>
      </c>
      <c r="G410" t="str">
        <f t="shared" si="40"/>
        <v>47369.386</v>
      </c>
      <c r="H410" s="34">
        <f t="shared" si="41"/>
        <v>6632.5</v>
      </c>
      <c r="I410" s="88" t="s">
        <v>1259</v>
      </c>
      <c r="J410" s="89" t="s">
        <v>1260</v>
      </c>
      <c r="K410" s="88">
        <v>6632.5</v>
      </c>
      <c r="L410" s="88" t="s">
        <v>401</v>
      </c>
      <c r="M410" s="89" t="s">
        <v>293</v>
      </c>
      <c r="N410" s="89"/>
      <c r="O410" s="90" t="s">
        <v>442</v>
      </c>
      <c r="P410" s="90" t="s">
        <v>1254</v>
      </c>
    </row>
    <row r="411" spans="1:16" x14ac:dyDescent="0.2">
      <c r="A411" s="34" t="str">
        <f t="shared" si="36"/>
        <v>IBVS 4263 </v>
      </c>
      <c r="B411" s="12" t="str">
        <f t="shared" si="37"/>
        <v>II</v>
      </c>
      <c r="C411" s="34">
        <f t="shared" si="38"/>
        <v>47371.448900000003</v>
      </c>
      <c r="D411" t="str">
        <f t="shared" si="39"/>
        <v>vis</v>
      </c>
      <c r="E411">
        <f>VLOOKUP(C411,Active!C$21:E$958,3,FALSE)</f>
        <v>6638.5097207367089</v>
      </c>
      <c r="F411" s="12" t="s">
        <v>277</v>
      </c>
      <c r="G411" t="str">
        <f t="shared" si="40"/>
        <v>47371.4489</v>
      </c>
      <c r="H411" s="34">
        <f t="shared" si="41"/>
        <v>6638.5</v>
      </c>
      <c r="I411" s="88" t="s">
        <v>1261</v>
      </c>
      <c r="J411" s="89" t="s">
        <v>1262</v>
      </c>
      <c r="K411" s="88">
        <v>6638.5</v>
      </c>
      <c r="L411" s="88" t="s">
        <v>1263</v>
      </c>
      <c r="M411" s="89" t="s">
        <v>281</v>
      </c>
      <c r="N411" s="89" t="s">
        <v>50</v>
      </c>
      <c r="O411" s="90" t="s">
        <v>1264</v>
      </c>
      <c r="P411" s="91" t="s">
        <v>1265</v>
      </c>
    </row>
    <row r="412" spans="1:16" x14ac:dyDescent="0.2">
      <c r="A412" s="34" t="str">
        <f t="shared" si="36"/>
        <v> BBS 89 </v>
      </c>
      <c r="B412" s="12" t="str">
        <f t="shared" si="37"/>
        <v>I</v>
      </c>
      <c r="C412" s="34">
        <f t="shared" si="38"/>
        <v>47374.391000000003</v>
      </c>
      <c r="D412" t="str">
        <f t="shared" si="39"/>
        <v>vis</v>
      </c>
      <c r="E412">
        <f>VLOOKUP(C412,Active!C$21:E$958,3,FALSE)</f>
        <v>6647.0426881467629</v>
      </c>
      <c r="F412" s="12" t="s">
        <v>277</v>
      </c>
      <c r="G412" t="str">
        <f t="shared" si="40"/>
        <v>47374.391</v>
      </c>
      <c r="H412" s="34">
        <f t="shared" si="41"/>
        <v>6647</v>
      </c>
      <c r="I412" s="88" t="s">
        <v>1266</v>
      </c>
      <c r="J412" s="89" t="s">
        <v>1267</v>
      </c>
      <c r="K412" s="88">
        <v>6647</v>
      </c>
      <c r="L412" s="88" t="s">
        <v>1168</v>
      </c>
      <c r="M412" s="89" t="s">
        <v>293</v>
      </c>
      <c r="N412" s="89"/>
      <c r="O412" s="90" t="s">
        <v>442</v>
      </c>
      <c r="P412" s="90" t="s">
        <v>1254</v>
      </c>
    </row>
    <row r="413" spans="1:16" x14ac:dyDescent="0.2">
      <c r="A413" s="34" t="str">
        <f t="shared" si="36"/>
        <v> BBS 89 </v>
      </c>
      <c r="B413" s="12" t="str">
        <f t="shared" si="37"/>
        <v>I</v>
      </c>
      <c r="C413" s="34">
        <f t="shared" si="38"/>
        <v>47383.349000000002</v>
      </c>
      <c r="D413" t="str">
        <f t="shared" si="39"/>
        <v>vis</v>
      </c>
      <c r="E413">
        <f>VLOOKUP(C413,Active!C$21:E$958,3,FALSE)</f>
        <v>6673.0235596532548</v>
      </c>
      <c r="F413" s="12" t="s">
        <v>277</v>
      </c>
      <c r="G413" t="str">
        <f t="shared" si="40"/>
        <v>47383.349</v>
      </c>
      <c r="H413" s="34">
        <f t="shared" si="41"/>
        <v>6673</v>
      </c>
      <c r="I413" s="88" t="s">
        <v>1268</v>
      </c>
      <c r="J413" s="89" t="s">
        <v>1269</v>
      </c>
      <c r="K413" s="88">
        <v>6673</v>
      </c>
      <c r="L413" s="88" t="s">
        <v>347</v>
      </c>
      <c r="M413" s="89" t="s">
        <v>293</v>
      </c>
      <c r="N413" s="89"/>
      <c r="O413" s="90" t="s">
        <v>1216</v>
      </c>
      <c r="P413" s="90" t="s">
        <v>1254</v>
      </c>
    </row>
    <row r="414" spans="1:16" x14ac:dyDescent="0.2">
      <c r="A414" s="34" t="str">
        <f t="shared" si="36"/>
        <v> BRNO 30 </v>
      </c>
      <c r="B414" s="12" t="str">
        <f t="shared" si="37"/>
        <v>I</v>
      </c>
      <c r="C414" s="34">
        <f t="shared" si="38"/>
        <v>47387.474000000002</v>
      </c>
      <c r="D414" t="str">
        <f t="shared" si="39"/>
        <v>vis</v>
      </c>
      <c r="E414">
        <f>VLOOKUP(C414,Active!C$21:E$958,3,FALSE)</f>
        <v>6684.9872898345775</v>
      </c>
      <c r="F414" s="12" t="s">
        <v>277</v>
      </c>
      <c r="G414" t="str">
        <f t="shared" si="40"/>
        <v>47387.474</v>
      </c>
      <c r="H414" s="34">
        <f t="shared" si="41"/>
        <v>6685</v>
      </c>
      <c r="I414" s="88" t="s">
        <v>1270</v>
      </c>
      <c r="J414" s="89" t="s">
        <v>1271</v>
      </c>
      <c r="K414" s="88">
        <v>6685</v>
      </c>
      <c r="L414" s="88" t="s">
        <v>427</v>
      </c>
      <c r="M414" s="89" t="s">
        <v>293</v>
      </c>
      <c r="N414" s="89"/>
      <c r="O414" s="90" t="s">
        <v>1140</v>
      </c>
      <c r="P414" s="90" t="s">
        <v>1226</v>
      </c>
    </row>
    <row r="415" spans="1:16" x14ac:dyDescent="0.2">
      <c r="A415" s="34" t="str">
        <f t="shared" si="36"/>
        <v>IBVS 4263 </v>
      </c>
      <c r="B415" s="12" t="str">
        <f t="shared" si="37"/>
        <v>I</v>
      </c>
      <c r="C415" s="34">
        <f t="shared" si="38"/>
        <v>47402.311000000002</v>
      </c>
      <c r="D415" t="str">
        <f t="shared" si="39"/>
        <v>vis</v>
      </c>
      <c r="E415">
        <f>VLOOKUP(C415,Active!C$21:E$958,3,FALSE)</f>
        <v>6728.0190146104051</v>
      </c>
      <c r="F415" s="12" t="s">
        <v>277</v>
      </c>
      <c r="G415" t="str">
        <f t="shared" si="40"/>
        <v>47402.3110</v>
      </c>
      <c r="H415" s="34">
        <f t="shared" si="41"/>
        <v>6728</v>
      </c>
      <c r="I415" s="88" t="s">
        <v>1272</v>
      </c>
      <c r="J415" s="89" t="s">
        <v>1273</v>
      </c>
      <c r="K415" s="88">
        <v>6728</v>
      </c>
      <c r="L415" s="88" t="s">
        <v>1274</v>
      </c>
      <c r="M415" s="89" t="s">
        <v>281</v>
      </c>
      <c r="N415" s="89" t="s">
        <v>50</v>
      </c>
      <c r="O415" s="90" t="s">
        <v>1275</v>
      </c>
      <c r="P415" s="91" t="s">
        <v>1265</v>
      </c>
    </row>
    <row r="416" spans="1:16" x14ac:dyDescent="0.2">
      <c r="A416" s="34" t="str">
        <f t="shared" si="36"/>
        <v> BBS 89 </v>
      </c>
      <c r="B416" s="12" t="str">
        <f t="shared" si="37"/>
        <v>I</v>
      </c>
      <c r="C416" s="34">
        <f t="shared" si="38"/>
        <v>47412.313999999998</v>
      </c>
      <c r="D416" t="str">
        <f t="shared" si="39"/>
        <v>vis</v>
      </c>
      <c r="E416">
        <f>VLOOKUP(C416,Active!C$21:E$958,3,FALSE)</f>
        <v>6757.030697762827</v>
      </c>
      <c r="F416" s="12" t="s">
        <v>277</v>
      </c>
      <c r="G416" t="str">
        <f t="shared" si="40"/>
        <v>47412.314</v>
      </c>
      <c r="H416" s="34">
        <f t="shared" si="41"/>
        <v>6757</v>
      </c>
      <c r="I416" s="88" t="s">
        <v>1276</v>
      </c>
      <c r="J416" s="89" t="s">
        <v>1277</v>
      </c>
      <c r="K416" s="88">
        <v>6757</v>
      </c>
      <c r="L416" s="88" t="s">
        <v>450</v>
      </c>
      <c r="M416" s="89" t="s">
        <v>293</v>
      </c>
      <c r="N416" s="89"/>
      <c r="O416" s="90" t="s">
        <v>442</v>
      </c>
      <c r="P416" s="90" t="s">
        <v>1254</v>
      </c>
    </row>
    <row r="417" spans="1:16" x14ac:dyDescent="0.2">
      <c r="A417" s="34" t="str">
        <f t="shared" si="36"/>
        <v> BBS 90 </v>
      </c>
      <c r="B417" s="12" t="str">
        <f t="shared" si="37"/>
        <v>I</v>
      </c>
      <c r="C417" s="34">
        <f t="shared" si="38"/>
        <v>47431.28</v>
      </c>
      <c r="D417" t="str">
        <f t="shared" si="39"/>
        <v>vis</v>
      </c>
      <c r="E417">
        <f>VLOOKUP(C417,Active!C$21:E$958,3,FALSE)</f>
        <v>6812.0377539128831</v>
      </c>
      <c r="F417" s="12" t="s">
        <v>277</v>
      </c>
      <c r="G417" t="str">
        <f t="shared" si="40"/>
        <v>47431.280</v>
      </c>
      <c r="H417" s="34">
        <f t="shared" si="41"/>
        <v>6812</v>
      </c>
      <c r="I417" s="88" t="s">
        <v>1278</v>
      </c>
      <c r="J417" s="89" t="s">
        <v>1279</v>
      </c>
      <c r="K417" s="88">
        <v>6812</v>
      </c>
      <c r="L417" s="88" t="s">
        <v>473</v>
      </c>
      <c r="M417" s="89" t="s">
        <v>293</v>
      </c>
      <c r="N417" s="89"/>
      <c r="O417" s="90" t="s">
        <v>442</v>
      </c>
      <c r="P417" s="90" t="s">
        <v>1280</v>
      </c>
    </row>
    <row r="418" spans="1:16" x14ac:dyDescent="0.2">
      <c r="A418" s="34" t="str">
        <f t="shared" si="36"/>
        <v> BBS 89 </v>
      </c>
      <c r="B418" s="12" t="str">
        <f t="shared" si="37"/>
        <v>I</v>
      </c>
      <c r="C418" s="34">
        <f t="shared" si="38"/>
        <v>47432.311999999998</v>
      </c>
      <c r="D418" t="str">
        <f t="shared" si="39"/>
        <v>vis</v>
      </c>
      <c r="E418">
        <f>VLOOKUP(C418,Active!C$21:E$958,3,FALSE)</f>
        <v>6815.0308616818811</v>
      </c>
      <c r="F418" s="12" t="s">
        <v>277</v>
      </c>
      <c r="G418" t="str">
        <f t="shared" si="40"/>
        <v>47432.312</v>
      </c>
      <c r="H418" s="34">
        <f t="shared" si="41"/>
        <v>6815</v>
      </c>
      <c r="I418" s="88" t="s">
        <v>1281</v>
      </c>
      <c r="J418" s="89" t="s">
        <v>1282</v>
      </c>
      <c r="K418" s="88">
        <v>6815</v>
      </c>
      <c r="L418" s="88" t="s">
        <v>450</v>
      </c>
      <c r="M418" s="89" t="s">
        <v>293</v>
      </c>
      <c r="N418" s="89"/>
      <c r="O418" s="90" t="s">
        <v>411</v>
      </c>
      <c r="P418" s="90" t="s">
        <v>1254</v>
      </c>
    </row>
    <row r="419" spans="1:16" x14ac:dyDescent="0.2">
      <c r="A419" s="34" t="str">
        <f t="shared" si="36"/>
        <v> BBS 90 </v>
      </c>
      <c r="B419" s="12" t="str">
        <f t="shared" si="37"/>
        <v>I</v>
      </c>
      <c r="C419" s="34">
        <f t="shared" si="38"/>
        <v>47452.305999999997</v>
      </c>
      <c r="D419" t="str">
        <f t="shared" si="39"/>
        <v>vis</v>
      </c>
      <c r="E419">
        <f>VLOOKUP(C419,Active!C$21:E$958,3,FALSE)</f>
        <v>6873.0194244080294</v>
      </c>
      <c r="F419" s="12" t="s">
        <v>277</v>
      </c>
      <c r="G419" t="str">
        <f t="shared" si="40"/>
        <v>47452.306</v>
      </c>
      <c r="H419" s="34">
        <f t="shared" si="41"/>
        <v>6873</v>
      </c>
      <c r="I419" s="88" t="s">
        <v>1283</v>
      </c>
      <c r="J419" s="89" t="s">
        <v>1284</v>
      </c>
      <c r="K419" s="88">
        <v>6873</v>
      </c>
      <c r="L419" s="88" t="s">
        <v>286</v>
      </c>
      <c r="M419" s="89" t="s">
        <v>293</v>
      </c>
      <c r="N419" s="89"/>
      <c r="O419" s="90" t="s">
        <v>442</v>
      </c>
      <c r="P419" s="90" t="s">
        <v>1280</v>
      </c>
    </row>
    <row r="420" spans="1:16" x14ac:dyDescent="0.2">
      <c r="A420" s="34" t="str">
        <f t="shared" si="36"/>
        <v> BBS 91 </v>
      </c>
      <c r="B420" s="12" t="str">
        <f t="shared" si="37"/>
        <v>I</v>
      </c>
      <c r="C420" s="34">
        <f t="shared" si="38"/>
        <v>47563.67</v>
      </c>
      <c r="D420" t="str">
        <f t="shared" si="39"/>
        <v>vis</v>
      </c>
      <c r="E420">
        <f>VLOOKUP(C420,Active!C$21:E$958,3,FALSE)</f>
        <v>7196.0082360232773</v>
      </c>
      <c r="F420" s="12" t="s">
        <v>277</v>
      </c>
      <c r="G420" t="str">
        <f t="shared" si="40"/>
        <v>47563.670</v>
      </c>
      <c r="H420" s="34">
        <f t="shared" si="41"/>
        <v>7196</v>
      </c>
      <c r="I420" s="88" t="s">
        <v>1285</v>
      </c>
      <c r="J420" s="89" t="s">
        <v>1286</v>
      </c>
      <c r="K420" s="88">
        <v>7196</v>
      </c>
      <c r="L420" s="88" t="s">
        <v>327</v>
      </c>
      <c r="M420" s="89" t="s">
        <v>293</v>
      </c>
      <c r="N420" s="89"/>
      <c r="O420" s="90" t="s">
        <v>321</v>
      </c>
      <c r="P420" s="90" t="s">
        <v>1287</v>
      </c>
    </row>
    <row r="421" spans="1:16" x14ac:dyDescent="0.2">
      <c r="A421" s="34" t="str">
        <f t="shared" si="36"/>
        <v> BBS 92 </v>
      </c>
      <c r="B421" s="12" t="str">
        <f t="shared" si="37"/>
        <v>II</v>
      </c>
      <c r="C421" s="34">
        <f t="shared" si="38"/>
        <v>47693.48</v>
      </c>
      <c r="D421" t="str">
        <f t="shared" si="39"/>
        <v>vis</v>
      </c>
      <c r="E421">
        <f>VLOOKUP(C421,Active!C$21:E$958,3,FALSE)</f>
        <v>7572.4959487111882</v>
      </c>
      <c r="F421" s="12" t="s">
        <v>277</v>
      </c>
      <c r="G421" t="str">
        <f t="shared" si="40"/>
        <v>47693.480</v>
      </c>
      <c r="H421" s="34">
        <f t="shared" si="41"/>
        <v>7572.5</v>
      </c>
      <c r="I421" s="88" t="s">
        <v>1288</v>
      </c>
      <c r="J421" s="89" t="s">
        <v>1289</v>
      </c>
      <c r="K421" s="88">
        <v>7572.5</v>
      </c>
      <c r="L421" s="88" t="s">
        <v>280</v>
      </c>
      <c r="M421" s="89" t="s">
        <v>293</v>
      </c>
      <c r="N421" s="89"/>
      <c r="O421" s="90" t="s">
        <v>321</v>
      </c>
      <c r="P421" s="90" t="s">
        <v>1290</v>
      </c>
    </row>
    <row r="422" spans="1:16" x14ac:dyDescent="0.2">
      <c r="A422" s="34" t="str">
        <f t="shared" si="36"/>
        <v> BBS 92 </v>
      </c>
      <c r="B422" s="12" t="str">
        <f t="shared" si="37"/>
        <v>I</v>
      </c>
      <c r="C422" s="34">
        <f t="shared" si="38"/>
        <v>47697.457999999999</v>
      </c>
      <c r="D422" t="str">
        <f t="shared" si="39"/>
        <v>vis</v>
      </c>
      <c r="E422">
        <f>VLOOKUP(C422,Active!C$21:E$958,3,FALSE)</f>
        <v>7584.0333350533092</v>
      </c>
      <c r="F422" s="12" t="s">
        <v>277</v>
      </c>
      <c r="G422" t="str">
        <f t="shared" si="40"/>
        <v>47697.458</v>
      </c>
      <c r="H422" s="34">
        <f t="shared" si="41"/>
        <v>7584</v>
      </c>
      <c r="I422" s="88" t="s">
        <v>1291</v>
      </c>
      <c r="J422" s="89" t="s">
        <v>1292</v>
      </c>
      <c r="K422" s="88">
        <v>7584</v>
      </c>
      <c r="L422" s="88" t="s">
        <v>450</v>
      </c>
      <c r="M422" s="89" t="s">
        <v>293</v>
      </c>
      <c r="N422" s="89"/>
      <c r="O422" s="90" t="s">
        <v>411</v>
      </c>
      <c r="P422" s="90" t="s">
        <v>1290</v>
      </c>
    </row>
    <row r="423" spans="1:16" x14ac:dyDescent="0.2">
      <c r="A423" s="34" t="str">
        <f t="shared" si="36"/>
        <v> BBS 92 </v>
      </c>
      <c r="B423" s="12" t="str">
        <f t="shared" si="37"/>
        <v>II</v>
      </c>
      <c r="C423" s="34">
        <f t="shared" si="38"/>
        <v>47723.487999999998</v>
      </c>
      <c r="D423" t="str">
        <f t="shared" si="39"/>
        <v>vis</v>
      </c>
      <c r="E423">
        <f>VLOOKUP(C423,Active!C$21:E$958,3,FALSE)</f>
        <v>7659.5280978702376</v>
      </c>
      <c r="F423" s="12" t="s">
        <v>277</v>
      </c>
      <c r="G423" t="str">
        <f t="shared" si="40"/>
        <v>47723.488</v>
      </c>
      <c r="H423" s="34">
        <f t="shared" si="41"/>
        <v>7659.5</v>
      </c>
      <c r="I423" s="88" t="s">
        <v>1293</v>
      </c>
      <c r="J423" s="89" t="s">
        <v>1294</v>
      </c>
      <c r="K423" s="88">
        <v>7659.5</v>
      </c>
      <c r="L423" s="88" t="s">
        <v>330</v>
      </c>
      <c r="M423" s="89" t="s">
        <v>293</v>
      </c>
      <c r="N423" s="89"/>
      <c r="O423" s="90" t="s">
        <v>411</v>
      </c>
      <c r="P423" s="90" t="s">
        <v>1290</v>
      </c>
    </row>
    <row r="424" spans="1:16" x14ac:dyDescent="0.2">
      <c r="A424" s="34" t="str">
        <f t="shared" si="36"/>
        <v> BBS 95 </v>
      </c>
      <c r="B424" s="12" t="str">
        <f t="shared" si="37"/>
        <v>II</v>
      </c>
      <c r="C424" s="34">
        <f t="shared" si="38"/>
        <v>48043.459000000003</v>
      </c>
      <c r="D424" t="str">
        <f t="shared" si="39"/>
        <v>vis</v>
      </c>
      <c r="E424">
        <f>VLOOKUP(C424,Active!C$21:E$958,3,FALSE)</f>
        <v>8587.5394214698117</v>
      </c>
      <c r="F424" s="12" t="s">
        <v>277</v>
      </c>
      <c r="G424" t="str">
        <f t="shared" si="40"/>
        <v>48043.459</v>
      </c>
      <c r="H424" s="34">
        <f t="shared" si="41"/>
        <v>8587.5</v>
      </c>
      <c r="I424" s="88" t="s">
        <v>1295</v>
      </c>
      <c r="J424" s="89" t="s">
        <v>1296</v>
      </c>
      <c r="K424" s="88">
        <v>8587.5</v>
      </c>
      <c r="L424" s="88" t="s">
        <v>1039</v>
      </c>
      <c r="M424" s="89" t="s">
        <v>293</v>
      </c>
      <c r="N424" s="89"/>
      <c r="O424" s="90" t="s">
        <v>411</v>
      </c>
      <c r="P424" s="90" t="s">
        <v>1297</v>
      </c>
    </row>
    <row r="425" spans="1:16" x14ac:dyDescent="0.2">
      <c r="A425" s="34" t="str">
        <f t="shared" si="36"/>
        <v> BBS 95 </v>
      </c>
      <c r="B425" s="12" t="str">
        <f t="shared" si="37"/>
        <v>I</v>
      </c>
      <c r="C425" s="34">
        <f t="shared" si="38"/>
        <v>48069.495999999999</v>
      </c>
      <c r="D425" t="str">
        <f t="shared" si="39"/>
        <v>vis</v>
      </c>
      <c r="E425">
        <f>VLOOKUP(C425,Active!C$21:E$958,3,FALSE)</f>
        <v>8663.0544863743144</v>
      </c>
      <c r="F425" s="12" t="s">
        <v>277</v>
      </c>
      <c r="G425" t="str">
        <f t="shared" si="40"/>
        <v>48069.496</v>
      </c>
      <c r="H425" s="34">
        <f t="shared" si="41"/>
        <v>8663</v>
      </c>
      <c r="I425" s="88" t="s">
        <v>1298</v>
      </c>
      <c r="J425" s="89" t="s">
        <v>1299</v>
      </c>
      <c r="K425" s="88">
        <v>8663</v>
      </c>
      <c r="L425" s="88" t="s">
        <v>1237</v>
      </c>
      <c r="M425" s="89" t="s">
        <v>293</v>
      </c>
      <c r="N425" s="89"/>
      <c r="O425" s="90" t="s">
        <v>411</v>
      </c>
      <c r="P425" s="90" t="s">
        <v>1297</v>
      </c>
    </row>
    <row r="426" spans="1:16" x14ac:dyDescent="0.2">
      <c r="A426" s="34" t="str">
        <f t="shared" si="36"/>
        <v> BBS 96 </v>
      </c>
      <c r="B426" s="12" t="str">
        <f t="shared" si="37"/>
        <v>II</v>
      </c>
      <c r="C426" s="34">
        <f t="shared" si="38"/>
        <v>48085.517999999996</v>
      </c>
      <c r="D426" t="str">
        <f t="shared" si="39"/>
        <v>vis</v>
      </c>
      <c r="E426">
        <f>VLOOKUP(C426,Active!C$21:E$958,3,FALSE)</f>
        <v>8709.5230645476786</v>
      </c>
      <c r="F426" s="12" t="s">
        <v>277</v>
      </c>
      <c r="G426" t="str">
        <f t="shared" si="40"/>
        <v>48085.518</v>
      </c>
      <c r="H426" s="34">
        <f t="shared" si="41"/>
        <v>8709.5</v>
      </c>
      <c r="I426" s="88" t="s">
        <v>1300</v>
      </c>
      <c r="J426" s="89" t="s">
        <v>1301</v>
      </c>
      <c r="K426" s="88">
        <v>8709.5</v>
      </c>
      <c r="L426" s="88" t="s">
        <v>347</v>
      </c>
      <c r="M426" s="89" t="s">
        <v>293</v>
      </c>
      <c r="N426" s="89"/>
      <c r="O426" s="90" t="s">
        <v>411</v>
      </c>
      <c r="P426" s="90" t="s">
        <v>1302</v>
      </c>
    </row>
    <row r="427" spans="1:16" x14ac:dyDescent="0.2">
      <c r="A427" s="34" t="str">
        <f t="shared" si="36"/>
        <v> BBS 96 </v>
      </c>
      <c r="B427" s="12" t="str">
        <f t="shared" si="37"/>
        <v>I</v>
      </c>
      <c r="C427" s="34">
        <f t="shared" si="38"/>
        <v>48096.387000000002</v>
      </c>
      <c r="D427" t="str">
        <f t="shared" si="39"/>
        <v>vis</v>
      </c>
      <c r="E427">
        <f>VLOOKUP(C427,Active!C$21:E$958,3,FALSE)</f>
        <v>8741.0464059636488</v>
      </c>
      <c r="F427" s="12" t="s">
        <v>277</v>
      </c>
      <c r="G427" t="str">
        <f t="shared" si="40"/>
        <v>48096.387</v>
      </c>
      <c r="H427" s="34">
        <f t="shared" si="41"/>
        <v>8741</v>
      </c>
      <c r="I427" s="88" t="s">
        <v>1303</v>
      </c>
      <c r="J427" s="89" t="s">
        <v>1304</v>
      </c>
      <c r="K427" s="88">
        <v>8741</v>
      </c>
      <c r="L427" s="88" t="s">
        <v>1250</v>
      </c>
      <c r="M427" s="89" t="s">
        <v>293</v>
      </c>
      <c r="N427" s="89"/>
      <c r="O427" s="90" t="s">
        <v>321</v>
      </c>
      <c r="P427" s="90" t="s">
        <v>1302</v>
      </c>
    </row>
    <row r="428" spans="1:16" x14ac:dyDescent="0.2">
      <c r="A428" s="34" t="str">
        <f t="shared" si="36"/>
        <v> BBS 96 </v>
      </c>
      <c r="B428" s="12" t="str">
        <f t="shared" si="37"/>
        <v>I</v>
      </c>
      <c r="C428" s="34">
        <f t="shared" si="38"/>
        <v>48107.411</v>
      </c>
      <c r="D428" t="str">
        <f t="shared" si="39"/>
        <v>vis</v>
      </c>
      <c r="E428">
        <f>VLOOKUP(C428,Active!C$21:E$958,3,FALSE)</f>
        <v>8773.0192936045878</v>
      </c>
      <c r="F428" s="12" t="s">
        <v>277</v>
      </c>
      <c r="G428" t="str">
        <f t="shared" si="40"/>
        <v>48107.411</v>
      </c>
      <c r="H428" s="34">
        <f t="shared" si="41"/>
        <v>8773</v>
      </c>
      <c r="I428" s="88" t="s">
        <v>1305</v>
      </c>
      <c r="J428" s="89" t="s">
        <v>1306</v>
      </c>
      <c r="K428" s="88">
        <v>8773</v>
      </c>
      <c r="L428" s="88" t="s">
        <v>286</v>
      </c>
      <c r="M428" s="89" t="s">
        <v>281</v>
      </c>
      <c r="N428" s="89" t="s">
        <v>50</v>
      </c>
      <c r="O428" s="90" t="s">
        <v>1253</v>
      </c>
      <c r="P428" s="90" t="s">
        <v>1302</v>
      </c>
    </row>
    <row r="429" spans="1:16" x14ac:dyDescent="0.2">
      <c r="A429" s="34" t="str">
        <f t="shared" si="36"/>
        <v> BBS 98 </v>
      </c>
      <c r="B429" s="12" t="str">
        <f t="shared" si="37"/>
        <v>I</v>
      </c>
      <c r="C429" s="34">
        <f t="shared" si="38"/>
        <v>48438.417999999998</v>
      </c>
      <c r="D429" t="str">
        <f t="shared" si="39"/>
        <v>vis</v>
      </c>
      <c r="E429">
        <f>VLOOKUP(C429,Active!C$21:E$958,3,FALSE)</f>
        <v>9733.0383084237983</v>
      </c>
      <c r="F429" s="12" t="s">
        <v>277</v>
      </c>
      <c r="G429" t="str">
        <f t="shared" si="40"/>
        <v>48438.418</v>
      </c>
      <c r="H429" s="34">
        <f t="shared" si="41"/>
        <v>9733</v>
      </c>
      <c r="I429" s="88" t="s">
        <v>1307</v>
      </c>
      <c r="J429" s="89" t="s">
        <v>1308</v>
      </c>
      <c r="K429" s="88">
        <v>9733</v>
      </c>
      <c r="L429" s="88" t="s">
        <v>473</v>
      </c>
      <c r="M429" s="89" t="s">
        <v>293</v>
      </c>
      <c r="N429" s="89"/>
      <c r="O429" s="90" t="s">
        <v>411</v>
      </c>
      <c r="P429" s="90" t="s">
        <v>1309</v>
      </c>
    </row>
    <row r="430" spans="1:16" x14ac:dyDescent="0.2">
      <c r="A430" s="34" t="str">
        <f t="shared" si="36"/>
        <v> BBS 98 </v>
      </c>
      <c r="B430" s="12" t="str">
        <f t="shared" si="37"/>
        <v>I</v>
      </c>
      <c r="C430" s="34">
        <f t="shared" si="38"/>
        <v>48449.459000000003</v>
      </c>
      <c r="D430" t="str">
        <f t="shared" si="39"/>
        <v>vis</v>
      </c>
      <c r="E430">
        <f>VLOOKUP(C430,Active!C$21:E$958,3,FALSE)</f>
        <v>9765.0605011345979</v>
      </c>
      <c r="F430" s="12" t="s">
        <v>277</v>
      </c>
      <c r="G430" t="str">
        <f t="shared" si="40"/>
        <v>48449.459</v>
      </c>
      <c r="H430" s="34">
        <f t="shared" si="41"/>
        <v>9765</v>
      </c>
      <c r="I430" s="88" t="s">
        <v>1310</v>
      </c>
      <c r="J430" s="89" t="s">
        <v>1311</v>
      </c>
      <c r="K430" s="88">
        <v>9765</v>
      </c>
      <c r="L430" s="88" t="s">
        <v>1312</v>
      </c>
      <c r="M430" s="89" t="s">
        <v>293</v>
      </c>
      <c r="N430" s="89"/>
      <c r="O430" s="90" t="s">
        <v>411</v>
      </c>
      <c r="P430" s="90" t="s">
        <v>1309</v>
      </c>
    </row>
    <row r="431" spans="1:16" x14ac:dyDescent="0.2">
      <c r="A431" s="34" t="str">
        <f t="shared" si="36"/>
        <v> BBS 98 </v>
      </c>
      <c r="B431" s="12" t="str">
        <f t="shared" si="37"/>
        <v>I</v>
      </c>
      <c r="C431" s="34">
        <f t="shared" si="38"/>
        <v>48469.459000000003</v>
      </c>
      <c r="D431" t="str">
        <f t="shared" si="39"/>
        <v>vis</v>
      </c>
      <c r="E431">
        <f>VLOOKUP(C431,Active!C$21:E$958,3,FALSE)</f>
        <v>9823.0664656501031</v>
      </c>
      <c r="F431" s="12" t="s">
        <v>277</v>
      </c>
      <c r="G431" t="str">
        <f t="shared" si="40"/>
        <v>48469.459</v>
      </c>
      <c r="H431" s="34">
        <f t="shared" si="41"/>
        <v>9823</v>
      </c>
      <c r="I431" s="88" t="s">
        <v>1313</v>
      </c>
      <c r="J431" s="89" t="s">
        <v>1314</v>
      </c>
      <c r="K431" s="88">
        <v>9823</v>
      </c>
      <c r="L431" s="88" t="s">
        <v>1315</v>
      </c>
      <c r="M431" s="89" t="s">
        <v>293</v>
      </c>
      <c r="N431" s="89"/>
      <c r="O431" s="90" t="s">
        <v>321</v>
      </c>
      <c r="P431" s="90" t="s">
        <v>1309</v>
      </c>
    </row>
    <row r="432" spans="1:16" x14ac:dyDescent="0.2">
      <c r="A432" s="34" t="str">
        <f t="shared" si="36"/>
        <v> BBS 99 </v>
      </c>
      <c r="B432" s="12" t="str">
        <f t="shared" si="37"/>
        <v>II</v>
      </c>
      <c r="C432" s="34">
        <f t="shared" si="38"/>
        <v>48521.34</v>
      </c>
      <c r="D432" t="str">
        <f t="shared" si="39"/>
        <v>vis</v>
      </c>
      <c r="E432">
        <f>VLOOKUP(C432,Active!C$21:E$958,3,FALSE)</f>
        <v>9973.5368379015363</v>
      </c>
      <c r="F432" s="12" t="s">
        <v>277</v>
      </c>
      <c r="G432" t="str">
        <f t="shared" si="40"/>
        <v>48521.340</v>
      </c>
      <c r="H432" s="34">
        <f t="shared" si="41"/>
        <v>9973.5</v>
      </c>
      <c r="I432" s="88" t="s">
        <v>1316</v>
      </c>
      <c r="J432" s="89" t="s">
        <v>1317</v>
      </c>
      <c r="K432" s="88">
        <v>9973.5</v>
      </c>
      <c r="L432" s="88" t="s">
        <v>473</v>
      </c>
      <c r="M432" s="89" t="s">
        <v>281</v>
      </c>
      <c r="N432" s="89" t="s">
        <v>50</v>
      </c>
      <c r="O432" s="90" t="s">
        <v>1253</v>
      </c>
      <c r="P432" s="90" t="s">
        <v>1318</v>
      </c>
    </row>
    <row r="433" spans="1:16" x14ac:dyDescent="0.2">
      <c r="A433" s="34" t="str">
        <f t="shared" si="36"/>
        <v> BBS 99 </v>
      </c>
      <c r="B433" s="12" t="str">
        <f t="shared" si="37"/>
        <v>I</v>
      </c>
      <c r="C433" s="34">
        <f t="shared" si="38"/>
        <v>48543.211000000003</v>
      </c>
      <c r="D433" t="str">
        <f t="shared" si="39"/>
        <v>vis</v>
      </c>
      <c r="E433">
        <f>VLOOKUP(C433,Active!C$21:E$958,3,FALSE)</f>
        <v>10036.969260397487</v>
      </c>
      <c r="F433" s="12" t="s">
        <v>277</v>
      </c>
      <c r="G433" t="str">
        <f t="shared" si="40"/>
        <v>48543.211</v>
      </c>
      <c r="H433" s="34">
        <f t="shared" si="41"/>
        <v>10037</v>
      </c>
      <c r="I433" s="88" t="s">
        <v>1319</v>
      </c>
      <c r="J433" s="89" t="s">
        <v>1320</v>
      </c>
      <c r="K433" s="88">
        <v>10037</v>
      </c>
      <c r="L433" s="88" t="s">
        <v>1124</v>
      </c>
      <c r="M433" s="89" t="s">
        <v>293</v>
      </c>
      <c r="N433" s="89"/>
      <c r="O433" s="90" t="s">
        <v>321</v>
      </c>
      <c r="P433" s="90" t="s">
        <v>1318</v>
      </c>
    </row>
    <row r="434" spans="1:16" x14ac:dyDescent="0.2">
      <c r="A434" s="34" t="str">
        <f t="shared" si="36"/>
        <v> BBS 100 </v>
      </c>
      <c r="B434" s="12" t="str">
        <f t="shared" si="37"/>
        <v>II</v>
      </c>
      <c r="C434" s="34">
        <f t="shared" si="38"/>
        <v>48691.659</v>
      </c>
      <c r="D434" t="str">
        <f t="shared" si="39"/>
        <v>vis</v>
      </c>
      <c r="E434">
        <f>VLOOKUP(C434,Active!C$21:E$958,3,FALSE)</f>
        <v>10467.512731417375</v>
      </c>
      <c r="F434" s="12" t="s">
        <v>277</v>
      </c>
      <c r="G434" t="str">
        <f t="shared" si="40"/>
        <v>48691.659</v>
      </c>
      <c r="H434" s="34">
        <f t="shared" si="41"/>
        <v>10467.5</v>
      </c>
      <c r="I434" s="88" t="s">
        <v>1321</v>
      </c>
      <c r="J434" s="89" t="s">
        <v>1322</v>
      </c>
      <c r="K434" s="88">
        <v>10467.5</v>
      </c>
      <c r="L434" s="88" t="s">
        <v>314</v>
      </c>
      <c r="M434" s="89" t="s">
        <v>293</v>
      </c>
      <c r="N434" s="89"/>
      <c r="O434" s="90" t="s">
        <v>321</v>
      </c>
      <c r="P434" s="90" t="s">
        <v>1323</v>
      </c>
    </row>
    <row r="435" spans="1:16" x14ac:dyDescent="0.2">
      <c r="A435" s="34" t="str">
        <f t="shared" si="36"/>
        <v> BBS 101 </v>
      </c>
      <c r="B435" s="12" t="str">
        <f t="shared" si="37"/>
        <v>I</v>
      </c>
      <c r="C435" s="34">
        <f t="shared" si="38"/>
        <v>48768.39</v>
      </c>
      <c r="D435" t="str">
        <f t="shared" si="39"/>
        <v>vis</v>
      </c>
      <c r="E435">
        <f>VLOOKUP(C435,Active!C$21:E$958,3,FALSE)</f>
        <v>10690.055514579341</v>
      </c>
      <c r="F435" s="12" t="s">
        <v>277</v>
      </c>
      <c r="G435" t="str">
        <f t="shared" si="40"/>
        <v>48768.390</v>
      </c>
      <c r="H435" s="34">
        <f t="shared" si="41"/>
        <v>10690</v>
      </c>
      <c r="I435" s="88" t="s">
        <v>1324</v>
      </c>
      <c r="J435" s="89" t="s">
        <v>1325</v>
      </c>
      <c r="K435" s="88">
        <v>10690</v>
      </c>
      <c r="L435" s="88" t="s">
        <v>1237</v>
      </c>
      <c r="M435" s="89" t="s">
        <v>293</v>
      </c>
      <c r="N435" s="89"/>
      <c r="O435" s="90" t="s">
        <v>411</v>
      </c>
      <c r="P435" s="90" t="s">
        <v>1326</v>
      </c>
    </row>
    <row r="436" spans="1:16" x14ac:dyDescent="0.2">
      <c r="A436" s="34" t="str">
        <f t="shared" si="36"/>
        <v> BBS 101 </v>
      </c>
      <c r="B436" s="12" t="str">
        <f t="shared" si="37"/>
        <v>I</v>
      </c>
      <c r="C436" s="34">
        <f t="shared" si="38"/>
        <v>48780.438000000002</v>
      </c>
      <c r="D436" t="str">
        <f t="shared" si="39"/>
        <v>vis</v>
      </c>
      <c r="E436">
        <f>VLOOKUP(C436,Active!C$21:E$958,3,FALSE)</f>
        <v>10724.99830760349</v>
      </c>
      <c r="F436" s="12" t="s">
        <v>277</v>
      </c>
      <c r="G436" t="str">
        <f t="shared" si="40"/>
        <v>48780.438</v>
      </c>
      <c r="H436" s="34">
        <f t="shared" si="41"/>
        <v>10725</v>
      </c>
      <c r="I436" s="88" t="s">
        <v>1327</v>
      </c>
      <c r="J436" s="89" t="s">
        <v>1328</v>
      </c>
      <c r="K436" s="88">
        <v>10725</v>
      </c>
      <c r="L436" s="88" t="s">
        <v>280</v>
      </c>
      <c r="M436" s="89" t="s">
        <v>293</v>
      </c>
      <c r="N436" s="89"/>
      <c r="O436" s="90" t="s">
        <v>411</v>
      </c>
      <c r="P436" s="90" t="s">
        <v>1326</v>
      </c>
    </row>
    <row r="437" spans="1:16" x14ac:dyDescent="0.2">
      <c r="A437" s="34" t="str">
        <f t="shared" si="36"/>
        <v> BBS 101 </v>
      </c>
      <c r="B437" s="12" t="str">
        <f t="shared" si="37"/>
        <v>I</v>
      </c>
      <c r="C437" s="34">
        <f t="shared" si="38"/>
        <v>48783.55</v>
      </c>
      <c r="D437" t="str">
        <f t="shared" si="39"/>
        <v>vis</v>
      </c>
      <c r="E437">
        <f>VLOOKUP(C437,Active!C$21:E$958,3,FALSE)</f>
        <v>10734.024035682105</v>
      </c>
      <c r="F437" s="12" t="s">
        <v>277</v>
      </c>
      <c r="G437" t="str">
        <f t="shared" si="40"/>
        <v>48783.550</v>
      </c>
      <c r="H437" s="34">
        <f t="shared" si="41"/>
        <v>10734</v>
      </c>
      <c r="I437" s="88" t="s">
        <v>1329</v>
      </c>
      <c r="J437" s="89" t="s">
        <v>1330</v>
      </c>
      <c r="K437" s="88">
        <v>10734</v>
      </c>
      <c r="L437" s="88" t="s">
        <v>347</v>
      </c>
      <c r="M437" s="89" t="s">
        <v>293</v>
      </c>
      <c r="N437" s="89"/>
      <c r="O437" s="90" t="s">
        <v>321</v>
      </c>
      <c r="P437" s="90" t="s">
        <v>1326</v>
      </c>
    </row>
    <row r="438" spans="1:16" x14ac:dyDescent="0.2">
      <c r="A438" s="34" t="str">
        <f t="shared" si="36"/>
        <v> BBS 101 </v>
      </c>
      <c r="B438" s="12" t="str">
        <f t="shared" si="37"/>
        <v>I</v>
      </c>
      <c r="C438" s="34">
        <f t="shared" si="38"/>
        <v>48788.38</v>
      </c>
      <c r="D438" t="str">
        <f t="shared" si="39"/>
        <v>vis</v>
      </c>
      <c r="E438">
        <f>VLOOKUP(C438,Active!C$21:E$958,3,FALSE)</f>
        <v>10748.032476112585</v>
      </c>
      <c r="F438" s="12" t="s">
        <v>277</v>
      </c>
      <c r="G438" t="str">
        <f t="shared" si="40"/>
        <v>48788.380</v>
      </c>
      <c r="H438" s="34">
        <f t="shared" si="41"/>
        <v>10748</v>
      </c>
      <c r="I438" s="88" t="s">
        <v>1331</v>
      </c>
      <c r="J438" s="89" t="s">
        <v>1332</v>
      </c>
      <c r="K438" s="88">
        <v>10748</v>
      </c>
      <c r="L438" s="88" t="s">
        <v>450</v>
      </c>
      <c r="M438" s="89" t="s">
        <v>293</v>
      </c>
      <c r="N438" s="89"/>
      <c r="O438" s="90" t="s">
        <v>411</v>
      </c>
      <c r="P438" s="90" t="s">
        <v>1326</v>
      </c>
    </row>
    <row r="439" spans="1:16" x14ac:dyDescent="0.2">
      <c r="A439" s="34" t="str">
        <f t="shared" si="36"/>
        <v> BBS 102 </v>
      </c>
      <c r="B439" s="12" t="str">
        <f t="shared" si="37"/>
        <v>I</v>
      </c>
      <c r="C439" s="34">
        <f t="shared" si="38"/>
        <v>48840.453000000001</v>
      </c>
      <c r="D439" t="str">
        <f t="shared" si="39"/>
        <v>vis</v>
      </c>
      <c r="E439">
        <f>VLOOKUP(C439,Active!C$21:E$958,3,FALSE)</f>
        <v>10899.059705623395</v>
      </c>
      <c r="F439" s="12" t="s">
        <v>277</v>
      </c>
      <c r="G439" t="str">
        <f t="shared" si="40"/>
        <v>48840.453</v>
      </c>
      <c r="H439" s="34">
        <f t="shared" si="41"/>
        <v>10899</v>
      </c>
      <c r="I439" s="88" t="s">
        <v>1333</v>
      </c>
      <c r="J439" s="89" t="s">
        <v>1334</v>
      </c>
      <c r="K439" s="88">
        <v>10899</v>
      </c>
      <c r="L439" s="88" t="s">
        <v>1312</v>
      </c>
      <c r="M439" s="89" t="s">
        <v>293</v>
      </c>
      <c r="N439" s="89"/>
      <c r="O439" s="90" t="s">
        <v>411</v>
      </c>
      <c r="P439" s="90" t="s">
        <v>1335</v>
      </c>
    </row>
    <row r="440" spans="1:16" x14ac:dyDescent="0.2">
      <c r="A440" s="34" t="str">
        <f t="shared" si="36"/>
        <v> BBS 103 </v>
      </c>
      <c r="B440" s="12" t="str">
        <f t="shared" si="37"/>
        <v>II</v>
      </c>
      <c r="C440" s="34">
        <f t="shared" si="38"/>
        <v>49043.7</v>
      </c>
      <c r="D440" t="str">
        <f t="shared" si="39"/>
        <v>vis</v>
      </c>
      <c r="E440">
        <f>VLOOKUP(C440,Active!C$21:E$958,3,FALSE)</f>
        <v>11488.536619117542</v>
      </c>
      <c r="F440" s="12" t="s">
        <v>277</v>
      </c>
      <c r="G440" t="str">
        <f t="shared" si="40"/>
        <v>49043.700</v>
      </c>
      <c r="H440" s="34">
        <f t="shared" si="41"/>
        <v>11488.5</v>
      </c>
      <c r="I440" s="88" t="s">
        <v>1336</v>
      </c>
      <c r="J440" s="89" t="s">
        <v>1337</v>
      </c>
      <c r="K440" s="88">
        <v>11488.5</v>
      </c>
      <c r="L440" s="88" t="s">
        <v>473</v>
      </c>
      <c r="M440" s="89" t="s">
        <v>293</v>
      </c>
      <c r="N440" s="89"/>
      <c r="O440" s="90" t="s">
        <v>321</v>
      </c>
      <c r="P440" s="90" t="s">
        <v>1338</v>
      </c>
    </row>
    <row r="441" spans="1:16" x14ac:dyDescent="0.2">
      <c r="A441" s="34" t="str">
        <f t="shared" si="36"/>
        <v> BBS 104 </v>
      </c>
      <c r="B441" s="12" t="str">
        <f t="shared" si="37"/>
        <v>I</v>
      </c>
      <c r="C441" s="34">
        <f t="shared" si="38"/>
        <v>49130.417000000001</v>
      </c>
      <c r="D441" t="str">
        <f t="shared" si="39"/>
        <v>vis</v>
      </c>
      <c r="E441">
        <f>VLOOKUP(C441,Active!C$21:E$958,3,FALSE)</f>
        <v>11740.041780362113</v>
      </c>
      <c r="F441" s="12" t="s">
        <v>277</v>
      </c>
      <c r="G441" t="str">
        <f t="shared" si="40"/>
        <v>49130.417</v>
      </c>
      <c r="H441" s="34">
        <f t="shared" si="41"/>
        <v>11740</v>
      </c>
      <c r="I441" s="88" t="s">
        <v>1339</v>
      </c>
      <c r="J441" s="89" t="s">
        <v>1340</v>
      </c>
      <c r="K441" s="88">
        <v>11740</v>
      </c>
      <c r="L441" s="88" t="s">
        <v>1039</v>
      </c>
      <c r="M441" s="89" t="s">
        <v>293</v>
      </c>
      <c r="N441" s="89"/>
      <c r="O441" s="90" t="s">
        <v>411</v>
      </c>
      <c r="P441" s="90" t="s">
        <v>1341</v>
      </c>
    </row>
    <row r="442" spans="1:16" x14ac:dyDescent="0.2">
      <c r="A442" s="34" t="str">
        <f t="shared" si="36"/>
        <v> BBS 104 </v>
      </c>
      <c r="B442" s="12" t="str">
        <f t="shared" si="37"/>
        <v>I</v>
      </c>
      <c r="C442" s="34">
        <f t="shared" si="38"/>
        <v>49145.588000000003</v>
      </c>
      <c r="D442" t="str">
        <f t="shared" si="39"/>
        <v>vis</v>
      </c>
      <c r="E442">
        <f>VLOOKUP(C442,Active!C$21:E$958,3,FALSE)</f>
        <v>11784.042204745358</v>
      </c>
      <c r="F442" s="12" t="s">
        <v>277</v>
      </c>
      <c r="G442" t="str">
        <f t="shared" si="40"/>
        <v>49145.588</v>
      </c>
      <c r="H442" s="34">
        <f t="shared" si="41"/>
        <v>11784</v>
      </c>
      <c r="I442" s="88" t="s">
        <v>1342</v>
      </c>
      <c r="J442" s="89" t="s">
        <v>1343</v>
      </c>
      <c r="K442" s="88">
        <v>11784</v>
      </c>
      <c r="L442" s="88" t="s">
        <v>1168</v>
      </c>
      <c r="M442" s="89" t="s">
        <v>293</v>
      </c>
      <c r="N442" s="89"/>
      <c r="O442" s="90" t="s">
        <v>321</v>
      </c>
      <c r="P442" s="90" t="s">
        <v>1341</v>
      </c>
    </row>
    <row r="443" spans="1:16" x14ac:dyDescent="0.2">
      <c r="A443" s="34" t="str">
        <f t="shared" si="36"/>
        <v> BBS 105 </v>
      </c>
      <c r="B443" s="12" t="str">
        <f t="shared" si="37"/>
        <v>I</v>
      </c>
      <c r="C443" s="34">
        <f t="shared" si="38"/>
        <v>49211.447999999997</v>
      </c>
      <c r="D443" t="str">
        <f t="shared" si="39"/>
        <v>vis</v>
      </c>
      <c r="E443">
        <f>VLOOKUP(C443,Active!C$21:E$958,3,FALSE)</f>
        <v>11975.055845894902</v>
      </c>
      <c r="F443" s="12" t="s">
        <v>277</v>
      </c>
      <c r="G443" t="str">
        <f t="shared" si="40"/>
        <v>49211.448</v>
      </c>
      <c r="H443" s="34">
        <f t="shared" si="41"/>
        <v>11975</v>
      </c>
      <c r="I443" s="88" t="s">
        <v>1344</v>
      </c>
      <c r="J443" s="89" t="s">
        <v>1345</v>
      </c>
      <c r="K443" s="88">
        <v>11975</v>
      </c>
      <c r="L443" s="88" t="s">
        <v>1237</v>
      </c>
      <c r="M443" s="89" t="s">
        <v>293</v>
      </c>
      <c r="N443" s="89"/>
      <c r="O443" s="90" t="s">
        <v>411</v>
      </c>
      <c r="P443" s="90" t="s">
        <v>1346</v>
      </c>
    </row>
    <row r="444" spans="1:16" x14ac:dyDescent="0.2">
      <c r="A444" s="34" t="str">
        <f t="shared" si="36"/>
        <v> BBS 105 </v>
      </c>
      <c r="B444" s="12" t="str">
        <f t="shared" si="37"/>
        <v>I</v>
      </c>
      <c r="C444" s="34">
        <f t="shared" si="38"/>
        <v>49229.364000000001</v>
      </c>
      <c r="D444" t="str">
        <f t="shared" si="39"/>
        <v>vis</v>
      </c>
      <c r="E444">
        <f>VLOOKUP(C444,Active!C$21:E$958,3,FALSE)</f>
        <v>12027.017588907906</v>
      </c>
      <c r="F444" s="12" t="s">
        <v>277</v>
      </c>
      <c r="G444" t="str">
        <f t="shared" si="40"/>
        <v>49229.364</v>
      </c>
      <c r="H444" s="34">
        <f t="shared" si="41"/>
        <v>12027</v>
      </c>
      <c r="I444" s="88" t="s">
        <v>1347</v>
      </c>
      <c r="J444" s="89" t="s">
        <v>1348</v>
      </c>
      <c r="K444" s="88">
        <v>12027</v>
      </c>
      <c r="L444" s="88" t="s">
        <v>410</v>
      </c>
      <c r="M444" s="89" t="s">
        <v>293</v>
      </c>
      <c r="N444" s="89"/>
      <c r="O444" s="90" t="s">
        <v>411</v>
      </c>
      <c r="P444" s="90" t="s">
        <v>1346</v>
      </c>
    </row>
    <row r="445" spans="1:16" x14ac:dyDescent="0.2">
      <c r="A445" s="34" t="str">
        <f t="shared" si="36"/>
        <v> BBS 106 </v>
      </c>
      <c r="B445" s="12" t="str">
        <f t="shared" si="37"/>
        <v>II</v>
      </c>
      <c r="C445" s="34">
        <f t="shared" si="38"/>
        <v>49375.732000000004</v>
      </c>
      <c r="D445" t="str">
        <f t="shared" si="39"/>
        <v>vis</v>
      </c>
      <c r="E445">
        <f>VLOOKUP(C445,Active!C$21:E$958,3,FALSE)</f>
        <v>12451.528439618196</v>
      </c>
      <c r="F445" s="12" t="s">
        <v>277</v>
      </c>
      <c r="G445" t="str">
        <f t="shared" si="40"/>
        <v>49375.732</v>
      </c>
      <c r="H445" s="34">
        <f t="shared" si="41"/>
        <v>12451.5</v>
      </c>
      <c r="I445" s="88" t="s">
        <v>1349</v>
      </c>
      <c r="J445" s="89" t="s">
        <v>1350</v>
      </c>
      <c r="K445" s="88">
        <v>12451.5</v>
      </c>
      <c r="L445" s="88" t="s">
        <v>330</v>
      </c>
      <c r="M445" s="89" t="s">
        <v>293</v>
      </c>
      <c r="N445" s="89"/>
      <c r="O445" s="90" t="s">
        <v>321</v>
      </c>
      <c r="P445" s="90" t="s">
        <v>1351</v>
      </c>
    </row>
    <row r="446" spans="1:16" x14ac:dyDescent="0.2">
      <c r="A446" s="34" t="str">
        <f t="shared" si="36"/>
        <v> BBS 107 </v>
      </c>
      <c r="B446" s="12" t="str">
        <f t="shared" si="37"/>
        <v>I</v>
      </c>
      <c r="C446" s="34">
        <f t="shared" si="38"/>
        <v>49522.446000000004</v>
      </c>
      <c r="D446" t="str">
        <f t="shared" si="39"/>
        <v>vis</v>
      </c>
      <c r="E446">
        <f>VLOOKUP(C446,Active!C$21:E$958,3,FALSE)</f>
        <v>12877.042793514598</v>
      </c>
      <c r="F446" s="12" t="s">
        <v>277</v>
      </c>
      <c r="G446" t="str">
        <f t="shared" si="40"/>
        <v>49522.446</v>
      </c>
      <c r="H446" s="34">
        <f t="shared" si="41"/>
        <v>12877</v>
      </c>
      <c r="I446" s="88" t="s">
        <v>1352</v>
      </c>
      <c r="J446" s="89" t="s">
        <v>1353</v>
      </c>
      <c r="K446" s="88">
        <v>12877</v>
      </c>
      <c r="L446" s="88" t="s">
        <v>1168</v>
      </c>
      <c r="M446" s="89" t="s">
        <v>293</v>
      </c>
      <c r="N446" s="89"/>
      <c r="O446" s="90" t="s">
        <v>411</v>
      </c>
      <c r="P446" s="90" t="s">
        <v>1354</v>
      </c>
    </row>
    <row r="447" spans="1:16" x14ac:dyDescent="0.2">
      <c r="A447" s="34" t="str">
        <f t="shared" si="36"/>
        <v> BBS 107 </v>
      </c>
      <c r="B447" s="12" t="str">
        <f t="shared" si="37"/>
        <v>I</v>
      </c>
      <c r="C447" s="34">
        <f t="shared" si="38"/>
        <v>49561.406999999999</v>
      </c>
      <c r="D447" t="str">
        <f t="shared" si="39"/>
        <v>vis</v>
      </c>
      <c r="E447">
        <f>VLOOKUP(C447,Active!C$21:E$958,3,FALSE)</f>
        <v>12990.041312689018</v>
      </c>
      <c r="F447" s="12" t="s">
        <v>277</v>
      </c>
      <c r="G447" t="str">
        <f t="shared" si="40"/>
        <v>49561.407</v>
      </c>
      <c r="H447" s="34">
        <f t="shared" si="41"/>
        <v>12990</v>
      </c>
      <c r="I447" s="88" t="s">
        <v>1355</v>
      </c>
      <c r="J447" s="89" t="s">
        <v>1356</v>
      </c>
      <c r="K447" s="88">
        <v>12990</v>
      </c>
      <c r="L447" s="88" t="s">
        <v>1039</v>
      </c>
      <c r="M447" s="89" t="s">
        <v>293</v>
      </c>
      <c r="N447" s="89"/>
      <c r="O447" s="90" t="s">
        <v>411</v>
      </c>
      <c r="P447" s="90" t="s">
        <v>1354</v>
      </c>
    </row>
    <row r="448" spans="1:16" x14ac:dyDescent="0.2">
      <c r="A448" s="34" t="str">
        <f t="shared" si="36"/>
        <v> BBS 107 </v>
      </c>
      <c r="B448" s="12" t="str">
        <f t="shared" si="37"/>
        <v>I</v>
      </c>
      <c r="C448" s="34">
        <f t="shared" si="38"/>
        <v>49580.372000000003</v>
      </c>
      <c r="D448" t="str">
        <f t="shared" si="39"/>
        <v>vis</v>
      </c>
      <c r="E448">
        <f>VLOOKUP(C448,Active!C$21:E$958,3,FALSE)</f>
        <v>13045.045468540859</v>
      </c>
      <c r="F448" s="12" t="s">
        <v>277</v>
      </c>
      <c r="G448" t="str">
        <f t="shared" si="40"/>
        <v>49580.372</v>
      </c>
      <c r="H448" s="34">
        <f t="shared" si="41"/>
        <v>13045</v>
      </c>
      <c r="I448" s="88" t="s">
        <v>1357</v>
      </c>
      <c r="J448" s="89" t="s">
        <v>1358</v>
      </c>
      <c r="K448" s="88">
        <v>13045</v>
      </c>
      <c r="L448" s="88" t="s">
        <v>1250</v>
      </c>
      <c r="M448" s="89" t="s">
        <v>293</v>
      </c>
      <c r="N448" s="89"/>
      <c r="O448" s="90" t="s">
        <v>411</v>
      </c>
      <c r="P448" s="90" t="s">
        <v>1354</v>
      </c>
    </row>
    <row r="449" spans="1:16" x14ac:dyDescent="0.2">
      <c r="A449" s="34" t="str">
        <f t="shared" si="36"/>
        <v> BBS 107 </v>
      </c>
      <c r="B449" s="12" t="str">
        <f t="shared" si="37"/>
        <v>I</v>
      </c>
      <c r="C449" s="34">
        <f t="shared" si="38"/>
        <v>49600.364000000001</v>
      </c>
      <c r="D449" t="str">
        <f t="shared" si="39"/>
        <v>vis</v>
      </c>
      <c r="E449">
        <f>VLOOKUP(C449,Active!C$21:E$958,3,FALSE)</f>
        <v>13103.028230670554</v>
      </c>
      <c r="F449" s="12" t="s">
        <v>277</v>
      </c>
      <c r="G449" t="str">
        <f t="shared" si="40"/>
        <v>49600.364</v>
      </c>
      <c r="H449" s="34">
        <f t="shared" si="41"/>
        <v>13103</v>
      </c>
      <c r="I449" s="88" t="s">
        <v>1359</v>
      </c>
      <c r="J449" s="89" t="s">
        <v>1360</v>
      </c>
      <c r="K449" s="88">
        <v>13103</v>
      </c>
      <c r="L449" s="88" t="s">
        <v>330</v>
      </c>
      <c r="M449" s="89" t="s">
        <v>293</v>
      </c>
      <c r="N449" s="89"/>
      <c r="O449" s="90" t="s">
        <v>411</v>
      </c>
      <c r="P449" s="90" t="s">
        <v>1354</v>
      </c>
    </row>
    <row r="450" spans="1:16" x14ac:dyDescent="0.2">
      <c r="A450" s="34" t="str">
        <f t="shared" si="36"/>
        <v> BBS 108 </v>
      </c>
      <c r="B450" s="12" t="str">
        <f t="shared" si="37"/>
        <v>I</v>
      </c>
      <c r="C450" s="34">
        <f t="shared" si="38"/>
        <v>49648.288999999997</v>
      </c>
      <c r="D450" t="str">
        <f t="shared" si="39"/>
        <v>vis</v>
      </c>
      <c r="E450">
        <f>VLOOKUP(C450,Active!C$21:E$958,3,FALSE)</f>
        <v>13242.025023140824</v>
      </c>
      <c r="F450" s="12" t="s">
        <v>277</v>
      </c>
      <c r="G450" t="str">
        <f t="shared" si="40"/>
        <v>49648.289</v>
      </c>
      <c r="H450" s="34">
        <f t="shared" si="41"/>
        <v>13242</v>
      </c>
      <c r="I450" s="88" t="s">
        <v>1361</v>
      </c>
      <c r="J450" s="89" t="s">
        <v>1362</v>
      </c>
      <c r="K450" s="88">
        <v>13242</v>
      </c>
      <c r="L450" s="88" t="s">
        <v>401</v>
      </c>
      <c r="M450" s="89" t="s">
        <v>293</v>
      </c>
      <c r="N450" s="89"/>
      <c r="O450" s="90" t="s">
        <v>321</v>
      </c>
      <c r="P450" s="90" t="s">
        <v>1363</v>
      </c>
    </row>
    <row r="451" spans="1:16" x14ac:dyDescent="0.2">
      <c r="A451" s="34" t="str">
        <f t="shared" si="36"/>
        <v>BAVM 90 </v>
      </c>
      <c r="B451" s="12" t="str">
        <f t="shared" si="37"/>
        <v>I</v>
      </c>
      <c r="C451" s="34">
        <f t="shared" si="38"/>
        <v>49894.472099999999</v>
      </c>
      <c r="D451" t="str">
        <f t="shared" si="39"/>
        <v>vis</v>
      </c>
      <c r="E451">
        <f>VLOOKUP(C451,Active!C$21:E$958,3,FALSE)</f>
        <v>13956.029431286703</v>
      </c>
      <c r="F451" s="12" t="s">
        <v>277</v>
      </c>
      <c r="G451" t="str">
        <f t="shared" si="40"/>
        <v>49894.4721</v>
      </c>
      <c r="H451" s="34">
        <f t="shared" si="41"/>
        <v>13956</v>
      </c>
      <c r="I451" s="88" t="s">
        <v>1364</v>
      </c>
      <c r="J451" s="89" t="s">
        <v>1365</v>
      </c>
      <c r="K451" s="88">
        <v>13956</v>
      </c>
      <c r="L451" s="88" t="s">
        <v>1366</v>
      </c>
      <c r="M451" s="89" t="s">
        <v>281</v>
      </c>
      <c r="N451" s="89" t="s">
        <v>1367</v>
      </c>
      <c r="O451" s="90" t="s">
        <v>1368</v>
      </c>
      <c r="P451" s="91" t="s">
        <v>1369</v>
      </c>
    </row>
    <row r="452" spans="1:16" x14ac:dyDescent="0.2">
      <c r="A452" s="34" t="str">
        <f t="shared" si="36"/>
        <v> BBS 109 </v>
      </c>
      <c r="B452" s="12" t="str">
        <f t="shared" si="37"/>
        <v>I</v>
      </c>
      <c r="C452" s="34">
        <f t="shared" si="38"/>
        <v>49895.516000000003</v>
      </c>
      <c r="D452" t="str">
        <f t="shared" si="39"/>
        <v>vis</v>
      </c>
      <c r="E452">
        <f>VLOOKUP(C452,Active!C$21:E$958,3,FALSE)</f>
        <v>13959.057052604601</v>
      </c>
      <c r="F452" s="12" t="s">
        <v>277</v>
      </c>
      <c r="G452" t="str">
        <f t="shared" si="40"/>
        <v>49895.516</v>
      </c>
      <c r="H452" s="34">
        <f t="shared" si="41"/>
        <v>13959</v>
      </c>
      <c r="I452" s="88" t="s">
        <v>1370</v>
      </c>
      <c r="J452" s="89" t="s">
        <v>1371</v>
      </c>
      <c r="K452" s="88">
        <v>13959</v>
      </c>
      <c r="L452" s="88" t="s">
        <v>1372</v>
      </c>
      <c r="M452" s="89" t="s">
        <v>293</v>
      </c>
      <c r="N452" s="89"/>
      <c r="O452" s="90" t="s">
        <v>411</v>
      </c>
      <c r="P452" s="90" t="s">
        <v>1373</v>
      </c>
    </row>
    <row r="453" spans="1:16" x14ac:dyDescent="0.2">
      <c r="A453" s="34" t="str">
        <f t="shared" si="36"/>
        <v> BBS 110 </v>
      </c>
      <c r="B453" s="12" t="str">
        <f t="shared" si="37"/>
        <v>I</v>
      </c>
      <c r="C453" s="34">
        <f t="shared" si="38"/>
        <v>49924.466</v>
      </c>
      <c r="D453" t="str">
        <f t="shared" si="39"/>
        <v>vis</v>
      </c>
      <c r="E453">
        <f>VLOOKUP(C453,Active!C$21:E$958,3,FALSE)</f>
        <v>14043.020686240789</v>
      </c>
      <c r="F453" s="12" t="s">
        <v>277</v>
      </c>
      <c r="G453" t="str">
        <f t="shared" si="40"/>
        <v>49924.466</v>
      </c>
      <c r="H453" s="34">
        <f t="shared" si="41"/>
        <v>14043</v>
      </c>
      <c r="I453" s="88" t="s">
        <v>1374</v>
      </c>
      <c r="J453" s="89" t="s">
        <v>1375</v>
      </c>
      <c r="K453" s="88">
        <v>14043</v>
      </c>
      <c r="L453" s="88" t="s">
        <v>286</v>
      </c>
      <c r="M453" s="89" t="s">
        <v>293</v>
      </c>
      <c r="N453" s="89"/>
      <c r="O453" s="90" t="s">
        <v>411</v>
      </c>
      <c r="P453" s="90" t="s">
        <v>1376</v>
      </c>
    </row>
    <row r="454" spans="1:16" x14ac:dyDescent="0.2">
      <c r="A454" s="34" t="str">
        <f t="shared" si="36"/>
        <v> BBS 110 </v>
      </c>
      <c r="B454" s="12" t="str">
        <f t="shared" si="37"/>
        <v>II</v>
      </c>
      <c r="C454" s="34">
        <f t="shared" si="38"/>
        <v>49995.315999999999</v>
      </c>
      <c r="D454" t="str">
        <f t="shared" si="39"/>
        <v>vis</v>
      </c>
      <c r="E454">
        <f>VLOOKUP(C454,Active!C$21:E$958,3,FALSE)</f>
        <v>14248.506815536966</v>
      </c>
      <c r="F454" s="12" t="s">
        <v>277</v>
      </c>
      <c r="G454" t="str">
        <f t="shared" si="40"/>
        <v>49995.316</v>
      </c>
      <c r="H454" s="34">
        <f t="shared" si="41"/>
        <v>14248.5</v>
      </c>
      <c r="I454" s="88" t="s">
        <v>1377</v>
      </c>
      <c r="J454" s="89" t="s">
        <v>1378</v>
      </c>
      <c r="K454" s="88">
        <v>14248.5</v>
      </c>
      <c r="L454" s="88" t="s">
        <v>379</v>
      </c>
      <c r="M454" s="89" t="s">
        <v>293</v>
      </c>
      <c r="N454" s="89"/>
      <c r="O454" s="90" t="s">
        <v>321</v>
      </c>
      <c r="P454" s="90" t="s">
        <v>1376</v>
      </c>
    </row>
    <row r="455" spans="1:16" x14ac:dyDescent="0.2">
      <c r="A455" s="34" t="str">
        <f t="shared" si="36"/>
        <v> BBS 111 </v>
      </c>
      <c r="B455" s="12" t="str">
        <f t="shared" si="37"/>
        <v>II</v>
      </c>
      <c r="C455" s="34">
        <f t="shared" si="38"/>
        <v>50145.648000000001</v>
      </c>
      <c r="D455" t="str">
        <f t="shared" si="39"/>
        <v>vis</v>
      </c>
      <c r="E455">
        <f>VLOOKUP(C455,Active!C$21:E$958,3,FALSE)</f>
        <v>14684.514448414231</v>
      </c>
      <c r="F455" s="12" t="s">
        <v>277</v>
      </c>
      <c r="G455" t="str">
        <f t="shared" si="40"/>
        <v>50145.648</v>
      </c>
      <c r="H455" s="34">
        <f t="shared" si="41"/>
        <v>14684.5</v>
      </c>
      <c r="I455" s="88" t="s">
        <v>1379</v>
      </c>
      <c r="J455" s="89" t="s">
        <v>1380</v>
      </c>
      <c r="K455" s="88">
        <v>14684.5</v>
      </c>
      <c r="L455" s="88" t="s">
        <v>373</v>
      </c>
      <c r="M455" s="89" t="s">
        <v>293</v>
      </c>
      <c r="N455" s="89"/>
      <c r="O455" s="90" t="s">
        <v>321</v>
      </c>
      <c r="P455" s="90" t="s">
        <v>1381</v>
      </c>
    </row>
    <row r="456" spans="1:16" x14ac:dyDescent="0.2">
      <c r="A456" s="34" t="str">
        <f t="shared" si="36"/>
        <v> BBS 112 </v>
      </c>
      <c r="B456" s="12" t="str">
        <f t="shared" si="37"/>
        <v>II</v>
      </c>
      <c r="C456" s="34">
        <f t="shared" si="38"/>
        <v>50232.538</v>
      </c>
      <c r="D456" t="str">
        <f t="shared" si="39"/>
        <v>vis</v>
      </c>
      <c r="E456">
        <f>VLOOKUP(C456,Active!C$21:E$958,3,FALSE)</f>
        <v>14936.521361251847</v>
      </c>
      <c r="F456" s="12" t="s">
        <v>277</v>
      </c>
      <c r="G456" t="str">
        <f t="shared" si="40"/>
        <v>50232.538</v>
      </c>
      <c r="H456" s="34">
        <f t="shared" si="41"/>
        <v>14936.5</v>
      </c>
      <c r="I456" s="88" t="s">
        <v>1382</v>
      </c>
      <c r="J456" s="89" t="s">
        <v>1383</v>
      </c>
      <c r="K456" s="88">
        <v>14936.5</v>
      </c>
      <c r="L456" s="88" t="s">
        <v>286</v>
      </c>
      <c r="M456" s="89" t="s">
        <v>293</v>
      </c>
      <c r="N456" s="89"/>
      <c r="O456" s="90" t="s">
        <v>321</v>
      </c>
      <c r="P456" s="90" t="s">
        <v>1384</v>
      </c>
    </row>
    <row r="457" spans="1:16" x14ac:dyDescent="0.2">
      <c r="A457" s="34" t="str">
        <f t="shared" si="36"/>
        <v> BBS 112 </v>
      </c>
      <c r="B457" s="12" t="str">
        <f t="shared" si="37"/>
        <v>I</v>
      </c>
      <c r="C457" s="34">
        <f t="shared" si="38"/>
        <v>50234.45</v>
      </c>
      <c r="D457" t="str">
        <f t="shared" si="39"/>
        <v>vis</v>
      </c>
      <c r="E457">
        <f>VLOOKUP(C457,Active!C$21:E$958,3,FALSE)</f>
        <v>14942.066731459519</v>
      </c>
      <c r="F457" s="12" t="s">
        <v>277</v>
      </c>
      <c r="G457" t="str">
        <f t="shared" si="40"/>
        <v>50234.450</v>
      </c>
      <c r="H457" s="34">
        <f t="shared" si="41"/>
        <v>14942</v>
      </c>
      <c r="I457" s="88" t="s">
        <v>1385</v>
      </c>
      <c r="J457" s="89" t="s">
        <v>1386</v>
      </c>
      <c r="K457" s="88">
        <v>14942</v>
      </c>
      <c r="L457" s="88" t="s">
        <v>1315</v>
      </c>
      <c r="M457" s="89" t="s">
        <v>293</v>
      </c>
      <c r="N457" s="89"/>
      <c r="O457" s="90" t="s">
        <v>411</v>
      </c>
      <c r="P457" s="90" t="s">
        <v>1384</v>
      </c>
    </row>
    <row r="458" spans="1:16" x14ac:dyDescent="0.2">
      <c r="A458" s="34" t="str">
        <f t="shared" si="36"/>
        <v> BBS 112 </v>
      </c>
      <c r="B458" s="12" t="str">
        <f t="shared" si="37"/>
        <v>II</v>
      </c>
      <c r="C458" s="34">
        <f t="shared" si="38"/>
        <v>50249.442000000003</v>
      </c>
      <c r="D458" t="str">
        <f t="shared" si="39"/>
        <v>vis</v>
      </c>
      <c r="E458">
        <f>VLOOKUP(C458,Active!C$21:E$958,3,FALSE)</f>
        <v>14985.54800246036</v>
      </c>
      <c r="F458" s="12" t="s">
        <v>277</v>
      </c>
      <c r="G458" t="str">
        <f t="shared" si="40"/>
        <v>50249.442</v>
      </c>
      <c r="H458" s="34">
        <f t="shared" si="41"/>
        <v>14985.5</v>
      </c>
      <c r="I458" s="88" t="s">
        <v>1387</v>
      </c>
      <c r="J458" s="89" t="s">
        <v>1388</v>
      </c>
      <c r="K458" s="88">
        <v>14985.5</v>
      </c>
      <c r="L458" s="88" t="s">
        <v>811</v>
      </c>
      <c r="M458" s="89" t="s">
        <v>293</v>
      </c>
      <c r="N458" s="89"/>
      <c r="O458" s="90" t="s">
        <v>411</v>
      </c>
      <c r="P458" s="90" t="s">
        <v>1384</v>
      </c>
    </row>
    <row r="459" spans="1:16" x14ac:dyDescent="0.2">
      <c r="A459" s="34" t="str">
        <f t="shared" ref="A459:A522" si="42">P459</f>
        <v>BAVM 99 </v>
      </c>
      <c r="B459" s="12" t="str">
        <f t="shared" ref="B459:B522" si="43">IF(H459=INT(H459),"I","II")</f>
        <v>II</v>
      </c>
      <c r="C459" s="34">
        <f t="shared" ref="C459:C522" si="44">1*G459</f>
        <v>50250.469299999997</v>
      </c>
      <c r="D459" t="str">
        <f t="shared" ref="D459:D522" si="45">VLOOKUP(F459,I$1:J$5,2,FALSE)</f>
        <v>vis</v>
      </c>
      <c r="E459">
        <f>VLOOKUP(C459,Active!C$21:E$958,3,FALSE)</f>
        <v>14988.527478827682</v>
      </c>
      <c r="F459" s="12" t="s">
        <v>277</v>
      </c>
      <c r="G459" t="str">
        <f t="shared" ref="G459:G522" si="46">MID(I459,3,LEN(I459)-3)</f>
        <v>50250.4693</v>
      </c>
      <c r="H459" s="34">
        <f t="shared" ref="H459:H522" si="47">1*K459</f>
        <v>14988.5</v>
      </c>
      <c r="I459" s="88" t="s">
        <v>1389</v>
      </c>
      <c r="J459" s="89" t="s">
        <v>1390</v>
      </c>
      <c r="K459" s="88">
        <v>14988.5</v>
      </c>
      <c r="L459" s="88" t="s">
        <v>1391</v>
      </c>
      <c r="M459" s="89" t="s">
        <v>281</v>
      </c>
      <c r="N459" s="89" t="s">
        <v>1367</v>
      </c>
      <c r="O459" s="90" t="s">
        <v>1368</v>
      </c>
      <c r="P459" s="91" t="s">
        <v>1392</v>
      </c>
    </row>
    <row r="460" spans="1:16" x14ac:dyDescent="0.2">
      <c r="A460" s="34" t="str">
        <f t="shared" si="42"/>
        <v> BBS 112 </v>
      </c>
      <c r="B460" s="12" t="str">
        <f t="shared" si="43"/>
        <v>I</v>
      </c>
      <c r="C460" s="34">
        <f t="shared" si="44"/>
        <v>50283.391000000003</v>
      </c>
      <c r="D460" t="str">
        <f t="shared" si="45"/>
        <v>vis</v>
      </c>
      <c r="E460">
        <f>VLOOKUP(C460,Active!C$21:E$958,3,FALSE)</f>
        <v>15084.010226927208</v>
      </c>
      <c r="F460" s="12" t="s">
        <v>277</v>
      </c>
      <c r="G460" t="str">
        <f t="shared" si="46"/>
        <v>50283.391</v>
      </c>
      <c r="H460" s="34">
        <f t="shared" si="47"/>
        <v>15084</v>
      </c>
      <c r="I460" s="88" t="s">
        <v>1393</v>
      </c>
      <c r="J460" s="89" t="s">
        <v>1394</v>
      </c>
      <c r="K460" s="88">
        <v>15084</v>
      </c>
      <c r="L460" s="88" t="s">
        <v>314</v>
      </c>
      <c r="M460" s="89" t="s">
        <v>293</v>
      </c>
      <c r="N460" s="89"/>
      <c r="O460" s="90" t="s">
        <v>411</v>
      </c>
      <c r="P460" s="90" t="s">
        <v>1384</v>
      </c>
    </row>
    <row r="461" spans="1:16" x14ac:dyDescent="0.2">
      <c r="A461" s="34" t="str">
        <f t="shared" si="42"/>
        <v> BBS 113 </v>
      </c>
      <c r="B461" s="12" t="str">
        <f t="shared" si="43"/>
        <v>I</v>
      </c>
      <c r="C461" s="34">
        <f t="shared" si="44"/>
        <v>50313.396999999997</v>
      </c>
      <c r="D461" t="str">
        <f t="shared" si="45"/>
        <v>vis</v>
      </c>
      <c r="E461">
        <f>VLOOKUP(C461,Active!C$21:E$958,3,FALSE)</f>
        <v>15171.036575489805</v>
      </c>
      <c r="F461" s="12" t="s">
        <v>277</v>
      </c>
      <c r="G461" t="str">
        <f t="shared" si="46"/>
        <v>50313.397</v>
      </c>
      <c r="H461" s="34">
        <f t="shared" si="47"/>
        <v>15171</v>
      </c>
      <c r="I461" s="88" t="s">
        <v>1395</v>
      </c>
      <c r="J461" s="89" t="s">
        <v>1396</v>
      </c>
      <c r="K461" s="88">
        <v>15171</v>
      </c>
      <c r="L461" s="88" t="s">
        <v>473</v>
      </c>
      <c r="M461" s="89" t="s">
        <v>293</v>
      </c>
      <c r="N461" s="89"/>
      <c r="O461" s="90" t="s">
        <v>411</v>
      </c>
      <c r="P461" s="90" t="s">
        <v>1397</v>
      </c>
    </row>
    <row r="462" spans="1:16" x14ac:dyDescent="0.2">
      <c r="A462" s="34" t="str">
        <f t="shared" si="42"/>
        <v> BBS 113 </v>
      </c>
      <c r="B462" s="12" t="str">
        <f t="shared" si="43"/>
        <v>I</v>
      </c>
      <c r="C462" s="34">
        <f t="shared" si="44"/>
        <v>50343.402000000002</v>
      </c>
      <c r="D462" t="str">
        <f t="shared" si="45"/>
        <v>vis</v>
      </c>
      <c r="E462">
        <f>VLOOKUP(C462,Active!C$21:E$958,3,FALSE)</f>
        <v>15258.060023754208</v>
      </c>
      <c r="F462" s="12" t="s">
        <v>277</v>
      </c>
      <c r="G462" t="str">
        <f t="shared" si="46"/>
        <v>50343.402</v>
      </c>
      <c r="H462" s="34">
        <f t="shared" si="47"/>
        <v>15258</v>
      </c>
      <c r="I462" s="88" t="s">
        <v>1398</v>
      </c>
      <c r="J462" s="89" t="s">
        <v>1399</v>
      </c>
      <c r="K462" s="88">
        <v>15258</v>
      </c>
      <c r="L462" s="88" t="s">
        <v>1312</v>
      </c>
      <c r="M462" s="89" t="s">
        <v>293</v>
      </c>
      <c r="N462" s="89"/>
      <c r="O462" s="90" t="s">
        <v>411</v>
      </c>
      <c r="P462" s="90" t="s">
        <v>1397</v>
      </c>
    </row>
    <row r="463" spans="1:16" x14ac:dyDescent="0.2">
      <c r="A463" s="34" t="str">
        <f t="shared" si="42"/>
        <v> BBS 113 </v>
      </c>
      <c r="B463" s="12" t="str">
        <f t="shared" si="43"/>
        <v>II</v>
      </c>
      <c r="C463" s="34">
        <f t="shared" si="44"/>
        <v>50346.317999999999</v>
      </c>
      <c r="D463" t="str">
        <f t="shared" si="45"/>
        <v>vis</v>
      </c>
      <c r="E463">
        <f>VLOOKUP(C463,Active!C$21:E$958,3,FALSE)</f>
        <v>15266.517293380561</v>
      </c>
      <c r="F463" s="12" t="s">
        <v>277</v>
      </c>
      <c r="G463" t="str">
        <f t="shared" si="46"/>
        <v>50346.318</v>
      </c>
      <c r="H463" s="34">
        <f t="shared" si="47"/>
        <v>15266.5</v>
      </c>
      <c r="I463" s="88" t="s">
        <v>1400</v>
      </c>
      <c r="J463" s="89" t="s">
        <v>1401</v>
      </c>
      <c r="K463" s="88">
        <v>15266.5</v>
      </c>
      <c r="L463" s="88" t="s">
        <v>410</v>
      </c>
      <c r="M463" s="89" t="s">
        <v>293</v>
      </c>
      <c r="N463" s="89"/>
      <c r="O463" s="90" t="s">
        <v>321</v>
      </c>
      <c r="P463" s="90" t="s">
        <v>1397</v>
      </c>
    </row>
    <row r="464" spans="1:16" x14ac:dyDescent="0.2">
      <c r="A464" s="34" t="str">
        <f t="shared" si="42"/>
        <v> BBS 113 </v>
      </c>
      <c r="B464" s="12" t="str">
        <f t="shared" si="43"/>
        <v>I</v>
      </c>
      <c r="C464" s="34">
        <f t="shared" si="44"/>
        <v>50360.298000000003</v>
      </c>
      <c r="D464" t="str">
        <f t="shared" si="45"/>
        <v>vis</v>
      </c>
      <c r="E464">
        <f>VLOOKUP(C464,Active!C$21:E$958,3,FALSE)</f>
        <v>15307.063462576911</v>
      </c>
      <c r="F464" s="12" t="s">
        <v>277</v>
      </c>
      <c r="G464" t="str">
        <f t="shared" si="46"/>
        <v>50360.298</v>
      </c>
      <c r="H464" s="34">
        <f t="shared" si="47"/>
        <v>15307</v>
      </c>
      <c r="I464" s="88" t="s">
        <v>1402</v>
      </c>
      <c r="J464" s="89" t="s">
        <v>1403</v>
      </c>
      <c r="K464" s="88">
        <v>15307</v>
      </c>
      <c r="L464" s="88" t="s">
        <v>1404</v>
      </c>
      <c r="M464" s="89" t="s">
        <v>293</v>
      </c>
      <c r="N464" s="89"/>
      <c r="O464" s="90" t="s">
        <v>411</v>
      </c>
      <c r="P464" s="90" t="s">
        <v>1397</v>
      </c>
    </row>
    <row r="465" spans="1:16" x14ac:dyDescent="0.2">
      <c r="A465" s="34" t="str">
        <f t="shared" si="42"/>
        <v> BBS 114 </v>
      </c>
      <c r="B465" s="12" t="str">
        <f t="shared" si="43"/>
        <v>I</v>
      </c>
      <c r="C465" s="34">
        <f t="shared" si="44"/>
        <v>50502.684999999998</v>
      </c>
      <c r="D465" t="str">
        <f t="shared" si="45"/>
        <v>vis</v>
      </c>
      <c r="E465">
        <f>VLOOKUP(C465,Active!C$21:E$958,3,FALSE)</f>
        <v>15720.028226050368</v>
      </c>
      <c r="F465" s="12" t="s">
        <v>277</v>
      </c>
      <c r="G465" t="str">
        <f t="shared" si="46"/>
        <v>50502.685</v>
      </c>
      <c r="H465" s="34">
        <f t="shared" si="47"/>
        <v>15720</v>
      </c>
      <c r="I465" s="88" t="s">
        <v>1405</v>
      </c>
      <c r="J465" s="89" t="s">
        <v>1406</v>
      </c>
      <c r="K465" s="88">
        <v>15720</v>
      </c>
      <c r="L465" s="88" t="s">
        <v>330</v>
      </c>
      <c r="M465" s="89" t="s">
        <v>293</v>
      </c>
      <c r="N465" s="89"/>
      <c r="O465" s="90" t="s">
        <v>321</v>
      </c>
      <c r="P465" s="90" t="s">
        <v>1407</v>
      </c>
    </row>
    <row r="466" spans="1:16" x14ac:dyDescent="0.2">
      <c r="A466" s="34" t="str">
        <f t="shared" si="42"/>
        <v> BBS 115 </v>
      </c>
      <c r="B466" s="12" t="str">
        <f t="shared" si="43"/>
        <v>I</v>
      </c>
      <c r="C466" s="34">
        <f t="shared" si="44"/>
        <v>50560.601000000002</v>
      </c>
      <c r="D466" t="str">
        <f t="shared" si="45"/>
        <v>vis</v>
      </c>
      <c r="E466">
        <f>VLOOKUP(C466,Active!C$21:E$958,3,FALSE)</f>
        <v>15888.001898094386</v>
      </c>
      <c r="F466" s="12" t="s">
        <v>277</v>
      </c>
      <c r="G466" t="str">
        <f t="shared" si="46"/>
        <v>50560.601</v>
      </c>
      <c r="H466" s="34">
        <f t="shared" si="47"/>
        <v>15888</v>
      </c>
      <c r="I466" s="88" t="s">
        <v>1408</v>
      </c>
      <c r="J466" s="89" t="s">
        <v>1409</v>
      </c>
      <c r="K466" s="88">
        <v>15888</v>
      </c>
      <c r="L466" s="88" t="s">
        <v>302</v>
      </c>
      <c r="M466" s="89" t="s">
        <v>293</v>
      </c>
      <c r="N466" s="89"/>
      <c r="O466" s="90" t="s">
        <v>321</v>
      </c>
      <c r="P466" s="90" t="s">
        <v>1410</v>
      </c>
    </row>
    <row r="467" spans="1:16" x14ac:dyDescent="0.2">
      <c r="A467" s="34" t="str">
        <f t="shared" si="42"/>
        <v>BAVM 111 </v>
      </c>
      <c r="B467" s="12" t="str">
        <f t="shared" si="43"/>
        <v>I</v>
      </c>
      <c r="C467" s="34">
        <f t="shared" si="44"/>
        <v>50616.463100000001</v>
      </c>
      <c r="D467" t="str">
        <f t="shared" si="45"/>
        <v>vis</v>
      </c>
      <c r="E467">
        <f>VLOOKUP(C467,Active!C$21:E$958,3,FALSE)</f>
        <v>16050.018647612465</v>
      </c>
      <c r="F467" s="12" t="s">
        <v>277</v>
      </c>
      <c r="G467" t="str">
        <f t="shared" si="46"/>
        <v>50616.4631</v>
      </c>
      <c r="H467" s="34">
        <f t="shared" si="47"/>
        <v>16050</v>
      </c>
      <c r="I467" s="88" t="s">
        <v>1411</v>
      </c>
      <c r="J467" s="89" t="s">
        <v>1412</v>
      </c>
      <c r="K467" s="88">
        <v>16050</v>
      </c>
      <c r="L467" s="88" t="s">
        <v>1413</v>
      </c>
      <c r="M467" s="89" t="s">
        <v>281</v>
      </c>
      <c r="N467" s="89" t="s">
        <v>1367</v>
      </c>
      <c r="O467" s="90" t="s">
        <v>1368</v>
      </c>
      <c r="P467" s="91" t="s">
        <v>1414</v>
      </c>
    </row>
    <row r="468" spans="1:16" x14ac:dyDescent="0.2">
      <c r="A468" s="34" t="str">
        <f t="shared" si="42"/>
        <v> BBS 115 </v>
      </c>
      <c r="B468" s="12" t="str">
        <f t="shared" si="43"/>
        <v>I</v>
      </c>
      <c r="C468" s="34">
        <f t="shared" si="44"/>
        <v>50645.440000000002</v>
      </c>
      <c r="D468" t="str">
        <f t="shared" si="45"/>
        <v>vis</v>
      </c>
      <c r="E468">
        <f>VLOOKUP(C468,Active!C$21:E$958,3,FALSE)</f>
        <v>16134.060299270939</v>
      </c>
      <c r="F468" s="12" t="s">
        <v>277</v>
      </c>
      <c r="G468" t="str">
        <f t="shared" si="46"/>
        <v>50645.440</v>
      </c>
      <c r="H468" s="34">
        <f t="shared" si="47"/>
        <v>16134</v>
      </c>
      <c r="I468" s="88" t="s">
        <v>1415</v>
      </c>
      <c r="J468" s="89" t="s">
        <v>1416</v>
      </c>
      <c r="K468" s="88">
        <v>16134</v>
      </c>
      <c r="L468" s="88" t="s">
        <v>1312</v>
      </c>
      <c r="M468" s="89" t="s">
        <v>293</v>
      </c>
      <c r="N468" s="89"/>
      <c r="O468" s="90" t="s">
        <v>411</v>
      </c>
      <c r="P468" s="90" t="s">
        <v>1410</v>
      </c>
    </row>
    <row r="469" spans="1:16" x14ac:dyDescent="0.2">
      <c r="A469" s="34" t="str">
        <f t="shared" si="42"/>
        <v> BBS 115 </v>
      </c>
      <c r="B469" s="12" t="str">
        <f t="shared" si="43"/>
        <v>I</v>
      </c>
      <c r="C469" s="34">
        <f t="shared" si="44"/>
        <v>50673.358999999997</v>
      </c>
      <c r="D469" t="str">
        <f t="shared" si="45"/>
        <v>vis</v>
      </c>
      <c r="E469">
        <f>VLOOKUP(C469,Active!C$21:E$958,3,FALSE)</f>
        <v>16215.033725436346</v>
      </c>
      <c r="F469" s="12" t="s">
        <v>277</v>
      </c>
      <c r="G469" t="str">
        <f t="shared" si="46"/>
        <v>50673.359</v>
      </c>
      <c r="H469" s="34">
        <f t="shared" si="47"/>
        <v>16215</v>
      </c>
      <c r="I469" s="88" t="s">
        <v>1417</v>
      </c>
      <c r="J469" s="89" t="s">
        <v>1418</v>
      </c>
      <c r="K469" s="88">
        <v>16215</v>
      </c>
      <c r="L469" s="88" t="s">
        <v>340</v>
      </c>
      <c r="M469" s="89" t="s">
        <v>293</v>
      </c>
      <c r="N469" s="89"/>
      <c r="O469" s="90" t="s">
        <v>411</v>
      </c>
      <c r="P469" s="90" t="s">
        <v>1410</v>
      </c>
    </row>
    <row r="470" spans="1:16" x14ac:dyDescent="0.2">
      <c r="A470" s="34" t="str">
        <f t="shared" si="42"/>
        <v> BBS 116 </v>
      </c>
      <c r="B470" s="12" t="str">
        <f t="shared" si="43"/>
        <v>I</v>
      </c>
      <c r="C470" s="34">
        <f t="shared" si="44"/>
        <v>50702.33</v>
      </c>
      <c r="D470" t="str">
        <f t="shared" si="45"/>
        <v>vis</v>
      </c>
      <c r="E470">
        <f>VLOOKUP(C470,Active!C$21:E$958,3,FALSE)</f>
        <v>16299.058265335298</v>
      </c>
      <c r="F470" s="12" t="s">
        <v>277</v>
      </c>
      <c r="G470" t="str">
        <f t="shared" si="46"/>
        <v>50702.330</v>
      </c>
      <c r="H470" s="34">
        <f t="shared" si="47"/>
        <v>16299</v>
      </c>
      <c r="I470" s="88" t="s">
        <v>1419</v>
      </c>
      <c r="J470" s="89" t="s">
        <v>1420</v>
      </c>
      <c r="K470" s="88">
        <v>16299</v>
      </c>
      <c r="L470" s="88" t="s">
        <v>1372</v>
      </c>
      <c r="M470" s="89" t="s">
        <v>293</v>
      </c>
      <c r="N470" s="89"/>
      <c r="O470" s="90" t="s">
        <v>411</v>
      </c>
      <c r="P470" s="90" t="s">
        <v>1421</v>
      </c>
    </row>
    <row r="471" spans="1:16" x14ac:dyDescent="0.2">
      <c r="A471" s="34" t="str">
        <f t="shared" si="42"/>
        <v> BBS 116 </v>
      </c>
      <c r="B471" s="12" t="str">
        <f t="shared" si="43"/>
        <v>I</v>
      </c>
      <c r="C471" s="34">
        <f t="shared" si="44"/>
        <v>50761.275999999998</v>
      </c>
      <c r="D471" t="str">
        <f t="shared" si="45"/>
        <v>vis</v>
      </c>
      <c r="E471">
        <f>VLOOKUP(C471,Active!C$21:E$958,3,FALSE)</f>
        <v>16470.019244551841</v>
      </c>
      <c r="F471" s="12" t="s">
        <v>277</v>
      </c>
      <c r="G471" t="str">
        <f t="shared" si="46"/>
        <v>50761.276</v>
      </c>
      <c r="H471" s="34">
        <f t="shared" si="47"/>
        <v>16470</v>
      </c>
      <c r="I471" s="88" t="s">
        <v>1422</v>
      </c>
      <c r="J471" s="89" t="s">
        <v>1423</v>
      </c>
      <c r="K471" s="88">
        <v>16470</v>
      </c>
      <c r="L471" s="88" t="s">
        <v>286</v>
      </c>
      <c r="M471" s="89" t="s">
        <v>293</v>
      </c>
      <c r="N471" s="89"/>
      <c r="O471" s="90" t="s">
        <v>321</v>
      </c>
      <c r="P471" s="90" t="s">
        <v>1421</v>
      </c>
    </row>
    <row r="472" spans="1:16" x14ac:dyDescent="0.2">
      <c r="A472" s="34" t="str">
        <f t="shared" si="42"/>
        <v> BBS 117 </v>
      </c>
      <c r="B472" s="12" t="str">
        <f t="shared" si="43"/>
        <v>I</v>
      </c>
      <c r="C472" s="34">
        <f t="shared" si="44"/>
        <v>50823.686999999998</v>
      </c>
      <c r="D472" t="str">
        <f t="shared" si="45"/>
        <v>vis</v>
      </c>
      <c r="E472">
        <f>VLOOKUP(C472,Active!C$21:E$958,3,FALSE)</f>
        <v>16651.029757120705</v>
      </c>
      <c r="F472" s="12" t="s">
        <v>277</v>
      </c>
      <c r="G472" t="str">
        <f t="shared" si="46"/>
        <v>50823.687</v>
      </c>
      <c r="H472" s="34">
        <f t="shared" si="47"/>
        <v>16651</v>
      </c>
      <c r="I472" s="88" t="s">
        <v>1424</v>
      </c>
      <c r="J472" s="89" t="s">
        <v>1425</v>
      </c>
      <c r="K472" s="88">
        <v>16651</v>
      </c>
      <c r="L472" s="88" t="s">
        <v>330</v>
      </c>
      <c r="M472" s="89" t="s">
        <v>293</v>
      </c>
      <c r="N472" s="89"/>
      <c r="O472" s="90" t="s">
        <v>321</v>
      </c>
      <c r="P472" s="90" t="s">
        <v>1426</v>
      </c>
    </row>
    <row r="473" spans="1:16" x14ac:dyDescent="0.2">
      <c r="A473" s="34" t="str">
        <f t="shared" si="42"/>
        <v> BBS 118 </v>
      </c>
      <c r="B473" s="12" t="str">
        <f t="shared" si="43"/>
        <v>II</v>
      </c>
      <c r="C473" s="34">
        <f t="shared" si="44"/>
        <v>50949.36</v>
      </c>
      <c r="D473" t="str">
        <f t="shared" si="45"/>
        <v>vis</v>
      </c>
      <c r="E473">
        <f>VLOOKUP(C473,Active!C$21:E$958,3,FALSE)</f>
        <v>17015.518936048575</v>
      </c>
      <c r="F473" s="12" t="s">
        <v>277</v>
      </c>
      <c r="G473" t="str">
        <f t="shared" si="46"/>
        <v>50949.360</v>
      </c>
      <c r="H473" s="34">
        <f t="shared" si="47"/>
        <v>17015.5</v>
      </c>
      <c r="I473" s="88" t="s">
        <v>1427</v>
      </c>
      <c r="J473" s="89" t="s">
        <v>1428</v>
      </c>
      <c r="K473" s="88">
        <v>17015.5</v>
      </c>
      <c r="L473" s="88" t="s">
        <v>286</v>
      </c>
      <c r="M473" s="89" t="s">
        <v>293</v>
      </c>
      <c r="N473" s="89"/>
      <c r="O473" s="90" t="s">
        <v>321</v>
      </c>
      <c r="P473" s="90" t="s">
        <v>1429</v>
      </c>
    </row>
    <row r="474" spans="1:16" x14ac:dyDescent="0.2">
      <c r="A474" s="34" t="str">
        <f t="shared" si="42"/>
        <v>BAVM 118 </v>
      </c>
      <c r="B474" s="12" t="str">
        <f t="shared" si="43"/>
        <v>I</v>
      </c>
      <c r="C474" s="34">
        <f t="shared" si="44"/>
        <v>50950.565799999997</v>
      </c>
      <c r="D474" t="str">
        <f t="shared" si="45"/>
        <v>vis</v>
      </c>
      <c r="E474">
        <f>VLOOKUP(C474,Active!C$21:E$958,3,FALSE)</f>
        <v>17019.016115649203</v>
      </c>
      <c r="F474" s="12" t="s">
        <v>277</v>
      </c>
      <c r="G474" t="str">
        <f t="shared" si="46"/>
        <v>50950.5658</v>
      </c>
      <c r="H474" s="34">
        <f t="shared" si="47"/>
        <v>17019</v>
      </c>
      <c r="I474" s="88" t="s">
        <v>1430</v>
      </c>
      <c r="J474" s="89" t="s">
        <v>1431</v>
      </c>
      <c r="K474" s="88">
        <v>17019</v>
      </c>
      <c r="L474" s="88" t="s">
        <v>1432</v>
      </c>
      <c r="M474" s="89" t="s">
        <v>281</v>
      </c>
      <c r="N474" s="89" t="s">
        <v>1367</v>
      </c>
      <c r="O474" s="90" t="s">
        <v>1368</v>
      </c>
      <c r="P474" s="91" t="s">
        <v>1433</v>
      </c>
    </row>
    <row r="475" spans="1:16" x14ac:dyDescent="0.2">
      <c r="A475" s="34" t="str">
        <f t="shared" si="42"/>
        <v>BAVM 118 </v>
      </c>
      <c r="B475" s="12" t="str">
        <f t="shared" si="43"/>
        <v>I</v>
      </c>
      <c r="C475" s="34">
        <f t="shared" si="44"/>
        <v>50987.458200000001</v>
      </c>
      <c r="D475" t="str">
        <f t="shared" si="45"/>
        <v>vis</v>
      </c>
      <c r="E475">
        <f>VLOOKUP(C475,Active!C$21:E$958,3,FALSE)</f>
        <v>17126.015077913809</v>
      </c>
      <c r="F475" s="12" t="s">
        <v>277</v>
      </c>
      <c r="G475" t="str">
        <f t="shared" si="46"/>
        <v>50987.4582</v>
      </c>
      <c r="H475" s="34">
        <f t="shared" si="47"/>
        <v>17126</v>
      </c>
      <c r="I475" s="88" t="s">
        <v>1434</v>
      </c>
      <c r="J475" s="89" t="s">
        <v>1435</v>
      </c>
      <c r="K475" s="88">
        <v>17126</v>
      </c>
      <c r="L475" s="88" t="s">
        <v>1436</v>
      </c>
      <c r="M475" s="89" t="s">
        <v>281</v>
      </c>
      <c r="N475" s="89" t="s">
        <v>1367</v>
      </c>
      <c r="O475" s="90" t="s">
        <v>1368</v>
      </c>
      <c r="P475" s="91" t="s">
        <v>1433</v>
      </c>
    </row>
    <row r="476" spans="1:16" x14ac:dyDescent="0.2">
      <c r="A476" s="34" t="str">
        <f t="shared" si="42"/>
        <v> BBS 119 </v>
      </c>
      <c r="B476" s="12" t="str">
        <f t="shared" si="43"/>
        <v>II</v>
      </c>
      <c r="C476" s="34">
        <f t="shared" si="44"/>
        <v>51180.728999999999</v>
      </c>
      <c r="D476" t="str">
        <f t="shared" si="45"/>
        <v>vis</v>
      </c>
      <c r="E476">
        <f>VLOOKUP(C476,Active!C$21:E$958,3,FALSE)</f>
        <v>17686.558036247985</v>
      </c>
      <c r="F476" s="12" t="s">
        <v>277</v>
      </c>
      <c r="G476" t="str">
        <f t="shared" si="46"/>
        <v>51180.729</v>
      </c>
      <c r="H476" s="34">
        <f t="shared" si="47"/>
        <v>17686.5</v>
      </c>
      <c r="I476" s="88" t="s">
        <v>1437</v>
      </c>
      <c r="J476" s="89" t="s">
        <v>1438</v>
      </c>
      <c r="K476" s="88">
        <v>17686.5</v>
      </c>
      <c r="L476" s="88" t="s">
        <v>1372</v>
      </c>
      <c r="M476" s="89" t="s">
        <v>293</v>
      </c>
      <c r="N476" s="89"/>
      <c r="O476" s="90" t="s">
        <v>321</v>
      </c>
      <c r="P476" s="90" t="s">
        <v>1439</v>
      </c>
    </row>
    <row r="477" spans="1:16" x14ac:dyDescent="0.2">
      <c r="A477" s="34" t="str">
        <f t="shared" si="42"/>
        <v> BBS 120 </v>
      </c>
      <c r="B477" s="12" t="str">
        <f t="shared" si="43"/>
        <v>I</v>
      </c>
      <c r="C477" s="34">
        <f t="shared" si="44"/>
        <v>51245.705999999998</v>
      </c>
      <c r="D477" t="str">
        <f t="shared" si="45"/>
        <v>vis</v>
      </c>
      <c r="E477">
        <f>VLOOKUP(C477,Active!C$21:E$958,3,FALSE)</f>
        <v>17875.010714064185</v>
      </c>
      <c r="F477" s="12" t="s">
        <v>277</v>
      </c>
      <c r="G477" t="str">
        <f t="shared" si="46"/>
        <v>51245.706</v>
      </c>
      <c r="H477" s="34">
        <f t="shared" si="47"/>
        <v>17875</v>
      </c>
      <c r="I477" s="88" t="s">
        <v>1440</v>
      </c>
      <c r="J477" s="89" t="s">
        <v>1441</v>
      </c>
      <c r="K477" s="88">
        <v>17875</v>
      </c>
      <c r="L477" s="88" t="s">
        <v>314</v>
      </c>
      <c r="M477" s="89" t="s">
        <v>293</v>
      </c>
      <c r="N477" s="89"/>
      <c r="O477" s="90" t="s">
        <v>321</v>
      </c>
      <c r="P477" s="90" t="s">
        <v>1442</v>
      </c>
    </row>
    <row r="478" spans="1:16" x14ac:dyDescent="0.2">
      <c r="A478" s="34" t="str">
        <f t="shared" si="42"/>
        <v>BAVM 133 </v>
      </c>
      <c r="B478" s="12" t="str">
        <f t="shared" si="43"/>
        <v>I</v>
      </c>
      <c r="C478" s="34">
        <f t="shared" si="44"/>
        <v>51358.453800000003</v>
      </c>
      <c r="D478" t="str">
        <f t="shared" si="45"/>
        <v>vis</v>
      </c>
      <c r="E478">
        <f>VLOOKUP(C478,Active!C$21:E$958,3,FALSE)</f>
        <v>18202.01295836427</v>
      </c>
      <c r="F478" s="12" t="s">
        <v>277</v>
      </c>
      <c r="G478" t="str">
        <f t="shared" si="46"/>
        <v>51358.4538</v>
      </c>
      <c r="H478" s="34">
        <f t="shared" si="47"/>
        <v>18202</v>
      </c>
      <c r="I478" s="88" t="s">
        <v>1443</v>
      </c>
      <c r="J478" s="89" t="s">
        <v>1444</v>
      </c>
      <c r="K478" s="88">
        <v>18202</v>
      </c>
      <c r="L478" s="88" t="s">
        <v>1445</v>
      </c>
      <c r="M478" s="89" t="s">
        <v>281</v>
      </c>
      <c r="N478" s="89" t="s">
        <v>1446</v>
      </c>
      <c r="O478" s="90" t="s">
        <v>1368</v>
      </c>
      <c r="P478" s="91" t="s">
        <v>1447</v>
      </c>
    </row>
    <row r="479" spans="1:16" x14ac:dyDescent="0.2">
      <c r="A479" s="34" t="str">
        <f t="shared" si="42"/>
        <v>BAVM 152 </v>
      </c>
      <c r="B479" s="12" t="str">
        <f t="shared" si="43"/>
        <v>I</v>
      </c>
      <c r="C479" s="34">
        <f t="shared" si="44"/>
        <v>51687.383800000003</v>
      </c>
      <c r="D479" t="str">
        <f t="shared" si="45"/>
        <v>vis</v>
      </c>
      <c r="E479">
        <f>VLOOKUP(C479,Active!C$21:E$958,3,FALSE)</f>
        <v>19156.00805376855</v>
      </c>
      <c r="F479" s="12" t="s">
        <v>277</v>
      </c>
      <c r="G479" t="str">
        <f t="shared" si="46"/>
        <v>51687.3838</v>
      </c>
      <c r="H479" s="34">
        <f t="shared" si="47"/>
        <v>19156</v>
      </c>
      <c r="I479" s="88" t="s">
        <v>1448</v>
      </c>
      <c r="J479" s="89" t="s">
        <v>1449</v>
      </c>
      <c r="K479" s="88" t="s">
        <v>1450</v>
      </c>
      <c r="L479" s="88" t="s">
        <v>1451</v>
      </c>
      <c r="M479" s="89" t="s">
        <v>281</v>
      </c>
      <c r="N479" s="89" t="s">
        <v>1367</v>
      </c>
      <c r="O479" s="90" t="s">
        <v>1452</v>
      </c>
      <c r="P479" s="91" t="s">
        <v>1453</v>
      </c>
    </row>
    <row r="480" spans="1:16" x14ac:dyDescent="0.2">
      <c r="A480" s="34" t="str">
        <f t="shared" si="42"/>
        <v> BBS 128 </v>
      </c>
      <c r="B480" s="12" t="str">
        <f t="shared" si="43"/>
        <v>I</v>
      </c>
      <c r="C480" s="34">
        <f t="shared" si="44"/>
        <v>52386.622000000003</v>
      </c>
      <c r="D480" t="str">
        <f t="shared" si="45"/>
        <v>vis</v>
      </c>
      <c r="E480">
        <f>VLOOKUP(C480,Active!C$21:E$958,3,FALSE)</f>
        <v>21184.007364622888</v>
      </c>
      <c r="F480" s="12" t="s">
        <v>277</v>
      </c>
      <c r="G480" t="str">
        <f t="shared" si="46"/>
        <v>52386.622</v>
      </c>
      <c r="H480" s="34">
        <f t="shared" si="47"/>
        <v>21184</v>
      </c>
      <c r="I480" s="88" t="s">
        <v>1454</v>
      </c>
      <c r="J480" s="89" t="s">
        <v>1455</v>
      </c>
      <c r="K480" s="88" t="s">
        <v>1456</v>
      </c>
      <c r="L480" s="88" t="s">
        <v>327</v>
      </c>
      <c r="M480" s="89" t="s">
        <v>293</v>
      </c>
      <c r="N480" s="89"/>
      <c r="O480" s="90" t="s">
        <v>321</v>
      </c>
      <c r="P480" s="90" t="s">
        <v>1457</v>
      </c>
    </row>
    <row r="481" spans="1:16" x14ac:dyDescent="0.2">
      <c r="A481" s="34" t="str">
        <f t="shared" si="42"/>
        <v>IBVS 5364 </v>
      </c>
      <c r="B481" s="12" t="str">
        <f t="shared" si="43"/>
        <v>II</v>
      </c>
      <c r="C481" s="34">
        <f t="shared" si="44"/>
        <v>52486.4355</v>
      </c>
      <c r="D481" t="str">
        <f t="shared" si="45"/>
        <v>vis</v>
      </c>
      <c r="E481">
        <f>VLOOKUP(C481,Active!C$21:E$958,3,FALSE)</f>
        <v>21473.496281581305</v>
      </c>
      <c r="F481" s="12" t="s">
        <v>277</v>
      </c>
      <c r="G481" t="str">
        <f t="shared" si="46"/>
        <v>52486.4355</v>
      </c>
      <c r="H481" s="34">
        <f t="shared" si="47"/>
        <v>21473.5</v>
      </c>
      <c r="I481" s="88" t="s">
        <v>1458</v>
      </c>
      <c r="J481" s="89" t="s">
        <v>1459</v>
      </c>
      <c r="K481" s="88" t="s">
        <v>1460</v>
      </c>
      <c r="L481" s="88" t="s">
        <v>1461</v>
      </c>
      <c r="M481" s="89" t="s">
        <v>281</v>
      </c>
      <c r="N481" s="89" t="s">
        <v>50</v>
      </c>
      <c r="O481" s="90" t="s">
        <v>1462</v>
      </c>
      <c r="P481" s="91" t="s">
        <v>1463</v>
      </c>
    </row>
    <row r="482" spans="1:16" x14ac:dyDescent="0.2">
      <c r="A482" s="34" t="str">
        <f t="shared" si="42"/>
        <v>IBVS 5364 </v>
      </c>
      <c r="B482" s="12" t="str">
        <f t="shared" si="43"/>
        <v>II</v>
      </c>
      <c r="C482" s="34">
        <f t="shared" si="44"/>
        <v>52513.331400000003</v>
      </c>
      <c r="D482" t="str">
        <f t="shared" si="45"/>
        <v>vis</v>
      </c>
      <c r="E482">
        <f>VLOOKUP(C482,Active!C$21:E$958,3,FALSE)</f>
        <v>21551.502412631944</v>
      </c>
      <c r="F482" s="12" t="s">
        <v>277</v>
      </c>
      <c r="G482" t="str">
        <f t="shared" si="46"/>
        <v>52513.3314</v>
      </c>
      <c r="H482" s="34">
        <f t="shared" si="47"/>
        <v>21551.5</v>
      </c>
      <c r="I482" s="88" t="s">
        <v>1464</v>
      </c>
      <c r="J482" s="89" t="s">
        <v>1465</v>
      </c>
      <c r="K482" s="88" t="s">
        <v>1466</v>
      </c>
      <c r="L482" s="88" t="s">
        <v>1467</v>
      </c>
      <c r="M482" s="89" t="s">
        <v>281</v>
      </c>
      <c r="N482" s="89" t="s">
        <v>50</v>
      </c>
      <c r="O482" s="90" t="s">
        <v>1462</v>
      </c>
      <c r="P482" s="91" t="s">
        <v>1463</v>
      </c>
    </row>
    <row r="483" spans="1:16" x14ac:dyDescent="0.2">
      <c r="A483" s="34" t="str">
        <f t="shared" si="42"/>
        <v> BBS 129 </v>
      </c>
      <c r="B483" s="12" t="str">
        <f t="shared" si="43"/>
        <v>II</v>
      </c>
      <c r="C483" s="34">
        <f t="shared" si="44"/>
        <v>52535.391000000003</v>
      </c>
      <c r="D483" t="str">
        <f t="shared" si="45"/>
        <v>vis</v>
      </c>
      <c r="E483">
        <f>VLOOKUP(C483,Active!C$21:E$958,3,FALSE)</f>
        <v>21615.481831373261</v>
      </c>
      <c r="F483" s="12" t="s">
        <v>277</v>
      </c>
      <c r="G483" t="str">
        <f t="shared" si="46"/>
        <v>52535.391</v>
      </c>
      <c r="H483" s="34">
        <f t="shared" si="47"/>
        <v>21615.5</v>
      </c>
      <c r="I483" s="88" t="s">
        <v>1468</v>
      </c>
      <c r="J483" s="89" t="s">
        <v>1469</v>
      </c>
      <c r="K483" s="88" t="s">
        <v>1470</v>
      </c>
      <c r="L483" s="88" t="s">
        <v>356</v>
      </c>
      <c r="M483" s="89" t="s">
        <v>293</v>
      </c>
      <c r="N483" s="89"/>
      <c r="O483" s="90" t="s">
        <v>321</v>
      </c>
      <c r="P483" s="90" t="s">
        <v>1471</v>
      </c>
    </row>
    <row r="484" spans="1:16" x14ac:dyDescent="0.2">
      <c r="A484" s="34" t="str">
        <f t="shared" si="42"/>
        <v>BAVM 172 </v>
      </c>
      <c r="B484" s="12" t="str">
        <f t="shared" si="43"/>
        <v>II</v>
      </c>
      <c r="C484" s="34">
        <f t="shared" si="44"/>
        <v>52750.543599999997</v>
      </c>
      <c r="D484" t="str">
        <f t="shared" si="45"/>
        <v>vis</v>
      </c>
      <c r="E484">
        <f>VLOOKUP(C484,Active!C$21:E$958,3,FALSE)</f>
        <v>22239.488535424192</v>
      </c>
      <c r="F484" s="12" t="s">
        <v>277</v>
      </c>
      <c r="G484" t="str">
        <f t="shared" si="46"/>
        <v>52750.5436</v>
      </c>
      <c r="H484" s="34">
        <f t="shared" si="47"/>
        <v>22239.5</v>
      </c>
      <c r="I484" s="88" t="s">
        <v>1472</v>
      </c>
      <c r="J484" s="89" t="s">
        <v>1473</v>
      </c>
      <c r="K484" s="88" t="s">
        <v>1474</v>
      </c>
      <c r="L484" s="88" t="s">
        <v>1475</v>
      </c>
      <c r="M484" s="89" t="s">
        <v>281</v>
      </c>
      <c r="N484" s="89" t="s">
        <v>1446</v>
      </c>
      <c r="O484" s="90" t="s">
        <v>1476</v>
      </c>
      <c r="P484" s="91" t="s">
        <v>1477</v>
      </c>
    </row>
    <row r="485" spans="1:16" x14ac:dyDescent="0.2">
      <c r="A485" s="34" t="str">
        <f t="shared" si="42"/>
        <v> BBS 130 </v>
      </c>
      <c r="B485" s="12" t="str">
        <f t="shared" si="43"/>
        <v>II</v>
      </c>
      <c r="C485" s="34">
        <f t="shared" si="44"/>
        <v>52829.502</v>
      </c>
      <c r="D485" t="str">
        <f t="shared" si="45"/>
        <v>vis</v>
      </c>
      <c r="E485">
        <f>VLOOKUP(C485,Active!C$21:E$958,3,FALSE)</f>
        <v>22468.491442854262</v>
      </c>
      <c r="F485" s="12" t="s">
        <v>277</v>
      </c>
      <c r="G485" t="str">
        <f t="shared" si="46"/>
        <v>52829.502</v>
      </c>
      <c r="H485" s="34">
        <f t="shared" si="47"/>
        <v>22468.5</v>
      </c>
      <c r="I485" s="88" t="s">
        <v>1478</v>
      </c>
      <c r="J485" s="89" t="s">
        <v>1479</v>
      </c>
      <c r="K485" s="88" t="s">
        <v>1480</v>
      </c>
      <c r="L485" s="88" t="s">
        <v>320</v>
      </c>
      <c r="M485" s="89" t="s">
        <v>293</v>
      </c>
      <c r="N485" s="89"/>
      <c r="O485" s="90" t="s">
        <v>321</v>
      </c>
      <c r="P485" s="90" t="s">
        <v>1481</v>
      </c>
    </row>
    <row r="486" spans="1:16" x14ac:dyDescent="0.2">
      <c r="A486" s="34" t="str">
        <f t="shared" si="42"/>
        <v>IBVS 5502 </v>
      </c>
      <c r="B486" s="12" t="str">
        <f t="shared" si="43"/>
        <v>I</v>
      </c>
      <c r="C486" s="34">
        <f t="shared" si="44"/>
        <v>52935.524700000002</v>
      </c>
      <c r="D486" t="str">
        <f t="shared" si="45"/>
        <v>vis</v>
      </c>
      <c r="E486">
        <f>VLOOKUP(C486,Active!C$21:E$958,3,FALSE)</f>
        <v>22775.988891556175</v>
      </c>
      <c r="F486" s="12" t="s">
        <v>277</v>
      </c>
      <c r="G486" t="str">
        <f t="shared" si="46"/>
        <v>52935.5247</v>
      </c>
      <c r="H486" s="34">
        <f t="shared" si="47"/>
        <v>22776</v>
      </c>
      <c r="I486" s="88" t="s">
        <v>1482</v>
      </c>
      <c r="J486" s="89" t="s">
        <v>1483</v>
      </c>
      <c r="K486" s="88" t="s">
        <v>1484</v>
      </c>
      <c r="L486" s="88" t="s">
        <v>1485</v>
      </c>
      <c r="M486" s="89" t="s">
        <v>281</v>
      </c>
      <c r="N486" s="89" t="s">
        <v>50</v>
      </c>
      <c r="O486" s="90" t="s">
        <v>1486</v>
      </c>
      <c r="P486" s="91" t="s">
        <v>1487</v>
      </c>
    </row>
    <row r="487" spans="1:16" x14ac:dyDescent="0.2">
      <c r="A487" s="34" t="str">
        <f t="shared" si="42"/>
        <v>IBVS 5588 </v>
      </c>
      <c r="B487" s="12" t="str">
        <f t="shared" si="43"/>
        <v>I</v>
      </c>
      <c r="C487" s="34">
        <f t="shared" si="44"/>
        <v>53107.574099999998</v>
      </c>
      <c r="D487" t="str">
        <f t="shared" si="45"/>
        <v>vis</v>
      </c>
      <c r="E487">
        <f>VLOOKUP(C487,Active!C$21:E$958,3,FALSE)</f>
        <v>23274.983461121876</v>
      </c>
      <c r="F487" s="12" t="s">
        <v>277</v>
      </c>
      <c r="G487" t="str">
        <f t="shared" si="46"/>
        <v>53107.5741</v>
      </c>
      <c r="H487" s="34">
        <f t="shared" si="47"/>
        <v>23275</v>
      </c>
      <c r="I487" s="88" t="s">
        <v>1488</v>
      </c>
      <c r="J487" s="89" t="s">
        <v>1489</v>
      </c>
      <c r="K487" s="88" t="s">
        <v>1490</v>
      </c>
      <c r="L487" s="88" t="s">
        <v>1491</v>
      </c>
      <c r="M487" s="89" t="s">
        <v>281</v>
      </c>
      <c r="N487" s="89" t="s">
        <v>50</v>
      </c>
      <c r="O487" s="90" t="s">
        <v>1492</v>
      </c>
      <c r="P487" s="91" t="s">
        <v>1493</v>
      </c>
    </row>
    <row r="488" spans="1:16" x14ac:dyDescent="0.2">
      <c r="A488" s="34" t="str">
        <f t="shared" si="42"/>
        <v>OEJV 0003 </v>
      </c>
      <c r="B488" s="12" t="str">
        <f t="shared" si="43"/>
        <v>II</v>
      </c>
      <c r="C488" s="34">
        <f t="shared" si="44"/>
        <v>53201.52</v>
      </c>
      <c r="D488" t="str">
        <f t="shared" si="45"/>
        <v>vis</v>
      </c>
      <c r="E488">
        <f>VLOOKUP(C488,Active!C$21:E$958,3,FALSE)</f>
        <v>23547.454588210738</v>
      </c>
      <c r="F488" s="12" t="s">
        <v>277</v>
      </c>
      <c r="G488" t="str">
        <f t="shared" si="46"/>
        <v>53201.520</v>
      </c>
      <c r="H488" s="34">
        <f t="shared" si="47"/>
        <v>23547.5</v>
      </c>
      <c r="I488" s="88" t="s">
        <v>1494</v>
      </c>
      <c r="J488" s="89" t="s">
        <v>1495</v>
      </c>
      <c r="K488" s="88" t="s">
        <v>1496</v>
      </c>
      <c r="L488" s="88" t="s">
        <v>311</v>
      </c>
      <c r="M488" s="89" t="s">
        <v>293</v>
      </c>
      <c r="N488" s="89"/>
      <c r="O488" s="90" t="s">
        <v>321</v>
      </c>
      <c r="P488" s="91" t="s">
        <v>1497</v>
      </c>
    </row>
    <row r="489" spans="1:16" x14ac:dyDescent="0.2">
      <c r="A489" s="34" t="str">
        <f t="shared" si="42"/>
        <v>OEJV 0074 </v>
      </c>
      <c r="B489" s="12" t="str">
        <f t="shared" si="43"/>
        <v>I</v>
      </c>
      <c r="C489" s="34">
        <f t="shared" si="44"/>
        <v>53221.356290000003</v>
      </c>
      <c r="D489" t="str">
        <f t="shared" si="45"/>
        <v>vis</v>
      </c>
      <c r="E489">
        <f>VLOOKUP(C489,Active!C$21:E$958,3,FALSE)</f>
        <v>23604.985744903723</v>
      </c>
      <c r="F489" s="12" t="s">
        <v>277</v>
      </c>
      <c r="G489" t="str">
        <f t="shared" si="46"/>
        <v>53221.35629</v>
      </c>
      <c r="H489" s="34">
        <f t="shared" si="47"/>
        <v>23605</v>
      </c>
      <c r="I489" s="88" t="s">
        <v>1498</v>
      </c>
      <c r="J489" s="89" t="s">
        <v>1499</v>
      </c>
      <c r="K489" s="88" t="s">
        <v>1500</v>
      </c>
      <c r="L489" s="88" t="s">
        <v>1501</v>
      </c>
      <c r="M489" s="89" t="s">
        <v>1502</v>
      </c>
      <c r="N489" s="89" t="s">
        <v>1503</v>
      </c>
      <c r="O489" s="90" t="s">
        <v>1504</v>
      </c>
      <c r="P489" s="91" t="s">
        <v>1505</v>
      </c>
    </row>
    <row r="490" spans="1:16" x14ac:dyDescent="0.2">
      <c r="A490" s="34" t="str">
        <f t="shared" si="42"/>
        <v>IBVS 5677 </v>
      </c>
      <c r="B490" s="12" t="str">
        <f t="shared" si="43"/>
        <v>I</v>
      </c>
      <c r="C490" s="34">
        <f t="shared" si="44"/>
        <v>53630.620300000002</v>
      </c>
      <c r="D490" t="str">
        <f t="shared" si="45"/>
        <v>vis</v>
      </c>
      <c r="E490">
        <f>VLOOKUP(C490,Active!C$21:E$958,3,FALSE)</f>
        <v>24791.973426980418</v>
      </c>
      <c r="F490" s="12" t="s">
        <v>277</v>
      </c>
      <c r="G490" t="str">
        <f t="shared" si="46"/>
        <v>53630.6203</v>
      </c>
      <c r="H490" s="34">
        <f t="shared" si="47"/>
        <v>24792</v>
      </c>
      <c r="I490" s="88" t="s">
        <v>1506</v>
      </c>
      <c r="J490" s="89" t="s">
        <v>1507</v>
      </c>
      <c r="K490" s="88" t="s">
        <v>1508</v>
      </c>
      <c r="L490" s="88" t="s">
        <v>1509</v>
      </c>
      <c r="M490" s="89" t="s">
        <v>281</v>
      </c>
      <c r="N490" s="89" t="s">
        <v>50</v>
      </c>
      <c r="O490" s="90" t="s">
        <v>1486</v>
      </c>
      <c r="P490" s="91" t="s">
        <v>1510</v>
      </c>
    </row>
    <row r="491" spans="1:16" x14ac:dyDescent="0.2">
      <c r="A491" s="34" t="str">
        <f t="shared" si="42"/>
        <v>BAVM 201 </v>
      </c>
      <c r="B491" s="12" t="str">
        <f t="shared" si="43"/>
        <v>I</v>
      </c>
      <c r="C491" s="34">
        <f t="shared" si="44"/>
        <v>54218.486400000002</v>
      </c>
      <c r="D491" t="str">
        <f t="shared" si="45"/>
        <v>vis</v>
      </c>
      <c r="E491">
        <f>VLOOKUP(C491,Active!C$21:E$958,3,FALSE)</f>
        <v>26496.960433803881</v>
      </c>
      <c r="F491" s="12" t="s">
        <v>277</v>
      </c>
      <c r="G491" t="str">
        <f t="shared" si="46"/>
        <v>54218.4864</v>
      </c>
      <c r="H491" s="34">
        <f t="shared" si="47"/>
        <v>26497</v>
      </c>
      <c r="I491" s="88" t="s">
        <v>1511</v>
      </c>
      <c r="J491" s="89" t="s">
        <v>1512</v>
      </c>
      <c r="K491" s="88" t="s">
        <v>1513</v>
      </c>
      <c r="L491" s="88" t="s">
        <v>1514</v>
      </c>
      <c r="M491" s="89" t="s">
        <v>1502</v>
      </c>
      <c r="N491" s="89" t="s">
        <v>1446</v>
      </c>
      <c r="O491" s="90" t="s">
        <v>1515</v>
      </c>
      <c r="P491" s="91" t="s">
        <v>1516</v>
      </c>
    </row>
    <row r="492" spans="1:16" x14ac:dyDescent="0.2">
      <c r="A492" s="34" t="str">
        <f t="shared" si="42"/>
        <v>BAVM 201 </v>
      </c>
      <c r="B492" s="12" t="str">
        <f t="shared" si="43"/>
        <v>II</v>
      </c>
      <c r="C492" s="34">
        <f t="shared" si="44"/>
        <v>54223.487000000001</v>
      </c>
      <c r="D492" t="str">
        <f t="shared" si="45"/>
        <v>vis</v>
      </c>
      <c r="E492">
        <f>VLOOKUP(C492,Active!C$21:E$958,3,FALSE)</f>
        <v>26511.463665111693</v>
      </c>
      <c r="F492" s="12" t="s">
        <v>277</v>
      </c>
      <c r="G492" t="str">
        <f t="shared" si="46"/>
        <v>54223.4870</v>
      </c>
      <c r="H492" s="34">
        <f t="shared" si="47"/>
        <v>26511.5</v>
      </c>
      <c r="I492" s="88" t="s">
        <v>1517</v>
      </c>
      <c r="J492" s="89" t="s">
        <v>1518</v>
      </c>
      <c r="K492" s="88" t="s">
        <v>1519</v>
      </c>
      <c r="L492" s="88" t="s">
        <v>1520</v>
      </c>
      <c r="M492" s="89" t="s">
        <v>1502</v>
      </c>
      <c r="N492" s="89" t="s">
        <v>1446</v>
      </c>
      <c r="O492" s="90" t="s">
        <v>1515</v>
      </c>
      <c r="P492" s="91" t="s">
        <v>1516</v>
      </c>
    </row>
    <row r="493" spans="1:16" x14ac:dyDescent="0.2">
      <c r="A493" s="34" t="str">
        <f t="shared" si="42"/>
        <v>OEJV 0074 </v>
      </c>
      <c r="B493" s="12" t="str">
        <f t="shared" si="43"/>
        <v>I</v>
      </c>
      <c r="C493" s="34">
        <f t="shared" si="44"/>
        <v>54267.446259999997</v>
      </c>
      <c r="D493" t="str">
        <f t="shared" si="45"/>
        <v>vis</v>
      </c>
      <c r="E493">
        <f>VLOOKUP(C493,Active!C$21:E$958,3,FALSE)</f>
        <v>26638.958628896075</v>
      </c>
      <c r="F493" s="12" t="s">
        <v>277</v>
      </c>
      <c r="G493" t="str">
        <f t="shared" si="46"/>
        <v>54267.44626</v>
      </c>
      <c r="H493" s="34">
        <f t="shared" si="47"/>
        <v>26639</v>
      </c>
      <c r="I493" s="88" t="s">
        <v>1521</v>
      </c>
      <c r="J493" s="89" t="s">
        <v>1522</v>
      </c>
      <c r="K493" s="88" t="s">
        <v>1523</v>
      </c>
      <c r="L493" s="88" t="s">
        <v>1524</v>
      </c>
      <c r="M493" s="89" t="s">
        <v>1502</v>
      </c>
      <c r="N493" s="89" t="s">
        <v>1503</v>
      </c>
      <c r="O493" s="90" t="s">
        <v>1504</v>
      </c>
      <c r="P493" s="91" t="s">
        <v>1505</v>
      </c>
    </row>
    <row r="494" spans="1:16" x14ac:dyDescent="0.2">
      <c r="A494" s="34" t="str">
        <f t="shared" si="42"/>
        <v>IBVS 5898 </v>
      </c>
      <c r="B494" s="12" t="str">
        <f t="shared" si="43"/>
        <v>I</v>
      </c>
      <c r="C494" s="34">
        <f t="shared" si="44"/>
        <v>54513.626700000001</v>
      </c>
      <c r="D494" t="str">
        <f t="shared" si="45"/>
        <v>vis</v>
      </c>
      <c r="E494">
        <f>VLOOKUP(C494,Active!C$21:E$958,3,FALSE)</f>
        <v>27352.955322248679</v>
      </c>
      <c r="F494" s="12" t="s">
        <v>277</v>
      </c>
      <c r="G494" t="str">
        <f t="shared" si="46"/>
        <v>54513.6267</v>
      </c>
      <c r="H494" s="34">
        <f t="shared" si="47"/>
        <v>27353</v>
      </c>
      <c r="I494" s="88" t="s">
        <v>1525</v>
      </c>
      <c r="J494" s="89" t="s">
        <v>1526</v>
      </c>
      <c r="K494" s="88" t="s">
        <v>1527</v>
      </c>
      <c r="L494" s="88" t="s">
        <v>1528</v>
      </c>
      <c r="M494" s="89" t="s">
        <v>1502</v>
      </c>
      <c r="N494" s="89" t="s">
        <v>277</v>
      </c>
      <c r="O494" s="90" t="s">
        <v>1529</v>
      </c>
      <c r="P494" s="91" t="s">
        <v>1530</v>
      </c>
    </row>
    <row r="495" spans="1:16" ht="25.5" x14ac:dyDescent="0.2">
      <c r="A495" s="34" t="str">
        <f t="shared" si="42"/>
        <v>JAAVSO 36(2);186 </v>
      </c>
      <c r="B495" s="12" t="str">
        <f t="shared" si="43"/>
        <v>I</v>
      </c>
      <c r="C495" s="34">
        <f t="shared" si="44"/>
        <v>54569.827599999997</v>
      </c>
      <c r="D495" t="str">
        <f t="shared" si="45"/>
        <v>vis</v>
      </c>
      <c r="E495">
        <f>VLOOKUP(C495,Active!C$21:E$958,3,FALSE)</f>
        <v>27515.954692805644</v>
      </c>
      <c r="F495" s="12" t="s">
        <v>277</v>
      </c>
      <c r="G495" t="str">
        <f t="shared" si="46"/>
        <v>54569.8276</v>
      </c>
      <c r="H495" s="34">
        <f t="shared" si="47"/>
        <v>27516</v>
      </c>
      <c r="I495" s="88" t="s">
        <v>1531</v>
      </c>
      <c r="J495" s="89" t="s">
        <v>1532</v>
      </c>
      <c r="K495" s="88" t="s">
        <v>1533</v>
      </c>
      <c r="L495" s="88" t="s">
        <v>1534</v>
      </c>
      <c r="M495" s="89" t="s">
        <v>1502</v>
      </c>
      <c r="N495" s="89" t="s">
        <v>1367</v>
      </c>
      <c r="O495" s="90" t="s">
        <v>1535</v>
      </c>
      <c r="P495" s="91" t="s">
        <v>1536</v>
      </c>
    </row>
    <row r="496" spans="1:16" x14ac:dyDescent="0.2">
      <c r="A496" s="34" t="str">
        <f t="shared" si="42"/>
        <v>IBVS 5870 </v>
      </c>
      <c r="B496" s="12" t="str">
        <f t="shared" si="43"/>
        <v>I</v>
      </c>
      <c r="C496" s="34">
        <f t="shared" si="44"/>
        <v>54588.790699999998</v>
      </c>
      <c r="D496" t="str">
        <f t="shared" si="45"/>
        <v>vis</v>
      </c>
      <c r="E496">
        <f>VLOOKUP(C496,Active!C$21:E$958,3,FALSE)</f>
        <v>27570.953338090847</v>
      </c>
      <c r="F496" s="12" t="s">
        <v>277</v>
      </c>
      <c r="G496" t="str">
        <f t="shared" si="46"/>
        <v>54588.7907</v>
      </c>
      <c r="H496" s="34">
        <f t="shared" si="47"/>
        <v>27571</v>
      </c>
      <c r="I496" s="88" t="s">
        <v>1537</v>
      </c>
      <c r="J496" s="89" t="s">
        <v>1538</v>
      </c>
      <c r="K496" s="88" t="s">
        <v>1539</v>
      </c>
      <c r="L496" s="88" t="s">
        <v>1540</v>
      </c>
      <c r="M496" s="89" t="s">
        <v>1502</v>
      </c>
      <c r="N496" s="89" t="s">
        <v>277</v>
      </c>
      <c r="O496" s="90" t="s">
        <v>1486</v>
      </c>
      <c r="P496" s="91" t="s">
        <v>1541</v>
      </c>
    </row>
    <row r="497" spans="1:16" x14ac:dyDescent="0.2">
      <c r="A497" s="34" t="str">
        <f t="shared" si="42"/>
        <v>IBVS 5887 </v>
      </c>
      <c r="B497" s="12" t="str">
        <f t="shared" si="43"/>
        <v>I</v>
      </c>
      <c r="C497" s="34">
        <f t="shared" si="44"/>
        <v>54655.3364</v>
      </c>
      <c r="D497" t="str">
        <f t="shared" si="45"/>
        <v>vis</v>
      </c>
      <c r="E497">
        <f>VLOOKUP(C497,Active!C$21:E$958,3,FALSE)</f>
        <v>27763.955713733831</v>
      </c>
      <c r="F497" s="12" t="s">
        <v>277</v>
      </c>
      <c r="G497" t="str">
        <f t="shared" si="46"/>
        <v>54655.3364</v>
      </c>
      <c r="H497" s="34">
        <f t="shared" si="47"/>
        <v>27764</v>
      </c>
      <c r="I497" s="88" t="s">
        <v>1542</v>
      </c>
      <c r="J497" s="89" t="s">
        <v>1543</v>
      </c>
      <c r="K497" s="88" t="s">
        <v>1544</v>
      </c>
      <c r="L497" s="88" t="s">
        <v>1545</v>
      </c>
      <c r="M497" s="89" t="s">
        <v>281</v>
      </c>
      <c r="N497" s="89" t="s">
        <v>1546</v>
      </c>
      <c r="O497" s="90" t="s">
        <v>1547</v>
      </c>
      <c r="P497" s="91" t="s">
        <v>1548</v>
      </c>
    </row>
    <row r="498" spans="1:16" x14ac:dyDescent="0.2">
      <c r="A498" s="34" t="str">
        <f t="shared" si="42"/>
        <v>IBVS 5887 </v>
      </c>
      <c r="B498" s="12" t="str">
        <f t="shared" si="43"/>
        <v>I</v>
      </c>
      <c r="C498" s="34">
        <f t="shared" si="44"/>
        <v>54656.368900000001</v>
      </c>
      <c r="D498" t="str">
        <f t="shared" si="45"/>
        <v>vis</v>
      </c>
      <c r="E498">
        <f>VLOOKUP(C498,Active!C$21:E$958,3,FALSE)</f>
        <v>27766.950271651949</v>
      </c>
      <c r="F498" s="12" t="s">
        <v>277</v>
      </c>
      <c r="G498" t="str">
        <f t="shared" si="46"/>
        <v>54656.3689</v>
      </c>
      <c r="H498" s="34">
        <f t="shared" si="47"/>
        <v>27767</v>
      </c>
      <c r="I498" s="88" t="s">
        <v>1549</v>
      </c>
      <c r="J498" s="89" t="s">
        <v>1550</v>
      </c>
      <c r="K498" s="88" t="s">
        <v>1551</v>
      </c>
      <c r="L498" s="88" t="s">
        <v>1552</v>
      </c>
      <c r="M498" s="89" t="s">
        <v>281</v>
      </c>
      <c r="N498" s="89" t="s">
        <v>1546</v>
      </c>
      <c r="O498" s="90" t="s">
        <v>1553</v>
      </c>
      <c r="P498" s="91" t="s">
        <v>1548</v>
      </c>
    </row>
    <row r="499" spans="1:16" ht="25.5" x14ac:dyDescent="0.2">
      <c r="A499" s="34" t="str">
        <f t="shared" si="42"/>
        <v>JAAVSO 36(2);186 </v>
      </c>
      <c r="B499" s="12" t="str">
        <f t="shared" si="43"/>
        <v>I</v>
      </c>
      <c r="C499" s="34">
        <f t="shared" si="44"/>
        <v>54674.643100000001</v>
      </c>
      <c r="D499" t="str">
        <f t="shared" si="45"/>
        <v>vis</v>
      </c>
      <c r="E499">
        <f>VLOOKUP(C499,Active!C$21:E$958,3,FALSE)</f>
        <v>27819.95090148941</v>
      </c>
      <c r="F499" s="12" t="s">
        <v>277</v>
      </c>
      <c r="G499" t="str">
        <f t="shared" si="46"/>
        <v>54674.6431</v>
      </c>
      <c r="H499" s="34">
        <f t="shared" si="47"/>
        <v>27820</v>
      </c>
      <c r="I499" s="88" t="s">
        <v>1554</v>
      </c>
      <c r="J499" s="89" t="s">
        <v>1555</v>
      </c>
      <c r="K499" s="88" t="s">
        <v>1556</v>
      </c>
      <c r="L499" s="88" t="s">
        <v>1557</v>
      </c>
      <c r="M499" s="89" t="s">
        <v>1502</v>
      </c>
      <c r="N499" s="89" t="s">
        <v>1367</v>
      </c>
      <c r="O499" s="90" t="s">
        <v>1558</v>
      </c>
      <c r="P499" s="91" t="s">
        <v>1536</v>
      </c>
    </row>
    <row r="500" spans="1:16" x14ac:dyDescent="0.2">
      <c r="A500" s="34" t="str">
        <f t="shared" si="42"/>
        <v>IBVS 5917 </v>
      </c>
      <c r="B500" s="12" t="str">
        <f t="shared" si="43"/>
        <v>II</v>
      </c>
      <c r="C500" s="34">
        <f t="shared" si="44"/>
        <v>54721.364300000001</v>
      </c>
      <c r="D500" t="str">
        <f t="shared" si="45"/>
        <v>vis</v>
      </c>
      <c r="E500">
        <f>VLOOKUP(C500,Active!C$21:E$958,3,FALSE)</f>
        <v>27955.456314955507</v>
      </c>
      <c r="F500" s="12" t="s">
        <v>277</v>
      </c>
      <c r="G500" t="str">
        <f t="shared" si="46"/>
        <v>54721.3643</v>
      </c>
      <c r="H500" s="34">
        <f t="shared" si="47"/>
        <v>27955.5</v>
      </c>
      <c r="I500" s="88" t="s">
        <v>1559</v>
      </c>
      <c r="J500" s="89" t="s">
        <v>1560</v>
      </c>
      <c r="K500" s="88" t="s">
        <v>1561</v>
      </c>
      <c r="L500" s="88" t="s">
        <v>1562</v>
      </c>
      <c r="M500" s="89" t="s">
        <v>1502</v>
      </c>
      <c r="N500" s="89" t="s">
        <v>1503</v>
      </c>
      <c r="O500" s="90" t="s">
        <v>1563</v>
      </c>
      <c r="P500" s="91" t="s">
        <v>1564</v>
      </c>
    </row>
    <row r="501" spans="1:16" x14ac:dyDescent="0.2">
      <c r="A501" s="34" t="str">
        <f t="shared" si="42"/>
        <v>JAAVSO 37(1);44 </v>
      </c>
      <c r="B501" s="12" t="str">
        <f t="shared" si="43"/>
        <v>II</v>
      </c>
      <c r="C501" s="34">
        <f t="shared" si="44"/>
        <v>54721.364300000001</v>
      </c>
      <c r="D501" t="str">
        <f t="shared" si="45"/>
        <v>vis</v>
      </c>
      <c r="E501">
        <f>VLOOKUP(C501,Active!C$21:E$958,3,FALSE)</f>
        <v>27955.456314955507</v>
      </c>
      <c r="F501" s="12" t="s">
        <v>277</v>
      </c>
      <c r="G501" t="str">
        <f t="shared" si="46"/>
        <v>54721.3643</v>
      </c>
      <c r="H501" s="34">
        <f t="shared" si="47"/>
        <v>27955.5</v>
      </c>
      <c r="I501" s="88" t="s">
        <v>1559</v>
      </c>
      <c r="J501" s="89" t="s">
        <v>1560</v>
      </c>
      <c r="K501" s="88" t="s">
        <v>1561</v>
      </c>
      <c r="L501" s="88" t="s">
        <v>1562</v>
      </c>
      <c r="M501" s="89" t="s">
        <v>1502</v>
      </c>
      <c r="N501" s="89" t="s">
        <v>1565</v>
      </c>
      <c r="O501" s="90" t="s">
        <v>1566</v>
      </c>
      <c r="P501" s="91" t="s">
        <v>1567</v>
      </c>
    </row>
    <row r="502" spans="1:16" x14ac:dyDescent="0.2">
      <c r="A502" s="34" t="str">
        <f t="shared" si="42"/>
        <v>IBVS 5898 </v>
      </c>
      <c r="B502" s="12" t="str">
        <f t="shared" si="43"/>
        <v>I</v>
      </c>
      <c r="C502" s="34">
        <f t="shared" si="44"/>
        <v>54969.440300000002</v>
      </c>
      <c r="D502" t="str">
        <f t="shared" si="45"/>
        <v>vis</v>
      </c>
      <c r="E502">
        <f>VLOOKUP(C502,Active!C$21:E$958,3,FALSE)</f>
        <v>28674.950697612949</v>
      </c>
      <c r="F502" s="12" t="s">
        <v>277</v>
      </c>
      <c r="G502" t="str">
        <f t="shared" si="46"/>
        <v>54969.4403</v>
      </c>
      <c r="H502" s="34">
        <f t="shared" si="47"/>
        <v>28675</v>
      </c>
      <c r="I502" s="88" t="s">
        <v>1568</v>
      </c>
      <c r="J502" s="89" t="s">
        <v>1569</v>
      </c>
      <c r="K502" s="88" t="s">
        <v>1570</v>
      </c>
      <c r="L502" s="88" t="s">
        <v>1571</v>
      </c>
      <c r="M502" s="89" t="s">
        <v>1502</v>
      </c>
      <c r="N502" s="89" t="s">
        <v>277</v>
      </c>
      <c r="O502" s="90" t="s">
        <v>1529</v>
      </c>
      <c r="P502" s="91" t="s">
        <v>1530</v>
      </c>
    </row>
    <row r="503" spans="1:16" x14ac:dyDescent="0.2">
      <c r="A503" s="34" t="str">
        <f t="shared" si="42"/>
        <v> JAAVSO 38;85 </v>
      </c>
      <c r="B503" s="12" t="str">
        <f t="shared" si="43"/>
        <v>I</v>
      </c>
      <c r="C503" s="34">
        <f t="shared" si="44"/>
        <v>54987.714200000002</v>
      </c>
      <c r="D503" t="str">
        <f t="shared" si="45"/>
        <v>vis</v>
      </c>
      <c r="E503">
        <f>VLOOKUP(C503,Active!C$21:E$958,3,FALSE)</f>
        <v>28727.950457360945</v>
      </c>
      <c r="F503" s="12" t="s">
        <v>277</v>
      </c>
      <c r="G503" t="str">
        <f t="shared" si="46"/>
        <v>54987.7142</v>
      </c>
      <c r="H503" s="34">
        <f t="shared" si="47"/>
        <v>28728</v>
      </c>
      <c r="I503" s="88" t="s">
        <v>1572</v>
      </c>
      <c r="J503" s="89" t="s">
        <v>1573</v>
      </c>
      <c r="K503" s="88" t="s">
        <v>1574</v>
      </c>
      <c r="L503" s="88" t="s">
        <v>1552</v>
      </c>
      <c r="M503" s="89" t="s">
        <v>1502</v>
      </c>
      <c r="N503" s="89" t="s">
        <v>1565</v>
      </c>
      <c r="O503" s="90" t="s">
        <v>1558</v>
      </c>
      <c r="P503" s="90" t="s">
        <v>1575</v>
      </c>
    </row>
    <row r="504" spans="1:16" x14ac:dyDescent="0.2">
      <c r="A504" s="34" t="str">
        <f t="shared" si="42"/>
        <v> JAAVSO 38;85 </v>
      </c>
      <c r="B504" s="12" t="str">
        <f t="shared" si="43"/>
        <v>II</v>
      </c>
      <c r="C504" s="34">
        <f t="shared" si="44"/>
        <v>55013.394999999997</v>
      </c>
      <c r="D504" t="str">
        <f t="shared" si="45"/>
        <v>vis</v>
      </c>
      <c r="E504">
        <f>VLOOKUP(C504,Active!C$21:E$958,3,FALSE)</f>
        <v>28802.432436037423</v>
      </c>
      <c r="F504" s="12" t="s">
        <v>277</v>
      </c>
      <c r="G504" t="str">
        <f t="shared" si="46"/>
        <v>55013.3950</v>
      </c>
      <c r="H504" s="34">
        <f t="shared" si="47"/>
        <v>28802.5</v>
      </c>
      <c r="I504" s="88" t="s">
        <v>1576</v>
      </c>
      <c r="J504" s="89" t="s">
        <v>1577</v>
      </c>
      <c r="K504" s="88" t="s">
        <v>1578</v>
      </c>
      <c r="L504" s="88" t="s">
        <v>1579</v>
      </c>
      <c r="M504" s="89" t="s">
        <v>1502</v>
      </c>
      <c r="N504" s="89" t="s">
        <v>1565</v>
      </c>
      <c r="O504" s="90" t="s">
        <v>1580</v>
      </c>
      <c r="P504" s="90" t="s">
        <v>1575</v>
      </c>
    </row>
    <row r="505" spans="1:16" x14ac:dyDescent="0.2">
      <c r="A505" s="34" t="str">
        <f t="shared" si="42"/>
        <v> JAAVSO 38;85 </v>
      </c>
      <c r="B505" s="12" t="str">
        <f t="shared" si="43"/>
        <v>II</v>
      </c>
      <c r="C505" s="34">
        <f t="shared" si="44"/>
        <v>55030.291400000002</v>
      </c>
      <c r="D505" t="str">
        <f t="shared" si="45"/>
        <v>vis</v>
      </c>
      <c r="E505">
        <f>VLOOKUP(C505,Active!C$21:E$958,3,FALSE)</f>
        <v>28851.437034979426</v>
      </c>
      <c r="F505" s="12" t="s">
        <v>277</v>
      </c>
      <c r="G505" t="str">
        <f t="shared" si="46"/>
        <v>55030.2914</v>
      </c>
      <c r="H505" s="34">
        <f t="shared" si="47"/>
        <v>28851.5</v>
      </c>
      <c r="I505" s="88" t="s">
        <v>1581</v>
      </c>
      <c r="J505" s="89" t="s">
        <v>1582</v>
      </c>
      <c r="K505" s="88" t="s">
        <v>1583</v>
      </c>
      <c r="L505" s="88" t="s">
        <v>1584</v>
      </c>
      <c r="M505" s="89" t="s">
        <v>1502</v>
      </c>
      <c r="N505" s="89" t="s">
        <v>1565</v>
      </c>
      <c r="O505" s="90" t="s">
        <v>1580</v>
      </c>
      <c r="P505" s="90" t="s">
        <v>1575</v>
      </c>
    </row>
    <row r="506" spans="1:16" x14ac:dyDescent="0.2">
      <c r="A506" s="34" t="str">
        <f t="shared" si="42"/>
        <v> JAAVSO 38;85 </v>
      </c>
      <c r="B506" s="12" t="str">
        <f t="shared" si="43"/>
        <v>I</v>
      </c>
      <c r="C506" s="34">
        <f t="shared" si="44"/>
        <v>55074.600899999998</v>
      </c>
      <c r="D506" t="str">
        <f t="shared" si="45"/>
        <v>vis</v>
      </c>
      <c r="E506">
        <f>VLOOKUP(C506,Active!C$21:E$958,3,FALSE)</f>
        <v>28979.947799214406</v>
      </c>
      <c r="F506" s="12" t="s">
        <v>277</v>
      </c>
      <c r="G506" t="str">
        <f t="shared" si="46"/>
        <v>55074.6009</v>
      </c>
      <c r="H506" s="34">
        <f t="shared" si="47"/>
        <v>28980</v>
      </c>
      <c r="I506" s="88" t="s">
        <v>1585</v>
      </c>
      <c r="J506" s="89" t="s">
        <v>1586</v>
      </c>
      <c r="K506" s="88" t="s">
        <v>1587</v>
      </c>
      <c r="L506" s="88" t="s">
        <v>1588</v>
      </c>
      <c r="M506" s="89" t="s">
        <v>1502</v>
      </c>
      <c r="N506" s="89" t="s">
        <v>1565</v>
      </c>
      <c r="O506" s="90" t="s">
        <v>1558</v>
      </c>
      <c r="P506" s="90" t="s">
        <v>1575</v>
      </c>
    </row>
    <row r="507" spans="1:16" x14ac:dyDescent="0.2">
      <c r="A507" s="34" t="str">
        <f t="shared" si="42"/>
        <v> JAAVSO 39;94 </v>
      </c>
      <c r="B507" s="12" t="str">
        <f t="shared" si="43"/>
        <v>I</v>
      </c>
      <c r="C507" s="34">
        <f t="shared" si="44"/>
        <v>55321.815699999999</v>
      </c>
      <c r="D507" t="str">
        <f t="shared" si="45"/>
        <v>vis</v>
      </c>
      <c r="E507">
        <f>VLOOKUP(C507,Active!C$21:E$958,3,FALSE)</f>
        <v>29696.944445039815</v>
      </c>
      <c r="F507" s="12" t="s">
        <v>277</v>
      </c>
      <c r="G507" t="str">
        <f t="shared" si="46"/>
        <v>55321.8157</v>
      </c>
      <c r="H507" s="34">
        <f t="shared" si="47"/>
        <v>29697</v>
      </c>
      <c r="I507" s="88" t="s">
        <v>1589</v>
      </c>
      <c r="J507" s="89" t="s">
        <v>1590</v>
      </c>
      <c r="K507" s="88" t="s">
        <v>1591</v>
      </c>
      <c r="L507" s="88" t="s">
        <v>1592</v>
      </c>
      <c r="M507" s="89" t="s">
        <v>1502</v>
      </c>
      <c r="N507" s="89" t="s">
        <v>1565</v>
      </c>
      <c r="O507" s="90" t="s">
        <v>1593</v>
      </c>
      <c r="P507" s="90" t="s">
        <v>1594</v>
      </c>
    </row>
    <row r="508" spans="1:16" x14ac:dyDescent="0.2">
      <c r="A508" s="34" t="str">
        <f t="shared" si="42"/>
        <v>IBVS 5945 </v>
      </c>
      <c r="B508" s="12" t="str">
        <f t="shared" si="43"/>
        <v>II</v>
      </c>
      <c r="C508" s="34">
        <f t="shared" si="44"/>
        <v>55327.848700000002</v>
      </c>
      <c r="D508" t="str">
        <f t="shared" si="45"/>
        <v>vis</v>
      </c>
      <c r="E508">
        <f>VLOOKUP(C508,Active!C$21:E$958,3,FALSE)</f>
        <v>29714.441944235925</v>
      </c>
      <c r="F508" s="12" t="s">
        <v>277</v>
      </c>
      <c r="G508" t="str">
        <f t="shared" si="46"/>
        <v>55327.8487</v>
      </c>
      <c r="H508" s="34">
        <f t="shared" si="47"/>
        <v>29714.5</v>
      </c>
      <c r="I508" s="88" t="s">
        <v>1595</v>
      </c>
      <c r="J508" s="89" t="s">
        <v>1596</v>
      </c>
      <c r="K508" s="88" t="s">
        <v>1597</v>
      </c>
      <c r="L508" s="88" t="s">
        <v>1598</v>
      </c>
      <c r="M508" s="89" t="s">
        <v>1502</v>
      </c>
      <c r="N508" s="89" t="s">
        <v>277</v>
      </c>
      <c r="O508" s="90" t="s">
        <v>294</v>
      </c>
      <c r="P508" s="91" t="s">
        <v>1599</v>
      </c>
    </row>
    <row r="509" spans="1:16" x14ac:dyDescent="0.2">
      <c r="A509" s="34" t="str">
        <f t="shared" si="42"/>
        <v> JAAVSO 39;177 </v>
      </c>
      <c r="B509" s="12" t="str">
        <f t="shared" si="43"/>
        <v>I</v>
      </c>
      <c r="C509" s="34">
        <f t="shared" si="44"/>
        <v>55646.609199999999</v>
      </c>
      <c r="D509" t="str">
        <f t="shared" si="45"/>
        <v>vis</v>
      </c>
      <c r="E509">
        <f>VLOOKUP(C509,Active!C$21:E$958,3,FALSE)</f>
        <v>30638.942456833174</v>
      </c>
      <c r="F509" s="12" t="s">
        <v>277</v>
      </c>
      <c r="G509" t="str">
        <f t="shared" si="46"/>
        <v>55646.6092</v>
      </c>
      <c r="H509" s="34">
        <f t="shared" si="47"/>
        <v>30639</v>
      </c>
      <c r="I509" s="88" t="s">
        <v>1600</v>
      </c>
      <c r="J509" s="89" t="s">
        <v>1601</v>
      </c>
      <c r="K509" s="88" t="s">
        <v>1602</v>
      </c>
      <c r="L509" s="88" t="s">
        <v>1603</v>
      </c>
      <c r="M509" s="89" t="s">
        <v>1502</v>
      </c>
      <c r="N509" s="89" t="s">
        <v>277</v>
      </c>
      <c r="O509" s="90" t="s">
        <v>1604</v>
      </c>
      <c r="P509" s="90" t="s">
        <v>1605</v>
      </c>
    </row>
    <row r="510" spans="1:16" x14ac:dyDescent="0.2">
      <c r="A510" s="34" t="str">
        <f t="shared" si="42"/>
        <v>OEJV 0160 </v>
      </c>
      <c r="B510" s="12" t="str">
        <f t="shared" si="43"/>
        <v>II</v>
      </c>
      <c r="C510" s="34">
        <f t="shared" si="44"/>
        <v>55705.396769999999</v>
      </c>
      <c r="D510" t="str">
        <f t="shared" si="45"/>
        <v>vis</v>
      </c>
      <c r="E510">
        <f>VLOOKUP(C510,Active!C$21:E$958,3,FALSE)</f>
        <v>30809.443941801819</v>
      </c>
      <c r="F510" s="12" t="s">
        <v>277</v>
      </c>
      <c r="G510" t="str">
        <f t="shared" si="46"/>
        <v>55705.39677</v>
      </c>
      <c r="H510" s="34">
        <f t="shared" si="47"/>
        <v>30809.5</v>
      </c>
      <c r="I510" s="88" t="s">
        <v>1606</v>
      </c>
      <c r="J510" s="89" t="s">
        <v>1607</v>
      </c>
      <c r="K510" s="88" t="s">
        <v>1608</v>
      </c>
      <c r="L510" s="88" t="s">
        <v>1609</v>
      </c>
      <c r="M510" s="89" t="s">
        <v>1502</v>
      </c>
      <c r="N510" s="89" t="s">
        <v>277</v>
      </c>
      <c r="O510" s="90" t="s">
        <v>1610</v>
      </c>
      <c r="P510" s="91" t="s">
        <v>1611</v>
      </c>
    </row>
    <row r="511" spans="1:16" x14ac:dyDescent="0.2">
      <c r="A511" s="34" t="str">
        <f t="shared" si="42"/>
        <v>OEJV 0160 </v>
      </c>
      <c r="B511" s="12" t="str">
        <f t="shared" si="43"/>
        <v>II</v>
      </c>
      <c r="C511" s="34">
        <f t="shared" si="44"/>
        <v>55705.397069999999</v>
      </c>
      <c r="D511" t="str">
        <f t="shared" si="45"/>
        <v>vis</v>
      </c>
      <c r="E511">
        <f>VLOOKUP(C511,Active!C$21:E$958,3,FALSE)</f>
        <v>30809.444811891288</v>
      </c>
      <c r="F511" s="12" t="s">
        <v>277</v>
      </c>
      <c r="G511" t="str">
        <f t="shared" si="46"/>
        <v>55705.39707</v>
      </c>
      <c r="H511" s="34">
        <f t="shared" si="47"/>
        <v>30809.5</v>
      </c>
      <c r="I511" s="88" t="s">
        <v>1612</v>
      </c>
      <c r="J511" s="89" t="s">
        <v>1607</v>
      </c>
      <c r="K511" s="88" t="s">
        <v>1608</v>
      </c>
      <c r="L511" s="88" t="s">
        <v>1613</v>
      </c>
      <c r="M511" s="89" t="s">
        <v>1502</v>
      </c>
      <c r="N511" s="89" t="s">
        <v>46</v>
      </c>
      <c r="O511" s="90" t="s">
        <v>1610</v>
      </c>
      <c r="P511" s="91" t="s">
        <v>1611</v>
      </c>
    </row>
    <row r="512" spans="1:16" x14ac:dyDescent="0.2">
      <c r="A512" s="34" t="str">
        <f t="shared" si="42"/>
        <v>OEJV 0160 </v>
      </c>
      <c r="B512" s="12" t="str">
        <f t="shared" si="43"/>
        <v>II</v>
      </c>
      <c r="C512" s="34">
        <f t="shared" si="44"/>
        <v>55705.397270000001</v>
      </c>
      <c r="D512" t="str">
        <f t="shared" si="45"/>
        <v>vis</v>
      </c>
      <c r="E512">
        <f>VLOOKUP(C512,Active!C$21:E$958,3,FALSE)</f>
        <v>30809.44539195094</v>
      </c>
      <c r="F512" s="12" t="s">
        <v>277</v>
      </c>
      <c r="G512" t="str">
        <f t="shared" si="46"/>
        <v>55705.39727</v>
      </c>
      <c r="H512" s="34">
        <f t="shared" si="47"/>
        <v>30809.5</v>
      </c>
      <c r="I512" s="88" t="s">
        <v>1614</v>
      </c>
      <c r="J512" s="89" t="s">
        <v>1615</v>
      </c>
      <c r="K512" s="88" t="s">
        <v>1608</v>
      </c>
      <c r="L512" s="88" t="s">
        <v>1616</v>
      </c>
      <c r="M512" s="89" t="s">
        <v>1502</v>
      </c>
      <c r="N512" s="89" t="s">
        <v>1503</v>
      </c>
      <c r="O512" s="90" t="s">
        <v>1610</v>
      </c>
      <c r="P512" s="91" t="s">
        <v>1611</v>
      </c>
    </row>
    <row r="513" spans="1:16" x14ac:dyDescent="0.2">
      <c r="A513" s="34" t="str">
        <f t="shared" si="42"/>
        <v>OEJV 0160 </v>
      </c>
      <c r="B513" s="12" t="str">
        <f t="shared" si="43"/>
        <v>I</v>
      </c>
      <c r="C513" s="34">
        <f t="shared" si="44"/>
        <v>55711.429360000002</v>
      </c>
      <c r="D513" t="str">
        <f t="shared" si="45"/>
        <v>vis</v>
      </c>
      <c r="E513">
        <f>VLOOKUP(C513,Active!C$21:E$958,3,FALSE)</f>
        <v>30826.940251875658</v>
      </c>
      <c r="F513" s="12" t="s">
        <v>277</v>
      </c>
      <c r="G513" t="str">
        <f t="shared" si="46"/>
        <v>55711.42936</v>
      </c>
      <c r="H513" s="34">
        <f t="shared" si="47"/>
        <v>30827</v>
      </c>
      <c r="I513" s="88" t="s">
        <v>1617</v>
      </c>
      <c r="J513" s="89" t="s">
        <v>1618</v>
      </c>
      <c r="K513" s="88" t="s">
        <v>1619</v>
      </c>
      <c r="L513" s="88" t="s">
        <v>1620</v>
      </c>
      <c r="M513" s="89" t="s">
        <v>1502</v>
      </c>
      <c r="N513" s="89" t="s">
        <v>277</v>
      </c>
      <c r="O513" s="90" t="s">
        <v>1610</v>
      </c>
      <c r="P513" s="91" t="s">
        <v>1611</v>
      </c>
    </row>
    <row r="514" spans="1:16" x14ac:dyDescent="0.2">
      <c r="A514" s="34" t="str">
        <f t="shared" si="42"/>
        <v>OEJV 0160 </v>
      </c>
      <c r="B514" s="12" t="str">
        <f t="shared" si="43"/>
        <v>I</v>
      </c>
      <c r="C514" s="34">
        <f t="shared" si="44"/>
        <v>55711.429559999997</v>
      </c>
      <c r="D514" t="str">
        <f t="shared" si="45"/>
        <v>vis</v>
      </c>
      <c r="E514">
        <f>VLOOKUP(C514,Active!C$21:E$958,3,FALSE)</f>
        <v>30826.940831935288</v>
      </c>
      <c r="F514" s="12" t="s">
        <v>277</v>
      </c>
      <c r="G514" t="str">
        <f t="shared" si="46"/>
        <v>55711.42956</v>
      </c>
      <c r="H514" s="34">
        <f t="shared" si="47"/>
        <v>30827</v>
      </c>
      <c r="I514" s="88" t="s">
        <v>1621</v>
      </c>
      <c r="J514" s="89" t="s">
        <v>1618</v>
      </c>
      <c r="K514" s="88" t="s">
        <v>1619</v>
      </c>
      <c r="L514" s="88" t="s">
        <v>1622</v>
      </c>
      <c r="M514" s="89" t="s">
        <v>1502</v>
      </c>
      <c r="N514" s="89" t="s">
        <v>1503</v>
      </c>
      <c r="O514" s="90" t="s">
        <v>1610</v>
      </c>
      <c r="P514" s="91" t="s">
        <v>1611</v>
      </c>
    </row>
    <row r="515" spans="1:16" x14ac:dyDescent="0.2">
      <c r="A515" s="34" t="str">
        <f t="shared" si="42"/>
        <v>OEJV 0160 </v>
      </c>
      <c r="B515" s="12" t="str">
        <f t="shared" si="43"/>
        <v>I</v>
      </c>
      <c r="C515" s="34">
        <f t="shared" si="44"/>
        <v>55817.280189999998</v>
      </c>
      <c r="D515" t="str">
        <f t="shared" si="45"/>
        <v>vis</v>
      </c>
      <c r="E515">
        <f>VLOOKUP(C515,Active!C$21:E$958,3,FALSE)</f>
        <v>31133.93922632149</v>
      </c>
      <c r="F515" s="12" t="s">
        <v>277</v>
      </c>
      <c r="G515" t="str">
        <f t="shared" si="46"/>
        <v>55817.28019</v>
      </c>
      <c r="H515" s="34">
        <f t="shared" si="47"/>
        <v>31134</v>
      </c>
      <c r="I515" s="88" t="s">
        <v>1623</v>
      </c>
      <c r="J515" s="89" t="s">
        <v>1624</v>
      </c>
      <c r="K515" s="88" t="s">
        <v>1625</v>
      </c>
      <c r="L515" s="88" t="s">
        <v>1626</v>
      </c>
      <c r="M515" s="89" t="s">
        <v>1502</v>
      </c>
      <c r="N515" s="89" t="s">
        <v>1503</v>
      </c>
      <c r="O515" s="90" t="s">
        <v>1610</v>
      </c>
      <c r="P515" s="91" t="s">
        <v>1611</v>
      </c>
    </row>
    <row r="516" spans="1:16" x14ac:dyDescent="0.2">
      <c r="A516" s="34" t="str">
        <f t="shared" si="42"/>
        <v>OEJV 0160 </v>
      </c>
      <c r="B516" s="12" t="str">
        <f t="shared" si="43"/>
        <v>II</v>
      </c>
      <c r="C516" s="34">
        <f t="shared" si="44"/>
        <v>55822.279190000001</v>
      </c>
      <c r="D516" t="str">
        <f t="shared" si="45"/>
        <v>vis</v>
      </c>
      <c r="E516">
        <f>VLOOKUP(C516,Active!C$21:E$958,3,FALSE)</f>
        <v>31148.437817152153</v>
      </c>
      <c r="F516" s="12" t="s">
        <v>277</v>
      </c>
      <c r="G516" t="str">
        <f t="shared" si="46"/>
        <v>55822.27919</v>
      </c>
      <c r="H516" s="34">
        <f t="shared" si="47"/>
        <v>31148.5</v>
      </c>
      <c r="I516" s="88" t="s">
        <v>1627</v>
      </c>
      <c r="J516" s="89" t="s">
        <v>1628</v>
      </c>
      <c r="K516" s="88" t="s">
        <v>1629</v>
      </c>
      <c r="L516" s="88" t="s">
        <v>1630</v>
      </c>
      <c r="M516" s="89" t="s">
        <v>1502</v>
      </c>
      <c r="N516" s="89" t="s">
        <v>277</v>
      </c>
      <c r="O516" s="90" t="s">
        <v>1610</v>
      </c>
      <c r="P516" s="91" t="s">
        <v>1611</v>
      </c>
    </row>
    <row r="517" spans="1:16" x14ac:dyDescent="0.2">
      <c r="A517" s="34" t="str">
        <f t="shared" si="42"/>
        <v>OEJV 0160 </v>
      </c>
      <c r="B517" s="12" t="str">
        <f t="shared" si="43"/>
        <v>II</v>
      </c>
      <c r="C517" s="34">
        <f t="shared" si="44"/>
        <v>55822.279289999999</v>
      </c>
      <c r="D517" t="str">
        <f t="shared" si="45"/>
        <v>vis</v>
      </c>
      <c r="E517">
        <f>VLOOKUP(C517,Active!C$21:E$958,3,FALSE)</f>
        <v>31148.438107181966</v>
      </c>
      <c r="F517" s="12" t="s">
        <v>277</v>
      </c>
      <c r="G517" t="str">
        <f t="shared" si="46"/>
        <v>55822.27929</v>
      </c>
      <c r="H517" s="34">
        <f t="shared" si="47"/>
        <v>31148.5</v>
      </c>
      <c r="I517" s="88" t="s">
        <v>1631</v>
      </c>
      <c r="J517" s="89" t="s">
        <v>1628</v>
      </c>
      <c r="K517" s="88" t="s">
        <v>1629</v>
      </c>
      <c r="L517" s="88" t="s">
        <v>1632</v>
      </c>
      <c r="M517" s="89" t="s">
        <v>1502</v>
      </c>
      <c r="N517" s="89" t="s">
        <v>1503</v>
      </c>
      <c r="O517" s="90" t="s">
        <v>1610</v>
      </c>
      <c r="P517" s="91" t="s">
        <v>1611</v>
      </c>
    </row>
    <row r="518" spans="1:16" x14ac:dyDescent="0.2">
      <c r="A518" s="34" t="str">
        <f t="shared" si="42"/>
        <v>OEJV 0160 </v>
      </c>
      <c r="B518" s="12" t="str">
        <f t="shared" si="43"/>
        <v>I</v>
      </c>
      <c r="C518" s="34">
        <f t="shared" si="44"/>
        <v>56072.424830000004</v>
      </c>
      <c r="D518" t="str">
        <f t="shared" si="45"/>
        <v>vis</v>
      </c>
      <c r="E518">
        <f>VLOOKUP(C518,Active!C$21:E$958,3,FALSE)</f>
        <v>31873.934773029596</v>
      </c>
      <c r="F518" s="12" t="s">
        <v>277</v>
      </c>
      <c r="G518" t="str">
        <f t="shared" si="46"/>
        <v>56072.42483</v>
      </c>
      <c r="H518" s="34">
        <f t="shared" si="47"/>
        <v>31874</v>
      </c>
      <c r="I518" s="88" t="s">
        <v>1633</v>
      </c>
      <c r="J518" s="89" t="s">
        <v>1634</v>
      </c>
      <c r="K518" s="88" t="s">
        <v>1635</v>
      </c>
      <c r="L518" s="88" t="s">
        <v>1636</v>
      </c>
      <c r="M518" s="89" t="s">
        <v>1502</v>
      </c>
      <c r="N518" s="89" t="s">
        <v>277</v>
      </c>
      <c r="O518" s="90" t="s">
        <v>1610</v>
      </c>
      <c r="P518" s="91" t="s">
        <v>1611</v>
      </c>
    </row>
    <row r="519" spans="1:16" x14ac:dyDescent="0.2">
      <c r="A519" s="34" t="str">
        <f t="shared" si="42"/>
        <v>OEJV 0160 </v>
      </c>
      <c r="B519" s="12" t="str">
        <f t="shared" si="43"/>
        <v>I</v>
      </c>
      <c r="C519" s="34">
        <f t="shared" si="44"/>
        <v>56072.425029999999</v>
      </c>
      <c r="D519" t="str">
        <f t="shared" si="45"/>
        <v>vis</v>
      </c>
      <c r="E519">
        <f>VLOOKUP(C519,Active!C$21:E$958,3,FALSE)</f>
        <v>31873.935353089226</v>
      </c>
      <c r="F519" s="12" t="s">
        <v>277</v>
      </c>
      <c r="G519" t="str">
        <f t="shared" si="46"/>
        <v>56072.42503</v>
      </c>
      <c r="H519" s="34">
        <f t="shared" si="47"/>
        <v>31874</v>
      </c>
      <c r="I519" s="88" t="s">
        <v>1637</v>
      </c>
      <c r="J519" s="89" t="s">
        <v>1638</v>
      </c>
      <c r="K519" s="88" t="s">
        <v>1635</v>
      </c>
      <c r="L519" s="88" t="s">
        <v>1639</v>
      </c>
      <c r="M519" s="89" t="s">
        <v>1502</v>
      </c>
      <c r="N519" s="89" t="s">
        <v>46</v>
      </c>
      <c r="O519" s="90" t="s">
        <v>1610</v>
      </c>
      <c r="P519" s="91" t="s">
        <v>1611</v>
      </c>
    </row>
    <row r="520" spans="1:16" x14ac:dyDescent="0.2">
      <c r="A520" s="34" t="str">
        <f t="shared" si="42"/>
        <v>OEJV 0160 </v>
      </c>
      <c r="B520" s="12" t="str">
        <f t="shared" si="43"/>
        <v>I</v>
      </c>
      <c r="C520" s="34">
        <f t="shared" si="44"/>
        <v>56072.425029999999</v>
      </c>
      <c r="D520" t="str">
        <f t="shared" si="45"/>
        <v>vis</v>
      </c>
      <c r="E520">
        <f>VLOOKUP(C520,Active!C$21:E$958,3,FALSE)</f>
        <v>31873.935353089226</v>
      </c>
      <c r="F520" s="12" t="s">
        <v>277</v>
      </c>
      <c r="G520" t="str">
        <f t="shared" si="46"/>
        <v>56072.42503</v>
      </c>
      <c r="H520" s="34">
        <f t="shared" si="47"/>
        <v>31874</v>
      </c>
      <c r="I520" s="88" t="s">
        <v>1637</v>
      </c>
      <c r="J520" s="89" t="s">
        <v>1638</v>
      </c>
      <c r="K520" s="88" t="s">
        <v>1635</v>
      </c>
      <c r="L520" s="88" t="s">
        <v>1639</v>
      </c>
      <c r="M520" s="89" t="s">
        <v>1502</v>
      </c>
      <c r="N520" s="89" t="s">
        <v>1503</v>
      </c>
      <c r="O520" s="90" t="s">
        <v>1610</v>
      </c>
      <c r="P520" s="91" t="s">
        <v>1611</v>
      </c>
    </row>
    <row r="521" spans="1:16" x14ac:dyDescent="0.2">
      <c r="A521" s="34" t="str">
        <f t="shared" si="42"/>
        <v>IBVS 6029 </v>
      </c>
      <c r="B521" s="12" t="str">
        <f t="shared" si="43"/>
        <v>I</v>
      </c>
      <c r="C521" s="34">
        <f t="shared" si="44"/>
        <v>56076.908199999998</v>
      </c>
      <c r="D521" t="str">
        <f t="shared" si="45"/>
        <v>vis</v>
      </c>
      <c r="E521">
        <f>VLOOKUP(C521,Active!C$21:E$958,3,FALSE)</f>
        <v>31886.937883086073</v>
      </c>
      <c r="F521" s="12" t="s">
        <v>277</v>
      </c>
      <c r="G521" t="str">
        <f t="shared" si="46"/>
        <v>56076.9082</v>
      </c>
      <c r="H521" s="34">
        <f t="shared" si="47"/>
        <v>31887</v>
      </c>
      <c r="I521" s="88" t="s">
        <v>1640</v>
      </c>
      <c r="J521" s="89" t="s">
        <v>1641</v>
      </c>
      <c r="K521" s="88" t="s">
        <v>1642</v>
      </c>
      <c r="L521" s="88" t="s">
        <v>1643</v>
      </c>
      <c r="M521" s="89" t="s">
        <v>1502</v>
      </c>
      <c r="N521" s="89" t="s">
        <v>277</v>
      </c>
      <c r="O521" s="90" t="s">
        <v>294</v>
      </c>
      <c r="P521" s="91" t="s">
        <v>1644</v>
      </c>
    </row>
    <row r="522" spans="1:16" x14ac:dyDescent="0.2">
      <c r="A522" s="34" t="str">
        <f t="shared" si="42"/>
        <v>OEJV 0160 </v>
      </c>
      <c r="B522" s="12" t="str">
        <f t="shared" si="43"/>
        <v>I</v>
      </c>
      <c r="C522" s="34">
        <f t="shared" si="44"/>
        <v>56444.455750000001</v>
      </c>
      <c r="D522" t="str">
        <f t="shared" si="45"/>
        <v>vis</v>
      </c>
      <c r="E522" t="e">
        <f>VLOOKUP(C522,Active!C$21:E$958,3,FALSE)</f>
        <v>#N/A</v>
      </c>
      <c r="F522" s="12" t="s">
        <v>277</v>
      </c>
      <c r="G522" t="str">
        <f t="shared" si="46"/>
        <v>56444.45575</v>
      </c>
      <c r="H522" s="34">
        <f t="shared" si="47"/>
        <v>32953</v>
      </c>
      <c r="I522" s="88" t="s">
        <v>1645</v>
      </c>
      <c r="J522" s="89" t="s">
        <v>1646</v>
      </c>
      <c r="K522" s="88" t="s">
        <v>1647</v>
      </c>
      <c r="L522" s="88" t="s">
        <v>1648</v>
      </c>
      <c r="M522" s="89" t="s">
        <v>1502</v>
      </c>
      <c r="N522" s="89" t="s">
        <v>1503</v>
      </c>
      <c r="O522" s="90" t="s">
        <v>1610</v>
      </c>
      <c r="P522" s="91" t="s">
        <v>1611</v>
      </c>
    </row>
    <row r="523" spans="1:16" x14ac:dyDescent="0.2">
      <c r="A523" s="34" t="str">
        <f t="shared" ref="A523:A586" si="48">P523</f>
        <v>OEJV 0160 </v>
      </c>
      <c r="B523" s="12" t="str">
        <f t="shared" ref="B523:B586" si="49">IF(H523=INT(H523),"I","II")</f>
        <v>I</v>
      </c>
      <c r="C523" s="34">
        <f t="shared" ref="C523:C586" si="50">1*G523</f>
        <v>56444.45577</v>
      </c>
      <c r="D523" t="str">
        <f t="shared" ref="D523:D586" si="51">VLOOKUP(F523,I$1:J$5,2,FALSE)</f>
        <v>vis</v>
      </c>
      <c r="E523" t="e">
        <f>VLOOKUP(C523,Active!C$21:E$958,3,FALSE)</f>
        <v>#N/A</v>
      </c>
      <c r="F523" s="12" t="s">
        <v>277</v>
      </c>
      <c r="G523" t="str">
        <f t="shared" ref="G523:G586" si="52">MID(I523,3,LEN(I523)-3)</f>
        <v>56444.45577</v>
      </c>
      <c r="H523" s="34">
        <f t="shared" ref="H523:H586" si="53">1*K523</f>
        <v>32953</v>
      </c>
      <c r="I523" s="88" t="s">
        <v>1649</v>
      </c>
      <c r="J523" s="89" t="s">
        <v>1646</v>
      </c>
      <c r="K523" s="88" t="s">
        <v>1647</v>
      </c>
      <c r="L523" s="88" t="s">
        <v>1650</v>
      </c>
      <c r="M523" s="89" t="s">
        <v>1502</v>
      </c>
      <c r="N523" s="89" t="s">
        <v>277</v>
      </c>
      <c r="O523" s="90" t="s">
        <v>1610</v>
      </c>
      <c r="P523" s="91" t="s">
        <v>1611</v>
      </c>
    </row>
    <row r="524" spans="1:16" x14ac:dyDescent="0.2">
      <c r="A524" s="34" t="str">
        <f t="shared" si="48"/>
        <v> JAAVSO 41;328 </v>
      </c>
      <c r="B524" s="12" t="str">
        <f t="shared" si="49"/>
        <v>II</v>
      </c>
      <c r="C524" s="34">
        <f t="shared" si="50"/>
        <v>56486.692600000002</v>
      </c>
      <c r="D524" t="str">
        <f t="shared" si="51"/>
        <v>vis</v>
      </c>
      <c r="E524">
        <f>VLOOKUP(C524,Active!C$21:E$958,3,FALSE)</f>
        <v>33075.434851356491</v>
      </c>
      <c r="F524" s="12" t="s">
        <v>277</v>
      </c>
      <c r="G524" t="str">
        <f t="shared" si="52"/>
        <v>56486.6926</v>
      </c>
      <c r="H524" s="34">
        <f t="shared" si="53"/>
        <v>33075.5</v>
      </c>
      <c r="I524" s="88" t="s">
        <v>1651</v>
      </c>
      <c r="J524" s="89" t="s">
        <v>1652</v>
      </c>
      <c r="K524" s="88" t="s">
        <v>1653</v>
      </c>
      <c r="L524" s="88" t="s">
        <v>1654</v>
      </c>
      <c r="M524" s="89" t="s">
        <v>1502</v>
      </c>
      <c r="N524" s="89" t="s">
        <v>277</v>
      </c>
      <c r="O524" s="90" t="s">
        <v>1655</v>
      </c>
      <c r="P524" s="90" t="s">
        <v>1656</v>
      </c>
    </row>
    <row r="525" spans="1:16" x14ac:dyDescent="0.2">
      <c r="A525" s="34" t="str">
        <f t="shared" si="48"/>
        <v> JAAVSO 41;328 </v>
      </c>
      <c r="B525" s="12" t="str">
        <f t="shared" si="49"/>
        <v>I</v>
      </c>
      <c r="C525" s="34">
        <f t="shared" si="50"/>
        <v>56520.655500000001</v>
      </c>
      <c r="D525" t="str">
        <f t="shared" si="51"/>
        <v>vis</v>
      </c>
      <c r="E525">
        <f>VLOOKUP(C525,Active!C$21:E$958,3,FALSE)</f>
        <v>33173.937389968676</v>
      </c>
      <c r="F525" s="12" t="s">
        <v>277</v>
      </c>
      <c r="G525" t="str">
        <f t="shared" si="52"/>
        <v>56520.6555</v>
      </c>
      <c r="H525" s="34">
        <f t="shared" si="53"/>
        <v>33174</v>
      </c>
      <c r="I525" s="88" t="s">
        <v>1657</v>
      </c>
      <c r="J525" s="89" t="s">
        <v>1658</v>
      </c>
      <c r="K525" s="88" t="s">
        <v>1659</v>
      </c>
      <c r="L525" s="88" t="s">
        <v>1660</v>
      </c>
      <c r="M525" s="89" t="s">
        <v>1502</v>
      </c>
      <c r="N525" s="89" t="s">
        <v>277</v>
      </c>
      <c r="O525" s="90" t="s">
        <v>1558</v>
      </c>
      <c r="P525" s="90" t="s">
        <v>1656</v>
      </c>
    </row>
    <row r="526" spans="1:16" x14ac:dyDescent="0.2">
      <c r="A526" s="34" t="str">
        <f t="shared" si="48"/>
        <v> JAAVSO 42;426 </v>
      </c>
      <c r="B526" s="12" t="str">
        <f t="shared" si="49"/>
        <v>II</v>
      </c>
      <c r="C526" s="34">
        <f t="shared" si="50"/>
        <v>56801.833500000001</v>
      </c>
      <c r="D526" t="str">
        <f t="shared" si="51"/>
        <v>vis</v>
      </c>
      <c r="E526">
        <f>VLOOKUP(C526,Active!C$21:E$958,3,FALSE)</f>
        <v>33989.437444495728</v>
      </c>
      <c r="F526" s="12" t="s">
        <v>277</v>
      </c>
      <c r="G526" t="str">
        <f t="shared" si="52"/>
        <v>56801.8335</v>
      </c>
      <c r="H526" s="34">
        <f t="shared" si="53"/>
        <v>33989.5</v>
      </c>
      <c r="I526" s="88" t="s">
        <v>1661</v>
      </c>
      <c r="J526" s="89" t="s">
        <v>1662</v>
      </c>
      <c r="K526" s="88" t="s">
        <v>1663</v>
      </c>
      <c r="L526" s="88" t="s">
        <v>1660</v>
      </c>
      <c r="M526" s="89" t="s">
        <v>1502</v>
      </c>
      <c r="N526" s="89" t="s">
        <v>277</v>
      </c>
      <c r="O526" s="90" t="s">
        <v>1558</v>
      </c>
      <c r="P526" s="90" t="s">
        <v>1664</v>
      </c>
    </row>
    <row r="527" spans="1:16" x14ac:dyDescent="0.2">
      <c r="A527" s="34" t="str">
        <f t="shared" si="48"/>
        <v>BAVM 238 </v>
      </c>
      <c r="B527" s="12" t="str">
        <f t="shared" si="49"/>
        <v>II</v>
      </c>
      <c r="C527" s="34">
        <f t="shared" si="50"/>
        <v>56808.382799999999</v>
      </c>
      <c r="D527" t="str">
        <f t="shared" si="51"/>
        <v>vis</v>
      </c>
      <c r="E527">
        <f>VLOOKUP(C527,Active!C$21:E$958,3,FALSE)</f>
        <v>34008.432367665795</v>
      </c>
      <c r="F527" s="12" t="s">
        <v>277</v>
      </c>
      <c r="G527" t="str">
        <f t="shared" si="52"/>
        <v>56808.3828</v>
      </c>
      <c r="H527" s="34">
        <f t="shared" si="53"/>
        <v>34008.5</v>
      </c>
      <c r="I527" s="88" t="s">
        <v>1665</v>
      </c>
      <c r="J527" s="89" t="s">
        <v>1666</v>
      </c>
      <c r="K527" s="88" t="s">
        <v>1667</v>
      </c>
      <c r="L527" s="88" t="s">
        <v>1579</v>
      </c>
      <c r="M527" s="89" t="s">
        <v>1502</v>
      </c>
      <c r="N527" s="92" t="s">
        <v>1446</v>
      </c>
      <c r="O527" s="90" t="s">
        <v>1668</v>
      </c>
      <c r="P527" s="91" t="s">
        <v>1669</v>
      </c>
    </row>
    <row r="528" spans="1:16" x14ac:dyDescent="0.2">
      <c r="A528" s="34" t="str">
        <f t="shared" si="48"/>
        <v>BAVM 238 </v>
      </c>
      <c r="B528" s="12" t="str">
        <f t="shared" si="49"/>
        <v>II</v>
      </c>
      <c r="C528" s="34">
        <f t="shared" si="50"/>
        <v>56810.452100000002</v>
      </c>
      <c r="D528" t="str">
        <f t="shared" si="51"/>
        <v>vis</v>
      </c>
      <c r="E528">
        <f>VLOOKUP(C528,Active!C$21:E$958,3,FALSE)</f>
        <v>34014.433954784407</v>
      </c>
      <c r="F528" s="12" t="s">
        <v>277</v>
      </c>
      <c r="G528" t="str">
        <f t="shared" si="52"/>
        <v>56810.4521</v>
      </c>
      <c r="H528" s="34">
        <f t="shared" si="53"/>
        <v>34014.5</v>
      </c>
      <c r="I528" s="88" t="s">
        <v>1670</v>
      </c>
      <c r="J528" s="89" t="s">
        <v>1671</v>
      </c>
      <c r="K528" s="88">
        <v>34014.5</v>
      </c>
      <c r="L528" s="88" t="s">
        <v>1672</v>
      </c>
      <c r="M528" s="89" t="s">
        <v>1502</v>
      </c>
      <c r="N528" s="92" t="s">
        <v>1446</v>
      </c>
      <c r="O528" s="90" t="s">
        <v>1668</v>
      </c>
      <c r="P528" s="91" t="s">
        <v>1669</v>
      </c>
    </row>
    <row r="529" spans="1:16" ht="25.5" x14ac:dyDescent="0.2">
      <c r="A529" s="34" t="str">
        <f t="shared" si="48"/>
        <v>BAVM 241 (=IBVS 6157) </v>
      </c>
      <c r="B529" s="12" t="str">
        <f t="shared" si="49"/>
        <v>I</v>
      </c>
      <c r="C529" s="34">
        <f t="shared" si="50"/>
        <v>57176.446199999998</v>
      </c>
      <c r="D529" t="str">
        <f t="shared" si="51"/>
        <v>vis</v>
      </c>
      <c r="E529">
        <f>VLOOKUP(C529,Active!C$21:E$958,3,FALSE)</f>
        <v>35075.925993658631</v>
      </c>
      <c r="F529" s="12" t="s">
        <v>277</v>
      </c>
      <c r="G529" t="str">
        <f t="shared" si="52"/>
        <v>57176.4462</v>
      </c>
      <c r="H529" s="34">
        <f t="shared" si="53"/>
        <v>35076</v>
      </c>
      <c r="I529" s="88" t="s">
        <v>1673</v>
      </c>
      <c r="J529" s="89" t="s">
        <v>1674</v>
      </c>
      <c r="K529" s="88">
        <v>35076</v>
      </c>
      <c r="L529" s="88" t="s">
        <v>1675</v>
      </c>
      <c r="M529" s="89" t="s">
        <v>1502</v>
      </c>
      <c r="N529" s="92" t="s">
        <v>1446</v>
      </c>
      <c r="O529" s="90" t="s">
        <v>1668</v>
      </c>
      <c r="P529" s="91" t="s">
        <v>1676</v>
      </c>
    </row>
    <row r="530" spans="1:16" x14ac:dyDescent="0.2">
      <c r="A530" s="34" t="str">
        <f t="shared" si="48"/>
        <v> AN 261.212 </v>
      </c>
      <c r="B530" s="12" t="str">
        <f t="shared" si="49"/>
        <v>I</v>
      </c>
      <c r="C530" s="34">
        <f t="shared" si="50"/>
        <v>28416.333999999999</v>
      </c>
      <c r="D530" t="str">
        <f t="shared" si="51"/>
        <v>vis</v>
      </c>
      <c r="E530">
        <f>VLOOKUP(C530,Active!C$21:E$958,3,FALSE)</f>
        <v>-48336.976393100893</v>
      </c>
      <c r="F530" s="12" t="s">
        <v>277</v>
      </c>
      <c r="G530" t="str">
        <f t="shared" si="52"/>
        <v>28416.334</v>
      </c>
      <c r="H530" s="34">
        <f t="shared" si="53"/>
        <v>-48337</v>
      </c>
      <c r="I530" s="88" t="s">
        <v>1677</v>
      </c>
      <c r="J530" s="89" t="s">
        <v>1678</v>
      </c>
      <c r="K530" s="88">
        <v>-48337</v>
      </c>
      <c r="L530" s="88" t="s">
        <v>347</v>
      </c>
      <c r="M530" s="89" t="s">
        <v>293</v>
      </c>
      <c r="N530" s="89"/>
      <c r="O530" s="90" t="s">
        <v>1679</v>
      </c>
      <c r="P530" s="90" t="s">
        <v>45</v>
      </c>
    </row>
    <row r="531" spans="1:16" x14ac:dyDescent="0.2">
      <c r="A531" s="34" t="str">
        <f t="shared" si="48"/>
        <v> IODE 4.2.232 </v>
      </c>
      <c r="B531" s="12" t="str">
        <f t="shared" si="49"/>
        <v>II</v>
      </c>
      <c r="C531" s="34">
        <f t="shared" si="50"/>
        <v>30895.218000000001</v>
      </c>
      <c r="D531" t="str">
        <f t="shared" si="51"/>
        <v>vis</v>
      </c>
      <c r="E531">
        <f>VLOOKUP(C531,Active!C$21:E$958,3,FALSE)</f>
        <v>-41147.47352599803</v>
      </c>
      <c r="F531" s="12" t="s">
        <v>277</v>
      </c>
      <c r="G531" t="str">
        <f t="shared" si="52"/>
        <v>30895.218</v>
      </c>
      <c r="H531" s="34">
        <f t="shared" si="53"/>
        <v>-41147.5</v>
      </c>
      <c r="I531" s="88" t="s">
        <v>1680</v>
      </c>
      <c r="J531" s="89" t="s">
        <v>1681</v>
      </c>
      <c r="K531" s="88">
        <v>-41147.5</v>
      </c>
      <c r="L531" s="88" t="s">
        <v>401</v>
      </c>
      <c r="M531" s="89" t="s">
        <v>293</v>
      </c>
      <c r="N531" s="89"/>
      <c r="O531" s="90" t="s">
        <v>1682</v>
      </c>
      <c r="P531" s="90" t="s">
        <v>47</v>
      </c>
    </row>
    <row r="532" spans="1:16" x14ac:dyDescent="0.2">
      <c r="A532" s="34" t="str">
        <f t="shared" si="48"/>
        <v> IODE 4.2.232 </v>
      </c>
      <c r="B532" s="12" t="str">
        <f t="shared" si="49"/>
        <v>I</v>
      </c>
      <c r="C532" s="34">
        <f t="shared" si="50"/>
        <v>30895.392</v>
      </c>
      <c r="D532" t="str">
        <f t="shared" si="51"/>
        <v>vis</v>
      </c>
      <c r="E532">
        <f>VLOOKUP(C532,Active!C$21:E$958,3,FALSE)</f>
        <v>-41146.968874106744</v>
      </c>
      <c r="F532" s="12" t="s">
        <v>277</v>
      </c>
      <c r="G532" t="str">
        <f t="shared" si="52"/>
        <v>30895.392</v>
      </c>
      <c r="H532" s="34">
        <f t="shared" si="53"/>
        <v>-41147</v>
      </c>
      <c r="I532" s="88" t="s">
        <v>1683</v>
      </c>
      <c r="J532" s="89" t="s">
        <v>1684</v>
      </c>
      <c r="K532" s="88">
        <v>-41147</v>
      </c>
      <c r="L532" s="88" t="s">
        <v>450</v>
      </c>
      <c r="M532" s="89" t="s">
        <v>293</v>
      </c>
      <c r="N532" s="89"/>
      <c r="O532" s="90" t="s">
        <v>1682</v>
      </c>
      <c r="P532" s="90" t="s">
        <v>47</v>
      </c>
    </row>
    <row r="533" spans="1:16" x14ac:dyDescent="0.2">
      <c r="A533" s="34" t="str">
        <f t="shared" si="48"/>
        <v> IODE 4.2.232 </v>
      </c>
      <c r="B533" s="12" t="str">
        <f t="shared" si="49"/>
        <v>II</v>
      </c>
      <c r="C533" s="34">
        <f t="shared" si="50"/>
        <v>31176.224999999999</v>
      </c>
      <c r="D533" t="str">
        <f t="shared" si="51"/>
        <v>vis</v>
      </c>
      <c r="E533">
        <f>VLOOKUP(C533,Active!C$21:E$958,3,FALSE)</f>
        <v>-40332.469422467584</v>
      </c>
      <c r="F533" s="12" t="s">
        <v>277</v>
      </c>
      <c r="G533" t="str">
        <f t="shared" si="52"/>
        <v>31176.225</v>
      </c>
      <c r="H533" s="34">
        <f t="shared" si="53"/>
        <v>-40332.5</v>
      </c>
      <c r="I533" s="88" t="s">
        <v>1685</v>
      </c>
      <c r="J533" s="89" t="s">
        <v>1686</v>
      </c>
      <c r="K533" s="88">
        <v>-40332.5</v>
      </c>
      <c r="L533" s="88" t="s">
        <v>450</v>
      </c>
      <c r="M533" s="89" t="s">
        <v>293</v>
      </c>
      <c r="N533" s="89"/>
      <c r="O533" s="90" t="s">
        <v>1682</v>
      </c>
      <c r="P533" s="90" t="s">
        <v>47</v>
      </c>
    </row>
    <row r="534" spans="1:16" x14ac:dyDescent="0.2">
      <c r="A534" s="34" t="str">
        <f t="shared" si="48"/>
        <v> IODE 4.2.232 </v>
      </c>
      <c r="B534" s="12" t="str">
        <f t="shared" si="49"/>
        <v>I</v>
      </c>
      <c r="C534" s="34">
        <f t="shared" si="50"/>
        <v>31176.401000000002</v>
      </c>
      <c r="D534" t="str">
        <f t="shared" si="51"/>
        <v>vis</v>
      </c>
      <c r="E534">
        <f>VLOOKUP(C534,Active!C$21:E$958,3,FALSE)</f>
        <v>-40331.958969979838</v>
      </c>
      <c r="F534" s="12" t="s">
        <v>277</v>
      </c>
      <c r="G534" t="str">
        <f t="shared" si="52"/>
        <v>31176.401</v>
      </c>
      <c r="H534" s="34">
        <f t="shared" si="53"/>
        <v>-40332</v>
      </c>
      <c r="I534" s="88" t="s">
        <v>1687</v>
      </c>
      <c r="J534" s="89" t="s">
        <v>1688</v>
      </c>
      <c r="K534" s="88">
        <v>-40332</v>
      </c>
      <c r="L534" s="88" t="s">
        <v>1039</v>
      </c>
      <c r="M534" s="89" t="s">
        <v>293</v>
      </c>
      <c r="N534" s="89"/>
      <c r="O534" s="90" t="s">
        <v>1682</v>
      </c>
      <c r="P534" s="90" t="s">
        <v>47</v>
      </c>
    </row>
    <row r="535" spans="1:16" x14ac:dyDescent="0.2">
      <c r="A535" s="34" t="str">
        <f t="shared" si="48"/>
        <v> MVS 2.125 </v>
      </c>
      <c r="B535" s="12" t="str">
        <f t="shared" si="49"/>
        <v>I</v>
      </c>
      <c r="C535" s="34">
        <f t="shared" si="50"/>
        <v>35984.504999999997</v>
      </c>
      <c r="D535" t="str">
        <f t="shared" si="51"/>
        <v>vis</v>
      </c>
      <c r="E535">
        <f>VLOOKUP(C535,Active!C$21:E$958,3,FALSE)</f>
        <v>-26387.023469436568</v>
      </c>
      <c r="F535" s="12" t="s">
        <v>277</v>
      </c>
      <c r="G535" t="str">
        <f t="shared" si="52"/>
        <v>35984.505</v>
      </c>
      <c r="H535" s="34">
        <f t="shared" si="53"/>
        <v>-26387</v>
      </c>
      <c r="I535" s="88" t="s">
        <v>1689</v>
      </c>
      <c r="J535" s="89" t="s">
        <v>1690</v>
      </c>
      <c r="K535" s="88">
        <v>-26387</v>
      </c>
      <c r="L535" s="88" t="s">
        <v>513</v>
      </c>
      <c r="M535" s="89" t="s">
        <v>1691</v>
      </c>
      <c r="N535" s="89"/>
      <c r="O535" s="90" t="s">
        <v>1692</v>
      </c>
      <c r="P535" s="90" t="s">
        <v>52</v>
      </c>
    </row>
    <row r="536" spans="1:16" x14ac:dyDescent="0.2">
      <c r="A536" s="34" t="str">
        <f t="shared" si="48"/>
        <v> MVS 2.125 </v>
      </c>
      <c r="B536" s="12" t="str">
        <f t="shared" si="49"/>
        <v>II</v>
      </c>
      <c r="C536" s="34">
        <f t="shared" si="50"/>
        <v>35989.53</v>
      </c>
      <c r="D536" t="str">
        <f t="shared" si="51"/>
        <v>vis</v>
      </c>
      <c r="E536">
        <f>VLOOKUP(C536,Active!C$21:E$958,3,FALSE)</f>
        <v>-26372.449470852043</v>
      </c>
      <c r="F536" s="12" t="s">
        <v>277</v>
      </c>
      <c r="G536" t="str">
        <f t="shared" si="52"/>
        <v>35989.530</v>
      </c>
      <c r="H536" s="34">
        <f t="shared" si="53"/>
        <v>-26372.5</v>
      </c>
      <c r="I536" s="88" t="s">
        <v>1693</v>
      </c>
      <c r="J536" s="89" t="s">
        <v>1694</v>
      </c>
      <c r="K536" s="88">
        <v>-26372.5</v>
      </c>
      <c r="L536" s="88" t="s">
        <v>811</v>
      </c>
      <c r="M536" s="89" t="s">
        <v>1691</v>
      </c>
      <c r="N536" s="89"/>
      <c r="O536" s="90" t="s">
        <v>1692</v>
      </c>
      <c r="P536" s="90" t="s">
        <v>52</v>
      </c>
    </row>
    <row r="537" spans="1:16" x14ac:dyDescent="0.2">
      <c r="A537" s="34" t="str">
        <f t="shared" si="48"/>
        <v> PZP 3.247 </v>
      </c>
      <c r="B537" s="12" t="str">
        <f t="shared" si="49"/>
        <v>I</v>
      </c>
      <c r="C537" s="34">
        <f t="shared" si="50"/>
        <v>36060.366999999998</v>
      </c>
      <c r="D537" t="str">
        <f t="shared" si="51"/>
        <v>vis</v>
      </c>
      <c r="E537">
        <f>VLOOKUP(C537,Active!C$21:E$958,3,FALSE)</f>
        <v>-26167.001045432797</v>
      </c>
      <c r="F537" s="12" t="s">
        <v>277</v>
      </c>
      <c r="G537" t="str">
        <f t="shared" si="52"/>
        <v>36060.367</v>
      </c>
      <c r="H537" s="34">
        <f t="shared" si="53"/>
        <v>-26167</v>
      </c>
      <c r="I537" s="88" t="s">
        <v>1695</v>
      </c>
      <c r="J537" s="89" t="s">
        <v>1696</v>
      </c>
      <c r="K537" s="88">
        <v>-26167</v>
      </c>
      <c r="L537" s="88" t="s">
        <v>453</v>
      </c>
      <c r="M537" s="89" t="s">
        <v>287</v>
      </c>
      <c r="N537" s="89"/>
      <c r="O537" s="90" t="s">
        <v>1697</v>
      </c>
      <c r="P537" s="90" t="s">
        <v>53</v>
      </c>
    </row>
    <row r="538" spans="1:16" x14ac:dyDescent="0.2">
      <c r="A538" s="34" t="str">
        <f t="shared" si="48"/>
        <v> MVS 2.125 </v>
      </c>
      <c r="B538" s="12" t="str">
        <f t="shared" si="49"/>
        <v>I</v>
      </c>
      <c r="C538" s="34">
        <f t="shared" si="50"/>
        <v>36137.256000000001</v>
      </c>
      <c r="D538" t="str">
        <f t="shared" si="51"/>
        <v>vis</v>
      </c>
      <c r="E538">
        <f>VLOOKUP(C538,Active!C$21:E$958,3,FALSE)</f>
        <v>-25944.000015151149</v>
      </c>
      <c r="F538" s="12" t="s">
        <v>277</v>
      </c>
      <c r="G538" t="str">
        <f t="shared" si="52"/>
        <v>36137.256</v>
      </c>
      <c r="H538" s="34">
        <f t="shared" si="53"/>
        <v>-25944</v>
      </c>
      <c r="I538" s="88" t="s">
        <v>1698</v>
      </c>
      <c r="J538" s="89" t="s">
        <v>1699</v>
      </c>
      <c r="K538" s="88">
        <v>-25944</v>
      </c>
      <c r="L538" s="88" t="s">
        <v>453</v>
      </c>
      <c r="M538" s="89" t="s">
        <v>1691</v>
      </c>
      <c r="N538" s="89"/>
      <c r="O538" s="90" t="s">
        <v>1692</v>
      </c>
      <c r="P538" s="90" t="s">
        <v>52</v>
      </c>
    </row>
    <row r="539" spans="1:16" x14ac:dyDescent="0.2">
      <c r="A539" s="34" t="str">
        <f t="shared" si="48"/>
        <v> PZP 3.247 </v>
      </c>
      <c r="B539" s="12" t="str">
        <f t="shared" si="49"/>
        <v>II</v>
      </c>
      <c r="C539" s="34">
        <f t="shared" si="50"/>
        <v>36226.385999999999</v>
      </c>
      <c r="D539" t="str">
        <f t="shared" si="51"/>
        <v>vis</v>
      </c>
      <c r="E539">
        <f>VLOOKUP(C539,Active!C$21:E$958,3,FALSE)</f>
        <v>-25685.496434287801</v>
      </c>
      <c r="F539" s="12" t="s">
        <v>277</v>
      </c>
      <c r="G539" t="str">
        <f t="shared" si="52"/>
        <v>36226.386</v>
      </c>
      <c r="H539" s="34">
        <f t="shared" si="53"/>
        <v>-25685.5</v>
      </c>
      <c r="I539" s="88" t="s">
        <v>1700</v>
      </c>
      <c r="J539" s="89" t="s">
        <v>1701</v>
      </c>
      <c r="K539" s="88">
        <v>-25685.5</v>
      </c>
      <c r="L539" s="88" t="s">
        <v>302</v>
      </c>
      <c r="M539" s="89" t="s">
        <v>287</v>
      </c>
      <c r="N539" s="89"/>
      <c r="O539" s="90" t="s">
        <v>1697</v>
      </c>
      <c r="P539" s="90" t="s">
        <v>53</v>
      </c>
    </row>
    <row r="540" spans="1:16" x14ac:dyDescent="0.2">
      <c r="A540" s="34" t="str">
        <f t="shared" si="48"/>
        <v> PZP 3.247 </v>
      </c>
      <c r="B540" s="12" t="str">
        <f t="shared" si="49"/>
        <v>I</v>
      </c>
      <c r="C540" s="34">
        <f t="shared" si="50"/>
        <v>36254.485999999997</v>
      </c>
      <c r="D540" t="str">
        <f t="shared" si="51"/>
        <v>vis</v>
      </c>
      <c r="E540">
        <f>VLOOKUP(C540,Active!C$21:E$958,3,FALSE)</f>
        <v>-25603.998054143518</v>
      </c>
      <c r="F540" s="12" t="s">
        <v>277</v>
      </c>
      <c r="G540" t="str">
        <f t="shared" si="52"/>
        <v>36254.486</v>
      </c>
      <c r="H540" s="34">
        <f t="shared" si="53"/>
        <v>-25604</v>
      </c>
      <c r="I540" s="88" t="s">
        <v>1702</v>
      </c>
      <c r="J540" s="89" t="s">
        <v>1703</v>
      </c>
      <c r="K540" s="88">
        <v>-25604</v>
      </c>
      <c r="L540" s="88" t="s">
        <v>302</v>
      </c>
      <c r="M540" s="89" t="s">
        <v>287</v>
      </c>
      <c r="N540" s="89"/>
      <c r="O540" s="90" t="s">
        <v>1697</v>
      </c>
      <c r="P540" s="90" t="s">
        <v>53</v>
      </c>
    </row>
    <row r="541" spans="1:16" x14ac:dyDescent="0.2">
      <c r="A541" s="34" t="str">
        <f t="shared" si="48"/>
        <v> MVS 2.125 </v>
      </c>
      <c r="B541" s="12" t="str">
        <f t="shared" si="49"/>
        <v>I</v>
      </c>
      <c r="C541" s="34">
        <f t="shared" si="50"/>
        <v>36307.571000000004</v>
      </c>
      <c r="D541" t="str">
        <f t="shared" si="51"/>
        <v>vis</v>
      </c>
      <c r="E541">
        <f>VLOOKUP(C541,Active!C$21:E$958,3,FALSE)</f>
        <v>-25450.035722828216</v>
      </c>
      <c r="F541" s="12" t="s">
        <v>277</v>
      </c>
      <c r="G541" t="str">
        <f t="shared" si="52"/>
        <v>36307.571</v>
      </c>
      <c r="H541" s="34">
        <f t="shared" si="53"/>
        <v>-25450</v>
      </c>
      <c r="I541" s="88" t="s">
        <v>1704</v>
      </c>
      <c r="J541" s="89" t="s">
        <v>1705</v>
      </c>
      <c r="K541" s="88">
        <v>-25450</v>
      </c>
      <c r="L541" s="88" t="s">
        <v>308</v>
      </c>
      <c r="M541" s="89" t="s">
        <v>1691</v>
      </c>
      <c r="N541" s="89"/>
      <c r="O541" s="90" t="s">
        <v>1692</v>
      </c>
      <c r="P541" s="90" t="s">
        <v>52</v>
      </c>
    </row>
    <row r="542" spans="1:16" x14ac:dyDescent="0.2">
      <c r="A542" s="34" t="str">
        <f t="shared" si="48"/>
        <v> PZP 3.247 </v>
      </c>
      <c r="B542" s="12" t="str">
        <f t="shared" si="49"/>
        <v>II</v>
      </c>
      <c r="C542" s="34">
        <f t="shared" si="50"/>
        <v>36443.252</v>
      </c>
      <c r="D542" t="str">
        <f t="shared" si="51"/>
        <v>vis</v>
      </c>
      <c r="E542">
        <f>VLOOKUP(C542,Active!C$21:E$958,3,FALSE)</f>
        <v>-25056.5203592568</v>
      </c>
      <c r="F542" s="12" t="s">
        <v>277</v>
      </c>
      <c r="G542" t="str">
        <f t="shared" si="52"/>
        <v>36443.252</v>
      </c>
      <c r="H542" s="34">
        <f t="shared" si="53"/>
        <v>-25056.5</v>
      </c>
      <c r="I542" s="88" t="s">
        <v>1706</v>
      </c>
      <c r="J542" s="89" t="s">
        <v>1707</v>
      </c>
      <c r="K542" s="88">
        <v>-25056.5</v>
      </c>
      <c r="L542" s="88" t="s">
        <v>298</v>
      </c>
      <c r="M542" s="89" t="s">
        <v>287</v>
      </c>
      <c r="N542" s="89"/>
      <c r="O542" s="90" t="s">
        <v>1697</v>
      </c>
      <c r="P542" s="90" t="s">
        <v>53</v>
      </c>
    </row>
    <row r="543" spans="1:16" x14ac:dyDescent="0.2">
      <c r="A543" s="34" t="str">
        <f t="shared" si="48"/>
        <v> MVS 2.125 </v>
      </c>
      <c r="B543" s="12" t="str">
        <f t="shared" si="49"/>
        <v>I</v>
      </c>
      <c r="C543" s="34">
        <f t="shared" si="50"/>
        <v>36451.357000000004</v>
      </c>
      <c r="D543" t="str">
        <f t="shared" si="51"/>
        <v>vis</v>
      </c>
      <c r="E543">
        <f>VLOOKUP(C543,Active!C$21:E$958,3,FALSE)</f>
        <v>-25033.013442136882</v>
      </c>
      <c r="F543" s="12" t="s">
        <v>277</v>
      </c>
      <c r="G543" t="str">
        <f t="shared" si="52"/>
        <v>36451.357</v>
      </c>
      <c r="H543" s="34">
        <f t="shared" si="53"/>
        <v>-25033</v>
      </c>
      <c r="I543" s="88" t="s">
        <v>1708</v>
      </c>
      <c r="J543" s="89" t="s">
        <v>1709</v>
      </c>
      <c r="K543" s="88">
        <v>-25033</v>
      </c>
      <c r="L543" s="88" t="s">
        <v>324</v>
      </c>
      <c r="M543" s="89" t="s">
        <v>1691</v>
      </c>
      <c r="N543" s="89"/>
      <c r="O543" s="90" t="s">
        <v>1692</v>
      </c>
      <c r="P543" s="90" t="s">
        <v>52</v>
      </c>
    </row>
    <row r="544" spans="1:16" x14ac:dyDescent="0.2">
      <c r="A544" s="34" t="str">
        <f t="shared" si="48"/>
        <v> MVS 2.125 </v>
      </c>
      <c r="B544" s="12" t="str">
        <f t="shared" si="49"/>
        <v>II</v>
      </c>
      <c r="C544" s="34">
        <f t="shared" si="50"/>
        <v>36456.368000000002</v>
      </c>
      <c r="D544" t="str">
        <f t="shared" si="51"/>
        <v>vis</v>
      </c>
      <c r="E544">
        <f>VLOOKUP(C544,Active!C$21:E$958,3,FALSE)</f>
        <v>-25018.480047727528</v>
      </c>
      <c r="F544" s="12" t="s">
        <v>277</v>
      </c>
      <c r="G544" t="str">
        <f t="shared" si="52"/>
        <v>36456.368</v>
      </c>
      <c r="H544" s="34">
        <f t="shared" si="53"/>
        <v>-25018.5</v>
      </c>
      <c r="I544" s="88" t="s">
        <v>1710</v>
      </c>
      <c r="J544" s="89" t="s">
        <v>1711</v>
      </c>
      <c r="K544" s="88">
        <v>-25018.5</v>
      </c>
      <c r="L544" s="88" t="s">
        <v>286</v>
      </c>
      <c r="M544" s="89" t="s">
        <v>1691</v>
      </c>
      <c r="N544" s="89"/>
      <c r="O544" s="90" t="s">
        <v>1692</v>
      </c>
      <c r="P544" s="90" t="s">
        <v>52</v>
      </c>
    </row>
    <row r="545" spans="1:16" x14ac:dyDescent="0.2">
      <c r="A545" s="34" t="str">
        <f t="shared" si="48"/>
        <v> PZP 3.247 </v>
      </c>
      <c r="B545" s="12" t="str">
        <f t="shared" si="49"/>
        <v>I</v>
      </c>
      <c r="C545" s="34">
        <f t="shared" si="50"/>
        <v>36576.519</v>
      </c>
      <c r="D545" t="str">
        <f t="shared" si="51"/>
        <v>vis</v>
      </c>
      <c r="E545">
        <f>VLOOKUP(C545,Active!C$21:E$958,3,FALSE)</f>
        <v>-24670.006315602401</v>
      </c>
      <c r="F545" s="12" t="s">
        <v>277</v>
      </c>
      <c r="G545" t="str">
        <f t="shared" si="52"/>
        <v>36576.519</v>
      </c>
      <c r="H545" s="34">
        <f t="shared" si="53"/>
        <v>-24670</v>
      </c>
      <c r="I545" s="88" t="s">
        <v>1712</v>
      </c>
      <c r="J545" s="89" t="s">
        <v>1713</v>
      </c>
      <c r="K545" s="88">
        <v>-24670</v>
      </c>
      <c r="L545" s="88" t="s">
        <v>317</v>
      </c>
      <c r="M545" s="89" t="s">
        <v>287</v>
      </c>
      <c r="N545" s="89"/>
      <c r="O545" s="90" t="s">
        <v>1697</v>
      </c>
      <c r="P545" s="90" t="s">
        <v>53</v>
      </c>
    </row>
    <row r="546" spans="1:16" x14ac:dyDescent="0.2">
      <c r="A546" s="34" t="str">
        <f t="shared" si="48"/>
        <v> PZP 3.247 </v>
      </c>
      <c r="B546" s="12" t="str">
        <f t="shared" si="49"/>
        <v>II</v>
      </c>
      <c r="C546" s="34">
        <f t="shared" si="50"/>
        <v>36592.205999999998</v>
      </c>
      <c r="D546" t="str">
        <f t="shared" si="51"/>
        <v>vis</v>
      </c>
      <c r="E546">
        <f>VLOOKUP(C546,Active!C$21:E$958,3,FALSE)</f>
        <v>-24624.509337334668</v>
      </c>
      <c r="F546" s="12" t="s">
        <v>277</v>
      </c>
      <c r="G546" t="str">
        <f t="shared" si="52"/>
        <v>36592.206</v>
      </c>
      <c r="H546" s="34">
        <f t="shared" si="53"/>
        <v>-24624.5</v>
      </c>
      <c r="I546" s="88" t="s">
        <v>1714</v>
      </c>
      <c r="J546" s="89" t="s">
        <v>1715</v>
      </c>
      <c r="K546" s="88">
        <v>-24624.5</v>
      </c>
      <c r="L546" s="88" t="s">
        <v>320</v>
      </c>
      <c r="M546" s="89" t="s">
        <v>287</v>
      </c>
      <c r="N546" s="89"/>
      <c r="O546" s="90" t="s">
        <v>1697</v>
      </c>
      <c r="P546" s="90" t="s">
        <v>53</v>
      </c>
    </row>
    <row r="547" spans="1:16" x14ac:dyDescent="0.2">
      <c r="A547" s="34" t="str">
        <f t="shared" si="48"/>
        <v> PZP 3.247 </v>
      </c>
      <c r="B547" s="12" t="str">
        <f t="shared" si="49"/>
        <v>I</v>
      </c>
      <c r="C547" s="34">
        <f t="shared" si="50"/>
        <v>36956.483</v>
      </c>
      <c r="D547" t="str">
        <f t="shared" si="51"/>
        <v>vis</v>
      </c>
      <c r="E547">
        <f>VLOOKUP(C547,Active!C$21:E$958,3,FALSE)</f>
        <v>-23567.9974005439</v>
      </c>
      <c r="F547" s="12" t="s">
        <v>277</v>
      </c>
      <c r="G547" t="str">
        <f t="shared" si="52"/>
        <v>36956.483</v>
      </c>
      <c r="H547" s="34">
        <f t="shared" si="53"/>
        <v>-23568</v>
      </c>
      <c r="I547" s="88" t="s">
        <v>1716</v>
      </c>
      <c r="J547" s="89" t="s">
        <v>1717</v>
      </c>
      <c r="K547" s="88">
        <v>-23568</v>
      </c>
      <c r="L547" s="88" t="s">
        <v>302</v>
      </c>
      <c r="M547" s="89" t="s">
        <v>287</v>
      </c>
      <c r="N547" s="89"/>
      <c r="O547" s="90" t="s">
        <v>1697</v>
      </c>
      <c r="P547" s="90" t="s">
        <v>53</v>
      </c>
    </row>
    <row r="548" spans="1:16" x14ac:dyDescent="0.2">
      <c r="A548" s="34" t="str">
        <f t="shared" si="48"/>
        <v> MVS 2.125 </v>
      </c>
      <c r="B548" s="12" t="str">
        <f t="shared" si="49"/>
        <v>II</v>
      </c>
      <c r="C548" s="34">
        <f t="shared" si="50"/>
        <v>37016.633999999998</v>
      </c>
      <c r="D548" t="str">
        <f t="shared" si="51"/>
        <v>vis</v>
      </c>
      <c r="E548">
        <f>VLOOKUP(C548,Active!C$21:E$958,3,FALSE)</f>
        <v>-23393.541561965296</v>
      </c>
      <c r="F548" s="12" t="s">
        <v>277</v>
      </c>
      <c r="G548" t="str">
        <f t="shared" si="52"/>
        <v>37016.634</v>
      </c>
      <c r="H548" s="34">
        <f t="shared" si="53"/>
        <v>-23393.5</v>
      </c>
      <c r="I548" s="88" t="s">
        <v>1718</v>
      </c>
      <c r="J548" s="89" t="s">
        <v>1719</v>
      </c>
      <c r="K548" s="88">
        <v>-23393.5</v>
      </c>
      <c r="L548" s="88" t="s">
        <v>362</v>
      </c>
      <c r="M548" s="89" t="s">
        <v>1691</v>
      </c>
      <c r="N548" s="89"/>
      <c r="O548" s="90" t="s">
        <v>1692</v>
      </c>
      <c r="P548" s="90" t="s">
        <v>52</v>
      </c>
    </row>
    <row r="549" spans="1:16" x14ac:dyDescent="0.2">
      <c r="A549" s="34" t="str">
        <f t="shared" si="48"/>
        <v> MVS 2.125 </v>
      </c>
      <c r="B549" s="12" t="str">
        <f t="shared" si="49"/>
        <v>I</v>
      </c>
      <c r="C549" s="34">
        <f t="shared" si="50"/>
        <v>37078.542000000001</v>
      </c>
      <c r="D549" t="str">
        <f t="shared" si="51"/>
        <v>vis</v>
      </c>
      <c r="E549">
        <f>VLOOKUP(C549,Active!C$21:E$958,3,FALSE)</f>
        <v>-23213.989899403987</v>
      </c>
      <c r="F549" s="12" t="s">
        <v>277</v>
      </c>
      <c r="G549" t="str">
        <f t="shared" si="52"/>
        <v>37078.542</v>
      </c>
      <c r="H549" s="34">
        <f t="shared" si="53"/>
        <v>-23214</v>
      </c>
      <c r="I549" s="88" t="s">
        <v>1720</v>
      </c>
      <c r="J549" s="89" t="s">
        <v>1721</v>
      </c>
      <c r="K549" s="88">
        <v>-23214</v>
      </c>
      <c r="L549" s="88" t="s">
        <v>327</v>
      </c>
      <c r="M549" s="89" t="s">
        <v>1691</v>
      </c>
      <c r="N549" s="89"/>
      <c r="O549" s="90" t="s">
        <v>1692</v>
      </c>
      <c r="P549" s="90" t="s">
        <v>52</v>
      </c>
    </row>
    <row r="550" spans="1:16" x14ac:dyDescent="0.2">
      <c r="A550" s="34" t="str">
        <f t="shared" si="48"/>
        <v> MVS 2.125 </v>
      </c>
      <c r="B550" s="12" t="str">
        <f t="shared" si="49"/>
        <v>II</v>
      </c>
      <c r="C550" s="34">
        <f t="shared" si="50"/>
        <v>37082.489000000001</v>
      </c>
      <c r="D550" t="str">
        <f t="shared" si="51"/>
        <v>vis</v>
      </c>
      <c r="E550">
        <f>VLOOKUP(C550,Active!C$21:E$958,3,FALSE)</f>
        <v>-23202.542422306851</v>
      </c>
      <c r="F550" s="12" t="s">
        <v>277</v>
      </c>
      <c r="G550" t="str">
        <f t="shared" si="52"/>
        <v>37082.489</v>
      </c>
      <c r="H550" s="34">
        <f t="shared" si="53"/>
        <v>-23202.5</v>
      </c>
      <c r="I550" s="88" t="s">
        <v>1722</v>
      </c>
      <c r="J550" s="89" t="s">
        <v>1723</v>
      </c>
      <c r="K550" s="88">
        <v>-23202.5</v>
      </c>
      <c r="L550" s="88" t="s">
        <v>419</v>
      </c>
      <c r="M550" s="89" t="s">
        <v>1691</v>
      </c>
      <c r="N550" s="89"/>
      <c r="O550" s="90" t="s">
        <v>1692</v>
      </c>
      <c r="P550" s="90" t="s">
        <v>52</v>
      </c>
    </row>
    <row r="551" spans="1:16" x14ac:dyDescent="0.2">
      <c r="A551" s="34" t="str">
        <f t="shared" si="48"/>
        <v> PZ 14.348 </v>
      </c>
      <c r="B551" s="12" t="str">
        <f t="shared" si="49"/>
        <v>I</v>
      </c>
      <c r="C551" s="34">
        <f t="shared" si="50"/>
        <v>37165.42</v>
      </c>
      <c r="D551" t="str">
        <f t="shared" si="51"/>
        <v>vis</v>
      </c>
      <c r="E551">
        <f>VLOOKUP(C551,Active!C$21:E$958,3,FALSE)</f>
        <v>-22962.017790145088</v>
      </c>
      <c r="F551" s="12" t="s">
        <v>277</v>
      </c>
      <c r="G551" t="str">
        <f t="shared" si="52"/>
        <v>37165.420</v>
      </c>
      <c r="H551" s="34">
        <f t="shared" si="53"/>
        <v>-22962</v>
      </c>
      <c r="I551" s="88" t="s">
        <v>1724</v>
      </c>
      <c r="J551" s="89" t="s">
        <v>1725</v>
      </c>
      <c r="K551" s="88">
        <v>-22962</v>
      </c>
      <c r="L551" s="88" t="s">
        <v>356</v>
      </c>
      <c r="M551" s="89" t="s">
        <v>293</v>
      </c>
      <c r="N551" s="89"/>
      <c r="O551" s="90" t="s">
        <v>1697</v>
      </c>
      <c r="P551" s="90" t="s">
        <v>54</v>
      </c>
    </row>
    <row r="552" spans="1:16" x14ac:dyDescent="0.2">
      <c r="A552" s="34" t="str">
        <f t="shared" si="48"/>
        <v> PZP 3.247 </v>
      </c>
      <c r="B552" s="12" t="str">
        <f t="shared" si="49"/>
        <v>II</v>
      </c>
      <c r="C552" s="34">
        <f t="shared" si="50"/>
        <v>37170.43</v>
      </c>
      <c r="D552" t="str">
        <f t="shared" si="51"/>
        <v>vis</v>
      </c>
      <c r="E552">
        <f>VLOOKUP(C552,Active!C$21:E$958,3,FALSE)</f>
        <v>-22947.487296033945</v>
      </c>
      <c r="F552" s="12" t="s">
        <v>277</v>
      </c>
      <c r="G552" t="str">
        <f t="shared" si="52"/>
        <v>37170.430</v>
      </c>
      <c r="H552" s="34">
        <f t="shared" si="53"/>
        <v>-22947.5</v>
      </c>
      <c r="I552" s="88" t="s">
        <v>1726</v>
      </c>
      <c r="J552" s="89" t="s">
        <v>1727</v>
      </c>
      <c r="K552" s="88">
        <v>-22947.5</v>
      </c>
      <c r="L552" s="88" t="s">
        <v>314</v>
      </c>
      <c r="M552" s="89" t="s">
        <v>293</v>
      </c>
      <c r="N552" s="89"/>
      <c r="O552" s="90" t="s">
        <v>1697</v>
      </c>
      <c r="P552" s="90" t="s">
        <v>53</v>
      </c>
    </row>
    <row r="553" spans="1:16" x14ac:dyDescent="0.2">
      <c r="A553" s="34" t="str">
        <f t="shared" si="48"/>
        <v> PZP 3.247 </v>
      </c>
      <c r="B553" s="12" t="str">
        <f t="shared" si="49"/>
        <v>II</v>
      </c>
      <c r="C553" s="34">
        <f t="shared" si="50"/>
        <v>37176.286</v>
      </c>
      <c r="D553" t="str">
        <f t="shared" si="51"/>
        <v>vis</v>
      </c>
      <c r="E553">
        <f>VLOOKUP(C553,Active!C$21:E$958,3,FALSE)</f>
        <v>-22930.503149623808</v>
      </c>
      <c r="F553" s="12" t="s">
        <v>277</v>
      </c>
      <c r="G553" t="str">
        <f t="shared" si="52"/>
        <v>37176.286</v>
      </c>
      <c r="H553" s="34">
        <f t="shared" si="53"/>
        <v>-22930.5</v>
      </c>
      <c r="I553" s="88" t="s">
        <v>1728</v>
      </c>
      <c r="J553" s="89" t="s">
        <v>1729</v>
      </c>
      <c r="K553" s="88">
        <v>-22930.5</v>
      </c>
      <c r="L553" s="88" t="s">
        <v>280</v>
      </c>
      <c r="M553" s="89" t="s">
        <v>293</v>
      </c>
      <c r="N553" s="89"/>
      <c r="O553" s="90" t="s">
        <v>1697</v>
      </c>
      <c r="P553" s="90" t="s">
        <v>53</v>
      </c>
    </row>
    <row r="554" spans="1:16" x14ac:dyDescent="0.2">
      <c r="A554" s="34" t="str">
        <f t="shared" si="48"/>
        <v> PZP 3.247 </v>
      </c>
      <c r="B554" s="12" t="str">
        <f t="shared" si="49"/>
        <v>II</v>
      </c>
      <c r="C554" s="34">
        <f t="shared" si="50"/>
        <v>37186.292999999998</v>
      </c>
      <c r="D554" t="str">
        <f t="shared" si="51"/>
        <v>vis</v>
      </c>
      <c r="E554">
        <f>VLOOKUP(C554,Active!C$21:E$958,3,FALSE)</f>
        <v>-22901.479865278478</v>
      </c>
      <c r="F554" s="12" t="s">
        <v>277</v>
      </c>
      <c r="G554" t="str">
        <f t="shared" si="52"/>
        <v>37186.293</v>
      </c>
      <c r="H554" s="34">
        <f t="shared" si="53"/>
        <v>-22901.5</v>
      </c>
      <c r="I554" s="88" t="s">
        <v>1730</v>
      </c>
      <c r="J554" s="89" t="s">
        <v>1731</v>
      </c>
      <c r="K554" s="88">
        <v>-22901.5</v>
      </c>
      <c r="L554" s="88" t="s">
        <v>286</v>
      </c>
      <c r="M554" s="89" t="s">
        <v>293</v>
      </c>
      <c r="N554" s="89"/>
      <c r="O554" s="90" t="s">
        <v>1697</v>
      </c>
      <c r="P554" s="90" t="s">
        <v>53</v>
      </c>
    </row>
    <row r="555" spans="1:16" x14ac:dyDescent="0.2">
      <c r="A555" s="34" t="str">
        <f t="shared" si="48"/>
        <v> PZP 3.247 </v>
      </c>
      <c r="B555" s="12" t="str">
        <f t="shared" si="49"/>
        <v>II</v>
      </c>
      <c r="C555" s="34">
        <f t="shared" si="50"/>
        <v>37189.394</v>
      </c>
      <c r="D555" t="str">
        <f t="shared" si="51"/>
        <v>vis</v>
      </c>
      <c r="E555">
        <f>VLOOKUP(C555,Active!C$21:E$958,3,FALSE)</f>
        <v>-22892.486040480344</v>
      </c>
      <c r="F555" s="12" t="s">
        <v>277</v>
      </c>
      <c r="G555" t="str">
        <f t="shared" si="52"/>
        <v>37189.394</v>
      </c>
      <c r="H555" s="34">
        <f t="shared" si="53"/>
        <v>-22892.5</v>
      </c>
      <c r="I555" s="88" t="s">
        <v>1732</v>
      </c>
      <c r="J555" s="89" t="s">
        <v>1733</v>
      </c>
      <c r="K555" s="88">
        <v>-22892.5</v>
      </c>
      <c r="L555" s="88" t="s">
        <v>373</v>
      </c>
      <c r="M555" s="89" t="s">
        <v>293</v>
      </c>
      <c r="N555" s="89"/>
      <c r="O555" s="90" t="s">
        <v>1697</v>
      </c>
      <c r="P555" s="90" t="s">
        <v>53</v>
      </c>
    </row>
    <row r="556" spans="1:16" x14ac:dyDescent="0.2">
      <c r="A556" s="34" t="str">
        <f t="shared" si="48"/>
        <v> PZ 14.348 </v>
      </c>
      <c r="B556" s="12" t="str">
        <f t="shared" si="49"/>
        <v>I</v>
      </c>
      <c r="C556" s="34">
        <f t="shared" si="50"/>
        <v>37192.315999999999</v>
      </c>
      <c r="D556" t="str">
        <f t="shared" si="51"/>
        <v>vis</v>
      </c>
      <c r="E556">
        <f>VLOOKUP(C556,Active!C$21:E$958,3,FALSE)</f>
        <v>-22884.011369064632</v>
      </c>
      <c r="F556" s="12" t="s">
        <v>277</v>
      </c>
      <c r="G556" t="str">
        <f t="shared" si="52"/>
        <v>37192.316</v>
      </c>
      <c r="H556" s="34">
        <f t="shared" si="53"/>
        <v>-22884</v>
      </c>
      <c r="I556" s="88" t="s">
        <v>1734</v>
      </c>
      <c r="J556" s="89" t="s">
        <v>1735</v>
      </c>
      <c r="K556" s="88">
        <v>-22884</v>
      </c>
      <c r="L556" s="88" t="s">
        <v>427</v>
      </c>
      <c r="M556" s="89" t="s">
        <v>293</v>
      </c>
      <c r="N556" s="89"/>
      <c r="O556" s="90" t="s">
        <v>1697</v>
      </c>
      <c r="P556" s="90" t="s">
        <v>54</v>
      </c>
    </row>
    <row r="557" spans="1:16" x14ac:dyDescent="0.2">
      <c r="A557" s="34" t="str">
        <f t="shared" si="48"/>
        <v> PZP 3.247 </v>
      </c>
      <c r="B557" s="12" t="str">
        <f t="shared" si="49"/>
        <v>II</v>
      </c>
      <c r="C557" s="34">
        <f t="shared" si="50"/>
        <v>37196.283000000003</v>
      </c>
      <c r="D557" t="str">
        <f t="shared" si="51"/>
        <v>vis</v>
      </c>
      <c r="E557">
        <f>VLOOKUP(C557,Active!C$21:E$958,3,FALSE)</f>
        <v>-22872.505886002968</v>
      </c>
      <c r="F557" s="12" t="s">
        <v>277</v>
      </c>
      <c r="G557" t="str">
        <f t="shared" si="52"/>
        <v>37196.283</v>
      </c>
      <c r="H557" s="34">
        <f t="shared" si="53"/>
        <v>-22872.5</v>
      </c>
      <c r="I557" s="88" t="s">
        <v>1736</v>
      </c>
      <c r="J557" s="89" t="s">
        <v>1737</v>
      </c>
      <c r="K557" s="88">
        <v>-22872.5</v>
      </c>
      <c r="L557" s="88" t="s">
        <v>317</v>
      </c>
      <c r="M557" s="89" t="s">
        <v>293</v>
      </c>
      <c r="N557" s="89"/>
      <c r="O557" s="90" t="s">
        <v>1697</v>
      </c>
      <c r="P557" s="90" t="s">
        <v>53</v>
      </c>
    </row>
    <row r="558" spans="1:16" x14ac:dyDescent="0.2">
      <c r="A558" s="34" t="str">
        <f t="shared" si="48"/>
        <v> PZ 14.348 </v>
      </c>
      <c r="B558" s="12" t="str">
        <f t="shared" si="49"/>
        <v>I</v>
      </c>
      <c r="C558" s="34">
        <f t="shared" si="50"/>
        <v>37201.283000000003</v>
      </c>
      <c r="D558" t="str">
        <f t="shared" si="51"/>
        <v>vis</v>
      </c>
      <c r="E558">
        <f>VLOOKUP(C558,Active!C$21:E$958,3,FALSE)</f>
        <v>-22858.004394874093</v>
      </c>
      <c r="F558" s="12" t="s">
        <v>277</v>
      </c>
      <c r="G558" t="str">
        <f t="shared" si="52"/>
        <v>37201.283</v>
      </c>
      <c r="H558" s="34">
        <f t="shared" si="53"/>
        <v>-22858</v>
      </c>
      <c r="I558" s="88" t="s">
        <v>1738</v>
      </c>
      <c r="J558" s="89" t="s">
        <v>1739</v>
      </c>
      <c r="K558" s="88">
        <v>-22858</v>
      </c>
      <c r="L558" s="88" t="s">
        <v>317</v>
      </c>
      <c r="M558" s="89" t="s">
        <v>293</v>
      </c>
      <c r="N558" s="89"/>
      <c r="O558" s="90" t="s">
        <v>1697</v>
      </c>
      <c r="P558" s="90" t="s">
        <v>54</v>
      </c>
    </row>
    <row r="559" spans="1:16" x14ac:dyDescent="0.2">
      <c r="A559" s="34" t="str">
        <f t="shared" si="48"/>
        <v> PZ 14.348 </v>
      </c>
      <c r="B559" s="12" t="str">
        <f t="shared" si="49"/>
        <v>I</v>
      </c>
      <c r="C559" s="34">
        <f t="shared" si="50"/>
        <v>37212.326000000001</v>
      </c>
      <c r="D559" t="str">
        <f t="shared" si="51"/>
        <v>vis</v>
      </c>
      <c r="E559">
        <f>VLOOKUP(C559,Active!C$21:E$958,3,FALSE)</f>
        <v>-22825.976401566862</v>
      </c>
      <c r="F559" s="12" t="s">
        <v>277</v>
      </c>
      <c r="G559" t="str">
        <f t="shared" si="52"/>
        <v>37212.326</v>
      </c>
      <c r="H559" s="34">
        <f t="shared" si="53"/>
        <v>-22826</v>
      </c>
      <c r="I559" s="88" t="s">
        <v>1740</v>
      </c>
      <c r="J559" s="89" t="s">
        <v>1741</v>
      </c>
      <c r="K559" s="88">
        <v>-22826</v>
      </c>
      <c r="L559" s="88" t="s">
        <v>347</v>
      </c>
      <c r="M559" s="89" t="s">
        <v>293</v>
      </c>
      <c r="N559" s="89"/>
      <c r="O559" s="90" t="s">
        <v>1697</v>
      </c>
      <c r="P559" s="90" t="s">
        <v>54</v>
      </c>
    </row>
    <row r="560" spans="1:16" x14ac:dyDescent="0.2">
      <c r="A560" s="34" t="str">
        <f t="shared" si="48"/>
        <v> PZP 3.247 </v>
      </c>
      <c r="B560" s="12" t="str">
        <f t="shared" si="49"/>
        <v>II</v>
      </c>
      <c r="C560" s="34">
        <f t="shared" si="50"/>
        <v>37262.487999999998</v>
      </c>
      <c r="D560" t="str">
        <f t="shared" si="51"/>
        <v>vis</v>
      </c>
      <c r="E560">
        <f>VLOOKUP(C560,Active!C$21:E$958,3,FALSE)</f>
        <v>-22680.491641965527</v>
      </c>
      <c r="F560" s="12" t="s">
        <v>277</v>
      </c>
      <c r="G560" t="str">
        <f t="shared" si="52"/>
        <v>37262.488</v>
      </c>
      <c r="H560" s="34">
        <f t="shared" si="53"/>
        <v>-22680.5</v>
      </c>
      <c r="I560" s="88" t="s">
        <v>1742</v>
      </c>
      <c r="J560" s="89" t="s">
        <v>1743</v>
      </c>
      <c r="K560" s="88">
        <v>-22680.5</v>
      </c>
      <c r="L560" s="88" t="s">
        <v>327</v>
      </c>
      <c r="M560" s="89" t="s">
        <v>287</v>
      </c>
      <c r="N560" s="89"/>
      <c r="O560" s="90" t="s">
        <v>1697</v>
      </c>
      <c r="P560" s="90" t="s">
        <v>53</v>
      </c>
    </row>
    <row r="561" spans="1:16" x14ac:dyDescent="0.2">
      <c r="A561" s="34" t="str">
        <f t="shared" si="48"/>
        <v> PZP 3.247 </v>
      </c>
      <c r="B561" s="12" t="str">
        <f t="shared" si="49"/>
        <v>II</v>
      </c>
      <c r="C561" s="34">
        <f t="shared" si="50"/>
        <v>37465.565000000002</v>
      </c>
      <c r="D561" t="str">
        <f t="shared" si="51"/>
        <v>vis</v>
      </c>
      <c r="E561">
        <f>VLOOKUP(C561,Active!C$21:E$958,3,FALSE)</f>
        <v>-22091.507779169737</v>
      </c>
      <c r="F561" s="12" t="s">
        <v>277</v>
      </c>
      <c r="G561" t="str">
        <f t="shared" si="52"/>
        <v>37465.565</v>
      </c>
      <c r="H561" s="34">
        <f t="shared" si="53"/>
        <v>-22091.5</v>
      </c>
      <c r="I561" s="88" t="s">
        <v>1744</v>
      </c>
      <c r="J561" s="89" t="s">
        <v>1745</v>
      </c>
      <c r="K561" s="88">
        <v>-22091.5</v>
      </c>
      <c r="L561" s="88" t="s">
        <v>320</v>
      </c>
      <c r="M561" s="89" t="s">
        <v>287</v>
      </c>
      <c r="N561" s="89"/>
      <c r="O561" s="90" t="s">
        <v>1697</v>
      </c>
      <c r="P561" s="90" t="s">
        <v>53</v>
      </c>
    </row>
    <row r="562" spans="1:16" x14ac:dyDescent="0.2">
      <c r="A562" s="34" t="str">
        <f t="shared" si="48"/>
        <v> PZP 3.247 </v>
      </c>
      <c r="B562" s="12" t="str">
        <f t="shared" si="49"/>
        <v>I</v>
      </c>
      <c r="C562" s="34">
        <f t="shared" si="50"/>
        <v>37479.531000000003</v>
      </c>
      <c r="D562" t="str">
        <f t="shared" si="51"/>
        <v>vis</v>
      </c>
      <c r="E562">
        <f>VLOOKUP(C562,Active!C$21:E$958,3,FALSE)</f>
        <v>-22051.002214148557</v>
      </c>
      <c r="F562" s="12" t="s">
        <v>277</v>
      </c>
      <c r="G562" t="str">
        <f t="shared" si="52"/>
        <v>37479.531</v>
      </c>
      <c r="H562" s="34">
        <f t="shared" si="53"/>
        <v>-22051</v>
      </c>
      <c r="I562" s="88" t="s">
        <v>1746</v>
      </c>
      <c r="J562" s="89" t="s">
        <v>1747</v>
      </c>
      <c r="K562" s="88">
        <v>-22051</v>
      </c>
      <c r="L562" s="88" t="s">
        <v>280</v>
      </c>
      <c r="M562" s="89" t="s">
        <v>287</v>
      </c>
      <c r="N562" s="89"/>
      <c r="O562" s="90" t="s">
        <v>1697</v>
      </c>
      <c r="P562" s="90" t="s">
        <v>53</v>
      </c>
    </row>
    <row r="563" spans="1:16" x14ac:dyDescent="0.2">
      <c r="A563" s="34" t="str">
        <f t="shared" si="48"/>
        <v> MVS 2.125 </v>
      </c>
      <c r="B563" s="12" t="str">
        <f t="shared" si="49"/>
        <v>I</v>
      </c>
      <c r="C563" s="34">
        <f t="shared" si="50"/>
        <v>37603.313999999998</v>
      </c>
      <c r="D563" t="str">
        <f t="shared" si="51"/>
        <v>vis</v>
      </c>
      <c r="E563">
        <f>VLOOKUP(C563,Active!C$21:E$958,3,FALSE)</f>
        <v>-21691.994598867423</v>
      </c>
      <c r="F563" s="12" t="s">
        <v>277</v>
      </c>
      <c r="G563" t="str">
        <f t="shared" si="52"/>
        <v>37603.314</v>
      </c>
      <c r="H563" s="34">
        <f t="shared" si="53"/>
        <v>-21692</v>
      </c>
      <c r="I563" s="88" t="s">
        <v>1748</v>
      </c>
      <c r="J563" s="89" t="s">
        <v>1749</v>
      </c>
      <c r="K563" s="88">
        <v>-21692</v>
      </c>
      <c r="L563" s="88" t="s">
        <v>379</v>
      </c>
      <c r="M563" s="89" t="s">
        <v>1691</v>
      </c>
      <c r="N563" s="89"/>
      <c r="O563" s="90" t="s">
        <v>1692</v>
      </c>
      <c r="P563" s="90" t="s">
        <v>52</v>
      </c>
    </row>
    <row r="564" spans="1:16" x14ac:dyDescent="0.2">
      <c r="A564" s="34" t="str">
        <f t="shared" si="48"/>
        <v> PZP 3.247 </v>
      </c>
      <c r="B564" s="12" t="str">
        <f t="shared" si="49"/>
        <v>I</v>
      </c>
      <c r="C564" s="34">
        <f t="shared" si="50"/>
        <v>37677.097000000002</v>
      </c>
      <c r="D564" t="str">
        <f t="shared" si="51"/>
        <v>vis</v>
      </c>
      <c r="E564">
        <f>VLOOKUP(C564,Active!C$21:E$958,3,FALSE)</f>
        <v>-21478.001894875033</v>
      </c>
      <c r="F564" s="12" t="s">
        <v>277</v>
      </c>
      <c r="G564" t="str">
        <f t="shared" si="52"/>
        <v>37677.097</v>
      </c>
      <c r="H564" s="34">
        <f t="shared" si="53"/>
        <v>-21478</v>
      </c>
      <c r="I564" s="88" t="s">
        <v>1750</v>
      </c>
      <c r="J564" s="89" t="s">
        <v>1751</v>
      </c>
      <c r="K564" s="88">
        <v>-21478</v>
      </c>
      <c r="L564" s="88" t="s">
        <v>280</v>
      </c>
      <c r="M564" s="89" t="s">
        <v>287</v>
      </c>
      <c r="N564" s="89"/>
      <c r="O564" s="90" t="s">
        <v>1752</v>
      </c>
      <c r="P564" s="90" t="s">
        <v>53</v>
      </c>
    </row>
    <row r="565" spans="1:16" x14ac:dyDescent="0.2">
      <c r="A565" s="34" t="str">
        <f t="shared" si="48"/>
        <v> MVS 2.125 </v>
      </c>
      <c r="B565" s="12" t="str">
        <f t="shared" si="49"/>
        <v>II</v>
      </c>
      <c r="C565" s="34">
        <f t="shared" si="50"/>
        <v>37911.370000000003</v>
      </c>
      <c r="D565" t="str">
        <f t="shared" si="51"/>
        <v>vis</v>
      </c>
      <c r="E565">
        <f>VLOOKUP(C565,Active!C$21:E$958,3,FALSE)</f>
        <v>-20798.540328627965</v>
      </c>
      <c r="F565" s="12" t="s">
        <v>277</v>
      </c>
      <c r="G565" t="str">
        <f t="shared" si="52"/>
        <v>37911.370</v>
      </c>
      <c r="H565" s="34">
        <f t="shared" si="53"/>
        <v>-20798.5</v>
      </c>
      <c r="I565" s="88" t="s">
        <v>1753</v>
      </c>
      <c r="J565" s="89" t="s">
        <v>1754</v>
      </c>
      <c r="K565" s="88">
        <v>-20798.5</v>
      </c>
      <c r="L565" s="88" t="s">
        <v>362</v>
      </c>
      <c r="M565" s="89" t="s">
        <v>1691</v>
      </c>
      <c r="N565" s="89"/>
      <c r="O565" s="90" t="s">
        <v>1692</v>
      </c>
      <c r="P565" s="90" t="s">
        <v>52</v>
      </c>
    </row>
    <row r="566" spans="1:16" x14ac:dyDescent="0.2">
      <c r="A566" s="34" t="str">
        <f t="shared" si="48"/>
        <v> MVS 2.125 </v>
      </c>
      <c r="B566" s="12" t="str">
        <f t="shared" si="49"/>
        <v>II</v>
      </c>
      <c r="C566" s="34">
        <f t="shared" si="50"/>
        <v>37959.315000000002</v>
      </c>
      <c r="D566" t="str">
        <f t="shared" si="51"/>
        <v>vis</v>
      </c>
      <c r="E566">
        <f>VLOOKUP(C566,Active!C$21:E$958,3,FALSE)</f>
        <v>-20659.485530193168</v>
      </c>
      <c r="F566" s="12" t="s">
        <v>277</v>
      </c>
      <c r="G566" t="str">
        <f t="shared" si="52"/>
        <v>37959.315</v>
      </c>
      <c r="H566" s="34">
        <f t="shared" si="53"/>
        <v>-20659.5</v>
      </c>
      <c r="I566" s="88" t="s">
        <v>1755</v>
      </c>
      <c r="J566" s="89" t="s">
        <v>1756</v>
      </c>
      <c r="K566" s="88">
        <v>-20659.5</v>
      </c>
      <c r="L566" s="88" t="s">
        <v>373</v>
      </c>
      <c r="M566" s="89" t="s">
        <v>1691</v>
      </c>
      <c r="N566" s="89"/>
      <c r="O566" s="90" t="s">
        <v>1692</v>
      </c>
      <c r="P566" s="90" t="s">
        <v>52</v>
      </c>
    </row>
    <row r="567" spans="1:16" x14ac:dyDescent="0.2">
      <c r="A567" s="34" t="str">
        <f t="shared" si="48"/>
        <v> PZP 3.247 </v>
      </c>
      <c r="B567" s="12" t="str">
        <f t="shared" si="49"/>
        <v>I</v>
      </c>
      <c r="C567" s="34">
        <f t="shared" si="50"/>
        <v>38555.286</v>
      </c>
      <c r="D567" t="str">
        <f t="shared" si="51"/>
        <v>vis</v>
      </c>
      <c r="E567">
        <f>VLOOKUP(C567,Active!C$21:E$958,3,FALSE)</f>
        <v>-18930.991896279622</v>
      </c>
      <c r="F567" s="12" t="s">
        <v>277</v>
      </c>
      <c r="G567" t="str">
        <f t="shared" si="52"/>
        <v>38555.286</v>
      </c>
      <c r="H567" s="34">
        <f t="shared" si="53"/>
        <v>-18931</v>
      </c>
      <c r="I567" s="88" t="s">
        <v>1757</v>
      </c>
      <c r="J567" s="89" t="s">
        <v>1758</v>
      </c>
      <c r="K567" s="88">
        <v>-18931</v>
      </c>
      <c r="L567" s="88" t="s">
        <v>327</v>
      </c>
      <c r="M567" s="89" t="s">
        <v>287</v>
      </c>
      <c r="N567" s="89"/>
      <c r="O567" s="90" t="s">
        <v>1697</v>
      </c>
      <c r="P567" s="90" t="s">
        <v>53</v>
      </c>
    </row>
    <row r="568" spans="1:16" x14ac:dyDescent="0.2">
      <c r="A568" s="34" t="str">
        <f t="shared" si="48"/>
        <v> PZP 3.247 </v>
      </c>
      <c r="B568" s="12" t="str">
        <f t="shared" si="49"/>
        <v>II</v>
      </c>
      <c r="C568" s="34">
        <f t="shared" si="50"/>
        <v>38574.417999999998</v>
      </c>
      <c r="D568" t="str">
        <f t="shared" si="51"/>
        <v>vis</v>
      </c>
      <c r="E568">
        <f>VLOOKUP(C568,Active!C$21:E$958,3,FALSE)</f>
        <v>-18875.503390624093</v>
      </c>
      <c r="F568" s="12" t="s">
        <v>277</v>
      </c>
      <c r="G568" t="str">
        <f t="shared" si="52"/>
        <v>38574.418</v>
      </c>
      <c r="H568" s="34">
        <f t="shared" si="53"/>
        <v>-18875.5</v>
      </c>
      <c r="I568" s="88" t="s">
        <v>1759</v>
      </c>
      <c r="J568" s="89" t="s">
        <v>1760</v>
      </c>
      <c r="K568" s="88">
        <v>-18875.5</v>
      </c>
      <c r="L568" s="88" t="s">
        <v>280</v>
      </c>
      <c r="M568" s="89" t="s">
        <v>287</v>
      </c>
      <c r="N568" s="89"/>
      <c r="O568" s="90" t="s">
        <v>1697</v>
      </c>
      <c r="P568" s="90" t="s">
        <v>53</v>
      </c>
    </row>
    <row r="569" spans="1:16" x14ac:dyDescent="0.2">
      <c r="A569" s="34" t="str">
        <f t="shared" si="48"/>
        <v> PZP 3.247 </v>
      </c>
      <c r="B569" s="12" t="str">
        <f t="shared" si="49"/>
        <v>I</v>
      </c>
      <c r="C569" s="34">
        <f t="shared" si="50"/>
        <v>39690.337</v>
      </c>
      <c r="D569" t="str">
        <f t="shared" si="51"/>
        <v>vis</v>
      </c>
      <c r="E569">
        <f>VLOOKUP(C569,Active!C$21:E$958,3,FALSE)</f>
        <v>-15639.005494815105</v>
      </c>
      <c r="F569" s="12" t="s">
        <v>277</v>
      </c>
      <c r="G569" t="str">
        <f t="shared" si="52"/>
        <v>39690.337</v>
      </c>
      <c r="H569" s="34">
        <f t="shared" si="53"/>
        <v>-15639</v>
      </c>
      <c r="I569" s="88" t="s">
        <v>1761</v>
      </c>
      <c r="J569" s="89" t="s">
        <v>1762</v>
      </c>
      <c r="K569" s="88">
        <v>-15639</v>
      </c>
      <c r="L569" s="88" t="s">
        <v>317</v>
      </c>
      <c r="M569" s="89" t="s">
        <v>287</v>
      </c>
      <c r="N569" s="89"/>
      <c r="O569" s="90" t="s">
        <v>1697</v>
      </c>
      <c r="P569" s="90" t="s">
        <v>53</v>
      </c>
    </row>
    <row r="570" spans="1:16" x14ac:dyDescent="0.2">
      <c r="A570" s="34" t="str">
        <f t="shared" si="48"/>
        <v> PZP 3.247 </v>
      </c>
      <c r="B570" s="12" t="str">
        <f t="shared" si="49"/>
        <v>II</v>
      </c>
      <c r="C570" s="34">
        <f t="shared" si="50"/>
        <v>40010.476000000002</v>
      </c>
      <c r="D570" t="str">
        <f t="shared" si="51"/>
        <v>vis</v>
      </c>
      <c r="E570">
        <f>VLOOKUP(C570,Active!C$21:E$958,3,FALSE)</f>
        <v>-14710.506921113607</v>
      </c>
      <c r="F570" s="12" t="s">
        <v>277</v>
      </c>
      <c r="G570" t="str">
        <f t="shared" si="52"/>
        <v>40010.476</v>
      </c>
      <c r="H570" s="34">
        <f t="shared" si="53"/>
        <v>-14710.5</v>
      </c>
      <c r="I570" s="88" t="s">
        <v>1763</v>
      </c>
      <c r="J570" s="89" t="s">
        <v>1764</v>
      </c>
      <c r="K570" s="88">
        <v>-14710.5</v>
      </c>
      <c r="L570" s="88" t="s">
        <v>317</v>
      </c>
      <c r="M570" s="89" t="s">
        <v>293</v>
      </c>
      <c r="N570" s="89"/>
      <c r="O570" s="90" t="s">
        <v>294</v>
      </c>
      <c r="P570" s="90" t="s">
        <v>53</v>
      </c>
    </row>
    <row r="571" spans="1:16" x14ac:dyDescent="0.2">
      <c r="A571" s="34" t="str">
        <f t="shared" si="48"/>
        <v> PZP 3.247 </v>
      </c>
      <c r="B571" s="12" t="str">
        <f t="shared" si="49"/>
        <v>II</v>
      </c>
      <c r="C571" s="34">
        <f t="shared" si="50"/>
        <v>40050.468999999997</v>
      </c>
      <c r="D571" t="str">
        <f t="shared" si="51"/>
        <v>vis</v>
      </c>
      <c r="E571">
        <f>VLOOKUP(C571,Active!C$21:E$958,3,FALSE)</f>
        <v>-14594.515294170189</v>
      </c>
      <c r="F571" s="12" t="s">
        <v>277</v>
      </c>
      <c r="G571" t="str">
        <f t="shared" si="52"/>
        <v>40050.469</v>
      </c>
      <c r="H571" s="34">
        <f t="shared" si="53"/>
        <v>-14594.5</v>
      </c>
      <c r="I571" s="88" t="s">
        <v>1765</v>
      </c>
      <c r="J571" s="89" t="s">
        <v>1766</v>
      </c>
      <c r="K571" s="88">
        <v>-14594.5</v>
      </c>
      <c r="L571" s="88" t="s">
        <v>324</v>
      </c>
      <c r="M571" s="89" t="s">
        <v>287</v>
      </c>
      <c r="N571" s="89"/>
      <c r="O571" s="90" t="s">
        <v>1697</v>
      </c>
      <c r="P571" s="90" t="s">
        <v>53</v>
      </c>
    </row>
    <row r="572" spans="1:16" x14ac:dyDescent="0.2">
      <c r="A572" s="34" t="str">
        <f t="shared" si="48"/>
        <v> PZP 3.247 </v>
      </c>
      <c r="B572" s="12" t="str">
        <f t="shared" si="49"/>
        <v>I</v>
      </c>
      <c r="C572" s="34">
        <f t="shared" si="50"/>
        <v>40574.381999999998</v>
      </c>
      <c r="D572" t="str">
        <f t="shared" si="51"/>
        <v>vis</v>
      </c>
      <c r="E572">
        <f>VLOOKUP(C572,Active!C$21:E$958,3,FALSE)</f>
        <v>-13075.011349809554</v>
      </c>
      <c r="F572" s="12" t="s">
        <v>277</v>
      </c>
      <c r="G572" t="str">
        <f t="shared" si="52"/>
        <v>40574.382</v>
      </c>
      <c r="H572" s="34">
        <f t="shared" si="53"/>
        <v>-13075</v>
      </c>
      <c r="I572" s="88" t="s">
        <v>1767</v>
      </c>
      <c r="J572" s="89" t="s">
        <v>1768</v>
      </c>
      <c r="K572" s="88">
        <v>-13075</v>
      </c>
      <c r="L572" s="88" t="s">
        <v>427</v>
      </c>
      <c r="M572" s="89" t="s">
        <v>287</v>
      </c>
      <c r="N572" s="89"/>
      <c r="O572" s="90" t="s">
        <v>1697</v>
      </c>
      <c r="P572" s="90" t="s">
        <v>53</v>
      </c>
    </row>
    <row r="573" spans="1:16" x14ac:dyDescent="0.2">
      <c r="A573" s="34" t="str">
        <f t="shared" si="48"/>
        <v> PZP 3.247 </v>
      </c>
      <c r="B573" s="12" t="str">
        <f t="shared" si="49"/>
        <v>I</v>
      </c>
      <c r="C573" s="34">
        <f t="shared" si="50"/>
        <v>40597.137999999999</v>
      </c>
      <c r="D573" t="str">
        <f t="shared" si="51"/>
        <v>vis</v>
      </c>
      <c r="E573">
        <f>VLOOKUP(C573,Active!C$21:E$958,3,FALSE)</f>
        <v>-13009.012163383808</v>
      </c>
      <c r="F573" s="12" t="s">
        <v>277</v>
      </c>
      <c r="G573" t="str">
        <f t="shared" si="52"/>
        <v>40597.138</v>
      </c>
      <c r="H573" s="34">
        <f t="shared" si="53"/>
        <v>-13009</v>
      </c>
      <c r="I573" s="88" t="s">
        <v>1769</v>
      </c>
      <c r="J573" s="89" t="s">
        <v>1770</v>
      </c>
      <c r="K573" s="88">
        <v>-13009</v>
      </c>
      <c r="L573" s="88" t="s">
        <v>427</v>
      </c>
      <c r="M573" s="89" t="s">
        <v>287</v>
      </c>
      <c r="N573" s="89"/>
      <c r="O573" s="90" t="s">
        <v>1752</v>
      </c>
      <c r="P573" s="90" t="s">
        <v>53</v>
      </c>
    </row>
    <row r="574" spans="1:16" x14ac:dyDescent="0.2">
      <c r="A574" s="34" t="str">
        <f t="shared" si="48"/>
        <v> PZP 3.247 </v>
      </c>
      <c r="B574" s="12" t="str">
        <f t="shared" si="49"/>
        <v>II</v>
      </c>
      <c r="C574" s="34">
        <f t="shared" si="50"/>
        <v>40948.31</v>
      </c>
      <c r="D574" t="str">
        <f t="shared" si="51"/>
        <v>vis</v>
      </c>
      <c r="E574">
        <f>VLOOKUP(C574,Active!C$21:E$958,3,FALSE)</f>
        <v>-11990.508634841835</v>
      </c>
      <c r="F574" s="12" t="s">
        <v>277</v>
      </c>
      <c r="G574" t="str">
        <f t="shared" si="52"/>
        <v>40948.310</v>
      </c>
      <c r="H574" s="34">
        <f t="shared" si="53"/>
        <v>-11990.5</v>
      </c>
      <c r="I574" s="88" t="s">
        <v>1771</v>
      </c>
      <c r="J574" s="89" t="s">
        <v>1772</v>
      </c>
      <c r="K574" s="88">
        <v>-11990.5</v>
      </c>
      <c r="L574" s="88" t="s">
        <v>320</v>
      </c>
      <c r="M574" s="89" t="s">
        <v>287</v>
      </c>
      <c r="N574" s="89"/>
      <c r="O574" s="90" t="s">
        <v>1697</v>
      </c>
      <c r="P574" s="90" t="s">
        <v>53</v>
      </c>
    </row>
    <row r="575" spans="1:16" x14ac:dyDescent="0.2">
      <c r="A575" s="34" t="str">
        <f t="shared" si="48"/>
        <v> BBS 16 </v>
      </c>
      <c r="B575" s="12" t="str">
        <f t="shared" si="49"/>
        <v>II</v>
      </c>
      <c r="C575" s="34">
        <f t="shared" si="50"/>
        <v>42255.427000000003</v>
      </c>
      <c r="D575" t="str">
        <f t="shared" si="51"/>
        <v>vis</v>
      </c>
      <c r="E575">
        <f>VLOOKUP(C575,Active!C$21:E$958,3,FALSE)</f>
        <v>-8199.4795188610424</v>
      </c>
      <c r="F575" s="12" t="s">
        <v>277</v>
      </c>
      <c r="G575" t="str">
        <f t="shared" si="52"/>
        <v>42255.427</v>
      </c>
      <c r="H575" s="34">
        <f t="shared" si="53"/>
        <v>-8199.5</v>
      </c>
      <c r="I575" s="88" t="s">
        <v>1773</v>
      </c>
      <c r="J575" s="89" t="s">
        <v>1774</v>
      </c>
      <c r="K575" s="88">
        <v>-8199.5</v>
      </c>
      <c r="L575" s="88" t="s">
        <v>286</v>
      </c>
      <c r="M575" s="89" t="s">
        <v>293</v>
      </c>
      <c r="N575" s="89"/>
      <c r="O575" s="90" t="s">
        <v>411</v>
      </c>
      <c r="P575" s="90" t="s">
        <v>84</v>
      </c>
    </row>
    <row r="576" spans="1:16" x14ac:dyDescent="0.2">
      <c r="A576" s="34" t="str">
        <f t="shared" si="48"/>
        <v> BBS 55 </v>
      </c>
      <c r="B576" s="12" t="str">
        <f t="shared" si="49"/>
        <v>I</v>
      </c>
      <c r="C576" s="34">
        <f t="shared" si="50"/>
        <v>44757.417999999998</v>
      </c>
      <c r="D576" t="str">
        <f t="shared" si="51"/>
        <v>vis</v>
      </c>
      <c r="E576">
        <f>VLOOKUP(C576,Active!C$21:E$958,3,FALSE)</f>
        <v>-942.95946065520536</v>
      </c>
      <c r="F576" s="12" t="s">
        <v>277</v>
      </c>
      <c r="G576" t="str">
        <f t="shared" si="52"/>
        <v>44757.418</v>
      </c>
      <c r="H576" s="34">
        <f t="shared" si="53"/>
        <v>-943</v>
      </c>
      <c r="I576" s="88" t="s">
        <v>1775</v>
      </c>
      <c r="J576" s="89" t="s">
        <v>1776</v>
      </c>
      <c r="K576" s="88">
        <v>-943</v>
      </c>
      <c r="L576" s="88" t="s">
        <v>1039</v>
      </c>
      <c r="M576" s="89" t="s">
        <v>293</v>
      </c>
      <c r="N576" s="89"/>
      <c r="O576" s="90" t="s">
        <v>411</v>
      </c>
      <c r="P576" s="90" t="s">
        <v>121</v>
      </c>
    </row>
    <row r="577" spans="1:16" x14ac:dyDescent="0.2">
      <c r="A577" s="34" t="str">
        <f t="shared" si="48"/>
        <v> ASS 113.83 </v>
      </c>
      <c r="B577" s="12" t="str">
        <f t="shared" si="49"/>
        <v>I</v>
      </c>
      <c r="C577" s="34">
        <f t="shared" si="50"/>
        <v>45915.561500000003</v>
      </c>
      <c r="D577" t="str">
        <f t="shared" si="51"/>
        <v>vis</v>
      </c>
      <c r="E577">
        <f>VLOOKUP(C577,Active!C$21:E$958,3,FALSE)</f>
        <v>2416.0020775880462</v>
      </c>
      <c r="F577" s="12" t="s">
        <v>277</v>
      </c>
      <c r="G577" t="str">
        <f t="shared" si="52"/>
        <v>45915.5615</v>
      </c>
      <c r="H577" s="34">
        <f t="shared" si="53"/>
        <v>2416</v>
      </c>
      <c r="I577" s="88" t="s">
        <v>1777</v>
      </c>
      <c r="J577" s="89" t="s">
        <v>1778</v>
      </c>
      <c r="K577" s="88">
        <v>2416</v>
      </c>
      <c r="L577" s="88" t="s">
        <v>1779</v>
      </c>
      <c r="M577" s="89" t="s">
        <v>281</v>
      </c>
      <c r="N577" s="89" t="s">
        <v>50</v>
      </c>
      <c r="O577" s="90" t="s">
        <v>1780</v>
      </c>
      <c r="P577" s="90" t="s">
        <v>146</v>
      </c>
    </row>
    <row r="578" spans="1:16" x14ac:dyDescent="0.2">
      <c r="A578" s="34" t="str">
        <f t="shared" si="48"/>
        <v> AOEB 10 </v>
      </c>
      <c r="B578" s="12" t="str">
        <f t="shared" si="49"/>
        <v>I</v>
      </c>
      <c r="C578" s="34">
        <f t="shared" si="50"/>
        <v>46239.673000000003</v>
      </c>
      <c r="D578" t="str">
        <f t="shared" si="51"/>
        <v>vis</v>
      </c>
      <c r="E578">
        <f>VLOOKUP(C578,Active!C$21:E$958,3,FALSE)</f>
        <v>3356.0220859914252</v>
      </c>
      <c r="F578" s="12" t="s">
        <v>277</v>
      </c>
      <c r="G578" t="str">
        <f t="shared" si="52"/>
        <v>46239.673</v>
      </c>
      <c r="H578" s="34">
        <f t="shared" si="53"/>
        <v>3356</v>
      </c>
      <c r="I578" s="88" t="s">
        <v>1781</v>
      </c>
      <c r="J578" s="89" t="s">
        <v>1782</v>
      </c>
      <c r="K578" s="88">
        <v>3356</v>
      </c>
      <c r="L578" s="88" t="s">
        <v>347</v>
      </c>
      <c r="M578" s="89" t="s">
        <v>293</v>
      </c>
      <c r="N578" s="89"/>
      <c r="O578" s="90" t="s">
        <v>1783</v>
      </c>
      <c r="P578" s="90" t="s">
        <v>149</v>
      </c>
    </row>
    <row r="579" spans="1:16" x14ac:dyDescent="0.2">
      <c r="A579" s="34" t="str">
        <f t="shared" si="48"/>
        <v> AOEB 10 </v>
      </c>
      <c r="B579" s="12" t="str">
        <f t="shared" si="49"/>
        <v>I</v>
      </c>
      <c r="C579" s="34">
        <f t="shared" si="50"/>
        <v>46240.699000000001</v>
      </c>
      <c r="D579" t="str">
        <f t="shared" si="51"/>
        <v>vis</v>
      </c>
      <c r="E579">
        <f>VLOOKUP(C579,Active!C$21:E$958,3,FALSE)</f>
        <v>3358.997791971065</v>
      </c>
      <c r="F579" s="12" t="s">
        <v>277</v>
      </c>
      <c r="G579" t="str">
        <f t="shared" si="52"/>
        <v>46240.699</v>
      </c>
      <c r="H579" s="34">
        <f t="shared" si="53"/>
        <v>3359</v>
      </c>
      <c r="I579" s="88" t="s">
        <v>1784</v>
      </c>
      <c r="J579" s="89" t="s">
        <v>1785</v>
      </c>
      <c r="K579" s="88">
        <v>3359</v>
      </c>
      <c r="L579" s="88" t="s">
        <v>280</v>
      </c>
      <c r="M579" s="89" t="s">
        <v>293</v>
      </c>
      <c r="N579" s="89"/>
      <c r="O579" s="90" t="s">
        <v>1783</v>
      </c>
      <c r="P579" s="90" t="s">
        <v>149</v>
      </c>
    </row>
    <row r="580" spans="1:16" x14ac:dyDescent="0.2">
      <c r="A580" s="34" t="str">
        <f t="shared" si="48"/>
        <v>IBVS 2828 </v>
      </c>
      <c r="B580" s="12" t="str">
        <f t="shared" si="49"/>
        <v>II</v>
      </c>
      <c r="C580" s="34">
        <f t="shared" si="50"/>
        <v>46241.563499999997</v>
      </c>
      <c r="D580" t="str">
        <f t="shared" si="51"/>
        <v>vis</v>
      </c>
      <c r="E580" t="e">
        <f>VLOOKUP(C580,Active!C$21:E$958,3,FALSE)</f>
        <v>#N/A</v>
      </c>
      <c r="F580" s="12" t="s">
        <v>277</v>
      </c>
      <c r="G580" t="str">
        <f t="shared" si="52"/>
        <v>46241.5635</v>
      </c>
      <c r="H580" s="34">
        <f t="shared" si="53"/>
        <v>3361.5</v>
      </c>
      <c r="I580" s="88" t="s">
        <v>1786</v>
      </c>
      <c r="J580" s="89" t="s">
        <v>1787</v>
      </c>
      <c r="K580" s="88">
        <v>3361.5</v>
      </c>
      <c r="L580" s="88" t="s">
        <v>1788</v>
      </c>
      <c r="M580" s="89" t="s">
        <v>281</v>
      </c>
      <c r="N580" s="89" t="s">
        <v>50</v>
      </c>
      <c r="O580" s="90" t="s">
        <v>1085</v>
      </c>
      <c r="P580" s="91" t="s">
        <v>1086</v>
      </c>
    </row>
    <row r="581" spans="1:16" x14ac:dyDescent="0.2">
      <c r="A581" s="34" t="str">
        <f t="shared" si="48"/>
        <v> AOEB 10 </v>
      </c>
      <c r="B581" s="12" t="str">
        <f t="shared" si="49"/>
        <v>II</v>
      </c>
      <c r="C581" s="34">
        <f t="shared" si="50"/>
        <v>46246.737999999998</v>
      </c>
      <c r="D581" t="str">
        <f t="shared" si="51"/>
        <v>vis</v>
      </c>
      <c r="E581">
        <f>VLOOKUP(C581,Active!C$21:E$958,3,FALSE)</f>
        <v>3376.512692956514</v>
      </c>
      <c r="F581" s="12" t="s">
        <v>277</v>
      </c>
      <c r="G581" t="str">
        <f t="shared" si="52"/>
        <v>46246.738</v>
      </c>
      <c r="H581" s="34">
        <f t="shared" si="53"/>
        <v>3376.5</v>
      </c>
      <c r="I581" s="88" t="s">
        <v>1789</v>
      </c>
      <c r="J581" s="89" t="s">
        <v>1790</v>
      </c>
      <c r="K581" s="88">
        <v>3376.5</v>
      </c>
      <c r="L581" s="88" t="s">
        <v>314</v>
      </c>
      <c r="M581" s="89" t="s">
        <v>293</v>
      </c>
      <c r="N581" s="89"/>
      <c r="O581" s="90" t="s">
        <v>1783</v>
      </c>
      <c r="P581" s="90" t="s">
        <v>149</v>
      </c>
    </row>
    <row r="582" spans="1:16" x14ac:dyDescent="0.2">
      <c r="A582" s="34" t="str">
        <f t="shared" si="48"/>
        <v>VSB 47 </v>
      </c>
      <c r="B582" s="12" t="str">
        <f t="shared" si="49"/>
        <v>I</v>
      </c>
      <c r="C582" s="34">
        <f t="shared" si="50"/>
        <v>46262.084999999999</v>
      </c>
      <c r="D582" t="str">
        <f t="shared" si="51"/>
        <v>vis</v>
      </c>
      <c r="E582">
        <f>VLOOKUP(C582,Active!C$21:E$958,3,FALSE)</f>
        <v>3421.0235698274923</v>
      </c>
      <c r="F582" s="12" t="s">
        <v>277</v>
      </c>
      <c r="G582" t="str">
        <f t="shared" si="52"/>
        <v>46262.085</v>
      </c>
      <c r="H582" s="34">
        <f t="shared" si="53"/>
        <v>3421</v>
      </c>
      <c r="I582" s="88" t="s">
        <v>1791</v>
      </c>
      <c r="J582" s="89" t="s">
        <v>1792</v>
      </c>
      <c r="K582" s="88">
        <v>3421</v>
      </c>
      <c r="L582" s="88" t="s">
        <v>347</v>
      </c>
      <c r="M582" s="89" t="s">
        <v>293</v>
      </c>
      <c r="N582" s="89"/>
      <c r="O582" s="90" t="s">
        <v>1793</v>
      </c>
      <c r="P582" s="91" t="s">
        <v>151</v>
      </c>
    </row>
    <row r="583" spans="1:16" x14ac:dyDescent="0.2">
      <c r="A583" s="34" t="str">
        <f t="shared" si="48"/>
        <v> AOEB 10 </v>
      </c>
      <c r="B583" s="12" t="str">
        <f t="shared" si="49"/>
        <v>II</v>
      </c>
      <c r="C583" s="34">
        <f t="shared" si="50"/>
        <v>46264.665000000001</v>
      </c>
      <c r="D583" t="str">
        <f t="shared" si="51"/>
        <v>vis</v>
      </c>
      <c r="E583">
        <f>VLOOKUP(C583,Active!C$21:E$958,3,FALSE)</f>
        <v>3428.5063392499978</v>
      </c>
      <c r="F583" s="12" t="s">
        <v>277</v>
      </c>
      <c r="G583" t="str">
        <f t="shared" si="52"/>
        <v>46264.665</v>
      </c>
      <c r="H583" s="34">
        <f t="shared" si="53"/>
        <v>3428.5</v>
      </c>
      <c r="I583" s="88" t="s">
        <v>1794</v>
      </c>
      <c r="J583" s="89" t="s">
        <v>1795</v>
      </c>
      <c r="K583" s="88">
        <v>3428.5</v>
      </c>
      <c r="L583" s="88" t="s">
        <v>379</v>
      </c>
      <c r="M583" s="89" t="s">
        <v>293</v>
      </c>
      <c r="N583" s="89"/>
      <c r="O583" s="90" t="s">
        <v>1783</v>
      </c>
      <c r="P583" s="90" t="s">
        <v>149</v>
      </c>
    </row>
    <row r="584" spans="1:16" x14ac:dyDescent="0.2">
      <c r="A584" s="34" t="str">
        <f t="shared" si="48"/>
        <v> AOEB 10 </v>
      </c>
      <c r="B584" s="12" t="str">
        <f t="shared" si="49"/>
        <v>II</v>
      </c>
      <c r="C584" s="34">
        <f t="shared" si="50"/>
        <v>46265.701999999997</v>
      </c>
      <c r="D584" t="str">
        <f t="shared" si="51"/>
        <v>vis</v>
      </c>
      <c r="E584">
        <f>VLOOKUP(C584,Active!C$21:E$958,3,FALSE)</f>
        <v>3431.5139485101172</v>
      </c>
      <c r="F584" s="12" t="s">
        <v>277</v>
      </c>
      <c r="G584" t="str">
        <f t="shared" si="52"/>
        <v>46265.702</v>
      </c>
      <c r="H584" s="34">
        <f t="shared" si="53"/>
        <v>3431.5</v>
      </c>
      <c r="I584" s="88" t="s">
        <v>1796</v>
      </c>
      <c r="J584" s="89" t="s">
        <v>1797</v>
      </c>
      <c r="K584" s="88">
        <v>3431.5</v>
      </c>
      <c r="L584" s="88" t="s">
        <v>373</v>
      </c>
      <c r="M584" s="89" t="s">
        <v>293</v>
      </c>
      <c r="N584" s="89"/>
      <c r="O584" s="90" t="s">
        <v>1783</v>
      </c>
      <c r="P584" s="90" t="s">
        <v>149</v>
      </c>
    </row>
    <row r="585" spans="1:16" x14ac:dyDescent="0.2">
      <c r="A585" s="34" t="str">
        <f t="shared" si="48"/>
        <v> AOEB 10 </v>
      </c>
      <c r="B585" s="12" t="str">
        <f t="shared" si="49"/>
        <v>I</v>
      </c>
      <c r="C585" s="34">
        <f t="shared" si="50"/>
        <v>46269.665000000001</v>
      </c>
      <c r="D585" t="str">
        <f t="shared" si="51"/>
        <v>vis</v>
      </c>
      <c r="E585">
        <f>VLOOKUP(C585,Active!C$21:E$958,3,FALSE)</f>
        <v>3443.0078303788746</v>
      </c>
      <c r="F585" s="12" t="s">
        <v>277</v>
      </c>
      <c r="G585" t="str">
        <f t="shared" si="52"/>
        <v>46269.665</v>
      </c>
      <c r="H585" s="34">
        <f t="shared" si="53"/>
        <v>3443</v>
      </c>
      <c r="I585" s="88" t="s">
        <v>1798</v>
      </c>
      <c r="J585" s="89" t="s">
        <v>1799</v>
      </c>
      <c r="K585" s="88">
        <v>3443</v>
      </c>
      <c r="L585" s="88" t="s">
        <v>327</v>
      </c>
      <c r="M585" s="89" t="s">
        <v>293</v>
      </c>
      <c r="N585" s="89"/>
      <c r="O585" s="90" t="s">
        <v>1783</v>
      </c>
      <c r="P585" s="90" t="s">
        <v>149</v>
      </c>
    </row>
    <row r="586" spans="1:16" x14ac:dyDescent="0.2">
      <c r="A586" s="34" t="str">
        <f t="shared" si="48"/>
        <v> AOEB 10 </v>
      </c>
      <c r="B586" s="12" t="str">
        <f t="shared" si="49"/>
        <v>II</v>
      </c>
      <c r="C586" s="34">
        <f t="shared" si="50"/>
        <v>46274.665999999997</v>
      </c>
      <c r="D586" t="str">
        <f t="shared" si="51"/>
        <v>vis</v>
      </c>
      <c r="E586">
        <f>VLOOKUP(C586,Active!C$21:E$958,3,FALSE)</f>
        <v>3457.5122218059669</v>
      </c>
      <c r="F586" s="12" t="s">
        <v>277</v>
      </c>
      <c r="G586" t="str">
        <f t="shared" si="52"/>
        <v>46274.666</v>
      </c>
      <c r="H586" s="34">
        <f t="shared" si="53"/>
        <v>3457.5</v>
      </c>
      <c r="I586" s="88" t="s">
        <v>1800</v>
      </c>
      <c r="J586" s="89" t="s">
        <v>1801</v>
      </c>
      <c r="K586" s="88">
        <v>3457.5</v>
      </c>
      <c r="L586" s="88" t="s">
        <v>314</v>
      </c>
      <c r="M586" s="89" t="s">
        <v>293</v>
      </c>
      <c r="N586" s="89"/>
      <c r="O586" s="90" t="s">
        <v>1783</v>
      </c>
      <c r="P586" s="90" t="s">
        <v>149</v>
      </c>
    </row>
    <row r="587" spans="1:16" x14ac:dyDescent="0.2">
      <c r="A587" s="34" t="str">
        <f t="shared" ref="A587:A628" si="54">P587</f>
        <v> BBS 121 </v>
      </c>
      <c r="B587" s="12" t="str">
        <f t="shared" ref="B587:B628" si="55">IF(H587=INT(H587),"I","II")</f>
        <v>II</v>
      </c>
      <c r="C587" s="34">
        <f t="shared" ref="C587:C628" si="56">1*G587</f>
        <v>51420.351999999999</v>
      </c>
      <c r="D587" t="str">
        <f t="shared" ref="D587:D628" si="57">VLOOKUP(F587,I$1:J$5,2,FALSE)</f>
        <v>vis</v>
      </c>
      <c r="E587">
        <f>VLOOKUP(C587,Active!C$21:E$958,3,FALSE)</f>
        <v>18381.536198002945</v>
      </c>
      <c r="F587" s="12" t="s">
        <v>277</v>
      </c>
      <c r="G587" t="str">
        <f t="shared" ref="G587:G628" si="58">MID(I587,3,LEN(I587)-3)</f>
        <v>51420.352</v>
      </c>
      <c r="H587" s="34">
        <f t="shared" ref="H587:H628" si="59">1*K587</f>
        <v>18381.5</v>
      </c>
      <c r="I587" s="88" t="s">
        <v>1802</v>
      </c>
      <c r="J587" s="89" t="s">
        <v>1803</v>
      </c>
      <c r="K587" s="88" t="s">
        <v>1804</v>
      </c>
      <c r="L587" s="88" t="s">
        <v>340</v>
      </c>
      <c r="M587" s="89" t="s">
        <v>293</v>
      </c>
      <c r="N587" s="89"/>
      <c r="O587" s="90" t="s">
        <v>321</v>
      </c>
      <c r="P587" s="90" t="s">
        <v>200</v>
      </c>
    </row>
    <row r="588" spans="1:16" x14ac:dyDescent="0.2">
      <c r="A588" s="34" t="str">
        <f t="shared" si="54"/>
        <v> BBS 122 </v>
      </c>
      <c r="B588" s="12" t="str">
        <f t="shared" si="55"/>
        <v>II</v>
      </c>
      <c r="C588" s="34">
        <f t="shared" si="56"/>
        <v>51601.707000000002</v>
      </c>
      <c r="D588" t="str">
        <f t="shared" si="57"/>
        <v>vis</v>
      </c>
      <c r="E588">
        <f>VLOOKUP(C588,Active!C$21:E$958,3,FALSE)</f>
        <v>18907.51978273844</v>
      </c>
      <c r="F588" s="12" t="s">
        <v>277</v>
      </c>
      <c r="G588" t="str">
        <f t="shared" si="58"/>
        <v>51601.707</v>
      </c>
      <c r="H588" s="34">
        <f t="shared" si="59"/>
        <v>18907.5</v>
      </c>
      <c r="I588" s="88" t="s">
        <v>1805</v>
      </c>
      <c r="J588" s="89" t="s">
        <v>1806</v>
      </c>
      <c r="K588" s="88" t="s">
        <v>1807</v>
      </c>
      <c r="L588" s="88" t="s">
        <v>286</v>
      </c>
      <c r="M588" s="89" t="s">
        <v>293</v>
      </c>
      <c r="N588" s="89"/>
      <c r="O588" s="90" t="s">
        <v>321</v>
      </c>
      <c r="P588" s="90" t="s">
        <v>201</v>
      </c>
    </row>
    <row r="589" spans="1:16" x14ac:dyDescent="0.2">
      <c r="A589" s="34" t="str">
        <f t="shared" si="54"/>
        <v> BBS 123 </v>
      </c>
      <c r="B589" s="12" t="str">
        <f t="shared" si="55"/>
        <v>I</v>
      </c>
      <c r="C589" s="34">
        <f t="shared" si="56"/>
        <v>51671.521000000001</v>
      </c>
      <c r="D589" t="str">
        <f t="shared" si="57"/>
        <v>vis</v>
      </c>
      <c r="E589">
        <f>VLOOKUP(C589,Active!C$21:E$958,3,FALSE)</f>
        <v>19110.001203072716</v>
      </c>
      <c r="F589" s="12" t="s">
        <v>277</v>
      </c>
      <c r="G589" t="str">
        <f t="shared" si="58"/>
        <v>51671.521</v>
      </c>
      <c r="H589" s="34">
        <f t="shared" si="59"/>
        <v>19110</v>
      </c>
      <c r="I589" s="88" t="s">
        <v>1808</v>
      </c>
      <c r="J589" s="89" t="s">
        <v>1809</v>
      </c>
      <c r="K589" s="88" t="s">
        <v>1810</v>
      </c>
      <c r="L589" s="88" t="s">
        <v>434</v>
      </c>
      <c r="M589" s="89" t="s">
        <v>293</v>
      </c>
      <c r="N589" s="89"/>
      <c r="O589" s="90" t="s">
        <v>321</v>
      </c>
      <c r="P589" s="90" t="s">
        <v>202</v>
      </c>
    </row>
    <row r="590" spans="1:16" x14ac:dyDescent="0.2">
      <c r="A590" s="34" t="str">
        <f t="shared" si="54"/>
        <v> BRNO 32 </v>
      </c>
      <c r="B590" s="12" t="str">
        <f t="shared" si="55"/>
        <v>I</v>
      </c>
      <c r="C590" s="34">
        <f t="shared" si="56"/>
        <v>51671.526299999998</v>
      </c>
      <c r="D590" t="str">
        <f t="shared" si="57"/>
        <v>vis</v>
      </c>
      <c r="E590">
        <f>VLOOKUP(C590,Active!C$21:E$958,3,FALSE)</f>
        <v>19110.016574653302</v>
      </c>
      <c r="F590" s="12" t="s">
        <v>277</v>
      </c>
      <c r="G590" t="str">
        <f t="shared" si="58"/>
        <v>51671.5263</v>
      </c>
      <c r="H590" s="34">
        <f t="shared" si="59"/>
        <v>19110</v>
      </c>
      <c r="I590" s="88" t="s">
        <v>1811</v>
      </c>
      <c r="J590" s="89" t="s">
        <v>1812</v>
      </c>
      <c r="K590" s="88" t="s">
        <v>1810</v>
      </c>
      <c r="L590" s="88" t="s">
        <v>1813</v>
      </c>
      <c r="M590" s="89" t="s">
        <v>293</v>
      </c>
      <c r="N590" s="89"/>
      <c r="O590" s="90" t="s">
        <v>1814</v>
      </c>
      <c r="P590" s="90" t="s">
        <v>203</v>
      </c>
    </row>
    <row r="591" spans="1:16" x14ac:dyDescent="0.2">
      <c r="A591" s="34" t="str">
        <f t="shared" si="54"/>
        <v>IBVS 5040 </v>
      </c>
      <c r="B591" s="12" t="str">
        <f t="shared" si="55"/>
        <v>I</v>
      </c>
      <c r="C591" s="34">
        <f t="shared" si="56"/>
        <v>51690.830800000003</v>
      </c>
      <c r="D591" t="str">
        <f t="shared" si="57"/>
        <v>vis</v>
      </c>
      <c r="E591" t="e">
        <f>VLOOKUP(C591,Active!C$21:E$958,3,FALSE)</f>
        <v>#N/A</v>
      </c>
      <c r="F591" s="12" t="s">
        <v>277</v>
      </c>
      <c r="G591" t="str">
        <f t="shared" si="58"/>
        <v>51690.8308</v>
      </c>
      <c r="H591" s="34">
        <f t="shared" si="59"/>
        <v>19166</v>
      </c>
      <c r="I591" s="88" t="s">
        <v>1815</v>
      </c>
      <c r="J591" s="89" t="s">
        <v>1816</v>
      </c>
      <c r="K591" s="88" t="s">
        <v>1817</v>
      </c>
      <c r="L591" s="88" t="s">
        <v>1818</v>
      </c>
      <c r="M591" s="89" t="s">
        <v>281</v>
      </c>
      <c r="N591" s="89" t="s">
        <v>50</v>
      </c>
      <c r="O591" s="90" t="s">
        <v>1819</v>
      </c>
      <c r="P591" s="91" t="s">
        <v>1820</v>
      </c>
    </row>
    <row r="592" spans="1:16" x14ac:dyDescent="0.2">
      <c r="A592" s="34" t="str">
        <f t="shared" si="54"/>
        <v> BBS 124 </v>
      </c>
      <c r="B592" s="12" t="str">
        <f t="shared" si="55"/>
        <v>II</v>
      </c>
      <c r="C592" s="34">
        <f t="shared" si="56"/>
        <v>51951.665999999997</v>
      </c>
      <c r="D592" t="str">
        <f t="shared" si="57"/>
        <v>vis</v>
      </c>
      <c r="E592">
        <f>VLOOKUP(C592,Active!C$21:E$958,3,FALSE)</f>
        <v>19922.505249532536</v>
      </c>
      <c r="F592" s="12" t="s">
        <v>277</v>
      </c>
      <c r="G592" t="str">
        <f t="shared" si="58"/>
        <v>51951.666</v>
      </c>
      <c r="H592" s="34">
        <f t="shared" si="59"/>
        <v>19922.5</v>
      </c>
      <c r="I592" s="88" t="s">
        <v>1821</v>
      </c>
      <c r="J592" s="89" t="s">
        <v>1822</v>
      </c>
      <c r="K592" s="88" t="s">
        <v>1823</v>
      </c>
      <c r="L592" s="88" t="s">
        <v>379</v>
      </c>
      <c r="M592" s="89" t="s">
        <v>293</v>
      </c>
      <c r="N592" s="89"/>
      <c r="O592" s="90" t="s">
        <v>321</v>
      </c>
      <c r="P592" s="90" t="s">
        <v>206</v>
      </c>
    </row>
    <row r="593" spans="1:16" x14ac:dyDescent="0.2">
      <c r="A593" s="34" t="str">
        <f t="shared" si="54"/>
        <v> BBS 125 </v>
      </c>
      <c r="B593" s="12" t="str">
        <f t="shared" si="55"/>
        <v>I</v>
      </c>
      <c r="C593" s="34">
        <f t="shared" si="56"/>
        <v>52052.521000000001</v>
      </c>
      <c r="D593" t="str">
        <f t="shared" si="57"/>
        <v>vis</v>
      </c>
      <c r="E593">
        <f>VLOOKUP(C593,Active!C$21:E$958,3,FALSE)</f>
        <v>20215.014827093117</v>
      </c>
      <c r="F593" s="12" t="s">
        <v>277</v>
      </c>
      <c r="G593" t="str">
        <f t="shared" si="58"/>
        <v>52052.521</v>
      </c>
      <c r="H593" s="34">
        <f t="shared" si="59"/>
        <v>20215</v>
      </c>
      <c r="I593" s="88" t="s">
        <v>1824</v>
      </c>
      <c r="J593" s="89" t="s">
        <v>1825</v>
      </c>
      <c r="K593" s="88" t="s">
        <v>1826</v>
      </c>
      <c r="L593" s="88" t="s">
        <v>373</v>
      </c>
      <c r="M593" s="89" t="s">
        <v>293</v>
      </c>
      <c r="N593" s="89"/>
      <c r="O593" s="90" t="s">
        <v>321</v>
      </c>
      <c r="P593" s="90" t="s">
        <v>207</v>
      </c>
    </row>
    <row r="594" spans="1:16" x14ac:dyDescent="0.2">
      <c r="A594" s="34" t="str">
        <f t="shared" si="54"/>
        <v> BBS 126 </v>
      </c>
      <c r="B594" s="12" t="str">
        <f t="shared" si="55"/>
        <v>I</v>
      </c>
      <c r="C594" s="34">
        <f t="shared" si="56"/>
        <v>52195.258999999998</v>
      </c>
      <c r="D594" t="str">
        <f t="shared" si="57"/>
        <v>vis</v>
      </c>
      <c r="E594">
        <f>VLOOKUP(C594,Active!C$21:E$958,3,FALSE)</f>
        <v>20628.997595243829</v>
      </c>
      <c r="F594" s="12" t="s">
        <v>277</v>
      </c>
      <c r="G594" t="str">
        <f t="shared" si="58"/>
        <v>52195.259</v>
      </c>
      <c r="H594" s="34">
        <f t="shared" si="59"/>
        <v>20629</v>
      </c>
      <c r="I594" s="88" t="s">
        <v>1827</v>
      </c>
      <c r="J594" s="89" t="s">
        <v>1828</v>
      </c>
      <c r="K594" s="88" t="s">
        <v>1829</v>
      </c>
      <c r="L594" s="88" t="s">
        <v>280</v>
      </c>
      <c r="M594" s="89" t="s">
        <v>293</v>
      </c>
      <c r="N594" s="89"/>
      <c r="O594" s="90" t="s">
        <v>321</v>
      </c>
      <c r="P594" s="90" t="s">
        <v>208</v>
      </c>
    </row>
    <row r="595" spans="1:16" x14ac:dyDescent="0.2">
      <c r="A595" s="34" t="str">
        <f t="shared" si="54"/>
        <v> BBS 127 </v>
      </c>
      <c r="B595" s="12" t="str">
        <f t="shared" si="55"/>
        <v>I</v>
      </c>
      <c r="C595" s="34">
        <f t="shared" si="56"/>
        <v>52317.66</v>
      </c>
      <c r="D595" t="str">
        <f t="shared" si="57"/>
        <v>vis</v>
      </c>
      <c r="E595">
        <f>VLOOKUP(C595,Active!C$21:E$958,3,FALSE)</f>
        <v>20983.996998376973</v>
      </c>
      <c r="F595" s="12" t="s">
        <v>277</v>
      </c>
      <c r="G595" t="str">
        <f t="shared" si="58"/>
        <v>52317.660</v>
      </c>
      <c r="H595" s="34">
        <f t="shared" si="59"/>
        <v>20984</v>
      </c>
      <c r="I595" s="88" t="s">
        <v>1830</v>
      </c>
      <c r="J595" s="89" t="s">
        <v>1831</v>
      </c>
      <c r="K595" s="88" t="s">
        <v>1832</v>
      </c>
      <c r="L595" s="88" t="s">
        <v>280</v>
      </c>
      <c r="M595" s="89" t="s">
        <v>293</v>
      </c>
      <c r="N595" s="89"/>
      <c r="O595" s="90" t="s">
        <v>321</v>
      </c>
      <c r="P595" s="90" t="s">
        <v>209</v>
      </c>
    </row>
    <row r="596" spans="1:16" x14ac:dyDescent="0.2">
      <c r="A596" s="34" t="str">
        <f t="shared" si="54"/>
        <v>VSB 40 </v>
      </c>
      <c r="B596" s="12" t="str">
        <f t="shared" si="55"/>
        <v>I</v>
      </c>
      <c r="C596" s="34">
        <f t="shared" si="56"/>
        <v>52421.0982</v>
      </c>
      <c r="D596" t="str">
        <f t="shared" si="57"/>
        <v>vis</v>
      </c>
      <c r="E596">
        <f>VLOOKUP(C596,Active!C$21:E$958,3,FALSE)</f>
        <v>21283.998626314358</v>
      </c>
      <c r="F596" s="12" t="s">
        <v>277</v>
      </c>
      <c r="G596" t="str">
        <f t="shared" si="58"/>
        <v>52421.0982</v>
      </c>
      <c r="H596" s="34">
        <f t="shared" si="59"/>
        <v>21284</v>
      </c>
      <c r="I596" s="88" t="s">
        <v>1833</v>
      </c>
      <c r="J596" s="89" t="s">
        <v>1834</v>
      </c>
      <c r="K596" s="88" t="s">
        <v>1835</v>
      </c>
      <c r="L596" s="88" t="s">
        <v>1836</v>
      </c>
      <c r="M596" s="89" t="s">
        <v>281</v>
      </c>
      <c r="N596" s="89" t="s">
        <v>50</v>
      </c>
      <c r="O596" s="90" t="s">
        <v>1837</v>
      </c>
      <c r="P596" s="91" t="s">
        <v>211</v>
      </c>
    </row>
    <row r="597" spans="1:16" x14ac:dyDescent="0.2">
      <c r="A597" s="34" t="str">
        <f t="shared" si="54"/>
        <v> AOEB 10 </v>
      </c>
      <c r="B597" s="12" t="str">
        <f t="shared" si="55"/>
        <v>I</v>
      </c>
      <c r="C597" s="34">
        <f t="shared" si="56"/>
        <v>52466.608500000002</v>
      </c>
      <c r="D597" t="str">
        <f t="shared" si="57"/>
        <v>vis</v>
      </c>
      <c r="E597">
        <f>VLOOKUP(C597,Active!C$21:E$958,3,FALSE)</f>
        <v>21415.992068658867</v>
      </c>
      <c r="F597" s="12" t="s">
        <v>277</v>
      </c>
      <c r="G597" t="str">
        <f t="shared" si="58"/>
        <v>52466.6085</v>
      </c>
      <c r="H597" s="34">
        <f t="shared" si="59"/>
        <v>21416</v>
      </c>
      <c r="I597" s="88" t="s">
        <v>1838</v>
      </c>
      <c r="J597" s="89" t="s">
        <v>1839</v>
      </c>
      <c r="K597" s="88" t="s">
        <v>1840</v>
      </c>
      <c r="L597" s="88" t="s">
        <v>1841</v>
      </c>
      <c r="M597" s="89" t="s">
        <v>1502</v>
      </c>
      <c r="N597" s="89" t="s">
        <v>1565</v>
      </c>
      <c r="O597" s="90" t="s">
        <v>1486</v>
      </c>
      <c r="P597" s="90" t="s">
        <v>149</v>
      </c>
    </row>
    <row r="598" spans="1:16" x14ac:dyDescent="0.2">
      <c r="A598" s="34" t="str">
        <f t="shared" si="54"/>
        <v>VSB 42 </v>
      </c>
      <c r="B598" s="12" t="str">
        <f t="shared" si="55"/>
        <v>I</v>
      </c>
      <c r="C598" s="34">
        <f t="shared" si="56"/>
        <v>52811.056499999999</v>
      </c>
      <c r="D598" t="str">
        <f t="shared" si="57"/>
        <v>vis</v>
      </c>
      <c r="E598">
        <f>VLOOKUP(C598,Active!C$21:E$958,3,FALSE)</f>
        <v>22414.993991930718</v>
      </c>
      <c r="F598" s="12" t="s">
        <v>277</v>
      </c>
      <c r="G598" t="str">
        <f t="shared" si="58"/>
        <v>52811.0565</v>
      </c>
      <c r="H598" s="34">
        <f t="shared" si="59"/>
        <v>22415</v>
      </c>
      <c r="I598" s="88" t="s">
        <v>1842</v>
      </c>
      <c r="J598" s="89" t="s">
        <v>1843</v>
      </c>
      <c r="K598" s="88" t="s">
        <v>1844</v>
      </c>
      <c r="L598" s="88" t="s">
        <v>1845</v>
      </c>
      <c r="M598" s="89" t="s">
        <v>281</v>
      </c>
      <c r="N598" s="89" t="s">
        <v>50</v>
      </c>
      <c r="O598" s="90" t="s">
        <v>1837</v>
      </c>
      <c r="P598" s="91" t="s">
        <v>215</v>
      </c>
    </row>
    <row r="599" spans="1:16" x14ac:dyDescent="0.2">
      <c r="A599" s="34" t="str">
        <f t="shared" si="54"/>
        <v>VSB 42 </v>
      </c>
      <c r="B599" s="12" t="str">
        <f t="shared" si="55"/>
        <v>II</v>
      </c>
      <c r="C599" s="34">
        <f t="shared" si="56"/>
        <v>52811.229599999999</v>
      </c>
      <c r="D599" t="str">
        <f t="shared" si="57"/>
        <v>vis</v>
      </c>
      <c r="E599">
        <f>VLOOKUP(C599,Active!C$21:E$958,3,FALSE)</f>
        <v>22415.496033553598</v>
      </c>
      <c r="F599" s="12" t="s">
        <v>277</v>
      </c>
      <c r="G599" t="str">
        <f t="shared" si="58"/>
        <v>52811.2296</v>
      </c>
      <c r="H599" s="34">
        <f t="shared" si="59"/>
        <v>22415.5</v>
      </c>
      <c r="I599" s="88" t="s">
        <v>1846</v>
      </c>
      <c r="J599" s="89" t="s">
        <v>1847</v>
      </c>
      <c r="K599" s="88" t="s">
        <v>1848</v>
      </c>
      <c r="L599" s="88" t="s">
        <v>1849</v>
      </c>
      <c r="M599" s="89" t="s">
        <v>281</v>
      </c>
      <c r="N599" s="89" t="s">
        <v>50</v>
      </c>
      <c r="O599" s="90" t="s">
        <v>1837</v>
      </c>
      <c r="P599" s="91" t="s">
        <v>215</v>
      </c>
    </row>
    <row r="600" spans="1:16" x14ac:dyDescent="0.2">
      <c r="A600" s="34" t="str">
        <f t="shared" si="54"/>
        <v> AOEB 10 </v>
      </c>
      <c r="B600" s="12" t="str">
        <f t="shared" si="55"/>
        <v>I</v>
      </c>
      <c r="C600" s="34">
        <f t="shared" si="56"/>
        <v>53316.517200000002</v>
      </c>
      <c r="D600" t="str">
        <f t="shared" si="57"/>
        <v>vis</v>
      </c>
      <c r="E600">
        <f>VLOOKUP(C600,Active!C$21:E$958,3,FALSE)</f>
        <v>23880.980763339885</v>
      </c>
      <c r="F600" s="12" t="s">
        <v>277</v>
      </c>
      <c r="G600" t="str">
        <f t="shared" si="58"/>
        <v>53316.5172</v>
      </c>
      <c r="H600" s="34">
        <f t="shared" si="59"/>
        <v>23881</v>
      </c>
      <c r="I600" s="88" t="s">
        <v>1850</v>
      </c>
      <c r="J600" s="89" t="s">
        <v>1851</v>
      </c>
      <c r="K600" s="88" t="s">
        <v>1852</v>
      </c>
      <c r="L600" s="88" t="s">
        <v>1853</v>
      </c>
      <c r="M600" s="89" t="s">
        <v>1502</v>
      </c>
      <c r="N600" s="89" t="s">
        <v>1565</v>
      </c>
      <c r="O600" s="90" t="s">
        <v>1558</v>
      </c>
      <c r="P600" s="90" t="s">
        <v>149</v>
      </c>
    </row>
    <row r="601" spans="1:16" x14ac:dyDescent="0.2">
      <c r="A601" s="34" t="str">
        <f t="shared" si="54"/>
        <v> AOEB 10 </v>
      </c>
      <c r="B601" s="12" t="str">
        <f t="shared" si="55"/>
        <v>I</v>
      </c>
      <c r="C601" s="34">
        <f t="shared" si="56"/>
        <v>53524.429400000001</v>
      </c>
      <c r="D601" t="str">
        <f t="shared" si="57"/>
        <v>vis</v>
      </c>
      <c r="E601">
        <f>VLOOKUP(C601,Active!C$21:E$958,3,FALSE)</f>
        <v>24483.988148116929</v>
      </c>
      <c r="F601" s="12" t="s">
        <v>277</v>
      </c>
      <c r="G601" t="str">
        <f t="shared" si="58"/>
        <v>53524.4294</v>
      </c>
      <c r="H601" s="34">
        <f t="shared" si="59"/>
        <v>24484</v>
      </c>
      <c r="I601" s="88" t="s">
        <v>1854</v>
      </c>
      <c r="J601" s="89" t="s">
        <v>1855</v>
      </c>
      <c r="K601" s="88" t="s">
        <v>1856</v>
      </c>
      <c r="L601" s="88" t="s">
        <v>1857</v>
      </c>
      <c r="M601" s="89" t="s">
        <v>1502</v>
      </c>
      <c r="N601" s="89" t="s">
        <v>1565</v>
      </c>
      <c r="O601" s="90" t="s">
        <v>1858</v>
      </c>
      <c r="P601" s="90" t="s">
        <v>149</v>
      </c>
    </row>
    <row r="602" spans="1:16" x14ac:dyDescent="0.2">
      <c r="A602" s="34" t="str">
        <f t="shared" si="54"/>
        <v>VSB 44 </v>
      </c>
      <c r="B602" s="12" t="str">
        <f t="shared" si="55"/>
        <v>I</v>
      </c>
      <c r="C602" s="34">
        <f t="shared" si="56"/>
        <v>53528.219400000002</v>
      </c>
      <c r="D602" t="str">
        <f t="shared" si="57"/>
        <v>vis</v>
      </c>
      <c r="E602">
        <f>VLOOKUP(C602,Active!C$21:E$958,3,FALSE)</f>
        <v>24494.980278392621</v>
      </c>
      <c r="F602" s="12" t="s">
        <v>277</v>
      </c>
      <c r="G602" t="str">
        <f t="shared" si="58"/>
        <v>53528.2194</v>
      </c>
      <c r="H602" s="34">
        <f t="shared" si="59"/>
        <v>24495</v>
      </c>
      <c r="I602" s="88" t="s">
        <v>1859</v>
      </c>
      <c r="J602" s="89" t="s">
        <v>1860</v>
      </c>
      <c r="K602" s="88" t="s">
        <v>1861</v>
      </c>
      <c r="L602" s="88" t="s">
        <v>1862</v>
      </c>
      <c r="M602" s="89" t="s">
        <v>281</v>
      </c>
      <c r="N602" s="89" t="s">
        <v>50</v>
      </c>
      <c r="O602" s="90" t="s">
        <v>1863</v>
      </c>
      <c r="P602" s="91" t="s">
        <v>221</v>
      </c>
    </row>
    <row r="603" spans="1:16" x14ac:dyDescent="0.2">
      <c r="A603" s="34" t="str">
        <f t="shared" si="54"/>
        <v> AOEB 10 </v>
      </c>
      <c r="B603" s="12" t="str">
        <f t="shared" si="55"/>
        <v>I</v>
      </c>
      <c r="C603" s="34">
        <f t="shared" si="56"/>
        <v>53541.664900000003</v>
      </c>
      <c r="D603" t="str">
        <f t="shared" si="57"/>
        <v>vis</v>
      </c>
      <c r="E603">
        <f>VLOOKUP(C603,Active!C$21:E$958,3,FALSE)</f>
        <v>24533.976238187286</v>
      </c>
      <c r="F603" s="12" t="s">
        <v>277</v>
      </c>
      <c r="G603" t="str">
        <f t="shared" si="58"/>
        <v>53541.6649</v>
      </c>
      <c r="H603" s="34">
        <f t="shared" si="59"/>
        <v>24534</v>
      </c>
      <c r="I603" s="88" t="s">
        <v>1864</v>
      </c>
      <c r="J603" s="89" t="s">
        <v>1865</v>
      </c>
      <c r="K603" s="88" t="s">
        <v>1866</v>
      </c>
      <c r="L603" s="88" t="s">
        <v>1867</v>
      </c>
      <c r="M603" s="89" t="s">
        <v>1502</v>
      </c>
      <c r="N603" s="89" t="s">
        <v>1565</v>
      </c>
      <c r="O603" s="90" t="s">
        <v>1868</v>
      </c>
      <c r="P603" s="90" t="s">
        <v>149</v>
      </c>
    </row>
    <row r="604" spans="1:16" x14ac:dyDescent="0.2">
      <c r="A604" s="34" t="str">
        <f t="shared" si="54"/>
        <v>IBVS 5754 </v>
      </c>
      <c r="B604" s="12" t="str">
        <f t="shared" si="55"/>
        <v>II</v>
      </c>
      <c r="C604" s="34">
        <f t="shared" si="56"/>
        <v>53549.422599999998</v>
      </c>
      <c r="D604" t="str">
        <f t="shared" si="57"/>
        <v>vis</v>
      </c>
      <c r="E604">
        <f>VLOOKUP(C604,Active!C$21:E$958,3,FALSE)</f>
        <v>24556.475881733368</v>
      </c>
      <c r="F604" s="12" t="s">
        <v>277</v>
      </c>
      <c r="G604" t="str">
        <f t="shared" si="58"/>
        <v>53549.4226</v>
      </c>
      <c r="H604" s="34">
        <f t="shared" si="59"/>
        <v>24556.5</v>
      </c>
      <c r="I604" s="88" t="s">
        <v>1869</v>
      </c>
      <c r="J604" s="89" t="s">
        <v>1870</v>
      </c>
      <c r="K604" s="88" t="s">
        <v>1871</v>
      </c>
      <c r="L604" s="88" t="s">
        <v>1872</v>
      </c>
      <c r="M604" s="89" t="s">
        <v>281</v>
      </c>
      <c r="N604" s="89" t="s">
        <v>50</v>
      </c>
      <c r="O604" s="90" t="s">
        <v>1873</v>
      </c>
      <c r="P604" s="91" t="s">
        <v>1874</v>
      </c>
    </row>
    <row r="605" spans="1:16" x14ac:dyDescent="0.2">
      <c r="A605" s="34" t="str">
        <f t="shared" si="54"/>
        <v> AOEB 10 </v>
      </c>
      <c r="B605" s="12" t="str">
        <f t="shared" si="55"/>
        <v>I</v>
      </c>
      <c r="C605" s="34">
        <f t="shared" si="56"/>
        <v>53561.662300000004</v>
      </c>
      <c r="D605" t="str">
        <f t="shared" si="57"/>
        <v>vis</v>
      </c>
      <c r="E605">
        <f>VLOOKUP(C605,Active!C$21:E$958,3,FALSE)</f>
        <v>24591.974661927405</v>
      </c>
      <c r="F605" s="12" t="s">
        <v>277</v>
      </c>
      <c r="G605" t="str">
        <f t="shared" si="58"/>
        <v>53561.6623</v>
      </c>
      <c r="H605" s="34">
        <f t="shared" si="59"/>
        <v>24592</v>
      </c>
      <c r="I605" s="88" t="s">
        <v>1875</v>
      </c>
      <c r="J605" s="89" t="s">
        <v>1876</v>
      </c>
      <c r="K605" s="88" t="s">
        <v>1877</v>
      </c>
      <c r="L605" s="88" t="s">
        <v>1878</v>
      </c>
      <c r="M605" s="89" t="s">
        <v>1502</v>
      </c>
      <c r="N605" s="89" t="s">
        <v>1565</v>
      </c>
      <c r="O605" s="90" t="s">
        <v>1879</v>
      </c>
      <c r="P605" s="90" t="s">
        <v>149</v>
      </c>
    </row>
    <row r="606" spans="1:16" x14ac:dyDescent="0.2">
      <c r="A606" s="34" t="str">
        <f t="shared" si="54"/>
        <v> AOEB 12 </v>
      </c>
      <c r="B606" s="12" t="str">
        <f t="shared" si="55"/>
        <v>I</v>
      </c>
      <c r="C606" s="34">
        <f t="shared" si="56"/>
        <v>53882.661</v>
      </c>
      <c r="D606" t="str">
        <f t="shared" si="57"/>
        <v>vis</v>
      </c>
      <c r="E606">
        <f>VLOOKUP(C606,Active!C$21:E$958,3,FALSE)</f>
        <v>25522.966622013584</v>
      </c>
      <c r="F606" s="12" t="s">
        <v>277</v>
      </c>
      <c r="G606" t="str">
        <f t="shared" si="58"/>
        <v>53882.6610</v>
      </c>
      <c r="H606" s="34">
        <f t="shared" si="59"/>
        <v>25523</v>
      </c>
      <c r="I606" s="88" t="s">
        <v>1880</v>
      </c>
      <c r="J606" s="89" t="s">
        <v>1881</v>
      </c>
      <c r="K606" s="88" t="s">
        <v>1882</v>
      </c>
      <c r="L606" s="88" t="s">
        <v>1883</v>
      </c>
      <c r="M606" s="89" t="s">
        <v>1502</v>
      </c>
      <c r="N606" s="89" t="s">
        <v>1565</v>
      </c>
      <c r="O606" s="90" t="s">
        <v>1558</v>
      </c>
      <c r="P606" s="90" t="s">
        <v>224</v>
      </c>
    </row>
    <row r="607" spans="1:16" x14ac:dyDescent="0.2">
      <c r="A607" s="34" t="str">
        <f t="shared" si="54"/>
        <v>VSB 45 </v>
      </c>
      <c r="B607" s="12" t="str">
        <f t="shared" si="55"/>
        <v>I</v>
      </c>
      <c r="C607" s="34">
        <f t="shared" si="56"/>
        <v>53914.036800000002</v>
      </c>
      <c r="D607" t="str">
        <f t="shared" si="57"/>
        <v>vis</v>
      </c>
      <c r="E607">
        <f>VLOOKUP(C607,Active!C$21:E$958,3,FALSE)</f>
        <v>25613.965799085872</v>
      </c>
      <c r="F607" s="12" t="s">
        <v>277</v>
      </c>
      <c r="G607" t="str">
        <f t="shared" si="58"/>
        <v>53914.0368</v>
      </c>
      <c r="H607" s="34">
        <f t="shared" si="59"/>
        <v>25614</v>
      </c>
      <c r="I607" s="88" t="s">
        <v>1884</v>
      </c>
      <c r="J607" s="89" t="s">
        <v>1885</v>
      </c>
      <c r="K607" s="88" t="s">
        <v>1886</v>
      </c>
      <c r="L607" s="88" t="s">
        <v>1887</v>
      </c>
      <c r="M607" s="89" t="s">
        <v>281</v>
      </c>
      <c r="N607" s="89" t="s">
        <v>50</v>
      </c>
      <c r="O607" s="90" t="s">
        <v>1888</v>
      </c>
      <c r="P607" s="91" t="s">
        <v>225</v>
      </c>
    </row>
    <row r="608" spans="1:16" x14ac:dyDescent="0.2">
      <c r="A608" s="34" t="str">
        <f t="shared" si="54"/>
        <v> AOEB 12 </v>
      </c>
      <c r="B608" s="12" t="str">
        <f t="shared" si="55"/>
        <v>I</v>
      </c>
      <c r="C608" s="34">
        <f t="shared" si="56"/>
        <v>54233.657599999999</v>
      </c>
      <c r="D608" t="str">
        <f t="shared" si="57"/>
        <v>vis</v>
      </c>
      <c r="E608">
        <f>VLOOKUP(C608,Active!C$21:E$958,3,FALSE)</f>
        <v>26540.961438246755</v>
      </c>
      <c r="F608" s="12" t="s">
        <v>277</v>
      </c>
      <c r="G608" t="str">
        <f t="shared" si="58"/>
        <v>54233.6576</v>
      </c>
      <c r="H608" s="34">
        <f t="shared" si="59"/>
        <v>26541</v>
      </c>
      <c r="I608" s="88" t="s">
        <v>1889</v>
      </c>
      <c r="J608" s="89" t="s">
        <v>1890</v>
      </c>
      <c r="K608" s="88" t="s">
        <v>1891</v>
      </c>
      <c r="L608" s="88" t="s">
        <v>1892</v>
      </c>
      <c r="M608" s="89" t="s">
        <v>1502</v>
      </c>
      <c r="N608" s="89" t="s">
        <v>1565</v>
      </c>
      <c r="O608" s="90" t="s">
        <v>1893</v>
      </c>
      <c r="P608" s="90" t="s">
        <v>224</v>
      </c>
    </row>
    <row r="609" spans="1:16" x14ac:dyDescent="0.2">
      <c r="A609" s="34" t="str">
        <f t="shared" si="54"/>
        <v> AOEB 12 </v>
      </c>
      <c r="B609" s="12" t="str">
        <f t="shared" si="55"/>
        <v>I</v>
      </c>
      <c r="C609" s="34">
        <f t="shared" si="56"/>
        <v>54246.758800000003</v>
      </c>
      <c r="D609" t="str">
        <f t="shared" si="57"/>
        <v>vis</v>
      </c>
      <c r="E609">
        <f>VLOOKUP(C609,Active!C$21:E$958,3,FALSE)</f>
        <v>26578.958825362297</v>
      </c>
      <c r="F609" s="12" t="s">
        <v>277</v>
      </c>
      <c r="G609" t="str">
        <f t="shared" si="58"/>
        <v>54246.7588</v>
      </c>
      <c r="H609" s="34">
        <f t="shared" si="59"/>
        <v>26579</v>
      </c>
      <c r="I609" s="88" t="s">
        <v>1894</v>
      </c>
      <c r="J609" s="89" t="s">
        <v>1895</v>
      </c>
      <c r="K609" s="88" t="s">
        <v>1896</v>
      </c>
      <c r="L609" s="88" t="s">
        <v>1897</v>
      </c>
      <c r="M609" s="89" t="s">
        <v>1502</v>
      </c>
      <c r="N609" s="89" t="s">
        <v>1565</v>
      </c>
      <c r="O609" s="90" t="s">
        <v>1535</v>
      </c>
      <c r="P609" s="90" t="s">
        <v>224</v>
      </c>
    </row>
    <row r="610" spans="1:16" x14ac:dyDescent="0.2">
      <c r="A610" s="34" t="str">
        <f t="shared" si="54"/>
        <v>OEJV 0107 </v>
      </c>
      <c r="B610" s="12" t="str">
        <f t="shared" si="55"/>
        <v>I</v>
      </c>
      <c r="C610" s="34">
        <f t="shared" si="56"/>
        <v>54959.440699999999</v>
      </c>
      <c r="D610" t="str">
        <f t="shared" si="57"/>
        <v>vis</v>
      </c>
      <c r="E610" t="e">
        <f>VLOOKUP(C610,Active!C$21:E$958,3,FALSE)</f>
        <v>#N/A</v>
      </c>
      <c r="F610" s="12" t="s">
        <v>277</v>
      </c>
      <c r="G610" t="str">
        <f t="shared" si="58"/>
        <v>54959.4407</v>
      </c>
      <c r="H610" s="34">
        <f t="shared" si="59"/>
        <v>28646</v>
      </c>
      <c r="I610" s="88" t="s">
        <v>1898</v>
      </c>
      <c r="J610" s="89" t="s">
        <v>1899</v>
      </c>
      <c r="K610" s="88" t="s">
        <v>1900</v>
      </c>
      <c r="L610" s="88" t="s">
        <v>1901</v>
      </c>
      <c r="M610" s="89" t="s">
        <v>1502</v>
      </c>
      <c r="N610" s="89" t="s">
        <v>277</v>
      </c>
      <c r="O610" s="90" t="s">
        <v>1610</v>
      </c>
      <c r="P610" s="91" t="s">
        <v>1902</v>
      </c>
    </row>
    <row r="611" spans="1:16" x14ac:dyDescent="0.2">
      <c r="A611" s="34" t="str">
        <f t="shared" si="54"/>
        <v>OEJV 0107 </v>
      </c>
      <c r="B611" s="12" t="str">
        <f t="shared" si="55"/>
        <v>I</v>
      </c>
      <c r="C611" s="34">
        <f t="shared" si="56"/>
        <v>54959.440699999999</v>
      </c>
      <c r="D611" t="str">
        <f t="shared" si="57"/>
        <v>vis</v>
      </c>
      <c r="E611" t="e">
        <f>VLOOKUP(C611,Active!C$21:E$958,3,FALSE)</f>
        <v>#N/A</v>
      </c>
      <c r="F611" s="12" t="s">
        <v>277</v>
      </c>
      <c r="G611" t="str">
        <f t="shared" si="58"/>
        <v>54959.4407</v>
      </c>
      <c r="H611" s="34">
        <f t="shared" si="59"/>
        <v>28646</v>
      </c>
      <c r="I611" s="88" t="s">
        <v>1898</v>
      </c>
      <c r="J611" s="89" t="s">
        <v>1899</v>
      </c>
      <c r="K611" s="88" t="s">
        <v>1900</v>
      </c>
      <c r="L611" s="88" t="s">
        <v>1901</v>
      </c>
      <c r="M611" s="89" t="s">
        <v>1502</v>
      </c>
      <c r="N611" s="89" t="s">
        <v>1503</v>
      </c>
      <c r="O611" s="90" t="s">
        <v>1610</v>
      </c>
      <c r="P611" s="91" t="s">
        <v>1902</v>
      </c>
    </row>
    <row r="612" spans="1:16" x14ac:dyDescent="0.2">
      <c r="A612" s="34" t="str">
        <f t="shared" si="54"/>
        <v>OEJV 0107 </v>
      </c>
      <c r="B612" s="12" t="str">
        <f t="shared" si="55"/>
        <v>I</v>
      </c>
      <c r="C612" s="34">
        <f t="shared" si="56"/>
        <v>54959.440900000001</v>
      </c>
      <c r="D612" t="str">
        <f t="shared" si="57"/>
        <v>vis</v>
      </c>
      <c r="E612" t="e">
        <f>VLOOKUP(C612,Active!C$21:E$958,3,FALSE)</f>
        <v>#N/A</v>
      </c>
      <c r="F612" s="12" t="s">
        <v>277</v>
      </c>
      <c r="G612" t="str">
        <f t="shared" si="58"/>
        <v>54959.4409</v>
      </c>
      <c r="H612" s="34">
        <f t="shared" si="59"/>
        <v>28646</v>
      </c>
      <c r="I612" s="88" t="s">
        <v>1903</v>
      </c>
      <c r="J612" s="89" t="s">
        <v>1899</v>
      </c>
      <c r="K612" s="88" t="s">
        <v>1900</v>
      </c>
      <c r="L612" s="88" t="s">
        <v>1904</v>
      </c>
      <c r="M612" s="89" t="s">
        <v>1502</v>
      </c>
      <c r="N612" s="89" t="s">
        <v>46</v>
      </c>
      <c r="O612" s="90" t="s">
        <v>1610</v>
      </c>
      <c r="P612" s="91" t="s">
        <v>1902</v>
      </c>
    </row>
    <row r="613" spans="1:16" x14ac:dyDescent="0.2">
      <c r="A613" s="34" t="str">
        <f t="shared" si="54"/>
        <v>VSB 50 </v>
      </c>
      <c r="B613" s="12" t="str">
        <f t="shared" si="55"/>
        <v>I</v>
      </c>
      <c r="C613" s="34">
        <f t="shared" si="56"/>
        <v>54971.163999999997</v>
      </c>
      <c r="D613" t="str">
        <f t="shared" si="57"/>
        <v>vis</v>
      </c>
      <c r="E613">
        <f>VLOOKUP(C613,Active!C$21:E$958,3,FALSE)</f>
        <v>28679.949941664705</v>
      </c>
      <c r="F613" s="12" t="s">
        <v>277</v>
      </c>
      <c r="G613" t="str">
        <f t="shared" si="58"/>
        <v>54971.1640</v>
      </c>
      <c r="H613" s="34">
        <f t="shared" si="59"/>
        <v>28680</v>
      </c>
      <c r="I613" s="88" t="s">
        <v>1905</v>
      </c>
      <c r="J613" s="89" t="s">
        <v>1906</v>
      </c>
      <c r="K613" s="88" t="s">
        <v>1907</v>
      </c>
      <c r="L613" s="88" t="s">
        <v>1908</v>
      </c>
      <c r="M613" s="89" t="s">
        <v>1502</v>
      </c>
      <c r="N613" s="89" t="s">
        <v>277</v>
      </c>
      <c r="O613" s="90" t="s">
        <v>1909</v>
      </c>
      <c r="P613" s="91" t="s">
        <v>233</v>
      </c>
    </row>
    <row r="614" spans="1:16" x14ac:dyDescent="0.2">
      <c r="A614" s="34" t="str">
        <f t="shared" si="54"/>
        <v>VSB 50 </v>
      </c>
      <c r="B614" s="12" t="str">
        <f t="shared" si="55"/>
        <v>I</v>
      </c>
      <c r="C614" s="34">
        <f t="shared" si="56"/>
        <v>54972.198499999999</v>
      </c>
      <c r="D614" t="str">
        <f t="shared" si="57"/>
        <v>vis</v>
      </c>
      <c r="E614">
        <f>VLOOKUP(C614,Active!C$21:E$958,3,FALSE)</f>
        <v>28682.950300179273</v>
      </c>
      <c r="F614" s="12" t="s">
        <v>277</v>
      </c>
      <c r="G614" t="str">
        <f t="shared" si="58"/>
        <v>54972.1985</v>
      </c>
      <c r="H614" s="34">
        <f t="shared" si="59"/>
        <v>28683</v>
      </c>
      <c r="I614" s="88" t="s">
        <v>1910</v>
      </c>
      <c r="J614" s="89" t="s">
        <v>1911</v>
      </c>
      <c r="K614" s="88" t="s">
        <v>1912</v>
      </c>
      <c r="L614" s="88" t="s">
        <v>1552</v>
      </c>
      <c r="M614" s="89" t="s">
        <v>1502</v>
      </c>
      <c r="N614" s="89" t="s">
        <v>277</v>
      </c>
      <c r="O614" s="90" t="s">
        <v>1909</v>
      </c>
      <c r="P614" s="91" t="s">
        <v>233</v>
      </c>
    </row>
    <row r="615" spans="1:16" x14ac:dyDescent="0.2">
      <c r="A615" s="34" t="str">
        <f t="shared" si="54"/>
        <v>IBVS 5980 </v>
      </c>
      <c r="B615" s="12" t="str">
        <f t="shared" si="55"/>
        <v>II</v>
      </c>
      <c r="C615" s="34">
        <f t="shared" si="56"/>
        <v>55052.362699999998</v>
      </c>
      <c r="D615" t="str">
        <f t="shared" si="57"/>
        <v>vis</v>
      </c>
      <c r="E615">
        <f>VLOOKUP(C615,Active!C$21:E$958,3,FALSE)</f>
        <v>28915.45038720997</v>
      </c>
      <c r="F615" s="12" t="s">
        <v>277</v>
      </c>
      <c r="G615" t="str">
        <f t="shared" si="58"/>
        <v>55052.3627</v>
      </c>
      <c r="H615" s="34">
        <f t="shared" si="59"/>
        <v>28915.5</v>
      </c>
      <c r="I615" s="88" t="s">
        <v>1913</v>
      </c>
      <c r="J615" s="89" t="s">
        <v>1914</v>
      </c>
      <c r="K615" s="88" t="s">
        <v>1915</v>
      </c>
      <c r="L615" s="88" t="s">
        <v>1552</v>
      </c>
      <c r="M615" s="89" t="s">
        <v>1502</v>
      </c>
      <c r="N615" s="89" t="s">
        <v>277</v>
      </c>
      <c r="O615" s="90" t="s">
        <v>1529</v>
      </c>
      <c r="P615" s="91" t="s">
        <v>1916</v>
      </c>
    </row>
    <row r="616" spans="1:16" x14ac:dyDescent="0.2">
      <c r="A616" s="34" t="str">
        <f t="shared" si="54"/>
        <v>IBVS 5980 </v>
      </c>
      <c r="B616" s="12" t="str">
        <f t="shared" si="55"/>
        <v>II</v>
      </c>
      <c r="C616" s="34">
        <f t="shared" si="56"/>
        <v>55307.506699999998</v>
      </c>
      <c r="D616" t="str">
        <f t="shared" si="57"/>
        <v>vis</v>
      </c>
      <c r="E616">
        <f>VLOOKUP(C616,Active!C$21:E$958,3,FALSE)</f>
        <v>29655.444077727192</v>
      </c>
      <c r="F616" s="12" t="s">
        <v>277</v>
      </c>
      <c r="G616" t="str">
        <f t="shared" si="58"/>
        <v>55307.5067</v>
      </c>
      <c r="H616" s="34">
        <f t="shared" si="59"/>
        <v>29655.5</v>
      </c>
      <c r="I616" s="88" t="s">
        <v>1917</v>
      </c>
      <c r="J616" s="89" t="s">
        <v>1918</v>
      </c>
      <c r="K616" s="88" t="s">
        <v>1919</v>
      </c>
      <c r="L616" s="88" t="s">
        <v>1920</v>
      </c>
      <c r="M616" s="89" t="s">
        <v>1502</v>
      </c>
      <c r="N616" s="89" t="s">
        <v>1503</v>
      </c>
      <c r="O616" s="90" t="s">
        <v>1529</v>
      </c>
      <c r="P616" s="91" t="s">
        <v>1916</v>
      </c>
    </row>
    <row r="617" spans="1:16" x14ac:dyDescent="0.2">
      <c r="A617" s="34" t="str">
        <f t="shared" si="54"/>
        <v>IBVS 5980 </v>
      </c>
      <c r="B617" s="12" t="str">
        <f t="shared" si="55"/>
        <v>II</v>
      </c>
      <c r="C617" s="34">
        <f t="shared" si="56"/>
        <v>55355.432500000003</v>
      </c>
      <c r="D617" t="str">
        <f t="shared" si="57"/>
        <v>vis</v>
      </c>
      <c r="E617">
        <f>VLOOKUP(C617,Active!C$21:E$958,3,FALSE)</f>
        <v>29794.443190436068</v>
      </c>
      <c r="F617" s="12" t="s">
        <v>277</v>
      </c>
      <c r="G617" t="str">
        <f t="shared" si="58"/>
        <v>55355.4325</v>
      </c>
      <c r="H617" s="34">
        <f t="shared" si="59"/>
        <v>29794.5</v>
      </c>
      <c r="I617" s="88" t="s">
        <v>1921</v>
      </c>
      <c r="J617" s="89" t="s">
        <v>1922</v>
      </c>
      <c r="K617" s="88" t="s">
        <v>1923</v>
      </c>
      <c r="L617" s="88" t="s">
        <v>1924</v>
      </c>
      <c r="M617" s="89" t="s">
        <v>1502</v>
      </c>
      <c r="N617" s="89" t="s">
        <v>1503</v>
      </c>
      <c r="O617" s="90" t="s">
        <v>1529</v>
      </c>
      <c r="P617" s="91" t="s">
        <v>1916</v>
      </c>
    </row>
    <row r="618" spans="1:16" x14ac:dyDescent="0.2">
      <c r="A618" s="34" t="str">
        <f t="shared" si="54"/>
        <v>OEJV 0137 </v>
      </c>
      <c r="B618" s="12" t="str">
        <f t="shared" si="55"/>
        <v>II</v>
      </c>
      <c r="C618" s="34">
        <f t="shared" si="56"/>
        <v>55386.463799999998</v>
      </c>
      <c r="D618" t="str">
        <f t="shared" si="57"/>
        <v>vis</v>
      </c>
      <c r="E618" t="e">
        <f>VLOOKUP(C618,Active!C$21:E$958,3,FALSE)</f>
        <v>#N/A</v>
      </c>
      <c r="F618" s="12" t="s">
        <v>277</v>
      </c>
      <c r="G618" t="str">
        <f t="shared" si="58"/>
        <v>55386.4638</v>
      </c>
      <c r="H618" s="34">
        <f t="shared" si="59"/>
        <v>29884.5</v>
      </c>
      <c r="I618" s="88" t="s">
        <v>1925</v>
      </c>
      <c r="J618" s="89" t="s">
        <v>1926</v>
      </c>
      <c r="K618" s="88" t="s">
        <v>1927</v>
      </c>
      <c r="L618" s="88" t="s">
        <v>1924</v>
      </c>
      <c r="M618" s="89" t="s">
        <v>1502</v>
      </c>
      <c r="N618" s="89" t="s">
        <v>1503</v>
      </c>
      <c r="O618" s="90" t="s">
        <v>1610</v>
      </c>
      <c r="P618" s="91" t="s">
        <v>1928</v>
      </c>
    </row>
    <row r="619" spans="1:16" x14ac:dyDescent="0.2">
      <c r="A619" s="34" t="str">
        <f t="shared" si="54"/>
        <v>OEJV 0137 </v>
      </c>
      <c r="B619" s="12" t="str">
        <f t="shared" si="55"/>
        <v>II</v>
      </c>
      <c r="C619" s="34">
        <f t="shared" si="56"/>
        <v>55386.4643</v>
      </c>
      <c r="D619" t="str">
        <f t="shared" si="57"/>
        <v>vis</v>
      </c>
      <c r="E619" t="e">
        <f>VLOOKUP(C619,Active!C$21:E$958,3,FALSE)</f>
        <v>#N/A</v>
      </c>
      <c r="F619" s="12" t="s">
        <v>277</v>
      </c>
      <c r="G619" t="str">
        <f t="shared" si="58"/>
        <v>55386.4643</v>
      </c>
      <c r="H619" s="34">
        <f t="shared" si="59"/>
        <v>29884.5</v>
      </c>
      <c r="I619" s="88" t="s">
        <v>1929</v>
      </c>
      <c r="J619" s="89" t="s">
        <v>1930</v>
      </c>
      <c r="K619" s="88" t="s">
        <v>1927</v>
      </c>
      <c r="L619" s="88" t="s">
        <v>1931</v>
      </c>
      <c r="M619" s="89" t="s">
        <v>1502</v>
      </c>
      <c r="N619" s="89" t="s">
        <v>46</v>
      </c>
      <c r="O619" s="90" t="s">
        <v>1610</v>
      </c>
      <c r="P619" s="91" t="s">
        <v>1928</v>
      </c>
    </row>
    <row r="620" spans="1:16" x14ac:dyDescent="0.2">
      <c r="A620" s="34" t="str">
        <f t="shared" si="54"/>
        <v>OEJV 0137 </v>
      </c>
      <c r="B620" s="12" t="str">
        <f t="shared" si="55"/>
        <v>II</v>
      </c>
      <c r="C620" s="34">
        <f t="shared" si="56"/>
        <v>55386.464399999997</v>
      </c>
      <c r="D620" t="str">
        <f t="shared" si="57"/>
        <v>vis</v>
      </c>
      <c r="E620" t="e">
        <f>VLOOKUP(C620,Active!C$21:E$958,3,FALSE)</f>
        <v>#N/A</v>
      </c>
      <c r="F620" s="12" t="s">
        <v>277</v>
      </c>
      <c r="G620" t="str">
        <f t="shared" si="58"/>
        <v>55386.4644</v>
      </c>
      <c r="H620" s="34">
        <f t="shared" si="59"/>
        <v>29884.5</v>
      </c>
      <c r="I620" s="88" t="s">
        <v>1932</v>
      </c>
      <c r="J620" s="89" t="s">
        <v>1930</v>
      </c>
      <c r="K620" s="88" t="s">
        <v>1927</v>
      </c>
      <c r="L620" s="88" t="s">
        <v>1933</v>
      </c>
      <c r="M620" s="89" t="s">
        <v>1502</v>
      </c>
      <c r="N620" s="89" t="s">
        <v>277</v>
      </c>
      <c r="O620" s="90" t="s">
        <v>1610</v>
      </c>
      <c r="P620" s="91" t="s">
        <v>1928</v>
      </c>
    </row>
    <row r="621" spans="1:16" x14ac:dyDescent="0.2">
      <c r="A621" s="34" t="str">
        <f t="shared" si="54"/>
        <v>VSB 51 </v>
      </c>
      <c r="B621" s="12" t="str">
        <f t="shared" si="55"/>
        <v>II</v>
      </c>
      <c r="C621" s="34">
        <f t="shared" si="56"/>
        <v>55415.082999999999</v>
      </c>
      <c r="D621" t="str">
        <f t="shared" si="57"/>
        <v>vis</v>
      </c>
      <c r="E621">
        <f>VLOOKUP(C621,Active!C$21:E$958,3,FALSE)</f>
        <v>29967.447429752669</v>
      </c>
      <c r="F621" s="12" t="s">
        <v>277</v>
      </c>
      <c r="G621" t="str">
        <f t="shared" si="58"/>
        <v>55415.0830</v>
      </c>
      <c r="H621" s="34">
        <f t="shared" si="59"/>
        <v>29967.5</v>
      </c>
      <c r="I621" s="88" t="s">
        <v>1934</v>
      </c>
      <c r="J621" s="89" t="s">
        <v>1935</v>
      </c>
      <c r="K621" s="88" t="s">
        <v>1936</v>
      </c>
      <c r="L621" s="88" t="s">
        <v>1937</v>
      </c>
      <c r="M621" s="89" t="s">
        <v>1502</v>
      </c>
      <c r="N621" s="89" t="s">
        <v>1938</v>
      </c>
      <c r="O621" s="90" t="s">
        <v>1909</v>
      </c>
      <c r="P621" s="91" t="s">
        <v>239</v>
      </c>
    </row>
    <row r="622" spans="1:16" x14ac:dyDescent="0.2">
      <c r="A622" s="34" t="str">
        <f t="shared" si="54"/>
        <v>IBVS 6044 </v>
      </c>
      <c r="B622" s="12" t="str">
        <f t="shared" si="55"/>
        <v>II</v>
      </c>
      <c r="C622" s="34">
        <f t="shared" si="56"/>
        <v>55650.573900000003</v>
      </c>
      <c r="D622" t="str">
        <f t="shared" si="57"/>
        <v>vis</v>
      </c>
      <c r="E622">
        <f>VLOOKUP(C622,Active!C$21:E$958,3,FALSE)</f>
        <v>30650.441269208917</v>
      </c>
      <c r="F622" s="12" t="s">
        <v>277</v>
      </c>
      <c r="G622" t="str">
        <f t="shared" si="58"/>
        <v>55650.5739</v>
      </c>
      <c r="H622" s="34">
        <f t="shared" si="59"/>
        <v>30650.5</v>
      </c>
      <c r="I622" s="88" t="s">
        <v>1939</v>
      </c>
      <c r="J622" s="89" t="s">
        <v>1940</v>
      </c>
      <c r="K622" s="88" t="s">
        <v>1941</v>
      </c>
      <c r="L622" s="88" t="s">
        <v>1942</v>
      </c>
      <c r="M622" s="89" t="s">
        <v>1502</v>
      </c>
      <c r="N622" s="89" t="s">
        <v>277</v>
      </c>
      <c r="O622" s="90" t="s">
        <v>1529</v>
      </c>
      <c r="P622" s="91" t="s">
        <v>242</v>
      </c>
    </row>
    <row r="623" spans="1:16" x14ac:dyDescent="0.2">
      <c r="A623" s="34" t="str">
        <f t="shared" si="54"/>
        <v>IBVS 6044 </v>
      </c>
      <c r="B623" s="12" t="str">
        <f t="shared" si="55"/>
        <v>I</v>
      </c>
      <c r="C623" s="34">
        <f t="shared" si="56"/>
        <v>55693.5</v>
      </c>
      <c r="D623" t="str">
        <f t="shared" si="57"/>
        <v>vis</v>
      </c>
      <c r="E623">
        <f>VLOOKUP(C623,Active!C$21:E$958,3,FALSE)</f>
        <v>30774.939760878366</v>
      </c>
      <c r="F623" s="12" t="s">
        <v>277</v>
      </c>
      <c r="G623" t="str">
        <f t="shared" si="58"/>
        <v>55693.5000</v>
      </c>
      <c r="H623" s="34">
        <f t="shared" si="59"/>
        <v>30775</v>
      </c>
      <c r="I623" s="88" t="s">
        <v>1943</v>
      </c>
      <c r="J623" s="89" t="s">
        <v>1944</v>
      </c>
      <c r="K623" s="88" t="s">
        <v>1945</v>
      </c>
      <c r="L623" s="88" t="s">
        <v>1946</v>
      </c>
      <c r="M623" s="89" t="s">
        <v>1502</v>
      </c>
      <c r="N623" s="89" t="s">
        <v>277</v>
      </c>
      <c r="O623" s="90" t="s">
        <v>1529</v>
      </c>
      <c r="P623" s="91" t="s">
        <v>242</v>
      </c>
    </row>
    <row r="624" spans="1:16" x14ac:dyDescent="0.2">
      <c r="A624" s="34" t="str">
        <f t="shared" si="54"/>
        <v>VSB 53 </v>
      </c>
      <c r="B624" s="12" t="str">
        <f t="shared" si="55"/>
        <v>I</v>
      </c>
      <c r="C624" s="34">
        <f t="shared" si="56"/>
        <v>55754.183599999997</v>
      </c>
      <c r="D624" t="str">
        <f t="shared" si="57"/>
        <v>vis</v>
      </c>
      <c r="E624">
        <f>VLOOKUP(C624,Active!C$21:E$958,3,FALSE)</f>
        <v>30950.940298292015</v>
      </c>
      <c r="F624" s="12" t="s">
        <v>277</v>
      </c>
      <c r="G624" t="str">
        <f t="shared" si="58"/>
        <v>55754.1836</v>
      </c>
      <c r="H624" s="34">
        <f t="shared" si="59"/>
        <v>30951</v>
      </c>
      <c r="I624" s="88" t="s">
        <v>1947</v>
      </c>
      <c r="J624" s="89" t="s">
        <v>1948</v>
      </c>
      <c r="K624" s="88" t="s">
        <v>1949</v>
      </c>
      <c r="L624" s="88" t="s">
        <v>1950</v>
      </c>
      <c r="M624" s="89" t="s">
        <v>1502</v>
      </c>
      <c r="N624" s="89" t="s">
        <v>277</v>
      </c>
      <c r="O624" s="90" t="s">
        <v>1951</v>
      </c>
      <c r="P624" s="91" t="s">
        <v>244</v>
      </c>
    </row>
    <row r="625" spans="1:16" x14ac:dyDescent="0.2">
      <c r="A625" s="34" t="str">
        <f t="shared" si="54"/>
        <v>VSB 53 </v>
      </c>
      <c r="B625" s="12" t="str">
        <f t="shared" si="55"/>
        <v>II</v>
      </c>
      <c r="C625" s="34">
        <f t="shared" si="56"/>
        <v>55768.148999999998</v>
      </c>
      <c r="D625" t="str">
        <f t="shared" si="57"/>
        <v>vis</v>
      </c>
      <c r="E625">
        <f>VLOOKUP(C625,Active!C$21:E$958,3,FALSE)</f>
        <v>30991.444123134261</v>
      </c>
      <c r="F625" s="12" t="s">
        <v>277</v>
      </c>
      <c r="G625" t="str">
        <f t="shared" si="58"/>
        <v>55768.149</v>
      </c>
      <c r="H625" s="34">
        <f t="shared" si="59"/>
        <v>30991.5</v>
      </c>
      <c r="I625" s="88" t="s">
        <v>1952</v>
      </c>
      <c r="J625" s="89" t="s">
        <v>1953</v>
      </c>
      <c r="K625" s="88" t="s">
        <v>1954</v>
      </c>
      <c r="L625" s="88" t="s">
        <v>880</v>
      </c>
      <c r="M625" s="89" t="s">
        <v>1502</v>
      </c>
      <c r="N625" s="89" t="s">
        <v>277</v>
      </c>
      <c r="O625" s="90" t="s">
        <v>1951</v>
      </c>
      <c r="P625" s="91" t="s">
        <v>244</v>
      </c>
    </row>
    <row r="626" spans="1:16" x14ac:dyDescent="0.2">
      <c r="A626" s="34" t="str">
        <f t="shared" si="54"/>
        <v> JAAVSO 41;122 </v>
      </c>
      <c r="B626" s="12" t="str">
        <f t="shared" si="55"/>
        <v>I</v>
      </c>
      <c r="C626" s="34">
        <f t="shared" si="56"/>
        <v>56073.803599999999</v>
      </c>
      <c r="D626" t="str">
        <f t="shared" si="57"/>
        <v>vis</v>
      </c>
      <c r="E626">
        <f>VLOOKUP(C626,Active!C$21:E$958,3,FALSE)</f>
        <v>31877.933617214334</v>
      </c>
      <c r="F626" s="12" t="s">
        <v>277</v>
      </c>
      <c r="G626" t="str">
        <f t="shared" si="58"/>
        <v>56073.8036</v>
      </c>
      <c r="H626" s="34">
        <f t="shared" si="59"/>
        <v>31878</v>
      </c>
      <c r="I626" s="88" t="s">
        <v>1955</v>
      </c>
      <c r="J626" s="89" t="s">
        <v>1956</v>
      </c>
      <c r="K626" s="88" t="s">
        <v>1957</v>
      </c>
      <c r="L626" s="88" t="s">
        <v>1958</v>
      </c>
      <c r="M626" s="89" t="s">
        <v>1502</v>
      </c>
      <c r="N626" s="89" t="s">
        <v>277</v>
      </c>
      <c r="O626" s="90" t="s">
        <v>1558</v>
      </c>
      <c r="P626" s="90" t="s">
        <v>245</v>
      </c>
    </row>
    <row r="627" spans="1:16" x14ac:dyDescent="0.2">
      <c r="A627" s="34" t="str">
        <f t="shared" si="54"/>
        <v>IBVS 6044 </v>
      </c>
      <c r="B627" s="12" t="str">
        <f t="shared" si="55"/>
        <v>I</v>
      </c>
      <c r="C627" s="34">
        <f t="shared" si="56"/>
        <v>56160.346899999997</v>
      </c>
      <c r="D627" t="str">
        <f t="shared" si="57"/>
        <v>vis</v>
      </c>
      <c r="E627">
        <f>VLOOKUP(C627,Active!C$21:E$958,3,FALSE)</f>
        <v>32128.93499665707</v>
      </c>
      <c r="F627" s="12" t="s">
        <v>277</v>
      </c>
      <c r="G627" t="str">
        <f t="shared" si="58"/>
        <v>56160.3469</v>
      </c>
      <c r="H627" s="34">
        <f t="shared" si="59"/>
        <v>32129</v>
      </c>
      <c r="I627" s="88" t="s">
        <v>1959</v>
      </c>
      <c r="J627" s="89" t="s">
        <v>1960</v>
      </c>
      <c r="K627" s="88" t="s">
        <v>1961</v>
      </c>
      <c r="L627" s="88" t="s">
        <v>1962</v>
      </c>
      <c r="M627" s="89" t="s">
        <v>1502</v>
      </c>
      <c r="N627" s="89" t="s">
        <v>277</v>
      </c>
      <c r="O627" s="90" t="s">
        <v>1529</v>
      </c>
      <c r="P627" s="91" t="s">
        <v>242</v>
      </c>
    </row>
    <row r="628" spans="1:16" x14ac:dyDescent="0.2">
      <c r="A628" s="34" t="str">
        <f t="shared" si="54"/>
        <v> JAAVSO 43-1 </v>
      </c>
      <c r="B628" s="12" t="str">
        <f t="shared" si="55"/>
        <v>II</v>
      </c>
      <c r="C628" s="34">
        <f t="shared" si="56"/>
        <v>56799.763200000001</v>
      </c>
      <c r="D628" t="str">
        <f t="shared" si="57"/>
        <v>vis</v>
      </c>
      <c r="E628">
        <f>VLOOKUP(C628,Active!C$21:E$958,3,FALSE)</f>
        <v>33983.432957078912</v>
      </c>
      <c r="F628" s="12" t="s">
        <v>277</v>
      </c>
      <c r="G628" t="str">
        <f t="shared" si="58"/>
        <v>56799.7632</v>
      </c>
      <c r="H628" s="34">
        <f t="shared" si="59"/>
        <v>33983.5</v>
      </c>
      <c r="I628" s="88" t="s">
        <v>1963</v>
      </c>
      <c r="J628" s="89" t="s">
        <v>1964</v>
      </c>
      <c r="K628" s="88" t="s">
        <v>1965</v>
      </c>
      <c r="L628" s="88" t="s">
        <v>1966</v>
      </c>
      <c r="M628" s="89" t="s">
        <v>1502</v>
      </c>
      <c r="N628" s="89" t="s">
        <v>277</v>
      </c>
      <c r="O628" s="90" t="s">
        <v>1655</v>
      </c>
      <c r="P628" s="90" t="s">
        <v>252</v>
      </c>
    </row>
  </sheetData>
  <sheetProtection selectLockedCells="1" selectUnlockedCells="1"/>
  <hyperlinks>
    <hyperlink ref="P278" r:id="rId1"/>
    <hyperlink ref="P279" r:id="rId2"/>
    <hyperlink ref="P280" r:id="rId3"/>
    <hyperlink ref="P281" r:id="rId4"/>
    <hyperlink ref="P282" r:id="rId5"/>
    <hyperlink ref="P286" r:id="rId6"/>
    <hyperlink ref="P294" r:id="rId7"/>
    <hyperlink ref="P295" r:id="rId8"/>
    <hyperlink ref="P321" r:id="rId9"/>
    <hyperlink ref="P344" r:id="rId10"/>
    <hyperlink ref="P345" r:id="rId11"/>
    <hyperlink ref="P346" r:id="rId12"/>
    <hyperlink ref="P377" r:id="rId13"/>
    <hyperlink ref="P378" r:id="rId14"/>
    <hyperlink ref="P383" r:id="rId15"/>
    <hyperlink ref="P384" r:id="rId16"/>
    <hyperlink ref="P385" r:id="rId17"/>
    <hyperlink ref="P386" r:id="rId18"/>
    <hyperlink ref="P411" r:id="rId19"/>
    <hyperlink ref="P415" r:id="rId20"/>
    <hyperlink ref="P451" r:id="rId21"/>
    <hyperlink ref="P459" r:id="rId22"/>
    <hyperlink ref="P467" r:id="rId23"/>
    <hyperlink ref="P474" r:id="rId24"/>
    <hyperlink ref="P475" r:id="rId25"/>
    <hyperlink ref="P478" r:id="rId26"/>
    <hyperlink ref="P479" r:id="rId27"/>
    <hyperlink ref="P481" r:id="rId28"/>
    <hyperlink ref="P482" r:id="rId29"/>
    <hyperlink ref="P484" r:id="rId30"/>
    <hyperlink ref="P486" r:id="rId31"/>
    <hyperlink ref="P487" r:id="rId32"/>
    <hyperlink ref="P488" r:id="rId33"/>
    <hyperlink ref="P489" r:id="rId34"/>
    <hyperlink ref="P490" r:id="rId35"/>
    <hyperlink ref="P491" r:id="rId36"/>
    <hyperlink ref="P492" r:id="rId37"/>
    <hyperlink ref="P493" r:id="rId38"/>
    <hyperlink ref="P494" r:id="rId39"/>
    <hyperlink ref="P495" r:id="rId40"/>
    <hyperlink ref="P496" r:id="rId41"/>
    <hyperlink ref="P497" r:id="rId42"/>
    <hyperlink ref="P498" r:id="rId43"/>
    <hyperlink ref="P499" r:id="rId44"/>
    <hyperlink ref="P500" r:id="rId45"/>
    <hyperlink ref="P501" r:id="rId46"/>
    <hyperlink ref="P502" r:id="rId47"/>
    <hyperlink ref="P508" r:id="rId48"/>
    <hyperlink ref="P510" r:id="rId49"/>
    <hyperlink ref="P511" r:id="rId50"/>
    <hyperlink ref="P512" r:id="rId51"/>
    <hyperlink ref="P513" r:id="rId52"/>
    <hyperlink ref="P514" r:id="rId53"/>
    <hyperlink ref="P515" r:id="rId54"/>
    <hyperlink ref="P516" r:id="rId55"/>
    <hyperlink ref="P517" r:id="rId56"/>
    <hyperlink ref="P518" r:id="rId57"/>
    <hyperlink ref="P519" r:id="rId58"/>
    <hyperlink ref="P520" r:id="rId59"/>
    <hyperlink ref="P521" r:id="rId60"/>
    <hyperlink ref="P522" r:id="rId61"/>
    <hyperlink ref="P523" r:id="rId62"/>
    <hyperlink ref="P527" r:id="rId63"/>
    <hyperlink ref="P528" r:id="rId64"/>
    <hyperlink ref="P529" r:id="rId65"/>
    <hyperlink ref="P580" r:id="rId66"/>
    <hyperlink ref="P582" r:id="rId67"/>
    <hyperlink ref="P591" r:id="rId68"/>
    <hyperlink ref="P596" r:id="rId69"/>
    <hyperlink ref="P598" r:id="rId70"/>
    <hyperlink ref="P599" r:id="rId71"/>
    <hyperlink ref="P602" r:id="rId72"/>
    <hyperlink ref="P604" r:id="rId73"/>
    <hyperlink ref="P607" r:id="rId74"/>
    <hyperlink ref="P610" r:id="rId75"/>
    <hyperlink ref="P611" r:id="rId76"/>
    <hyperlink ref="P612" r:id="rId77"/>
    <hyperlink ref="P613" r:id="rId78"/>
    <hyperlink ref="P614" r:id="rId79"/>
    <hyperlink ref="P615" r:id="rId80"/>
    <hyperlink ref="P616" r:id="rId81"/>
    <hyperlink ref="P617" r:id="rId82"/>
    <hyperlink ref="P618" r:id="rId83"/>
    <hyperlink ref="P619" r:id="rId84"/>
    <hyperlink ref="P620" r:id="rId85"/>
    <hyperlink ref="P621" r:id="rId86"/>
    <hyperlink ref="P622" r:id="rId87"/>
    <hyperlink ref="P623" r:id="rId88"/>
    <hyperlink ref="P624" r:id="rId89"/>
    <hyperlink ref="P625" r:id="rId90"/>
    <hyperlink ref="P627" r:id="rId91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Active</vt:lpstr>
      <vt:lpstr>BAV</vt:lpstr>
      <vt:lpstr>Active!solver_adj</vt:lpstr>
      <vt:lpstr>Active!solver_opt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2022-03-30T04:16:38Z</dcterms:created>
  <dcterms:modified xsi:type="dcterms:W3CDTF">2023-01-20T06:38:33Z</dcterms:modified>
</cp:coreProperties>
</file>