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0C3BFDB-E0F8-490B-B00F-B3D79862D198}" xr6:coauthVersionLast="47" xr6:coauthVersionMax="47" xr10:uidLastSave="{00000000-0000-0000-0000-000000000000}"/>
  <bookViews>
    <workbookView xWindow="13350" yWindow="750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G11" i="1"/>
  <c r="F11" i="1"/>
  <c r="C7" i="1"/>
  <c r="E23" i="1" s="1"/>
  <c r="F23" i="1" s="1"/>
  <c r="C8" i="1"/>
  <c r="E14" i="1"/>
  <c r="C17" i="1"/>
  <c r="Q22" i="1"/>
  <c r="R22" i="1"/>
  <c r="Q21" i="1"/>
  <c r="E21" i="1" l="1"/>
  <c r="F21" i="1" s="1"/>
  <c r="G23" i="1"/>
  <c r="I23" i="1" s="1"/>
  <c r="G21" i="1"/>
  <c r="E22" i="1"/>
  <c r="F22" i="1" s="1"/>
  <c r="G22" i="1" s="1"/>
  <c r="I22" i="1" s="1"/>
  <c r="E15" i="1"/>
  <c r="C12" i="1"/>
  <c r="C11" i="1"/>
  <c r="C16" i="1" l="1"/>
  <c r="D18" i="1" s="1"/>
  <c r="H21" i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<sst xmlns="http://schemas.openxmlformats.org/spreadsheetml/2006/main" count="48" uniqueCount="46">
  <si>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</si>
  <si>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</si>
  <si>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</si>
  <si>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</si>
  <si>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</si>
  <si>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</si>
  <si>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</si>
  <si>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</si>
  <si>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</si>
  <si>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</si>
  <si>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</si>
  <si>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</si>
  <si>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</si>
  <si>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</si>
  <si>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</si>
  <si>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</si>
  <si>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</si>
  <si>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</si>
  <si>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</si>
  <si>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</si>
  <si>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</si>
  <si>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</si>
  <si>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</si>
  <si>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</si>
  <si>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</si>
  <si>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</si>
  <si>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</si>
  <si>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</si>
  <si>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</si>
  <si>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</si>
  <si>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</si>
  <si>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</si>
  <si>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</si>
  <si>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</si>
  <si>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</si>
  <si>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</si>
  <si>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</si>
  <si>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</si>
  <si>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</si>
  <si>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V2642 Oph / GSC 1000-1400</t>
  </si>
  <si>
    <t>I</t>
  </si>
  <si>
    <t>IBVS 5713</t>
  </si>
  <si>
    <t>GCVS</t>
  </si>
  <si>
    <t>Add cycle</t>
  </si>
  <si>
    <t>Old Cycle</t>
  </si>
  <si>
    <t>JAVSO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</si>
</sst>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V2642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CA-43F4-8DEF-88CFDD4EDD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-1.7719999996188562E-2</c:v>
                </c:pt>
                <c:pt idx="2">
                  <c:v>-6.6520000000309665E-2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CA-43F4-8DEF-88CFDD4EDD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CA-43F4-8DEF-88CFDD4EDD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CA-43F4-8DEF-88CFDD4EDD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CA-43F4-8DEF-88CFDD4EDD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CA-43F4-8DEF-88CFDD4EDD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CA-43F4-8DEF-88CFDD4EDD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223</c:v>
                </c:pt>
                <c:pt idx="2">
                  <c:v>1713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-4.4436041807342681E-3</c:v>
                </c:pt>
                <c:pt idx="1">
                  <c:v>-1.2611346330686685E-2</c:v>
                </c:pt>
                <c:pt idx="2">
                  <c:v>-6.7185049485077267E-2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CA-43F4-8DEF-88CFDD4E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079832"/>
        <c:axId val="1"/>
      </c:scatterChart>
      <c:valAx>
        <c:axId val="433079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079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0150375939849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72B335A-1E07-84C3-03E6-903C8587F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53122.834999999999</v>
      </c>
      <c r="D4" s="9">
        <v>3.4646400000000002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53122.834999999999</v>
      </c>
    </row>
    <row r="8" spans="1:7" x14ac:dyDescent="0.2">
      <c r="A8" t="s">
        <v>3</v>
      </c>
      <c r="C8">
        <f>+D4</f>
        <v>3.4646400000000002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-4.4436041807342681E-3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-3.6626646412342678E-5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43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59964.83632430555</v>
      </c>
    </row>
    <row r="15" spans="1:7" x14ac:dyDescent="0.2">
      <c r="A15" s="14" t="s">
        <v>18</v>
      </c>
      <c r="B15" s="12"/>
      <c r="C15" s="15">
        <f ca="1">(C7+C11)+(C8+C12)*INT(MAX(F21:F3532))</f>
        <v>59057.696134950515</v>
      </c>
      <c r="D15" s="16" t="s">
        <v>44</v>
      </c>
      <c r="E15" s="17">
        <f ca="1">ROUND(2*(E14-$C$7)/$C$8,0)/2+E13</f>
        <v>1976</v>
      </c>
    </row>
    <row r="16" spans="1:7" x14ac:dyDescent="0.2">
      <c r="A16" s="18" t="s">
        <v>4</v>
      </c>
      <c r="B16" s="12"/>
      <c r="C16" s="19">
        <f ca="1">+C8+C12</f>
        <v>3.4646033733535879</v>
      </c>
      <c r="D16" s="16" t="s">
        <v>35</v>
      </c>
      <c r="E16" s="26">
        <f ca="1">ROUND(2*(E14-$C$15)/$C$16,0)/2+E13</f>
        <v>263</v>
      </c>
    </row>
    <row r="17" spans="1:18" ht="13.5" thickBot="1" x14ac:dyDescent="0.25">
      <c r="A17" s="16" t="s">
        <v>31</v>
      </c>
      <c r="B17" s="12"/>
      <c r="C17" s="12">
        <f>COUNT(C21:C2190)</f>
        <v>3</v>
      </c>
      <c r="D17" s="16" t="s">
        <v>36</v>
      </c>
      <c r="E17" s="20">
        <f ca="1">+$C$15+$C$16*E16-15018.5-$C$9/24</f>
        <v>44950.782655475843</v>
      </c>
    </row>
    <row r="18" spans="1:18" ht="14.25" thickTop="1" thickBot="1" x14ac:dyDescent="0.25">
      <c r="A18" s="18" t="s">
        <v>5</v>
      </c>
      <c r="B18" s="12"/>
      <c r="C18" s="21">
        <f ca="1">+C15</f>
        <v>59057.696134950515</v>
      </c>
      <c r="D18" s="22">
        <f ca="1">+C16</f>
        <v>3.4646033733535879</v>
      </c>
      <c r="E18" s="23" t="s">
        <v>37</v>
      </c>
    </row>
    <row r="19" spans="1:18" ht="13.5" thickTop="1" x14ac:dyDescent="0.2">
      <c r="A19" s="27" t="s">
        <v>38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t="s">
        <v>12</v>
      </c>
      <c r="C21" s="10">
        <v>53122.834999999999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-4.4436041807342681E-3</v>
      </c>
      <c r="Q21" s="2">
        <f>+C21-15018.5</f>
        <v>38104.334999999999</v>
      </c>
    </row>
    <row r="22" spans="1:18" x14ac:dyDescent="0.2">
      <c r="A22" t="s">
        <v>41</v>
      </c>
      <c r="B22" t="s">
        <v>40</v>
      </c>
      <c r="C22" s="10">
        <v>53895.432000000001</v>
      </c>
      <c r="D22" s="10">
        <v>4.0000000000000002E-4</v>
      </c>
      <c r="E22">
        <f>+(C22-C$7)/C$8</f>
        <v>222.99488547150688</v>
      </c>
      <c r="F22">
        <f>ROUND(2*E22,0)/2</f>
        <v>223</v>
      </c>
      <c r="G22">
        <f>+C22-(C$7+F22*C$8)</f>
        <v>-1.7719999996188562E-2</v>
      </c>
      <c r="I22">
        <f>+G22</f>
        <v>-1.7719999996188562E-2</v>
      </c>
      <c r="O22">
        <f ca="1">+C$11+C$12*$F22</f>
        <v>-1.2611346330686685E-2</v>
      </c>
      <c r="Q22" s="2">
        <f>+C22-15018.5</f>
        <v>38876.932000000001</v>
      </c>
      <c r="R22" t="str">
        <f>IF(ABS(C22-C21)&lt;0.00001,1,"")</f>
        <v/>
      </c>
    </row>
    <row r="23" spans="1:18" x14ac:dyDescent="0.2">
      <c r="A23" s="29" t="s">
        <v>45</v>
      </c>
      <c r="B23" s="30" t="s">
        <v>40</v>
      </c>
      <c r="C23" s="31">
        <v>59057.696799999998</v>
      </c>
      <c r="D23" s="31">
        <v>1.6999999999999999E-3</v>
      </c>
      <c r="E23">
        <f>+(C23-C$7)/C$8</f>
        <v>1712.9808003140292</v>
      </c>
      <c r="F23">
        <f>ROUND(2*E23,0)/2</f>
        <v>1713</v>
      </c>
      <c r="G23">
        <f>+C23-(C$7+F23*C$8)</f>
        <v>-6.6520000000309665E-2</v>
      </c>
      <c r="I23">
        <f>+G23</f>
        <v>-6.6520000000309665E-2</v>
      </c>
      <c r="O23">
        <f ca="1">+C$11+C$12*$F23</f>
        <v>-6.7185049485077267E-2</v>
      </c>
      <c r="Q23" s="2">
        <f>+C23-15018.5</f>
        <v>44039.196799999998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2023-01-20T07:04:18Z</dcterms:modified>
</cp:coreProperties>
</file>