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182DE25-B37A-4FD3-BE96-F7172928B4F0}" xr6:coauthVersionLast="47" xr6:coauthVersionMax="47" xr10:uidLastSave="{00000000-0000-0000-0000-000000000000}"/>
  <bookViews>
    <workbookView xWindow="13455" yWindow="135" windowWidth="1450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 s="1"/>
  <c r="K29" i="1" s="1"/>
  <c r="Q29" i="1"/>
  <c r="E30" i="1"/>
  <c r="F30" i="1"/>
  <c r="G30" i="1"/>
  <c r="K30" i="1"/>
  <c r="Q30" i="1"/>
  <c r="E31" i="1"/>
  <c r="F31" i="1" s="1"/>
  <c r="G31" i="1" s="1"/>
  <c r="K31" i="1" s="1"/>
  <c r="Q31" i="1"/>
  <c r="E27" i="1"/>
  <c r="F27" i="1"/>
  <c r="G27" i="1"/>
  <c r="K27" i="1"/>
  <c r="F22" i="1"/>
  <c r="G22" i="1"/>
  <c r="K22" i="1"/>
  <c r="E24" i="1"/>
  <c r="F24" i="1"/>
  <c r="G24" i="1"/>
  <c r="J24" i="1"/>
  <c r="E25" i="1"/>
  <c r="F25" i="1"/>
  <c r="G25" i="1"/>
  <c r="J25" i="1"/>
  <c r="E26" i="1"/>
  <c r="F26" i="1"/>
  <c r="G26" i="1"/>
  <c r="J26" i="1"/>
  <c r="E28" i="1"/>
  <c r="F28" i="1"/>
  <c r="G28" i="1"/>
  <c r="K28" i="1"/>
  <c r="Q27" i="1"/>
  <c r="D9" i="1"/>
  <c r="C9" i="1"/>
  <c r="E22" i="1"/>
  <c r="E23" i="1"/>
  <c r="F23" i="1"/>
  <c r="U23" i="1"/>
  <c r="Q28" i="1"/>
  <c r="Q26" i="1"/>
  <c r="Q25" i="1"/>
  <c r="Q23" i="1"/>
  <c r="Q24" i="1"/>
  <c r="Q22" i="1"/>
  <c r="C21" i="1"/>
  <c r="E21" i="1"/>
  <c r="F21" i="1"/>
  <c r="G21" i="1"/>
  <c r="H21" i="1"/>
  <c r="F16" i="1"/>
  <c r="C17" i="1"/>
  <c r="Q21" i="1"/>
  <c r="C11" i="1"/>
  <c r="C12" i="1"/>
  <c r="O30" i="1" l="1"/>
  <c r="O29" i="1"/>
  <c r="O31" i="1"/>
  <c r="C16" i="1"/>
  <c r="D18" i="1" s="1"/>
  <c r="O21" i="1"/>
  <c r="C15" i="1"/>
  <c r="F18" i="1" s="1"/>
  <c r="O22" i="1"/>
  <c r="O28" i="1"/>
  <c r="O27" i="1"/>
  <c r="O23" i="1"/>
  <c r="O26" i="1"/>
  <c r="O25" i="1"/>
  <c r="O24" i="1"/>
  <c r="F17" i="1"/>
  <c r="C18" i="1" l="1"/>
  <c r="F19" i="1"/>
</calcChain>
</file>

<file path=xl/sharedStrings.xml><?xml version="1.0" encoding="utf-8"?>
<sst xmlns="http://schemas.openxmlformats.org/spreadsheetml/2006/main" count="70" uniqueCount="55">
  <si>
    <t>VSB-063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</si>
  <si>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</si>
  <si>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</si>
  <si>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</si>
  <si>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</si>
  <si>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</si>
  <si>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</si>
  <si>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</si>
  <si>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</si>
  <si>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</si>
  <si>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</si>
  <si>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</si>
  <si>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</si>
  <si>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</si>
  <si>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</si>
  <si>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</si>
  <si>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</si>
  <si>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</si>
  <si>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</si>
  <si>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</si>
  <si>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</si>
  <si>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</si>
  <si>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</si>
  <si>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</si>
  <si>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</si>
  <si>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</si>
  <si>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</si>
  <si>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</si>
  <si>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</si>
  <si>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</si>
  <si>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</si>
  <si>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</si>
  <si>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</si>
  <si>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</si>
  <si>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</si>
  <si>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</si>
  <si>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</si>
  <si>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</si>
  <si>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</si>
  <si>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</si>
  <si>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V2735 Ori / GSC 0714-0246</t>
  </si>
  <si>
    <t>EA</t>
  </si>
  <si>
    <t>IBVS 6029</t>
  </si>
  <si>
    <t>I</t>
  </si>
  <si>
    <t>IBVS 6063</t>
  </si>
  <si>
    <t>IBVS 6084</t>
  </si>
  <si>
    <t>BAD?</t>
  </si>
  <si>
    <t>IBVS 6118</t>
  </si>
  <si>
    <t>IBVS 6149</t>
  </si>
  <si>
    <t>OEJV 0181</t>
  </si>
  <si>
    <t>pg</t>
  </si>
  <si>
    <t>vis</t>
  </si>
  <si>
    <t>PE</t>
  </si>
  <si>
    <t>CCD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</si>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</sst>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32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72" fontId="35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V2735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1-4ADB-9C15-66F61BFA55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91-4ADB-9C15-66F61BFA55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6.2500000058207661E-3</c:v>
                </c:pt>
                <c:pt idx="4">
                  <c:v>4.5299999983399175E-3</c:v>
                </c:pt>
                <c:pt idx="5">
                  <c:v>3.6400000026333146E-3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91-4ADB-9C15-66F61BFA55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7.100000002537854E-3</c:v>
                </c:pt>
                <c:pt idx="6">
                  <c:v>8.6999999984982423E-3</c:v>
                </c:pt>
                <c:pt idx="7">
                  <c:v>6.2100000068312511E-3</c:v>
                </c:pt>
                <c:pt idx="8">
                  <c:v>1.0620000197377522E-2</c:v>
                </c:pt>
                <c:pt idx="9">
                  <c:v>1.0920000153419096E-2</c:v>
                </c:pt>
                <c:pt idx="10">
                  <c:v>1.2119999977585394E-2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91-4ADB-9C15-66F61BFA55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91-4ADB-9C15-66F61BFA55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91-4ADB-9C15-66F61BFA55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91-4ADB-9C15-66F61BFA55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2.8895791715978893E-3</c:v>
                </c:pt>
                <c:pt idx="1">
                  <c:v>4.6844027055111415E-3</c:v>
                </c:pt>
                <c:pt idx="2">
                  <c:v>5.3105039382715779E-3</c:v>
                </c:pt>
                <c:pt idx="3">
                  <c:v>5.362679041001614E-3</c:v>
                </c:pt>
                <c:pt idx="4">
                  <c:v>5.8969520929571875E-3</c:v>
                </c:pt>
                <c:pt idx="5">
                  <c:v>5.9533012039056261E-3</c:v>
                </c:pt>
                <c:pt idx="6">
                  <c:v>7.6896886227612376E-3</c:v>
                </c:pt>
                <c:pt idx="7">
                  <c:v>7.7669077748016915E-3</c:v>
                </c:pt>
                <c:pt idx="8">
                  <c:v>1.0912022967368287E-2</c:v>
                </c:pt>
                <c:pt idx="9">
                  <c:v>1.0912022967368287E-2</c:v>
                </c:pt>
                <c:pt idx="10">
                  <c:v>1.0912022967368287E-2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91-4ADB-9C15-66F61BFA55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6.9100000000617001E-2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91-4ADB-9C15-66F61BFA5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541760"/>
        <c:axId val="1"/>
      </c:scatterChart>
      <c:valAx>
        <c:axId val="653541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54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3308270676691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V2735 Ori - O-C Diagr.</a:t>
            </a:r>
          </a:p>
        </c:rich>
      </c:tx>
      <c:layout>
        <c:manualLayout>
          <c:xMode val="edge"/>
          <c:yMode val="edge"/>
          <c:x val="0.37237284528623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4325533041146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A3-4FFA-9F6A-20A332C265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A3-4FFA-9F6A-20A332C265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6.2500000058207661E-3</c:v>
                </c:pt>
                <c:pt idx="4">
                  <c:v>4.5299999983399175E-3</c:v>
                </c:pt>
                <c:pt idx="5">
                  <c:v>3.6400000026333146E-3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A3-4FFA-9F6A-20A332C265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7.100000002537854E-3</c:v>
                </c:pt>
                <c:pt idx="6">
                  <c:v>8.6999999984982423E-3</c:v>
                </c:pt>
                <c:pt idx="7">
                  <c:v>6.2100000068312511E-3</c:v>
                </c:pt>
                <c:pt idx="8">
                  <c:v>1.0620000197377522E-2</c:v>
                </c:pt>
                <c:pt idx="9">
                  <c:v>1.0920000153419096E-2</c:v>
                </c:pt>
                <c:pt idx="10">
                  <c:v>1.2119999977585394E-2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A3-4FFA-9F6A-20A332C265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A3-4FFA-9F6A-20A332C265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A3-4FFA-9F6A-20A332C265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4.1999999999999997E-3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A3-4FFA-9F6A-20A332C265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2.8895791715978893E-3</c:v>
                </c:pt>
                <c:pt idx="1">
                  <c:v>4.6844027055111415E-3</c:v>
                </c:pt>
                <c:pt idx="2">
                  <c:v>5.3105039382715779E-3</c:v>
                </c:pt>
                <c:pt idx="3">
                  <c:v>5.362679041001614E-3</c:v>
                </c:pt>
                <c:pt idx="4">
                  <c:v>5.8969520929571875E-3</c:v>
                </c:pt>
                <c:pt idx="5">
                  <c:v>5.9533012039056261E-3</c:v>
                </c:pt>
                <c:pt idx="6">
                  <c:v>7.6896886227612376E-3</c:v>
                </c:pt>
                <c:pt idx="7">
                  <c:v>7.7669077748016915E-3</c:v>
                </c:pt>
                <c:pt idx="8">
                  <c:v>1.0912022967368287E-2</c:v>
                </c:pt>
                <c:pt idx="9">
                  <c:v>1.0912022967368287E-2</c:v>
                </c:pt>
                <c:pt idx="10">
                  <c:v>1.0912022967368287E-2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A3-4FFA-9F6A-20A332C265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</c:v>
                </c:pt>
                <c:pt idx="2">
                  <c:v>1160</c:v>
                </c:pt>
                <c:pt idx="3">
                  <c:v>1185</c:v>
                </c:pt>
                <c:pt idx="4">
                  <c:v>1441</c:v>
                </c:pt>
                <c:pt idx="5">
                  <c:v>1468</c:v>
                </c:pt>
                <c:pt idx="6">
                  <c:v>2300</c:v>
                </c:pt>
                <c:pt idx="7">
                  <c:v>2337</c:v>
                </c:pt>
                <c:pt idx="8">
                  <c:v>3844</c:v>
                </c:pt>
                <c:pt idx="9">
                  <c:v>3844</c:v>
                </c:pt>
                <c:pt idx="10">
                  <c:v>3844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6.9100000000617001E-2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A3-4FFA-9F6A-20A332C2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539240"/>
        <c:axId val="1"/>
      </c:scatterChart>
      <c:valAx>
        <c:axId val="653539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53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71202698761751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EC45DB6-845C-428A-3E95-BAEA1A329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28575</xdr:rowOff>
    </xdr:from>
    <xdr:to>
      <xdr:col>26</xdr:col>
      <xdr:colOff>514350</xdr:colOff>
      <xdr:row>19</xdr:row>
      <xdr:rowOff>38100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DF2684C2-B36B-9335-B6B1-345E58497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x14ac:dyDescent="0.2">
      <c r="A2" t="s">
        <v>25</v>
      </c>
      <c r="B2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27" t="s">
        <v>38</v>
      </c>
      <c r="D4" s="28" t="s">
        <v>38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8">
        <v>54900.712</v>
      </c>
      <c r="D7" s="29" t="s">
        <v>39</v>
      </c>
    </row>
    <row r="8" spans="1:6" x14ac:dyDescent="0.2">
      <c r="A8" t="s">
        <v>5</v>
      </c>
      <c r="C8" s="8">
        <v>1.2266699999999999</v>
      </c>
      <c r="D8" s="29" t="s">
        <v>39</v>
      </c>
    </row>
    <row r="9" spans="1:6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INTERCEPT(INDIRECT($D$9):G992,INDIRECT($C$9):F992)</f>
        <v>2.8895791715978893E-3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SLOPE(INDIRECT($D$9):G992,INDIRECT($C$9):F992)</f>
        <v>2.0870041092014558E-6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(C7+C11)+(C8+C12)*INT(MAX(F21:F3533))</f>
        <v>59616.042392022966</v>
      </c>
      <c r="E15" s="14" t="s">
        <v>35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1.2266720870041092</v>
      </c>
      <c r="E16" s="14" t="s">
        <v>32</v>
      </c>
      <c r="F16" s="15">
        <f ca="1">NOW()+15018.5+$C$5/24</f>
        <v>60178.76989560185</v>
      </c>
    </row>
    <row r="17" spans="1:21" ht="13.5" thickBot="1" x14ac:dyDescent="0.25">
      <c r="A17" s="14" t="s">
        <v>29</v>
      </c>
      <c r="B17" s="10"/>
      <c r="C17" s="10">
        <f>COUNT(C21:C2191)</f>
        <v>11</v>
      </c>
      <c r="E17" s="14" t="s">
        <v>36</v>
      </c>
      <c r="F17" s="15">
        <f ca="1">ROUND(2*(F16-$C$7)/$C$8,0)/2+F15</f>
        <v>4304</v>
      </c>
    </row>
    <row r="18" spans="1:21" ht="14.25" thickTop="1" thickBot="1" x14ac:dyDescent="0.25">
      <c r="A18" s="16" t="s">
        <v>7</v>
      </c>
      <c r="B18" s="10"/>
      <c r="C18" s="19">
        <f ca="1">+C15</f>
        <v>59616.042392022966</v>
      </c>
      <c r="D18" s="20">
        <f ca="1">+C16</f>
        <v>1.2266720870041092</v>
      </c>
      <c r="E18" s="14" t="s">
        <v>37</v>
      </c>
      <c r="F18" s="23">
        <f ca="1">ROUND(2*(F16-$C$15)/$C$16,0)/2+F15</f>
        <v>459.5</v>
      </c>
    </row>
    <row r="19" spans="1:21" ht="13.5" thickTop="1" x14ac:dyDescent="0.2">
      <c r="E19" s="14" t="s">
        <v>33</v>
      </c>
      <c r="F19" s="18">
        <f ca="1">+$C$15+$C$16*F18-15018.5-$C$5/24</f>
        <v>45161.594049334693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46</v>
      </c>
    </row>
    <row r="21" spans="1:21" x14ac:dyDescent="0.2">
      <c r="A21" t="s">
        <v>39</v>
      </c>
      <c r="C21" s="8">
        <f>C7</f>
        <v>54900.712</v>
      </c>
      <c r="D21" s="8" t="s">
        <v>15</v>
      </c>
      <c r="E21">
        <f t="shared" ref="E21:E28" si="0">+(C21-C$7)/C$8</f>
        <v>0</v>
      </c>
      <c r="F21">
        <f t="shared" ref="F21:F28" si="1">ROUND(2*E21,0)/2</f>
        <v>0</v>
      </c>
      <c r="G21">
        <f>+C21-(C$7+F21*C$8)</f>
        <v>0</v>
      </c>
      <c r="H21">
        <f>+G21</f>
        <v>0</v>
      </c>
      <c r="O21">
        <f t="shared" ref="O21:O28" ca="1" si="2">+C$11+C$12*$F21</f>
        <v>2.8895791715978893E-3</v>
      </c>
      <c r="Q21" s="2">
        <f t="shared" ref="Q21:Q28" si="3">+C21-15018.5</f>
        <v>39882.212</v>
      </c>
    </row>
    <row r="22" spans="1:21" x14ac:dyDescent="0.2">
      <c r="A22" s="30" t="s">
        <v>42</v>
      </c>
      <c r="B22" s="31" t="s">
        <v>43</v>
      </c>
      <c r="C22" s="30">
        <v>55955.655299999999</v>
      </c>
      <c r="D22" s="30">
        <v>1E-3</v>
      </c>
      <c r="E22">
        <f t="shared" si="0"/>
        <v>860.00578802774919</v>
      </c>
      <c r="F22">
        <f t="shared" si="1"/>
        <v>860</v>
      </c>
      <c r="G22">
        <f>+C22-(C$7+F22*C$8)</f>
        <v>7.100000002537854E-3</v>
      </c>
      <c r="K22">
        <f>+G22</f>
        <v>7.100000002537854E-3</v>
      </c>
      <c r="O22">
        <f t="shared" ca="1" si="2"/>
        <v>4.6844027055111415E-3</v>
      </c>
      <c r="Q22" s="2">
        <f t="shared" si="3"/>
        <v>40937.155299999999</v>
      </c>
    </row>
    <row r="23" spans="1:21" x14ac:dyDescent="0.2">
      <c r="A23" s="32" t="s">
        <v>44</v>
      </c>
      <c r="B23" s="33" t="s">
        <v>43</v>
      </c>
      <c r="C23" s="34">
        <v>56323.7183</v>
      </c>
      <c r="D23" s="34">
        <v>8.0000000000000004E-4</v>
      </c>
      <c r="E23">
        <f t="shared" si="0"/>
        <v>1160.0563313686655</v>
      </c>
      <c r="F23">
        <f t="shared" si="1"/>
        <v>1160</v>
      </c>
      <c r="O23">
        <f t="shared" ca="1" si="2"/>
        <v>5.3105039382715779E-3</v>
      </c>
      <c r="Q23" s="2">
        <f t="shared" si="3"/>
        <v>41305.2183</v>
      </c>
      <c r="U23">
        <f>+C23-(C$7+F23*C$8)</f>
        <v>6.9100000000617001E-2</v>
      </c>
    </row>
    <row r="24" spans="1:21" x14ac:dyDescent="0.2">
      <c r="A24" s="34" t="s">
        <v>45</v>
      </c>
      <c r="B24" s="33" t="s">
        <v>43</v>
      </c>
      <c r="C24" s="34">
        <v>56354.322200000002</v>
      </c>
      <c r="D24" s="34">
        <v>5.9999999999999995E-4</v>
      </c>
      <c r="E24">
        <f t="shared" si="0"/>
        <v>1185.0050950948525</v>
      </c>
      <c r="F24">
        <f t="shared" si="1"/>
        <v>1185</v>
      </c>
      <c r="G24">
        <f>+C24-(C$7+F24*C$8)</f>
        <v>6.2500000058207661E-3</v>
      </c>
      <c r="J24">
        <f>+G24</f>
        <v>6.2500000058207661E-3</v>
      </c>
      <c r="O24">
        <f t="shared" ca="1" si="2"/>
        <v>5.362679041001614E-3</v>
      </c>
      <c r="Q24" s="2">
        <f t="shared" si="3"/>
        <v>41335.822200000002</v>
      </c>
    </row>
    <row r="25" spans="1:21" x14ac:dyDescent="0.2">
      <c r="A25" s="37" t="s">
        <v>47</v>
      </c>
      <c r="B25" s="38" t="s">
        <v>43</v>
      </c>
      <c r="C25" s="34">
        <v>56668.347999999998</v>
      </c>
      <c r="D25" s="39">
        <v>4.1999999999999997E-3</v>
      </c>
      <c r="E25">
        <f t="shared" si="0"/>
        <v>1441.0036929247465</v>
      </c>
      <c r="F25">
        <f t="shared" si="1"/>
        <v>1441</v>
      </c>
      <c r="G25">
        <f>+C25-(C$7+F25*C$8)</f>
        <v>4.5299999983399175E-3</v>
      </c>
      <c r="J25">
        <f>+G25</f>
        <v>4.5299999983399175E-3</v>
      </c>
      <c r="O25">
        <f t="shared" ca="1" si="2"/>
        <v>5.8969520929571875E-3</v>
      </c>
      <c r="Q25" s="2">
        <f t="shared" si="3"/>
        <v>41649.847999999998</v>
      </c>
    </row>
    <row r="26" spans="1:21" x14ac:dyDescent="0.2">
      <c r="A26" s="36" t="s">
        <v>48</v>
      </c>
      <c r="B26" s="35" t="s">
        <v>43</v>
      </c>
      <c r="C26" s="36">
        <v>56701.467199999999</v>
      </c>
      <c r="D26" s="36">
        <v>2.0000000000000001E-4</v>
      </c>
      <c r="E26">
        <f t="shared" si="0"/>
        <v>1468.0029673832405</v>
      </c>
      <c r="F26">
        <f t="shared" si="1"/>
        <v>1468</v>
      </c>
      <c r="G26">
        <f>+C26-(C$7+F26*C$8)</f>
        <v>3.6400000026333146E-3</v>
      </c>
      <c r="J26">
        <f>+G26</f>
        <v>3.6400000026333146E-3</v>
      </c>
      <c r="O26">
        <f t="shared" ca="1" si="2"/>
        <v>5.9533012039056261E-3</v>
      </c>
      <c r="Q26" s="2">
        <f t="shared" si="3"/>
        <v>41682.967199999999</v>
      </c>
    </row>
    <row r="27" spans="1:21" x14ac:dyDescent="0.2">
      <c r="A27" s="43" t="s">
        <v>0</v>
      </c>
      <c r="B27" s="44" t="s">
        <v>43</v>
      </c>
      <c r="C27" s="43">
        <v>57722.061699999998</v>
      </c>
      <c r="D27" s="43" t="s">
        <v>1</v>
      </c>
      <c r="E27">
        <f t="shared" si="0"/>
        <v>2300.0070923720309</v>
      </c>
      <c r="F27">
        <f t="shared" si="1"/>
        <v>2300</v>
      </c>
      <c r="G27">
        <f>+C27-(C$7+F27*C$8)</f>
        <v>8.6999999984982423E-3</v>
      </c>
      <c r="K27">
        <f>+G27</f>
        <v>8.6999999984982423E-3</v>
      </c>
      <c r="O27">
        <f t="shared" ca="1" si="2"/>
        <v>7.6896886227612376E-3</v>
      </c>
      <c r="Q27" s="2">
        <f t="shared" si="3"/>
        <v>42703.561699999998</v>
      </c>
    </row>
    <row r="28" spans="1:21" x14ac:dyDescent="0.2">
      <c r="A28" s="40" t="s">
        <v>49</v>
      </c>
      <c r="B28" s="41" t="s">
        <v>43</v>
      </c>
      <c r="C28" s="42">
        <v>57767.446000000004</v>
      </c>
      <c r="D28" s="42">
        <v>7.0000000000000001E-3</v>
      </c>
      <c r="E28">
        <f t="shared" si="0"/>
        <v>2337.0050624862465</v>
      </c>
      <c r="F28">
        <f t="shared" si="1"/>
        <v>2337</v>
      </c>
      <c r="G28">
        <f>+C28-(C$7+F28*C$8)</f>
        <v>6.2100000068312511E-3</v>
      </c>
      <c r="K28">
        <f>+G28</f>
        <v>6.2100000068312511E-3</v>
      </c>
      <c r="O28">
        <f t="shared" ca="1" si="2"/>
        <v>7.7669077748016915E-3</v>
      </c>
      <c r="Q28" s="2">
        <f t="shared" si="3"/>
        <v>42748.946000000004</v>
      </c>
    </row>
    <row r="29" spans="1:21" x14ac:dyDescent="0.2">
      <c r="A29" s="45" t="s">
        <v>54</v>
      </c>
      <c r="B29" s="46" t="s">
        <v>43</v>
      </c>
      <c r="C29" s="47">
        <v>59616.042100000195</v>
      </c>
      <c r="D29" s="8"/>
      <c r="E29">
        <f t="shared" ref="E29:E31" si="4">+(C29-C$7)/C$8</f>
        <v>3844.0086575853293</v>
      </c>
      <c r="F29">
        <f t="shared" ref="F29:F31" si="5">ROUND(2*E29,0)/2</f>
        <v>3844</v>
      </c>
      <c r="G29">
        <f t="shared" ref="G29:G31" si="6">+C29-(C$7+F29*C$8)</f>
        <v>1.0620000197377522E-2</v>
      </c>
      <c r="K29">
        <f t="shared" ref="K29:K31" si="7">+G29</f>
        <v>1.0620000197377522E-2</v>
      </c>
      <c r="O29">
        <f t="shared" ref="O29:O31" ca="1" si="8">+C$11+C$12*$F29</f>
        <v>1.0912022967368287E-2</v>
      </c>
      <c r="Q29" s="2">
        <f t="shared" ref="Q29:Q31" si="9">+C29-15018.5</f>
        <v>44597.542100000195</v>
      </c>
    </row>
    <row r="30" spans="1:21" x14ac:dyDescent="0.2">
      <c r="A30" s="45" t="s">
        <v>54</v>
      </c>
      <c r="B30" s="46" t="s">
        <v>43</v>
      </c>
      <c r="C30" s="47">
        <v>59616.042400000151</v>
      </c>
      <c r="D30" s="8"/>
      <c r="E30">
        <f t="shared" si="4"/>
        <v>3844.0089021498461</v>
      </c>
      <c r="F30">
        <f t="shared" si="5"/>
        <v>3844</v>
      </c>
      <c r="G30">
        <f t="shared" si="6"/>
        <v>1.0920000153419096E-2</v>
      </c>
      <c r="K30">
        <f t="shared" si="7"/>
        <v>1.0920000153419096E-2</v>
      </c>
      <c r="O30">
        <f t="shared" ca="1" si="8"/>
        <v>1.0912022967368287E-2</v>
      </c>
      <c r="Q30" s="2">
        <f t="shared" si="9"/>
        <v>44597.542400000151</v>
      </c>
    </row>
    <row r="31" spans="1:21" x14ac:dyDescent="0.2">
      <c r="A31" s="45" t="s">
        <v>54</v>
      </c>
      <c r="B31" s="46" t="s">
        <v>43</v>
      </c>
      <c r="C31" s="47">
        <v>59616.043599999975</v>
      </c>
      <c r="D31" s="8"/>
      <c r="E31">
        <f t="shared" si="4"/>
        <v>3844.0098804079144</v>
      </c>
      <c r="F31">
        <f t="shared" si="5"/>
        <v>3844</v>
      </c>
      <c r="G31">
        <f t="shared" si="6"/>
        <v>1.2119999977585394E-2</v>
      </c>
      <c r="K31">
        <f t="shared" si="7"/>
        <v>1.2119999977585394E-2</v>
      </c>
      <c r="O31">
        <f t="shared" ca="1" si="8"/>
        <v>1.0912022967368287E-2</v>
      </c>
      <c r="Q31" s="2">
        <f t="shared" si="9"/>
        <v>44597.543599999975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491" r:id="rId1" display="http://vsolj.cetus-net.org/bulletin.html"/>
    <hyperlink ref="H63484" r:id="rId2" display="https://www.aavso.org/ejaavso"/>
    <hyperlink ref="I63491" r:id="rId3" display="http://vsolj.cetus-net.org/bulletin.html"/>
    <hyperlink ref="AQ57142" r:id="rId4" display="http://cdsbib.u-strasbg.fr/cgi-bin/cdsbib?1990RMxAA..21..381G"/>
    <hyperlink ref="H63488" r:id="rId5" display="https://www.aavso.org/ejaavso"/>
    <hyperlink ref="AP4506" r:id="rId6" display="http://cdsbib.u-strasbg.fr/cgi-bin/cdsbib?1990RMxAA..21..381G"/>
    <hyperlink ref="AP4509" r:id="rId7" display="http://cdsbib.u-strasbg.fr/cgi-bin/cdsbib?1990RMxAA..21..381G"/>
    <hyperlink ref="AP4507" r:id="rId8" display="http://cdsbib.u-strasbg.fr/cgi-bin/cdsbib?1990RMxAA..21..381G"/>
    <hyperlink ref="AP4491" r:id="rId9" display="http://cdsbib.u-strasbg.fr/cgi-bin/cdsbib?1990RMxAA..21..381G"/>
    <hyperlink ref="AQ4720" r:id="rId10" display="http://cdsbib.u-strasbg.fr/cgi-bin/cdsbib?1990RMxAA..21..381G"/>
    <hyperlink ref="AQ4724" r:id="rId11" display="http://cdsbib.u-strasbg.fr/cgi-bin/cdsbib?1990RMxAA..21..381G"/>
    <hyperlink ref="AQ64404" r:id="rId12" display="http://cdsbib.u-strasbg.fr/cgi-bin/cdsbib?1990RMxAA..21..381G"/>
    <hyperlink ref="I1612" r:id="rId13" display="http://vsolj.cetus-net.org/bulletin.html"/>
    <hyperlink ref="H1612" r:id="rId14" display="http://vsolj.cetus-net.org/bulletin.html"/>
    <hyperlink ref="AQ65065" r:id="rId15" display="http://cdsbib.u-strasbg.fr/cgi-bin/cdsbib?1990RMxAA..21..381G"/>
    <hyperlink ref="AQ65064" r:id="rId16" display="http://cdsbib.u-strasbg.fr/cgi-bin/cdsbib?1990RMxAA..21..381G"/>
    <hyperlink ref="AP2782" r:id="rId17" display="http://cdsbib.u-strasbg.fr/cgi-bin/cdsbib?1990RMxAA..21..381G"/>
    <hyperlink ref="AP2800" r:id="rId18" display="http://cdsbib.u-strasbg.fr/cgi-bin/cdsbib?1990RMxAA..21..381G"/>
    <hyperlink ref="AP2801" r:id="rId19" display="http://cdsbib.u-strasbg.fr/cgi-bin/cdsbib?1990RMxAA..21..381G"/>
    <hyperlink ref="AP279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2023-08-22T06:28:39Z</dcterms:modified>
</cp:coreProperties>
</file>