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7A7295-8359-4BEE-B628-B95B94433972}" xr6:coauthVersionLast="47" xr6:coauthVersionMax="47" xr10:uidLastSave="{00000000-0000-0000-0000-000000000000}"/>
  <bookViews>
    <workbookView xWindow="14130" yWindow="585" windowWidth="13605" windowHeight="14625" xr2:uid="{00000000-000D-0000-FFFF-FFFF00000000}"/>
  </bookViews>
  <sheets>
    <sheet name="Active 1" sheetId="1" r:id="rId1"/>
    <sheet name="Active 2" sheetId="2" r:id="rId2"/>
    <sheet name="Active 3" sheetId="3" r:id="rId3"/>
    <sheet name="Q_fit" sheetId="4" r:id="rId4"/>
  </sheets>
  <definedNames>
    <definedName name="solver_adj" localSheetId="2" hidden="1">'Active 3'!$E$11:$E$13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'Active 3'!$E$14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68" i="3" l="1"/>
  <c r="F68" i="3" s="1"/>
  <c r="Q68" i="3"/>
  <c r="E69" i="3"/>
  <c r="F69" i="3" s="1"/>
  <c r="Q69" i="3"/>
  <c r="E68" i="2"/>
  <c r="F68" i="2" s="1"/>
  <c r="Q68" i="2"/>
  <c r="R68" i="2"/>
  <c r="E69" i="2"/>
  <c r="F69" i="2" s="1"/>
  <c r="Q69" i="2"/>
  <c r="R69" i="2"/>
  <c r="E68" i="1"/>
  <c r="F68" i="1"/>
  <c r="G68" i="1" s="1"/>
  <c r="L68" i="1" s="1"/>
  <c r="Q68" i="1"/>
  <c r="R68" i="1"/>
  <c r="S68" i="1"/>
  <c r="E69" i="1"/>
  <c r="F69" i="1"/>
  <c r="G69" i="1" s="1"/>
  <c r="L69" i="1" s="1"/>
  <c r="Q69" i="1"/>
  <c r="R69" i="1"/>
  <c r="S69" i="1"/>
  <c r="E55" i="3"/>
  <c r="F55" i="3" s="1"/>
  <c r="Q55" i="3"/>
  <c r="E56" i="3"/>
  <c r="F56" i="3" s="1"/>
  <c r="G56" i="3" s="1"/>
  <c r="K56" i="3" s="1"/>
  <c r="Q56" i="3"/>
  <c r="E57" i="3"/>
  <c r="F57" i="3" s="1"/>
  <c r="Q57" i="3"/>
  <c r="E58" i="3"/>
  <c r="F58" i="3" s="1"/>
  <c r="G58" i="3" s="1"/>
  <c r="Q58" i="3"/>
  <c r="E59" i="3"/>
  <c r="F59" i="3" s="1"/>
  <c r="Q59" i="3"/>
  <c r="E60" i="3"/>
  <c r="F60" i="3"/>
  <c r="P60" i="3" s="1"/>
  <c r="Q60" i="3"/>
  <c r="E61" i="3"/>
  <c r="F61" i="3" s="1"/>
  <c r="Q61" i="3"/>
  <c r="E62" i="3"/>
  <c r="F62" i="3" s="1"/>
  <c r="Q62" i="3"/>
  <c r="E63" i="3"/>
  <c r="F63" i="3" s="1"/>
  <c r="Q63" i="3"/>
  <c r="E64" i="3"/>
  <c r="F64" i="3" s="1"/>
  <c r="G64" i="3" s="1"/>
  <c r="K64" i="3" s="1"/>
  <c r="Q64" i="3"/>
  <c r="E65" i="3"/>
  <c r="F65" i="3" s="1"/>
  <c r="Q65" i="3"/>
  <c r="E66" i="3"/>
  <c r="F66" i="3" s="1"/>
  <c r="Q66" i="3"/>
  <c r="E67" i="3"/>
  <c r="F67" i="3" s="1"/>
  <c r="Q67" i="3"/>
  <c r="E55" i="2"/>
  <c r="F55" i="2" s="1"/>
  <c r="Q55" i="2"/>
  <c r="R55" i="2"/>
  <c r="E56" i="2"/>
  <c r="F56" i="2" s="1"/>
  <c r="Q56" i="2"/>
  <c r="R56" i="2"/>
  <c r="E57" i="2"/>
  <c r="F57" i="2" s="1"/>
  <c r="Q57" i="2"/>
  <c r="R57" i="2"/>
  <c r="E58" i="2"/>
  <c r="F58" i="2" s="1"/>
  <c r="Q58" i="2"/>
  <c r="R58" i="2"/>
  <c r="E59" i="2"/>
  <c r="F59" i="2" s="1"/>
  <c r="Q59" i="2"/>
  <c r="R59" i="2"/>
  <c r="E60" i="2"/>
  <c r="F60" i="2"/>
  <c r="S60" i="2" s="1"/>
  <c r="T60" i="2" s="1"/>
  <c r="G60" i="2"/>
  <c r="K60" i="2" s="1"/>
  <c r="Q60" i="2"/>
  <c r="R60" i="2"/>
  <c r="E61" i="2"/>
  <c r="F61" i="2" s="1"/>
  <c r="G61" i="2" s="1"/>
  <c r="K61" i="2" s="1"/>
  <c r="Q61" i="2"/>
  <c r="R61" i="2"/>
  <c r="E62" i="2"/>
  <c r="F62" i="2" s="1"/>
  <c r="Q62" i="2"/>
  <c r="R62" i="2"/>
  <c r="E63" i="2"/>
  <c r="F63" i="2" s="1"/>
  <c r="Q63" i="2"/>
  <c r="R63" i="2"/>
  <c r="E64" i="2"/>
  <c r="F64" i="2" s="1"/>
  <c r="Q64" i="2"/>
  <c r="R64" i="2"/>
  <c r="E65" i="2"/>
  <c r="F65" i="2" s="1"/>
  <c r="Q65" i="2"/>
  <c r="R65" i="2"/>
  <c r="E66" i="2"/>
  <c r="F66" i="2" s="1"/>
  <c r="Q66" i="2"/>
  <c r="R66" i="2"/>
  <c r="E67" i="2"/>
  <c r="F67" i="2"/>
  <c r="S67" i="2" s="1"/>
  <c r="T67" i="2" s="1"/>
  <c r="G67" i="2"/>
  <c r="K67" i="2" s="1"/>
  <c r="Q67" i="2"/>
  <c r="R67" i="2"/>
  <c r="E55" i="1"/>
  <c r="F55" i="1" s="1"/>
  <c r="Q55" i="1"/>
  <c r="R55" i="1"/>
  <c r="E56" i="1"/>
  <c r="F56" i="1" s="1"/>
  <c r="Q56" i="1"/>
  <c r="R56" i="1"/>
  <c r="E57" i="1"/>
  <c r="F57" i="1" s="1"/>
  <c r="Q57" i="1"/>
  <c r="R57" i="1"/>
  <c r="E58" i="1"/>
  <c r="F58" i="1" s="1"/>
  <c r="Q58" i="1"/>
  <c r="R58" i="1"/>
  <c r="E59" i="1"/>
  <c r="F59" i="1" s="1"/>
  <c r="Q59" i="1"/>
  <c r="R59" i="1"/>
  <c r="E60" i="1"/>
  <c r="F60" i="1" s="1"/>
  <c r="Q60" i="1"/>
  <c r="R60" i="1"/>
  <c r="E61" i="1"/>
  <c r="F61" i="1" s="1"/>
  <c r="Q61" i="1"/>
  <c r="R61" i="1"/>
  <c r="E62" i="1"/>
  <c r="F62" i="1" s="1"/>
  <c r="Q62" i="1"/>
  <c r="R62" i="1"/>
  <c r="E63" i="1"/>
  <c r="F63" i="1" s="1"/>
  <c r="Q63" i="1"/>
  <c r="R63" i="1"/>
  <c r="E64" i="1"/>
  <c r="F64" i="1" s="1"/>
  <c r="Q64" i="1"/>
  <c r="R64" i="1"/>
  <c r="E65" i="1"/>
  <c r="F65" i="1" s="1"/>
  <c r="Q65" i="1"/>
  <c r="R65" i="1"/>
  <c r="E66" i="1"/>
  <c r="F66" i="1" s="1"/>
  <c r="Q66" i="1"/>
  <c r="R66" i="1"/>
  <c r="E67" i="1"/>
  <c r="F67" i="1" s="1"/>
  <c r="Q67" i="1"/>
  <c r="R67" i="1"/>
  <c r="E53" i="2"/>
  <c r="F53" i="2" s="1"/>
  <c r="Q53" i="2"/>
  <c r="R53" i="2"/>
  <c r="E54" i="2"/>
  <c r="F54" i="2"/>
  <c r="G54" i="2" s="1"/>
  <c r="I54" i="2" s="1"/>
  <c r="Q54" i="2"/>
  <c r="R54" i="2"/>
  <c r="E53" i="1"/>
  <c r="F53" i="1"/>
  <c r="Q53" i="1"/>
  <c r="R53" i="1"/>
  <c r="E54" i="1"/>
  <c r="F54" i="1" s="1"/>
  <c r="Q54" i="1"/>
  <c r="R54" i="1"/>
  <c r="E54" i="3"/>
  <c r="F54" i="3" s="1"/>
  <c r="Q54" i="3"/>
  <c r="E53" i="3"/>
  <c r="F53" i="3" s="1"/>
  <c r="Q53" i="3"/>
  <c r="A9" i="4"/>
  <c r="C9" i="4" s="1"/>
  <c r="D21" i="4"/>
  <c r="I21" i="4" s="1"/>
  <c r="B10" i="4"/>
  <c r="D12" i="3"/>
  <c r="W13" i="3" s="1"/>
  <c r="D11" i="3"/>
  <c r="E9" i="3"/>
  <c r="D9" i="3"/>
  <c r="E337" i="4"/>
  <c r="G16" i="4"/>
  <c r="G15" i="4"/>
  <c r="G12" i="4"/>
  <c r="E21" i="4"/>
  <c r="L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H16" i="4"/>
  <c r="H15" i="4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J16" i="4"/>
  <c r="J15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I16" i="4"/>
  <c r="I15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K16" i="4"/>
  <c r="K15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F16" i="4"/>
  <c r="F15" i="4"/>
  <c r="F12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L16" i="4"/>
  <c r="L15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C16" i="4"/>
  <c r="C15" i="4"/>
  <c r="D337" i="4"/>
  <c r="H337" i="4"/>
  <c r="G337" i="4"/>
  <c r="E336" i="4"/>
  <c r="D336" i="4"/>
  <c r="G336" i="4"/>
  <c r="E335" i="4"/>
  <c r="G335" i="4"/>
  <c r="D335" i="4"/>
  <c r="F335" i="4"/>
  <c r="H335" i="4"/>
  <c r="L335" i="4"/>
  <c r="K335" i="4"/>
  <c r="J335" i="4"/>
  <c r="I335" i="4"/>
  <c r="E334" i="4"/>
  <c r="D334" i="4"/>
  <c r="F334" i="4"/>
  <c r="K334" i="4"/>
  <c r="J334" i="4"/>
  <c r="E333" i="4"/>
  <c r="D333" i="4"/>
  <c r="K333" i="4"/>
  <c r="L333" i="4"/>
  <c r="J333" i="4"/>
  <c r="G333" i="4"/>
  <c r="E332" i="4"/>
  <c r="D332" i="4"/>
  <c r="F332" i="4"/>
  <c r="H332" i="4"/>
  <c r="L332" i="4"/>
  <c r="K332" i="4"/>
  <c r="I332" i="4"/>
  <c r="G332" i="4"/>
  <c r="E331" i="4"/>
  <c r="L331" i="4"/>
  <c r="D331" i="4"/>
  <c r="H331" i="4"/>
  <c r="F331" i="4"/>
  <c r="K331" i="4"/>
  <c r="J331" i="4"/>
  <c r="G331" i="4"/>
  <c r="E330" i="4"/>
  <c r="D330" i="4"/>
  <c r="F330" i="4"/>
  <c r="H330" i="4"/>
  <c r="J330" i="4"/>
  <c r="I330" i="4"/>
  <c r="E329" i="4"/>
  <c r="D329" i="4"/>
  <c r="H329" i="4"/>
  <c r="E328" i="4"/>
  <c r="D328" i="4"/>
  <c r="G328" i="4"/>
  <c r="E327" i="4"/>
  <c r="D327" i="4"/>
  <c r="F327" i="4"/>
  <c r="H327" i="4"/>
  <c r="J327" i="4"/>
  <c r="I327" i="4"/>
  <c r="E326" i="4"/>
  <c r="D326" i="4"/>
  <c r="F326" i="4"/>
  <c r="K326" i="4"/>
  <c r="J326" i="4"/>
  <c r="E325" i="4"/>
  <c r="D325" i="4"/>
  <c r="K325" i="4"/>
  <c r="F325" i="4"/>
  <c r="H325" i="4"/>
  <c r="L325" i="4"/>
  <c r="J325" i="4"/>
  <c r="I325" i="4"/>
  <c r="G325" i="4"/>
  <c r="E324" i="4"/>
  <c r="D324" i="4"/>
  <c r="F324" i="4"/>
  <c r="H324" i="4"/>
  <c r="L324" i="4"/>
  <c r="K324" i="4"/>
  <c r="I324" i="4"/>
  <c r="G324" i="4"/>
  <c r="E323" i="4"/>
  <c r="D323" i="4"/>
  <c r="F323" i="4"/>
  <c r="K323" i="4"/>
  <c r="J323" i="4"/>
  <c r="E322" i="4"/>
  <c r="D322" i="4"/>
  <c r="L322" i="4"/>
  <c r="F322" i="4"/>
  <c r="H322" i="4"/>
  <c r="J322" i="4"/>
  <c r="E321" i="4"/>
  <c r="D321" i="4"/>
  <c r="E320" i="4"/>
  <c r="D320" i="4"/>
  <c r="F320" i="4"/>
  <c r="L320" i="4"/>
  <c r="K320" i="4"/>
  <c r="J320" i="4"/>
  <c r="G320" i="4"/>
  <c r="E319" i="4"/>
  <c r="D319" i="4"/>
  <c r="F319" i="4"/>
  <c r="H319" i="4"/>
  <c r="J319" i="4"/>
  <c r="I319" i="4"/>
  <c r="E318" i="4"/>
  <c r="L318" i="4"/>
  <c r="D318" i="4"/>
  <c r="F318" i="4"/>
  <c r="H318" i="4"/>
  <c r="K318" i="4"/>
  <c r="J318" i="4"/>
  <c r="I318" i="4"/>
  <c r="E317" i="4"/>
  <c r="D317" i="4"/>
  <c r="E316" i="4"/>
  <c r="G316" i="4"/>
  <c r="D316" i="4"/>
  <c r="E315" i="4"/>
  <c r="D315" i="4"/>
  <c r="H315" i="4"/>
  <c r="F315" i="4"/>
  <c r="L315" i="4"/>
  <c r="K315" i="4"/>
  <c r="J315" i="4"/>
  <c r="G315" i="4"/>
  <c r="E314" i="4"/>
  <c r="D314" i="4"/>
  <c r="L314" i="4"/>
  <c r="F314" i="4"/>
  <c r="H314" i="4"/>
  <c r="K314" i="4"/>
  <c r="J314" i="4"/>
  <c r="I314" i="4"/>
  <c r="G314" i="4"/>
  <c r="E313" i="4"/>
  <c r="L313" i="4"/>
  <c r="D313" i="4"/>
  <c r="F313" i="4"/>
  <c r="H313" i="4"/>
  <c r="J313" i="4"/>
  <c r="I313" i="4"/>
  <c r="G313" i="4"/>
  <c r="E312" i="4"/>
  <c r="L312" i="4"/>
  <c r="D312" i="4"/>
  <c r="K312" i="4"/>
  <c r="H312" i="4"/>
  <c r="I312" i="4"/>
  <c r="G312" i="4"/>
  <c r="E311" i="4"/>
  <c r="D311" i="4"/>
  <c r="F311" i="4"/>
  <c r="H311" i="4"/>
  <c r="J311" i="4"/>
  <c r="I311" i="4"/>
  <c r="G311" i="4"/>
  <c r="E310" i="4"/>
  <c r="D310" i="4"/>
  <c r="E309" i="4"/>
  <c r="D309" i="4"/>
  <c r="E308" i="4"/>
  <c r="G308" i="4"/>
  <c r="D308" i="4"/>
  <c r="L308" i="4"/>
  <c r="K308" i="4"/>
  <c r="E307" i="4"/>
  <c r="D307" i="4"/>
  <c r="H307" i="4"/>
  <c r="F307" i="4"/>
  <c r="L307" i="4"/>
  <c r="K307" i="4"/>
  <c r="J307" i="4"/>
  <c r="G307" i="4"/>
  <c r="E306" i="4"/>
  <c r="D306" i="4"/>
  <c r="L306" i="4"/>
  <c r="F306" i="4"/>
  <c r="H306" i="4"/>
  <c r="K306" i="4"/>
  <c r="J306" i="4"/>
  <c r="I306" i="4"/>
  <c r="G306" i="4"/>
  <c r="E305" i="4"/>
  <c r="L305" i="4"/>
  <c r="D305" i="4"/>
  <c r="F305" i="4"/>
  <c r="H305" i="4"/>
  <c r="J305" i="4"/>
  <c r="I305" i="4"/>
  <c r="G305" i="4"/>
  <c r="E304" i="4"/>
  <c r="L304" i="4"/>
  <c r="D304" i="4"/>
  <c r="K304" i="4"/>
  <c r="H304" i="4"/>
  <c r="I304" i="4"/>
  <c r="G304" i="4"/>
  <c r="E303" i="4"/>
  <c r="D303" i="4"/>
  <c r="F303" i="4"/>
  <c r="H303" i="4"/>
  <c r="J303" i="4"/>
  <c r="I303" i="4"/>
  <c r="E302" i="4"/>
  <c r="D302" i="4"/>
  <c r="E301" i="4"/>
  <c r="D301" i="4"/>
  <c r="L301" i="4"/>
  <c r="E300" i="4"/>
  <c r="G300" i="4"/>
  <c r="D300" i="4"/>
  <c r="E299" i="4"/>
  <c r="D299" i="4"/>
  <c r="H299" i="4"/>
  <c r="F299" i="4"/>
  <c r="L299" i="4"/>
  <c r="K299" i="4"/>
  <c r="J299" i="4"/>
  <c r="G299" i="4"/>
  <c r="E298" i="4"/>
  <c r="D298" i="4"/>
  <c r="L298" i="4"/>
  <c r="F298" i="4"/>
  <c r="H298" i="4"/>
  <c r="K298" i="4"/>
  <c r="J298" i="4"/>
  <c r="I298" i="4"/>
  <c r="G298" i="4"/>
  <c r="E297" i="4"/>
  <c r="D297" i="4"/>
  <c r="F297" i="4"/>
  <c r="H297" i="4"/>
  <c r="J297" i="4"/>
  <c r="I297" i="4"/>
  <c r="G297" i="4"/>
  <c r="E296" i="4"/>
  <c r="L296" i="4"/>
  <c r="D296" i="4"/>
  <c r="H296" i="4"/>
  <c r="I296" i="4"/>
  <c r="G296" i="4"/>
  <c r="E295" i="4"/>
  <c r="D295" i="4"/>
  <c r="F295" i="4"/>
  <c r="H295" i="4"/>
  <c r="L295" i="4"/>
  <c r="J295" i="4"/>
  <c r="I295" i="4"/>
  <c r="E294" i="4"/>
  <c r="D294" i="4"/>
  <c r="E293" i="4"/>
  <c r="D293" i="4"/>
  <c r="E292" i="4"/>
  <c r="G292" i="4"/>
  <c r="D292" i="4"/>
  <c r="E291" i="4"/>
  <c r="D291" i="4"/>
  <c r="H291" i="4"/>
  <c r="F291" i="4"/>
  <c r="L291" i="4"/>
  <c r="K291" i="4"/>
  <c r="J291" i="4"/>
  <c r="G291" i="4"/>
  <c r="E290" i="4"/>
  <c r="D290" i="4"/>
  <c r="L290" i="4"/>
  <c r="F290" i="4"/>
  <c r="H290" i="4"/>
  <c r="K290" i="4"/>
  <c r="J290" i="4"/>
  <c r="I290" i="4"/>
  <c r="G290" i="4"/>
  <c r="E289" i="4"/>
  <c r="D289" i="4"/>
  <c r="F289" i="4"/>
  <c r="H289" i="4"/>
  <c r="J289" i="4"/>
  <c r="I289" i="4"/>
  <c r="G289" i="4"/>
  <c r="E288" i="4"/>
  <c r="D288" i="4"/>
  <c r="H288" i="4"/>
  <c r="G288" i="4"/>
  <c r="E287" i="4"/>
  <c r="D287" i="4"/>
  <c r="F287" i="4"/>
  <c r="H287" i="4"/>
  <c r="L287" i="4"/>
  <c r="J287" i="4"/>
  <c r="I287" i="4"/>
  <c r="G287" i="4"/>
  <c r="E286" i="4"/>
  <c r="D286" i="4"/>
  <c r="E285" i="4"/>
  <c r="D285" i="4"/>
  <c r="E284" i="4"/>
  <c r="G284" i="4"/>
  <c r="D284" i="4"/>
  <c r="I284" i="4"/>
  <c r="H284" i="4"/>
  <c r="E283" i="4"/>
  <c r="D283" i="4"/>
  <c r="H283" i="4"/>
  <c r="F283" i="4"/>
  <c r="L283" i="4"/>
  <c r="K283" i="4"/>
  <c r="J283" i="4"/>
  <c r="G283" i="4"/>
  <c r="E282" i="4"/>
  <c r="D282" i="4"/>
  <c r="L282" i="4"/>
  <c r="F282" i="4"/>
  <c r="H282" i="4"/>
  <c r="K282" i="4"/>
  <c r="J282" i="4"/>
  <c r="I282" i="4"/>
  <c r="G282" i="4"/>
  <c r="E281" i="4"/>
  <c r="D281" i="4"/>
  <c r="F281" i="4"/>
  <c r="H281" i="4"/>
  <c r="J281" i="4"/>
  <c r="I281" i="4"/>
  <c r="G281" i="4"/>
  <c r="E280" i="4"/>
  <c r="D280" i="4"/>
  <c r="H280" i="4"/>
  <c r="I280" i="4"/>
  <c r="G280" i="4"/>
  <c r="E279" i="4"/>
  <c r="D279" i="4"/>
  <c r="F279" i="4"/>
  <c r="H279" i="4"/>
  <c r="L279" i="4"/>
  <c r="J279" i="4"/>
  <c r="I279" i="4"/>
  <c r="G279" i="4"/>
  <c r="E278" i="4"/>
  <c r="D278" i="4"/>
  <c r="K278" i="4"/>
  <c r="E277" i="4"/>
  <c r="D277" i="4"/>
  <c r="J277" i="4"/>
  <c r="E276" i="4"/>
  <c r="D276" i="4"/>
  <c r="I276" i="4"/>
  <c r="K276" i="4"/>
  <c r="G276" i="4"/>
  <c r="E275" i="4"/>
  <c r="D275" i="4"/>
  <c r="H275" i="4"/>
  <c r="F275" i="4"/>
  <c r="L275" i="4"/>
  <c r="K275" i="4"/>
  <c r="J275" i="4"/>
  <c r="I275" i="4"/>
  <c r="G275" i="4"/>
  <c r="E274" i="4"/>
  <c r="L274" i="4"/>
  <c r="D274" i="4"/>
  <c r="F274" i="4"/>
  <c r="H274" i="4"/>
  <c r="K274" i="4"/>
  <c r="J274" i="4"/>
  <c r="I274" i="4"/>
  <c r="G274" i="4"/>
  <c r="E273" i="4"/>
  <c r="D273" i="4"/>
  <c r="F273" i="4"/>
  <c r="H273" i="4"/>
  <c r="J273" i="4"/>
  <c r="I273" i="4"/>
  <c r="G273" i="4"/>
  <c r="E272" i="4"/>
  <c r="D272" i="4"/>
  <c r="H272" i="4"/>
  <c r="L272" i="4"/>
  <c r="K272" i="4"/>
  <c r="I272" i="4"/>
  <c r="G272" i="4"/>
  <c r="E271" i="4"/>
  <c r="D271" i="4"/>
  <c r="H271" i="4"/>
  <c r="F271" i="4"/>
  <c r="L271" i="4"/>
  <c r="K271" i="4"/>
  <c r="J271" i="4"/>
  <c r="I271" i="4"/>
  <c r="G271" i="4"/>
  <c r="E270" i="4"/>
  <c r="D270" i="4"/>
  <c r="G270" i="4"/>
  <c r="E269" i="4"/>
  <c r="D269" i="4"/>
  <c r="F269" i="4"/>
  <c r="H269" i="4"/>
  <c r="L269" i="4"/>
  <c r="J269" i="4"/>
  <c r="I269" i="4"/>
  <c r="G269" i="4"/>
  <c r="E268" i="4"/>
  <c r="D268" i="4"/>
  <c r="K268" i="4"/>
  <c r="E267" i="4"/>
  <c r="D267" i="4"/>
  <c r="F267" i="4"/>
  <c r="L267" i="4"/>
  <c r="J267" i="4"/>
  <c r="E266" i="4"/>
  <c r="G266" i="4"/>
  <c r="D266" i="4"/>
  <c r="H266" i="4"/>
  <c r="L266" i="4"/>
  <c r="K266" i="4"/>
  <c r="I266" i="4"/>
  <c r="E265" i="4"/>
  <c r="D265" i="4"/>
  <c r="H265" i="4"/>
  <c r="F265" i="4"/>
  <c r="L265" i="4"/>
  <c r="K265" i="4"/>
  <c r="J265" i="4"/>
  <c r="G265" i="4"/>
  <c r="E264" i="4"/>
  <c r="G264" i="4"/>
  <c r="D264" i="4"/>
  <c r="F264" i="4"/>
  <c r="H264" i="4"/>
  <c r="L264" i="4"/>
  <c r="K264" i="4"/>
  <c r="J264" i="4"/>
  <c r="I264" i="4"/>
  <c r="E263" i="4"/>
  <c r="L263" i="4"/>
  <c r="D263" i="4"/>
  <c r="F263" i="4"/>
  <c r="H263" i="4"/>
  <c r="K263" i="4"/>
  <c r="J263" i="4"/>
  <c r="I263" i="4"/>
  <c r="G263" i="4"/>
  <c r="E262" i="4"/>
  <c r="D262" i="4"/>
  <c r="F262" i="4"/>
  <c r="H262" i="4"/>
  <c r="J262" i="4"/>
  <c r="I262" i="4"/>
  <c r="G262" i="4"/>
  <c r="E261" i="4"/>
  <c r="G261" i="4"/>
  <c r="D261" i="4"/>
  <c r="F261" i="4"/>
  <c r="H261" i="4"/>
  <c r="L261" i="4"/>
  <c r="J261" i="4"/>
  <c r="I261" i="4"/>
  <c r="E260" i="4"/>
  <c r="L260" i="4"/>
  <c r="D260" i="4"/>
  <c r="K260" i="4"/>
  <c r="I260" i="4"/>
  <c r="G260" i="4"/>
  <c r="E259" i="4"/>
  <c r="D259" i="4"/>
  <c r="F259" i="4"/>
  <c r="J259" i="4"/>
  <c r="G259" i="4"/>
  <c r="E258" i="4"/>
  <c r="D258" i="4"/>
  <c r="H258" i="4"/>
  <c r="I258" i="4"/>
  <c r="E257" i="4"/>
  <c r="D257" i="4"/>
  <c r="K257" i="4"/>
  <c r="E256" i="4"/>
  <c r="G256" i="4"/>
  <c r="D256" i="4"/>
  <c r="E255" i="4"/>
  <c r="D255" i="4"/>
  <c r="H255" i="4"/>
  <c r="G255" i="4"/>
  <c r="E254" i="4"/>
  <c r="D254" i="4"/>
  <c r="L254" i="4"/>
  <c r="G254" i="4"/>
  <c r="E253" i="4"/>
  <c r="K253" i="4"/>
  <c r="D253" i="4"/>
  <c r="F253" i="4"/>
  <c r="H253" i="4"/>
  <c r="L253" i="4"/>
  <c r="J253" i="4"/>
  <c r="I253" i="4"/>
  <c r="G253" i="4"/>
  <c r="E252" i="4"/>
  <c r="D252" i="4"/>
  <c r="J252" i="4"/>
  <c r="F252" i="4"/>
  <c r="K252" i="4"/>
  <c r="I252" i="4"/>
  <c r="G252" i="4"/>
  <c r="E251" i="4"/>
  <c r="D251" i="4"/>
  <c r="F251" i="4"/>
  <c r="J251" i="4"/>
  <c r="E250" i="4"/>
  <c r="D250" i="4"/>
  <c r="L250" i="4"/>
  <c r="G250" i="4"/>
  <c r="E249" i="4"/>
  <c r="D249" i="4"/>
  <c r="F249" i="4"/>
  <c r="J249" i="4"/>
  <c r="E248" i="4"/>
  <c r="G248" i="4"/>
  <c r="D248" i="4"/>
  <c r="J248" i="4"/>
  <c r="E247" i="4"/>
  <c r="L247" i="4"/>
  <c r="D247" i="4"/>
  <c r="F247" i="4"/>
  <c r="H247" i="4"/>
  <c r="K247" i="4"/>
  <c r="J247" i="4"/>
  <c r="I247" i="4"/>
  <c r="G247" i="4"/>
  <c r="E246" i="4"/>
  <c r="D246" i="4"/>
  <c r="F246" i="4"/>
  <c r="H246" i="4"/>
  <c r="L246" i="4"/>
  <c r="K246" i="4"/>
  <c r="J246" i="4"/>
  <c r="I246" i="4"/>
  <c r="G246" i="4"/>
  <c r="E245" i="4"/>
  <c r="D245" i="4"/>
  <c r="F245" i="4"/>
  <c r="H245" i="4"/>
  <c r="L245" i="4"/>
  <c r="K245" i="4"/>
  <c r="J245" i="4"/>
  <c r="I245" i="4"/>
  <c r="E244" i="4"/>
  <c r="D244" i="4"/>
  <c r="F244" i="4"/>
  <c r="H244" i="4"/>
  <c r="J244" i="4"/>
  <c r="I244" i="4"/>
  <c r="G244" i="4"/>
  <c r="E243" i="4"/>
  <c r="D243" i="4"/>
  <c r="J243" i="4"/>
  <c r="F243" i="4"/>
  <c r="L243" i="4"/>
  <c r="I243" i="4"/>
  <c r="G243" i="4"/>
  <c r="E242" i="4"/>
  <c r="D242" i="4"/>
  <c r="E241" i="4"/>
  <c r="D241" i="4"/>
  <c r="L241" i="4"/>
  <c r="G241" i="4"/>
  <c r="E240" i="4"/>
  <c r="D240" i="4"/>
  <c r="F240" i="4"/>
  <c r="H240" i="4"/>
  <c r="J240" i="4"/>
  <c r="I240" i="4"/>
  <c r="E239" i="4"/>
  <c r="D239" i="4"/>
  <c r="L239" i="4"/>
  <c r="K239" i="4"/>
  <c r="J239" i="4"/>
  <c r="G239" i="4"/>
  <c r="E238" i="4"/>
  <c r="D238" i="4"/>
  <c r="K238" i="4"/>
  <c r="F238" i="4"/>
  <c r="J238" i="4"/>
  <c r="I238" i="4"/>
  <c r="G238" i="4"/>
  <c r="E237" i="4"/>
  <c r="D237" i="4"/>
  <c r="F237" i="4"/>
  <c r="H237" i="4"/>
  <c r="L237" i="4"/>
  <c r="K237" i="4"/>
  <c r="J237" i="4"/>
  <c r="I237" i="4"/>
  <c r="G237" i="4"/>
  <c r="E236" i="4"/>
  <c r="D236" i="4"/>
  <c r="H236" i="4"/>
  <c r="I236" i="4"/>
  <c r="E235" i="4"/>
  <c r="D235" i="4"/>
  <c r="L235" i="4"/>
  <c r="G235" i="4"/>
  <c r="E234" i="4"/>
  <c r="G234" i="4"/>
  <c r="D234" i="4"/>
  <c r="L234" i="4"/>
  <c r="K234" i="4"/>
  <c r="E233" i="4"/>
  <c r="G233" i="4"/>
  <c r="D233" i="4"/>
  <c r="H233" i="4"/>
  <c r="F233" i="4"/>
  <c r="L233" i="4"/>
  <c r="K233" i="4"/>
  <c r="J233" i="4"/>
  <c r="E232" i="4"/>
  <c r="D232" i="4"/>
  <c r="G232" i="4"/>
  <c r="E231" i="4"/>
  <c r="D231" i="4"/>
  <c r="F231" i="4"/>
  <c r="H231" i="4"/>
  <c r="L231" i="4"/>
  <c r="J231" i="4"/>
  <c r="I231" i="4"/>
  <c r="G231" i="4"/>
  <c r="E230" i="4"/>
  <c r="L230" i="4"/>
  <c r="D230" i="4"/>
  <c r="H230" i="4"/>
  <c r="K230" i="4"/>
  <c r="I230" i="4"/>
  <c r="G230" i="4"/>
  <c r="E229" i="4"/>
  <c r="D229" i="4"/>
  <c r="H229" i="4"/>
  <c r="F229" i="4"/>
  <c r="L229" i="4"/>
  <c r="J229" i="4"/>
  <c r="I229" i="4"/>
  <c r="G229" i="4"/>
  <c r="E228" i="4"/>
  <c r="D228" i="4"/>
  <c r="H228" i="4"/>
  <c r="K228" i="4"/>
  <c r="E227" i="4"/>
  <c r="G227" i="4"/>
  <c r="D227" i="4"/>
  <c r="F227" i="4"/>
  <c r="J227" i="4"/>
  <c r="E226" i="4"/>
  <c r="G226" i="4"/>
  <c r="D226" i="4"/>
  <c r="H226" i="4"/>
  <c r="L226" i="4"/>
  <c r="K226" i="4"/>
  <c r="I226" i="4"/>
  <c r="E225" i="4"/>
  <c r="D225" i="4"/>
  <c r="F225" i="4"/>
  <c r="H225" i="4"/>
  <c r="L225" i="4"/>
  <c r="K225" i="4"/>
  <c r="J225" i="4"/>
  <c r="I225" i="4"/>
  <c r="G225" i="4"/>
  <c r="E224" i="4"/>
  <c r="D224" i="4"/>
  <c r="H224" i="4"/>
  <c r="I224" i="4"/>
  <c r="G224" i="4"/>
  <c r="E223" i="4"/>
  <c r="D223" i="4"/>
  <c r="F223" i="4"/>
  <c r="H223" i="4"/>
  <c r="J223" i="4"/>
  <c r="I223" i="4"/>
  <c r="G223" i="4"/>
  <c r="E222" i="4"/>
  <c r="D222" i="4"/>
  <c r="H222" i="4"/>
  <c r="K222" i="4"/>
  <c r="G222" i="4"/>
  <c r="E221" i="4"/>
  <c r="D221" i="4"/>
  <c r="H221" i="4"/>
  <c r="F221" i="4"/>
  <c r="L221" i="4"/>
  <c r="J221" i="4"/>
  <c r="G221" i="4"/>
  <c r="E220" i="4"/>
  <c r="D220" i="4"/>
  <c r="H220" i="4"/>
  <c r="K220" i="4"/>
  <c r="E219" i="4"/>
  <c r="D219" i="4"/>
  <c r="G219" i="4"/>
  <c r="E218" i="4"/>
  <c r="D218" i="4"/>
  <c r="H218" i="4"/>
  <c r="L218" i="4"/>
  <c r="K218" i="4"/>
  <c r="I218" i="4"/>
  <c r="G218" i="4"/>
  <c r="E217" i="4"/>
  <c r="D217" i="4"/>
  <c r="F217" i="4"/>
  <c r="H217" i="4"/>
  <c r="L217" i="4"/>
  <c r="K217" i="4"/>
  <c r="J217" i="4"/>
  <c r="I217" i="4"/>
  <c r="G217" i="4"/>
  <c r="E216" i="4"/>
  <c r="D216" i="4"/>
  <c r="L216" i="4"/>
  <c r="F216" i="4"/>
  <c r="H216" i="4"/>
  <c r="K216" i="4"/>
  <c r="J216" i="4"/>
  <c r="I216" i="4"/>
  <c r="G216" i="4"/>
  <c r="E215" i="4"/>
  <c r="G215" i="4"/>
  <c r="D215" i="4"/>
  <c r="F215" i="4"/>
  <c r="H215" i="4"/>
  <c r="L215" i="4"/>
  <c r="J215" i="4"/>
  <c r="I215" i="4"/>
  <c r="E214" i="4"/>
  <c r="D214" i="4"/>
  <c r="I214" i="4"/>
  <c r="E213" i="4"/>
  <c r="G213" i="4"/>
  <c r="D213" i="4"/>
  <c r="H213" i="4"/>
  <c r="L213" i="4"/>
  <c r="J213" i="4"/>
  <c r="I213" i="4"/>
  <c r="E212" i="4"/>
  <c r="D212" i="4"/>
  <c r="G212" i="4"/>
  <c r="E211" i="4"/>
  <c r="D211" i="4"/>
  <c r="F211" i="4"/>
  <c r="H211" i="4"/>
  <c r="L211" i="4"/>
  <c r="K211" i="4"/>
  <c r="I211" i="4"/>
  <c r="G211" i="4"/>
  <c r="E210" i="4"/>
  <c r="D210" i="4"/>
  <c r="H210" i="4"/>
  <c r="F210" i="4"/>
  <c r="J210" i="4"/>
  <c r="E209" i="4"/>
  <c r="G209" i="4"/>
  <c r="D209" i="4"/>
  <c r="J209" i="4"/>
  <c r="F209" i="4"/>
  <c r="H209" i="4"/>
  <c r="E208" i="4"/>
  <c r="D208" i="4"/>
  <c r="F208" i="4"/>
  <c r="H208" i="4"/>
  <c r="L208" i="4"/>
  <c r="I208" i="4"/>
  <c r="G208" i="4"/>
  <c r="E207" i="4"/>
  <c r="D207" i="4"/>
  <c r="L207" i="4"/>
  <c r="K207" i="4"/>
  <c r="G207" i="4"/>
  <c r="E206" i="4"/>
  <c r="D206" i="4"/>
  <c r="F206" i="4"/>
  <c r="H206" i="4"/>
  <c r="J206" i="4"/>
  <c r="I206" i="4"/>
  <c r="E205" i="4"/>
  <c r="D205" i="4"/>
  <c r="H205" i="4"/>
  <c r="I205" i="4"/>
  <c r="E204" i="4"/>
  <c r="D204" i="4"/>
  <c r="L204" i="4"/>
  <c r="G204" i="4"/>
  <c r="E203" i="4"/>
  <c r="D203" i="4"/>
  <c r="F203" i="4"/>
  <c r="H203" i="4"/>
  <c r="L203" i="4"/>
  <c r="K203" i="4"/>
  <c r="I203" i="4"/>
  <c r="G203" i="4"/>
  <c r="E202" i="4"/>
  <c r="D202" i="4"/>
  <c r="H202" i="4"/>
  <c r="F202" i="4"/>
  <c r="K202" i="4"/>
  <c r="J202" i="4"/>
  <c r="E201" i="4"/>
  <c r="G201" i="4"/>
  <c r="D201" i="4"/>
  <c r="F201" i="4"/>
  <c r="H201" i="4"/>
  <c r="J201" i="4"/>
  <c r="I201" i="4"/>
  <c r="E200" i="4"/>
  <c r="D200" i="4"/>
  <c r="F200" i="4"/>
  <c r="H200" i="4"/>
  <c r="L200" i="4"/>
  <c r="I200" i="4"/>
  <c r="G200" i="4"/>
  <c r="E199" i="4"/>
  <c r="D199" i="4"/>
  <c r="L199" i="4"/>
  <c r="K199" i="4"/>
  <c r="G199" i="4"/>
  <c r="E198" i="4"/>
  <c r="D198" i="4"/>
  <c r="F198" i="4"/>
  <c r="H198" i="4"/>
  <c r="J198" i="4"/>
  <c r="I198" i="4"/>
  <c r="E197" i="4"/>
  <c r="D197" i="4"/>
  <c r="E196" i="4"/>
  <c r="D196" i="4"/>
  <c r="G196" i="4"/>
  <c r="E195" i="4"/>
  <c r="D195" i="4"/>
  <c r="F195" i="4"/>
  <c r="H195" i="4"/>
  <c r="L195" i="4"/>
  <c r="K195" i="4"/>
  <c r="J195" i="4"/>
  <c r="I195" i="4"/>
  <c r="G195" i="4"/>
  <c r="E194" i="4"/>
  <c r="L194" i="4"/>
  <c r="D194" i="4"/>
  <c r="H194" i="4"/>
  <c r="F194" i="4"/>
  <c r="J194" i="4"/>
  <c r="I194" i="4"/>
  <c r="G194" i="4"/>
  <c r="E193" i="4"/>
  <c r="D193" i="4"/>
  <c r="F193" i="4"/>
  <c r="H193" i="4"/>
  <c r="I193" i="4"/>
  <c r="G193" i="4"/>
  <c r="E192" i="4"/>
  <c r="D192" i="4"/>
  <c r="F192" i="4"/>
  <c r="H192" i="4"/>
  <c r="L192" i="4"/>
  <c r="J192" i="4"/>
  <c r="I192" i="4"/>
  <c r="G192" i="4"/>
  <c r="E191" i="4"/>
  <c r="D191" i="4"/>
  <c r="K191" i="4"/>
  <c r="G191" i="4"/>
  <c r="E190" i="4"/>
  <c r="D190" i="4"/>
  <c r="H190" i="4"/>
  <c r="F190" i="4"/>
  <c r="J190" i="4"/>
  <c r="I190" i="4"/>
  <c r="E189" i="4"/>
  <c r="D189" i="4"/>
  <c r="H189" i="4"/>
  <c r="K189" i="4"/>
  <c r="I189" i="4"/>
  <c r="E188" i="4"/>
  <c r="D188" i="4"/>
  <c r="F188" i="4"/>
  <c r="L188" i="4"/>
  <c r="J188" i="4"/>
  <c r="G188" i="4"/>
  <c r="E187" i="4"/>
  <c r="D187" i="4"/>
  <c r="F187" i="4"/>
  <c r="H187" i="4"/>
  <c r="L187" i="4"/>
  <c r="K187" i="4"/>
  <c r="J187" i="4"/>
  <c r="I187" i="4"/>
  <c r="G187" i="4"/>
  <c r="E186" i="4"/>
  <c r="L186" i="4"/>
  <c r="D186" i="4"/>
  <c r="F186" i="4"/>
  <c r="H186" i="4"/>
  <c r="J186" i="4"/>
  <c r="I186" i="4"/>
  <c r="G186" i="4"/>
  <c r="E185" i="4"/>
  <c r="D185" i="4"/>
  <c r="F185" i="4"/>
  <c r="H185" i="4"/>
  <c r="J185" i="4"/>
  <c r="I185" i="4"/>
  <c r="G185" i="4"/>
  <c r="E184" i="4"/>
  <c r="D184" i="4"/>
  <c r="F184" i="4"/>
  <c r="H184" i="4"/>
  <c r="L184" i="4"/>
  <c r="J184" i="4"/>
  <c r="I184" i="4"/>
  <c r="G184" i="4"/>
  <c r="E183" i="4"/>
  <c r="D183" i="4"/>
  <c r="G183" i="4"/>
  <c r="E182" i="4"/>
  <c r="D182" i="4"/>
  <c r="H182" i="4"/>
  <c r="F182" i="4"/>
  <c r="J182" i="4"/>
  <c r="I182" i="4"/>
  <c r="E181" i="4"/>
  <c r="D181" i="4"/>
  <c r="H181" i="4"/>
  <c r="I181" i="4"/>
  <c r="E180" i="4"/>
  <c r="D180" i="4"/>
  <c r="F180" i="4"/>
  <c r="L180" i="4"/>
  <c r="J180" i="4"/>
  <c r="G180" i="4"/>
  <c r="E179" i="4"/>
  <c r="G179" i="4"/>
  <c r="D179" i="4"/>
  <c r="L179" i="4"/>
  <c r="E178" i="4"/>
  <c r="G178" i="4"/>
  <c r="D178" i="4"/>
  <c r="K178" i="4"/>
  <c r="F178" i="4"/>
  <c r="H178" i="4"/>
  <c r="L178" i="4"/>
  <c r="J178" i="4"/>
  <c r="I178" i="4"/>
  <c r="E177" i="4"/>
  <c r="D177" i="4"/>
  <c r="F177" i="4"/>
  <c r="H177" i="4"/>
  <c r="L177" i="4"/>
  <c r="K177" i="4"/>
  <c r="J177" i="4"/>
  <c r="I177" i="4"/>
  <c r="G177" i="4"/>
  <c r="E176" i="4"/>
  <c r="D176" i="4"/>
  <c r="F176" i="4"/>
  <c r="H176" i="4"/>
  <c r="L176" i="4"/>
  <c r="K176" i="4"/>
  <c r="J176" i="4"/>
  <c r="I176" i="4"/>
  <c r="G176" i="4"/>
  <c r="E175" i="4"/>
  <c r="D175" i="4"/>
  <c r="F175" i="4"/>
  <c r="H175" i="4"/>
  <c r="J175" i="4"/>
  <c r="I175" i="4"/>
  <c r="E174" i="4"/>
  <c r="D174" i="4"/>
  <c r="G174" i="4"/>
  <c r="E173" i="4"/>
  <c r="D173" i="4"/>
  <c r="L173" i="4"/>
  <c r="G173" i="4"/>
  <c r="E172" i="4"/>
  <c r="G172" i="4"/>
  <c r="D172" i="4"/>
  <c r="F172" i="4"/>
  <c r="L172" i="4"/>
  <c r="K172" i="4"/>
  <c r="E171" i="4"/>
  <c r="G171" i="4"/>
  <c r="D171" i="4"/>
  <c r="K171" i="4"/>
  <c r="F171" i="4"/>
  <c r="J171" i="4"/>
  <c r="E170" i="4"/>
  <c r="G170" i="4"/>
  <c r="D170" i="4"/>
  <c r="K170" i="4"/>
  <c r="F170" i="4"/>
  <c r="H170" i="4"/>
  <c r="L170" i="4"/>
  <c r="J170" i="4"/>
  <c r="I170" i="4"/>
  <c r="E169" i="4"/>
  <c r="D169" i="4"/>
  <c r="F169" i="4"/>
  <c r="H169" i="4"/>
  <c r="L169" i="4"/>
  <c r="K169" i="4"/>
  <c r="J169" i="4"/>
  <c r="I169" i="4"/>
  <c r="G169" i="4"/>
  <c r="E168" i="4"/>
  <c r="D168" i="4"/>
  <c r="F168" i="4"/>
  <c r="H168" i="4"/>
  <c r="L168" i="4"/>
  <c r="K168" i="4"/>
  <c r="J168" i="4"/>
  <c r="I168" i="4"/>
  <c r="G168" i="4"/>
  <c r="E167" i="4"/>
  <c r="D167" i="4"/>
  <c r="F167" i="4"/>
  <c r="H167" i="4"/>
  <c r="J167" i="4"/>
  <c r="I167" i="4"/>
  <c r="E166" i="4"/>
  <c r="D166" i="4"/>
  <c r="E165" i="4"/>
  <c r="D165" i="4"/>
  <c r="L165" i="4"/>
  <c r="G165" i="4"/>
  <c r="E164" i="4"/>
  <c r="G164" i="4"/>
  <c r="D164" i="4"/>
  <c r="F164" i="4"/>
  <c r="L164" i="4"/>
  <c r="K164" i="4"/>
  <c r="E163" i="4"/>
  <c r="G163" i="4"/>
  <c r="D163" i="4"/>
  <c r="F163" i="4"/>
  <c r="K163" i="4"/>
  <c r="J163" i="4"/>
  <c r="E162" i="4"/>
  <c r="G162" i="4"/>
  <c r="D162" i="4"/>
  <c r="K162" i="4"/>
  <c r="F162" i="4"/>
  <c r="H162" i="4"/>
  <c r="L162" i="4"/>
  <c r="J162" i="4"/>
  <c r="I162" i="4"/>
  <c r="E161" i="4"/>
  <c r="D161" i="4"/>
  <c r="F161" i="4"/>
  <c r="H161" i="4"/>
  <c r="L161" i="4"/>
  <c r="K161" i="4"/>
  <c r="J161" i="4"/>
  <c r="I161" i="4"/>
  <c r="G161" i="4"/>
  <c r="E160" i="4"/>
  <c r="D160" i="4"/>
  <c r="F160" i="4"/>
  <c r="H160" i="4"/>
  <c r="L160" i="4"/>
  <c r="K160" i="4"/>
  <c r="J160" i="4"/>
  <c r="I160" i="4"/>
  <c r="G160" i="4"/>
  <c r="E159" i="4"/>
  <c r="D159" i="4"/>
  <c r="F159" i="4"/>
  <c r="H159" i="4"/>
  <c r="J159" i="4"/>
  <c r="I159" i="4"/>
  <c r="E158" i="4"/>
  <c r="D158" i="4"/>
  <c r="E157" i="4"/>
  <c r="D157" i="4"/>
  <c r="L157" i="4"/>
  <c r="G157" i="4"/>
  <c r="E156" i="4"/>
  <c r="G156" i="4"/>
  <c r="D156" i="4"/>
  <c r="F156" i="4"/>
  <c r="L156" i="4"/>
  <c r="E155" i="4"/>
  <c r="G155" i="4"/>
  <c r="D155" i="4"/>
  <c r="F155" i="4"/>
  <c r="K155" i="4"/>
  <c r="J155" i="4"/>
  <c r="E154" i="4"/>
  <c r="G154" i="4"/>
  <c r="D154" i="4"/>
  <c r="K154" i="4"/>
  <c r="F154" i="4"/>
  <c r="H154" i="4"/>
  <c r="L154" i="4"/>
  <c r="J154" i="4"/>
  <c r="I154" i="4"/>
  <c r="E153" i="4"/>
  <c r="D153" i="4"/>
  <c r="F153" i="4"/>
  <c r="H153" i="4"/>
  <c r="L153" i="4"/>
  <c r="K153" i="4"/>
  <c r="J153" i="4"/>
  <c r="I153" i="4"/>
  <c r="G153" i="4"/>
  <c r="E152" i="4"/>
  <c r="D152" i="4"/>
  <c r="F152" i="4"/>
  <c r="H152" i="4"/>
  <c r="L152" i="4"/>
  <c r="K152" i="4"/>
  <c r="J152" i="4"/>
  <c r="I152" i="4"/>
  <c r="G152" i="4"/>
  <c r="E151" i="4"/>
  <c r="D151" i="4"/>
  <c r="F151" i="4"/>
  <c r="H151" i="4"/>
  <c r="J151" i="4"/>
  <c r="I151" i="4"/>
  <c r="E150" i="4"/>
  <c r="D150" i="4"/>
  <c r="E149" i="4"/>
  <c r="D149" i="4"/>
  <c r="G149" i="4"/>
  <c r="E148" i="4"/>
  <c r="G148" i="4"/>
  <c r="D148" i="4"/>
  <c r="F148" i="4"/>
  <c r="E147" i="4"/>
  <c r="G147" i="4"/>
  <c r="D147" i="4"/>
  <c r="F147" i="4"/>
  <c r="E146" i="4"/>
  <c r="D146" i="4"/>
  <c r="L146" i="4"/>
  <c r="F146" i="4"/>
  <c r="H146" i="4"/>
  <c r="K146" i="4"/>
  <c r="J146" i="4"/>
  <c r="G146" i="4"/>
  <c r="E145" i="4"/>
  <c r="D145" i="4"/>
  <c r="F145" i="4"/>
  <c r="H145" i="4"/>
  <c r="L145" i="4"/>
  <c r="K145" i="4"/>
  <c r="J145" i="4"/>
  <c r="I145" i="4"/>
  <c r="G145" i="4"/>
  <c r="E144" i="4"/>
  <c r="D144" i="4"/>
  <c r="F144" i="4"/>
  <c r="H144" i="4"/>
  <c r="L144" i="4"/>
  <c r="K144" i="4"/>
  <c r="J144" i="4"/>
  <c r="I144" i="4"/>
  <c r="G144" i="4"/>
  <c r="E143" i="4"/>
  <c r="D143" i="4"/>
  <c r="F143" i="4"/>
  <c r="H143" i="4"/>
  <c r="J143" i="4"/>
  <c r="I143" i="4"/>
  <c r="G143" i="4"/>
  <c r="E142" i="4"/>
  <c r="D142" i="4"/>
  <c r="F142" i="4"/>
  <c r="H142" i="4"/>
  <c r="L142" i="4"/>
  <c r="K142" i="4"/>
  <c r="J142" i="4"/>
  <c r="I142" i="4"/>
  <c r="G142" i="4"/>
  <c r="E141" i="4"/>
  <c r="D141" i="4"/>
  <c r="H141" i="4"/>
  <c r="F141" i="4"/>
  <c r="J141" i="4"/>
  <c r="E140" i="4"/>
  <c r="D140" i="4"/>
  <c r="E139" i="4"/>
  <c r="D139" i="4"/>
  <c r="F139" i="4"/>
  <c r="L139" i="4"/>
  <c r="E138" i="4"/>
  <c r="D138" i="4"/>
  <c r="K138" i="4"/>
  <c r="G138" i="4"/>
  <c r="E137" i="4"/>
  <c r="G137" i="4"/>
  <c r="D137" i="4"/>
  <c r="F137" i="4"/>
  <c r="H137" i="4"/>
  <c r="L137" i="4"/>
  <c r="K137" i="4"/>
  <c r="J137" i="4"/>
  <c r="I137" i="4"/>
  <c r="E136" i="4"/>
  <c r="G136" i="4"/>
  <c r="D136" i="4"/>
  <c r="F136" i="4"/>
  <c r="H136" i="4"/>
  <c r="K136" i="4"/>
  <c r="J136" i="4"/>
  <c r="I136" i="4"/>
  <c r="E135" i="4"/>
  <c r="D135" i="4"/>
  <c r="L135" i="4"/>
  <c r="F135" i="4"/>
  <c r="H135" i="4"/>
  <c r="J135" i="4"/>
  <c r="I135" i="4"/>
  <c r="G135" i="4"/>
  <c r="E134" i="4"/>
  <c r="D134" i="4"/>
  <c r="F134" i="4"/>
  <c r="H134" i="4"/>
  <c r="L134" i="4"/>
  <c r="K134" i="4"/>
  <c r="J134" i="4"/>
  <c r="I134" i="4"/>
  <c r="G134" i="4"/>
  <c r="E133" i="4"/>
  <c r="D133" i="4"/>
  <c r="H133" i="4"/>
  <c r="F133" i="4"/>
  <c r="J133" i="4"/>
  <c r="E132" i="4"/>
  <c r="D132" i="4"/>
  <c r="E131" i="4"/>
  <c r="D131" i="4"/>
  <c r="F131" i="4"/>
  <c r="L131" i="4"/>
  <c r="E130" i="4"/>
  <c r="D130" i="4"/>
  <c r="K130" i="4"/>
  <c r="G130" i="4"/>
  <c r="E129" i="4"/>
  <c r="G129" i="4"/>
  <c r="D129" i="4"/>
  <c r="F129" i="4"/>
  <c r="H129" i="4"/>
  <c r="L129" i="4"/>
  <c r="K129" i="4"/>
  <c r="J129" i="4"/>
  <c r="I129" i="4"/>
  <c r="E128" i="4"/>
  <c r="G128" i="4"/>
  <c r="D128" i="4"/>
  <c r="F128" i="4"/>
  <c r="H128" i="4"/>
  <c r="K128" i="4"/>
  <c r="J128" i="4"/>
  <c r="I128" i="4"/>
  <c r="E127" i="4"/>
  <c r="D127" i="4"/>
  <c r="L127" i="4"/>
  <c r="F127" i="4"/>
  <c r="H127" i="4"/>
  <c r="J127" i="4"/>
  <c r="I127" i="4"/>
  <c r="G127" i="4"/>
  <c r="E126" i="4"/>
  <c r="D126" i="4"/>
  <c r="F126" i="4"/>
  <c r="H126" i="4"/>
  <c r="L126" i="4"/>
  <c r="K126" i="4"/>
  <c r="J126" i="4"/>
  <c r="I126" i="4"/>
  <c r="G126" i="4"/>
  <c r="E125" i="4"/>
  <c r="D125" i="4"/>
  <c r="H125" i="4"/>
  <c r="F125" i="4"/>
  <c r="J125" i="4"/>
  <c r="E124" i="4"/>
  <c r="D124" i="4"/>
  <c r="E123" i="4"/>
  <c r="L123" i="4"/>
  <c r="D123" i="4"/>
  <c r="E122" i="4"/>
  <c r="D122" i="4"/>
  <c r="L122" i="4"/>
  <c r="K122" i="4"/>
  <c r="G122" i="4"/>
  <c r="E121" i="4"/>
  <c r="G121" i="4"/>
  <c r="D121" i="4"/>
  <c r="F121" i="4"/>
  <c r="H121" i="4"/>
  <c r="L121" i="4"/>
  <c r="K121" i="4"/>
  <c r="J121" i="4"/>
  <c r="I121" i="4"/>
  <c r="E120" i="4"/>
  <c r="G120" i="4"/>
  <c r="D120" i="4"/>
  <c r="F120" i="4"/>
  <c r="H120" i="4"/>
  <c r="K120" i="4"/>
  <c r="J120" i="4"/>
  <c r="I120" i="4"/>
  <c r="E119" i="4"/>
  <c r="D119" i="4"/>
  <c r="L119" i="4"/>
  <c r="F119" i="4"/>
  <c r="H119" i="4"/>
  <c r="J119" i="4"/>
  <c r="I119" i="4"/>
  <c r="G119" i="4"/>
  <c r="E118" i="4"/>
  <c r="D118" i="4"/>
  <c r="F118" i="4"/>
  <c r="H118" i="4"/>
  <c r="L118" i="4"/>
  <c r="K118" i="4"/>
  <c r="J118" i="4"/>
  <c r="I118" i="4"/>
  <c r="G118" i="4"/>
  <c r="E117" i="4"/>
  <c r="D117" i="4"/>
  <c r="H117" i="4"/>
  <c r="F117" i="4"/>
  <c r="J117" i="4"/>
  <c r="E116" i="4"/>
  <c r="D116" i="4"/>
  <c r="E115" i="4"/>
  <c r="L115" i="4"/>
  <c r="D115" i="4"/>
  <c r="E114" i="4"/>
  <c r="D114" i="4"/>
  <c r="L114" i="4"/>
  <c r="K114" i="4"/>
  <c r="G114" i="4"/>
  <c r="E113" i="4"/>
  <c r="G113" i="4"/>
  <c r="D113" i="4"/>
  <c r="F113" i="4"/>
  <c r="H113" i="4"/>
  <c r="L113" i="4"/>
  <c r="K113" i="4"/>
  <c r="J113" i="4"/>
  <c r="I113" i="4"/>
  <c r="E112" i="4"/>
  <c r="G112" i="4"/>
  <c r="D112" i="4"/>
  <c r="F112" i="4"/>
  <c r="H112" i="4"/>
  <c r="K112" i="4"/>
  <c r="J112" i="4"/>
  <c r="I112" i="4"/>
  <c r="Q16" i="4"/>
  <c r="Q15" i="4"/>
  <c r="P16" i="4"/>
  <c r="P15" i="4"/>
  <c r="P12" i="4"/>
  <c r="O16" i="4"/>
  <c r="O15" i="4"/>
  <c r="O12" i="4"/>
  <c r="N16" i="4"/>
  <c r="N15" i="4"/>
  <c r="E16" i="4"/>
  <c r="E15" i="4"/>
  <c r="E12" i="4"/>
  <c r="D16" i="4"/>
  <c r="D15" i="4"/>
  <c r="M16" i="4"/>
  <c r="M15" i="4"/>
  <c r="G6" i="4"/>
  <c r="G7" i="4"/>
  <c r="G5" i="4"/>
  <c r="G4" i="4"/>
  <c r="D13" i="3"/>
  <c r="W7" i="3"/>
  <c r="W11" i="3"/>
  <c r="W12" i="3"/>
  <c r="W19" i="3"/>
  <c r="F16" i="3"/>
  <c r="F17" i="3" s="1"/>
  <c r="F40" i="3"/>
  <c r="G40" i="3" s="1"/>
  <c r="K40" i="3" s="1"/>
  <c r="F51" i="3"/>
  <c r="G51" i="3" s="1"/>
  <c r="K51" i="3" s="1"/>
  <c r="E21" i="3"/>
  <c r="F21" i="3"/>
  <c r="G21" i="3" s="1"/>
  <c r="H21" i="3" s="1"/>
  <c r="E22" i="3"/>
  <c r="F22" i="3" s="1"/>
  <c r="G22" i="3" s="1"/>
  <c r="J22" i="3" s="1"/>
  <c r="E23" i="3"/>
  <c r="F23" i="3" s="1"/>
  <c r="E24" i="3"/>
  <c r="F24" i="3" s="1"/>
  <c r="E25" i="3"/>
  <c r="F25" i="3" s="1"/>
  <c r="E26" i="3"/>
  <c r="F26" i="3"/>
  <c r="P26" i="3" s="1"/>
  <c r="E27" i="3"/>
  <c r="F27" i="3" s="1"/>
  <c r="E28" i="3"/>
  <c r="F28" i="3" s="1"/>
  <c r="E29" i="3"/>
  <c r="F29" i="3" s="1"/>
  <c r="G29" i="3" s="1"/>
  <c r="K29" i="3" s="1"/>
  <c r="E30" i="3"/>
  <c r="F30" i="3" s="1"/>
  <c r="G30" i="3" s="1"/>
  <c r="K30" i="3" s="1"/>
  <c r="E31" i="3"/>
  <c r="F31" i="3" s="1"/>
  <c r="E32" i="3"/>
  <c r="F32" i="3" s="1"/>
  <c r="E33" i="3"/>
  <c r="F33" i="3" s="1"/>
  <c r="G33" i="3" s="1"/>
  <c r="K33" i="3" s="1"/>
  <c r="E34" i="3"/>
  <c r="F34" i="3" s="1"/>
  <c r="E35" i="3"/>
  <c r="F35" i="3" s="1"/>
  <c r="E36" i="3"/>
  <c r="F36" i="3" s="1"/>
  <c r="G36" i="3" s="1"/>
  <c r="K36" i="3" s="1"/>
  <c r="E37" i="3"/>
  <c r="F37" i="3" s="1"/>
  <c r="E38" i="3"/>
  <c r="F38" i="3" s="1"/>
  <c r="G38" i="3" s="1"/>
  <c r="K38" i="3" s="1"/>
  <c r="E39" i="3"/>
  <c r="F39" i="3" s="1"/>
  <c r="G39" i="3" s="1"/>
  <c r="K39" i="3" s="1"/>
  <c r="E40" i="3"/>
  <c r="E41" i="3"/>
  <c r="F41" i="3" s="1"/>
  <c r="G41" i="3" s="1"/>
  <c r="K41" i="3" s="1"/>
  <c r="E42" i="3"/>
  <c r="F42" i="3" s="1"/>
  <c r="E43" i="3"/>
  <c r="F43" i="3" s="1"/>
  <c r="G43" i="3" s="1"/>
  <c r="K43" i="3" s="1"/>
  <c r="E44" i="3"/>
  <c r="F44" i="3"/>
  <c r="G44" i="3" s="1"/>
  <c r="K44" i="3" s="1"/>
  <c r="E45" i="3"/>
  <c r="F45" i="3" s="1"/>
  <c r="E46" i="3"/>
  <c r="F46" i="3" s="1"/>
  <c r="G46" i="3" s="1"/>
  <c r="K46" i="3" s="1"/>
  <c r="E47" i="3"/>
  <c r="F47" i="3"/>
  <c r="G47" i="3" s="1"/>
  <c r="K47" i="3" s="1"/>
  <c r="E48" i="3"/>
  <c r="F48" i="3" s="1"/>
  <c r="G48" i="3" s="1"/>
  <c r="K48" i="3" s="1"/>
  <c r="E49" i="3"/>
  <c r="F49" i="3"/>
  <c r="G49" i="3" s="1"/>
  <c r="K49" i="3" s="1"/>
  <c r="E50" i="3"/>
  <c r="F50" i="3" s="1"/>
  <c r="G50" i="3" s="1"/>
  <c r="K50" i="3" s="1"/>
  <c r="E51" i="3"/>
  <c r="E52" i="3"/>
  <c r="F52" i="3"/>
  <c r="G52" i="3" s="1"/>
  <c r="K52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1" i="1"/>
  <c r="R21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24" i="2"/>
  <c r="F39" i="1"/>
  <c r="G39" i="1"/>
  <c r="I39" i="1" s="1"/>
  <c r="F11" i="2"/>
  <c r="G11" i="2"/>
  <c r="E15" i="2"/>
  <c r="C17" i="2"/>
  <c r="E21" i="2"/>
  <c r="F21" i="2" s="1"/>
  <c r="Q21" i="2"/>
  <c r="E22" i="2"/>
  <c r="F22" i="2"/>
  <c r="G22" i="2"/>
  <c r="J22" i="2"/>
  <c r="Q22" i="2"/>
  <c r="E23" i="2"/>
  <c r="F23" i="2" s="1"/>
  <c r="G23" i="2" s="1"/>
  <c r="J23" i="2" s="1"/>
  <c r="Q23" i="2"/>
  <c r="E24" i="2"/>
  <c r="F24" i="2"/>
  <c r="S24" i="2" s="1"/>
  <c r="T24" i="2" s="1"/>
  <c r="Q24" i="2"/>
  <c r="E25" i="2"/>
  <c r="F25" i="2" s="1"/>
  <c r="Q25" i="2"/>
  <c r="E26" i="2"/>
  <c r="F26" i="2" s="1"/>
  <c r="Q26" i="2"/>
  <c r="Q27" i="2"/>
  <c r="E28" i="2"/>
  <c r="F28" i="2" s="1"/>
  <c r="Q28" i="2"/>
  <c r="E29" i="2"/>
  <c r="F29" i="2" s="1"/>
  <c r="Q29" i="2"/>
  <c r="E30" i="2"/>
  <c r="F30" i="2" s="1"/>
  <c r="Q30" i="2"/>
  <c r="E31" i="2"/>
  <c r="F31" i="2"/>
  <c r="G31" i="2" s="1"/>
  <c r="I31" i="2" s="1"/>
  <c r="Q31" i="2"/>
  <c r="E32" i="2"/>
  <c r="F32" i="2"/>
  <c r="S32" i="2" s="1"/>
  <c r="T32" i="2" s="1"/>
  <c r="Q32" i="2"/>
  <c r="E33" i="2"/>
  <c r="F33" i="2" s="1"/>
  <c r="Q33" i="2"/>
  <c r="E34" i="2"/>
  <c r="F34" i="2"/>
  <c r="Q34" i="2"/>
  <c r="E35" i="2"/>
  <c r="F35" i="2" s="1"/>
  <c r="Q35" i="2"/>
  <c r="E36" i="2"/>
  <c r="F36" i="2"/>
  <c r="G36" i="2" s="1"/>
  <c r="I36" i="2" s="1"/>
  <c r="S36" i="2"/>
  <c r="T36" i="2" s="1"/>
  <c r="Q36" i="2"/>
  <c r="E37" i="2"/>
  <c r="F37" i="2" s="1"/>
  <c r="Q37" i="2"/>
  <c r="E38" i="2"/>
  <c r="F38" i="2"/>
  <c r="S38" i="2" s="1"/>
  <c r="T38" i="2" s="1"/>
  <c r="Q38" i="2"/>
  <c r="E39" i="2"/>
  <c r="F39" i="2" s="1"/>
  <c r="Q39" i="2"/>
  <c r="E40" i="2"/>
  <c r="F40" i="2"/>
  <c r="G40" i="2" s="1"/>
  <c r="I40" i="2" s="1"/>
  <c r="Q40" i="2"/>
  <c r="Q41" i="2"/>
  <c r="E42" i="2"/>
  <c r="F42" i="2"/>
  <c r="G42" i="2" s="1"/>
  <c r="I42" i="2" s="1"/>
  <c r="Q42" i="2"/>
  <c r="E43" i="2"/>
  <c r="F43" i="2" s="1"/>
  <c r="Q43" i="2"/>
  <c r="Q44" i="2"/>
  <c r="E45" i="2"/>
  <c r="F45" i="2"/>
  <c r="S45" i="2"/>
  <c r="T45" i="2" s="1"/>
  <c r="Q45" i="2"/>
  <c r="E46" i="2"/>
  <c r="F46" i="2" s="1"/>
  <c r="Q46" i="2"/>
  <c r="E47" i="2"/>
  <c r="F47" i="2"/>
  <c r="S47" i="2"/>
  <c r="T47" i="2"/>
  <c r="Q47" i="2"/>
  <c r="E48" i="2"/>
  <c r="F48" i="2" s="1"/>
  <c r="Q48" i="2"/>
  <c r="E49" i="2"/>
  <c r="F49" i="2"/>
  <c r="G49" i="2" s="1"/>
  <c r="I49" i="2" s="1"/>
  <c r="Q49" i="2"/>
  <c r="Q50" i="2"/>
  <c r="E51" i="2"/>
  <c r="F51" i="2" s="1"/>
  <c r="Q51" i="2"/>
  <c r="E52" i="2"/>
  <c r="F52" i="2" s="1"/>
  <c r="Q52" i="2"/>
  <c r="E22" i="1"/>
  <c r="F22" i="1" s="1"/>
  <c r="G22" i="1" s="1"/>
  <c r="J22" i="1" s="1"/>
  <c r="F11" i="1"/>
  <c r="Q22" i="1"/>
  <c r="Q23" i="1"/>
  <c r="G11" i="1"/>
  <c r="E25" i="1"/>
  <c r="F25" i="1" s="1"/>
  <c r="E24" i="1"/>
  <c r="F24" i="1" s="1"/>
  <c r="E26" i="1"/>
  <c r="F26" i="1" s="1"/>
  <c r="E28" i="1"/>
  <c r="F28" i="1" s="1"/>
  <c r="E30" i="1"/>
  <c r="F30" i="1" s="1"/>
  <c r="E31" i="1"/>
  <c r="F31" i="1"/>
  <c r="S31" i="1" s="1"/>
  <c r="T31" i="1" s="1"/>
  <c r="E32" i="1"/>
  <c r="F32" i="1"/>
  <c r="S32" i="1" s="1"/>
  <c r="T32" i="1" s="1"/>
  <c r="E34" i="1"/>
  <c r="F34" i="1" s="1"/>
  <c r="E36" i="1"/>
  <c r="F36" i="1"/>
  <c r="G36" i="1"/>
  <c r="I36" i="1"/>
  <c r="E38" i="1"/>
  <c r="F38" i="1" s="1"/>
  <c r="E39" i="1"/>
  <c r="E40" i="1"/>
  <c r="F40" i="1"/>
  <c r="S40" i="1"/>
  <c r="T40" i="1"/>
  <c r="E42" i="1"/>
  <c r="F42" i="1" s="1"/>
  <c r="E44" i="1"/>
  <c r="F44" i="1" s="1"/>
  <c r="E46" i="1"/>
  <c r="F46" i="1"/>
  <c r="S46" i="1" s="1"/>
  <c r="T46" i="1" s="1"/>
  <c r="E47" i="1"/>
  <c r="F47" i="1"/>
  <c r="S47" i="1" s="1"/>
  <c r="T47" i="1" s="1"/>
  <c r="E48" i="1"/>
  <c r="F48" i="1" s="1"/>
  <c r="E50" i="1"/>
  <c r="F50" i="1"/>
  <c r="S50" i="1" s="1"/>
  <c r="T50" i="1" s="1"/>
  <c r="E52" i="1"/>
  <c r="F52" i="1"/>
  <c r="G52" i="1" s="1"/>
  <c r="I52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15" i="1"/>
  <c r="C17" i="1"/>
  <c r="Q21" i="1"/>
  <c r="G50" i="1"/>
  <c r="I50" i="1" s="1"/>
  <c r="S42" i="2"/>
  <c r="T42" i="2" s="1"/>
  <c r="G34" i="2"/>
  <c r="I34" i="2"/>
  <c r="S34" i="2"/>
  <c r="T34" i="2" s="1"/>
  <c r="G31" i="1"/>
  <c r="I31" i="1"/>
  <c r="Q12" i="4"/>
  <c r="L133" i="4"/>
  <c r="K133" i="4"/>
  <c r="G133" i="4"/>
  <c r="L125" i="4"/>
  <c r="K125" i="4"/>
  <c r="G125" i="4"/>
  <c r="F166" i="4"/>
  <c r="J166" i="4"/>
  <c r="H166" i="4"/>
  <c r="I166" i="4"/>
  <c r="F140" i="4"/>
  <c r="J140" i="4"/>
  <c r="H140" i="4"/>
  <c r="I140" i="4"/>
  <c r="L256" i="4"/>
  <c r="J256" i="4"/>
  <c r="F256" i="4"/>
  <c r="H256" i="4"/>
  <c r="K256" i="4"/>
  <c r="I256" i="4"/>
  <c r="E45" i="1"/>
  <c r="F45" i="1"/>
  <c r="S45" i="1" s="1"/>
  <c r="T45" i="1" s="1"/>
  <c r="E37" i="1"/>
  <c r="F37" i="1"/>
  <c r="G37" i="1" s="1"/>
  <c r="I37" i="1" s="1"/>
  <c r="E29" i="1"/>
  <c r="F29" i="1" s="1"/>
  <c r="E21" i="1"/>
  <c r="F21" i="1" s="1"/>
  <c r="G40" i="1"/>
  <c r="I40" i="1"/>
  <c r="E50" i="2"/>
  <c r="F50" i="2"/>
  <c r="G47" i="2"/>
  <c r="I47" i="2"/>
  <c r="E44" i="2"/>
  <c r="F44" i="2" s="1"/>
  <c r="E41" i="2"/>
  <c r="F41" i="2"/>
  <c r="G32" i="2"/>
  <c r="I32" i="2"/>
  <c r="E27" i="2"/>
  <c r="F27" i="2" s="1"/>
  <c r="S39" i="1"/>
  <c r="T39" i="1" s="1"/>
  <c r="F116" i="4"/>
  <c r="J116" i="4"/>
  <c r="H116" i="4"/>
  <c r="I116" i="4"/>
  <c r="F132" i="4"/>
  <c r="J132" i="4"/>
  <c r="H132" i="4"/>
  <c r="I132" i="4"/>
  <c r="F124" i="4"/>
  <c r="J124" i="4"/>
  <c r="H124" i="4"/>
  <c r="I124" i="4"/>
  <c r="L198" i="4"/>
  <c r="K198" i="4"/>
  <c r="G198" i="4"/>
  <c r="E51" i="1"/>
  <c r="F51" i="1"/>
  <c r="S51" i="1" s="1"/>
  <c r="T51" i="1" s="1"/>
  <c r="E43" i="1"/>
  <c r="F43" i="1" s="1"/>
  <c r="E35" i="1"/>
  <c r="F35" i="1"/>
  <c r="E27" i="1"/>
  <c r="F27" i="1"/>
  <c r="S27" i="1" s="1"/>
  <c r="T27" i="1" s="1"/>
  <c r="G46" i="1"/>
  <c r="I46" i="1"/>
  <c r="E23" i="1"/>
  <c r="F23" i="1"/>
  <c r="G23" i="1"/>
  <c r="J23" i="1"/>
  <c r="G45" i="2"/>
  <c r="I45" i="2" s="1"/>
  <c r="S36" i="1"/>
  <c r="T36" i="1" s="1"/>
  <c r="D12" i="4"/>
  <c r="E49" i="1"/>
  <c r="F49" i="1" s="1"/>
  <c r="E41" i="1"/>
  <c r="F41" i="1"/>
  <c r="E33" i="1"/>
  <c r="F33" i="1"/>
  <c r="S33" i="1" s="1"/>
  <c r="T33" i="1" s="1"/>
  <c r="L141" i="4"/>
  <c r="K141" i="4"/>
  <c r="G141" i="4"/>
  <c r="F130" i="4"/>
  <c r="J130" i="4"/>
  <c r="H130" i="4"/>
  <c r="I130" i="4"/>
  <c r="L130" i="4"/>
  <c r="F138" i="4"/>
  <c r="J138" i="4"/>
  <c r="H138" i="4"/>
  <c r="I138" i="4"/>
  <c r="L138" i="4"/>
  <c r="F149" i="4"/>
  <c r="J149" i="4"/>
  <c r="H149" i="4"/>
  <c r="I149" i="4"/>
  <c r="L149" i="4"/>
  <c r="F174" i="4"/>
  <c r="J174" i="4"/>
  <c r="H174" i="4"/>
  <c r="I174" i="4"/>
  <c r="L116" i="4"/>
  <c r="K116" i="4"/>
  <c r="G116" i="4"/>
  <c r="L117" i="4"/>
  <c r="K117" i="4"/>
  <c r="L124" i="4"/>
  <c r="L132" i="4"/>
  <c r="L140" i="4"/>
  <c r="F150" i="4"/>
  <c r="J150" i="4"/>
  <c r="H150" i="4"/>
  <c r="I150" i="4"/>
  <c r="J179" i="4"/>
  <c r="F179" i="4"/>
  <c r="I179" i="4"/>
  <c r="H179" i="4"/>
  <c r="K179" i="4"/>
  <c r="G117" i="4"/>
  <c r="W6" i="3"/>
  <c r="W14" i="3"/>
  <c r="M12" i="4"/>
  <c r="F115" i="4"/>
  <c r="J115" i="4"/>
  <c r="H115" i="4"/>
  <c r="I115" i="4"/>
  <c r="F123" i="4"/>
  <c r="J123" i="4"/>
  <c r="H123" i="4"/>
  <c r="I123" i="4"/>
  <c r="L159" i="4"/>
  <c r="K159" i="4"/>
  <c r="G159" i="4"/>
  <c r="N12" i="4"/>
  <c r="K115" i="4"/>
  <c r="G115" i="4"/>
  <c r="K123" i="4"/>
  <c r="G123" i="4"/>
  <c r="W2" i="3"/>
  <c r="F114" i="4"/>
  <c r="J114" i="4"/>
  <c r="H114" i="4"/>
  <c r="I114" i="4"/>
  <c r="F122" i="4"/>
  <c r="J122" i="4"/>
  <c r="H122" i="4"/>
  <c r="I122" i="4"/>
  <c r="K131" i="4"/>
  <c r="G131" i="4"/>
  <c r="K139" i="4"/>
  <c r="G139" i="4"/>
  <c r="L158" i="4"/>
  <c r="K158" i="4"/>
  <c r="G158" i="4"/>
  <c r="L143" i="4"/>
  <c r="K143" i="4"/>
  <c r="L150" i="4"/>
  <c r="K150" i="4"/>
  <c r="L151" i="4"/>
  <c r="K151" i="4"/>
  <c r="G151" i="4"/>
  <c r="F158" i="4"/>
  <c r="J158" i="4"/>
  <c r="H158" i="4"/>
  <c r="I158" i="4"/>
  <c r="F197" i="4"/>
  <c r="J197" i="4"/>
  <c r="H197" i="4"/>
  <c r="I197" i="4"/>
  <c r="F254" i="4"/>
  <c r="I254" i="4"/>
  <c r="H254" i="4"/>
  <c r="K254" i="4"/>
  <c r="J254" i="4"/>
  <c r="L197" i="4"/>
  <c r="G197" i="4"/>
  <c r="K197" i="4"/>
  <c r="L214" i="4"/>
  <c r="G214" i="4"/>
  <c r="K214" i="4"/>
  <c r="L112" i="4"/>
  <c r="I117" i="4"/>
  <c r="K119" i="4"/>
  <c r="L120" i="4"/>
  <c r="G124" i="4"/>
  <c r="I125" i="4"/>
  <c r="K127" i="4"/>
  <c r="L128" i="4"/>
  <c r="G132" i="4"/>
  <c r="I133" i="4"/>
  <c r="K135" i="4"/>
  <c r="L136" i="4"/>
  <c r="G140" i="4"/>
  <c r="I141" i="4"/>
  <c r="I146" i="4"/>
  <c r="F157" i="4"/>
  <c r="J157" i="4"/>
  <c r="H157" i="4"/>
  <c r="I157" i="4"/>
  <c r="L166" i="4"/>
  <c r="K166" i="4"/>
  <c r="L167" i="4"/>
  <c r="K167" i="4"/>
  <c r="G167" i="4"/>
  <c r="L174" i="4"/>
  <c r="K174" i="4"/>
  <c r="L175" i="4"/>
  <c r="K175" i="4"/>
  <c r="G175" i="4"/>
  <c r="K190" i="4"/>
  <c r="G190" i="4"/>
  <c r="L190" i="4"/>
  <c r="H147" i="4"/>
  <c r="I147" i="4"/>
  <c r="G150" i="4"/>
  <c r="F165" i="4"/>
  <c r="J165" i="4"/>
  <c r="H165" i="4"/>
  <c r="I165" i="4"/>
  <c r="I131" i="4"/>
  <c r="H131" i="4"/>
  <c r="I139" i="4"/>
  <c r="H139" i="4"/>
  <c r="H155" i="4"/>
  <c r="I155" i="4"/>
  <c r="F173" i="4"/>
  <c r="J173" i="4"/>
  <c r="H173" i="4"/>
  <c r="I173" i="4"/>
  <c r="K124" i="4"/>
  <c r="J131" i="4"/>
  <c r="K132" i="4"/>
  <c r="J139" i="4"/>
  <c r="K140" i="4"/>
  <c r="J147" i="4"/>
  <c r="K148" i="4"/>
  <c r="H163" i="4"/>
  <c r="I163" i="4"/>
  <c r="G166" i="4"/>
  <c r="K147" i="4"/>
  <c r="L148" i="4"/>
  <c r="K156" i="4"/>
  <c r="H171" i="4"/>
  <c r="I171" i="4"/>
  <c r="K196" i="4"/>
  <c r="H196" i="4"/>
  <c r="I196" i="4"/>
  <c r="F196" i="4"/>
  <c r="L196" i="4"/>
  <c r="J196" i="4"/>
  <c r="L147" i="4"/>
  <c r="L155" i="4"/>
  <c r="L163" i="4"/>
  <c r="L171" i="4"/>
  <c r="K180" i="4"/>
  <c r="H180" i="4"/>
  <c r="I180" i="4"/>
  <c r="F181" i="4"/>
  <c r="J181" i="4"/>
  <c r="K192" i="4"/>
  <c r="L193" i="4"/>
  <c r="K193" i="4"/>
  <c r="G210" i="4"/>
  <c r="L210" i="4"/>
  <c r="F212" i="4"/>
  <c r="J212" i="4"/>
  <c r="H212" i="4"/>
  <c r="I212" i="4"/>
  <c r="L232" i="4"/>
  <c r="F232" i="4"/>
  <c r="H232" i="4"/>
  <c r="K232" i="4"/>
  <c r="J232" i="4"/>
  <c r="F236" i="4"/>
  <c r="J236" i="4"/>
  <c r="G242" i="4"/>
  <c r="L242" i="4"/>
  <c r="K242" i="4"/>
  <c r="G258" i="4"/>
  <c r="K258" i="4"/>
  <c r="K317" i="4"/>
  <c r="G317" i="4"/>
  <c r="L317" i="4"/>
  <c r="L181" i="4"/>
  <c r="G181" i="4"/>
  <c r="F183" i="4"/>
  <c r="J183" i="4"/>
  <c r="H183" i="4"/>
  <c r="I183" i="4"/>
  <c r="G240" i="4"/>
  <c r="L240" i="4"/>
  <c r="K240" i="4"/>
  <c r="K182" i="4"/>
  <c r="G182" i="4"/>
  <c r="L183" i="4"/>
  <c r="K186" i="4"/>
  <c r="F205" i="4"/>
  <c r="J205" i="4"/>
  <c r="H219" i="4"/>
  <c r="I219" i="4"/>
  <c r="F219" i="4"/>
  <c r="J219" i="4"/>
  <c r="L310" i="4"/>
  <c r="K310" i="4"/>
  <c r="G310" i="4"/>
  <c r="K181" i="4"/>
  <c r="J193" i="4"/>
  <c r="L205" i="4"/>
  <c r="K205" i="4"/>
  <c r="G205" i="4"/>
  <c r="L206" i="4"/>
  <c r="K206" i="4"/>
  <c r="G206" i="4"/>
  <c r="I209" i="4"/>
  <c r="K210" i="4"/>
  <c r="L249" i="4"/>
  <c r="K249" i="4"/>
  <c r="G249" i="4"/>
  <c r="F300" i="4"/>
  <c r="J300" i="4"/>
  <c r="H300" i="4"/>
  <c r="I300" i="4"/>
  <c r="L300" i="4"/>
  <c r="K300" i="4"/>
  <c r="I148" i="4"/>
  <c r="H148" i="4"/>
  <c r="I156" i="4"/>
  <c r="H156" i="4"/>
  <c r="I164" i="4"/>
  <c r="H164" i="4"/>
  <c r="I172" i="4"/>
  <c r="H172" i="4"/>
  <c r="L182" i="4"/>
  <c r="K183" i="4"/>
  <c r="K188" i="4"/>
  <c r="H188" i="4"/>
  <c r="I188" i="4"/>
  <c r="F189" i="4"/>
  <c r="J189" i="4"/>
  <c r="G202" i="4"/>
  <c r="L202" i="4"/>
  <c r="F204" i="4"/>
  <c r="J204" i="4"/>
  <c r="H204" i="4"/>
  <c r="I204" i="4"/>
  <c r="L212" i="4"/>
  <c r="L224" i="4"/>
  <c r="K224" i="4"/>
  <c r="J224" i="4"/>
  <c r="F224" i="4"/>
  <c r="H241" i="4"/>
  <c r="I241" i="4"/>
  <c r="K241" i="4"/>
  <c r="F241" i="4"/>
  <c r="J241" i="4"/>
  <c r="J148" i="4"/>
  <c r="K149" i="4"/>
  <c r="J156" i="4"/>
  <c r="K157" i="4"/>
  <c r="J164" i="4"/>
  <c r="K165" i="4"/>
  <c r="J172" i="4"/>
  <c r="K173" i="4"/>
  <c r="K184" i="4"/>
  <c r="L185" i="4"/>
  <c r="K185" i="4"/>
  <c r="L189" i="4"/>
  <c r="G189" i="4"/>
  <c r="L191" i="4"/>
  <c r="F191" i="4"/>
  <c r="J191" i="4"/>
  <c r="H191" i="4"/>
  <c r="I191" i="4"/>
  <c r="K194" i="4"/>
  <c r="F214" i="4"/>
  <c r="J214" i="4"/>
  <c r="H214" i="4"/>
  <c r="I232" i="4"/>
  <c r="F248" i="4"/>
  <c r="I248" i="4"/>
  <c r="H248" i="4"/>
  <c r="K248" i="4"/>
  <c r="L248" i="4"/>
  <c r="L258" i="4"/>
  <c r="I199" i="4"/>
  <c r="H199" i="4"/>
  <c r="J200" i="4"/>
  <c r="K201" i="4"/>
  <c r="I207" i="4"/>
  <c r="H207" i="4"/>
  <c r="J208" i="4"/>
  <c r="K209" i="4"/>
  <c r="K219" i="4"/>
  <c r="F220" i="4"/>
  <c r="J220" i="4"/>
  <c r="K223" i="4"/>
  <c r="K229" i="4"/>
  <c r="F234" i="4"/>
  <c r="J234" i="4"/>
  <c r="H234" i="4"/>
  <c r="I234" i="4"/>
  <c r="F235" i="4"/>
  <c r="J235" i="4"/>
  <c r="H235" i="4"/>
  <c r="I235" i="4"/>
  <c r="L236" i="4"/>
  <c r="K236" i="4"/>
  <c r="G236" i="4"/>
  <c r="L238" i="4"/>
  <c r="L244" i="4"/>
  <c r="K244" i="4"/>
  <c r="I250" i="4"/>
  <c r="J255" i="4"/>
  <c r="F255" i="4"/>
  <c r="I255" i="4"/>
  <c r="K267" i="4"/>
  <c r="G267" i="4"/>
  <c r="H277" i="4"/>
  <c r="I277" i="4"/>
  <c r="F277" i="4"/>
  <c r="H285" i="4"/>
  <c r="I285" i="4"/>
  <c r="F285" i="4"/>
  <c r="J285" i="4"/>
  <c r="J199" i="4"/>
  <c r="F199" i="4"/>
  <c r="K200" i="4"/>
  <c r="L201" i="4"/>
  <c r="J207" i="4"/>
  <c r="F207" i="4"/>
  <c r="K208" i="4"/>
  <c r="L209" i="4"/>
  <c r="F213" i="4"/>
  <c r="L219" i="4"/>
  <c r="I220" i="4"/>
  <c r="L220" i="4"/>
  <c r="G220" i="4"/>
  <c r="L223" i="4"/>
  <c r="F226" i="4"/>
  <c r="J226" i="4"/>
  <c r="F230" i="4"/>
  <c r="J230" i="4"/>
  <c r="K235" i="4"/>
  <c r="H238" i="4"/>
  <c r="K255" i="4"/>
  <c r="L270" i="4"/>
  <c r="K270" i="4"/>
  <c r="F270" i="4"/>
  <c r="J270" i="4"/>
  <c r="I270" i="4"/>
  <c r="H270" i="4"/>
  <c r="K215" i="4"/>
  <c r="K221" i="4"/>
  <c r="H227" i="4"/>
  <c r="I227" i="4"/>
  <c r="G245" i="4"/>
  <c r="K251" i="4"/>
  <c r="G251" i="4"/>
  <c r="L251" i="4"/>
  <c r="H257" i="4"/>
  <c r="I257" i="4"/>
  <c r="J257" i="4"/>
  <c r="F257" i="4"/>
  <c r="L257" i="4"/>
  <c r="K213" i="4"/>
  <c r="F222" i="4"/>
  <c r="J222" i="4"/>
  <c r="K227" i="4"/>
  <c r="F228" i="4"/>
  <c r="J228" i="4"/>
  <c r="F250" i="4"/>
  <c r="J250" i="4"/>
  <c r="H250" i="4"/>
  <c r="I202" i="4"/>
  <c r="J203" i="4"/>
  <c r="K204" i="4"/>
  <c r="I210" i="4"/>
  <c r="J211" i="4"/>
  <c r="K212" i="4"/>
  <c r="F218" i="4"/>
  <c r="J218" i="4"/>
  <c r="I222" i="4"/>
  <c r="L222" i="4"/>
  <c r="L227" i="4"/>
  <c r="I228" i="4"/>
  <c r="L228" i="4"/>
  <c r="G228" i="4"/>
  <c r="K231" i="4"/>
  <c r="F239" i="4"/>
  <c r="I239" i="4"/>
  <c r="H239" i="4"/>
  <c r="F242" i="4"/>
  <c r="J242" i="4"/>
  <c r="I242" i="4"/>
  <c r="H242" i="4"/>
  <c r="K250" i="4"/>
  <c r="L255" i="4"/>
  <c r="F260" i="4"/>
  <c r="J260" i="4"/>
  <c r="H293" i="4"/>
  <c r="I293" i="4"/>
  <c r="J293" i="4"/>
  <c r="L303" i="4"/>
  <c r="K303" i="4"/>
  <c r="G303" i="4"/>
  <c r="F317" i="4"/>
  <c r="J317" i="4"/>
  <c r="H317" i="4"/>
  <c r="I317" i="4"/>
  <c r="I221" i="4"/>
  <c r="H243" i="4"/>
  <c r="H252" i="4"/>
  <c r="F258" i="4"/>
  <c r="J258" i="4"/>
  <c r="K269" i="4"/>
  <c r="K277" i="4"/>
  <c r="G277" i="4"/>
  <c r="L277" i="4"/>
  <c r="K285" i="4"/>
  <c r="G285" i="4"/>
  <c r="L285" i="4"/>
  <c r="F301" i="4"/>
  <c r="J301" i="4"/>
  <c r="H301" i="4"/>
  <c r="I301" i="4"/>
  <c r="F321" i="4"/>
  <c r="J321" i="4"/>
  <c r="H321" i="4"/>
  <c r="I321" i="4"/>
  <c r="F292" i="4"/>
  <c r="J292" i="4"/>
  <c r="H292" i="4"/>
  <c r="L292" i="4"/>
  <c r="K292" i="4"/>
  <c r="I292" i="4"/>
  <c r="F286" i="4"/>
  <c r="J286" i="4"/>
  <c r="H286" i="4"/>
  <c r="I286" i="4"/>
  <c r="F294" i="4"/>
  <c r="J294" i="4"/>
  <c r="H294" i="4"/>
  <c r="I294" i="4"/>
  <c r="H251" i="4"/>
  <c r="G257" i="4"/>
  <c r="H259" i="4"/>
  <c r="I259" i="4"/>
  <c r="K261" i="4"/>
  <c r="F268" i="4"/>
  <c r="J268" i="4"/>
  <c r="H268" i="4"/>
  <c r="I268" i="4"/>
  <c r="F276" i="4"/>
  <c r="J276" i="4"/>
  <c r="H276" i="4"/>
  <c r="L276" i="4"/>
  <c r="F284" i="4"/>
  <c r="J284" i="4"/>
  <c r="L284" i="4"/>
  <c r="K284" i="4"/>
  <c r="L286" i="4"/>
  <c r="G286" i="4"/>
  <c r="K286" i="4"/>
  <c r="L294" i="4"/>
  <c r="G294" i="4"/>
  <c r="K294" i="4"/>
  <c r="I233" i="4"/>
  <c r="K243" i="4"/>
  <c r="H249" i="4"/>
  <c r="I249" i="4"/>
  <c r="I251" i="4"/>
  <c r="L252" i="4"/>
  <c r="L259" i="4"/>
  <c r="K259" i="4"/>
  <c r="H260" i="4"/>
  <c r="L262" i="4"/>
  <c r="K262" i="4"/>
  <c r="F266" i="4"/>
  <c r="J266" i="4"/>
  <c r="H267" i="4"/>
  <c r="I267" i="4"/>
  <c r="L268" i="4"/>
  <c r="G268" i="4"/>
  <c r="K273" i="4"/>
  <c r="L273" i="4"/>
  <c r="L278" i="4"/>
  <c r="G278" i="4"/>
  <c r="L289" i="4"/>
  <c r="K289" i="4"/>
  <c r="F293" i="4"/>
  <c r="K295" i="4"/>
  <c r="G295" i="4"/>
  <c r="F310" i="4"/>
  <c r="J310" i="4"/>
  <c r="H310" i="4"/>
  <c r="I310" i="4"/>
  <c r="G327" i="4"/>
  <c r="L327" i="4"/>
  <c r="K327" i="4"/>
  <c r="F316" i="4"/>
  <c r="J316" i="4"/>
  <c r="H316" i="4"/>
  <c r="I316" i="4"/>
  <c r="G321" i="4"/>
  <c r="L280" i="4"/>
  <c r="K280" i="4"/>
  <c r="F280" i="4"/>
  <c r="J280" i="4"/>
  <c r="K293" i="4"/>
  <c r="G293" i="4"/>
  <c r="F302" i="4"/>
  <c r="J302" i="4"/>
  <c r="H302" i="4"/>
  <c r="I302" i="4"/>
  <c r="F309" i="4"/>
  <c r="J309" i="4"/>
  <c r="H309" i="4"/>
  <c r="I309" i="4"/>
  <c r="L311" i="4"/>
  <c r="K311" i="4"/>
  <c r="G319" i="4"/>
  <c r="K328" i="4"/>
  <c r="F328" i="4"/>
  <c r="J328" i="4"/>
  <c r="H328" i="4"/>
  <c r="I328" i="4"/>
  <c r="L328" i="4"/>
  <c r="L337" i="4"/>
  <c r="K337" i="4"/>
  <c r="F337" i="4"/>
  <c r="J337" i="4"/>
  <c r="I337" i="4"/>
  <c r="K279" i="4"/>
  <c r="K288" i="4"/>
  <c r="F288" i="4"/>
  <c r="J288" i="4"/>
  <c r="L302" i="4"/>
  <c r="K302" i="4"/>
  <c r="G302" i="4"/>
  <c r="K309" i="4"/>
  <c r="G309" i="4"/>
  <c r="L281" i="4"/>
  <c r="K281" i="4"/>
  <c r="K287" i="4"/>
  <c r="L288" i="4"/>
  <c r="L293" i="4"/>
  <c r="K296" i="4"/>
  <c r="F296" i="4"/>
  <c r="J296" i="4"/>
  <c r="F308" i="4"/>
  <c r="J308" i="4"/>
  <c r="H308" i="4"/>
  <c r="I308" i="4"/>
  <c r="K316" i="4"/>
  <c r="K319" i="4"/>
  <c r="G330" i="4"/>
  <c r="L330" i="4"/>
  <c r="K330" i="4"/>
  <c r="L316" i="4"/>
  <c r="L319" i="4"/>
  <c r="K321" i="4"/>
  <c r="L323" i="4"/>
  <c r="G323" i="4"/>
  <c r="F329" i="4"/>
  <c r="J329" i="4"/>
  <c r="I329" i="4"/>
  <c r="K336" i="4"/>
  <c r="F336" i="4"/>
  <c r="J336" i="4"/>
  <c r="H336" i="4"/>
  <c r="I336" i="4"/>
  <c r="L336" i="4"/>
  <c r="I265" i="4"/>
  <c r="F272" i="4"/>
  <c r="J272" i="4"/>
  <c r="F278" i="4"/>
  <c r="J278" i="4"/>
  <c r="H278" i="4"/>
  <c r="I278" i="4"/>
  <c r="I288" i="4"/>
  <c r="L297" i="4"/>
  <c r="K297" i="4"/>
  <c r="K301" i="4"/>
  <c r="G301" i="4"/>
  <c r="L309" i="4"/>
  <c r="L321" i="4"/>
  <c r="L329" i="4"/>
  <c r="K329" i="4"/>
  <c r="G329" i="4"/>
  <c r="J304" i="4"/>
  <c r="F304" i="4"/>
  <c r="K305" i="4"/>
  <c r="J312" i="4"/>
  <c r="F312" i="4"/>
  <c r="K313" i="4"/>
  <c r="G318" i="4"/>
  <c r="I322" i="4"/>
  <c r="H333" i="4"/>
  <c r="C12" i="4"/>
  <c r="I12" i="4"/>
  <c r="F333" i="4"/>
  <c r="H320" i="4"/>
  <c r="I320" i="4"/>
  <c r="G322" i="4"/>
  <c r="K322" i="4"/>
  <c r="H326" i="4"/>
  <c r="I326" i="4"/>
  <c r="L326" i="4"/>
  <c r="G326" i="4"/>
  <c r="H334" i="4"/>
  <c r="I334" i="4"/>
  <c r="H12" i="4"/>
  <c r="I283" i="4"/>
  <c r="I291" i="4"/>
  <c r="I299" i="4"/>
  <c r="I307" i="4"/>
  <c r="I315" i="4"/>
  <c r="H323" i="4"/>
  <c r="I323" i="4"/>
  <c r="I333" i="4"/>
  <c r="L334" i="4"/>
  <c r="G334" i="4"/>
  <c r="L12" i="4"/>
  <c r="P44" i="3"/>
  <c r="P52" i="3"/>
  <c r="F21" i="4"/>
  <c r="P21" i="3"/>
  <c r="P49" i="3"/>
  <c r="K21" i="4"/>
  <c r="H21" i="4"/>
  <c r="K12" i="4"/>
  <c r="G21" i="4"/>
  <c r="J324" i="4"/>
  <c r="I331" i="4"/>
  <c r="J332" i="4"/>
  <c r="J12" i="4"/>
  <c r="P47" i="3"/>
  <c r="G33" i="1"/>
  <c r="I33" i="1"/>
  <c r="S35" i="1"/>
  <c r="T35" i="1" s="1"/>
  <c r="G35" i="1"/>
  <c r="I35" i="1"/>
  <c r="G27" i="1"/>
  <c r="I27" i="1"/>
  <c r="S41" i="1"/>
  <c r="T41" i="1" s="1"/>
  <c r="G41" i="1"/>
  <c r="I41" i="1"/>
  <c r="S41" i="2"/>
  <c r="T41" i="2"/>
  <c r="G41" i="2"/>
  <c r="I41" i="2"/>
  <c r="S50" i="2"/>
  <c r="T50" i="2"/>
  <c r="G50" i="2"/>
  <c r="I50" i="2" s="1"/>
  <c r="G53" i="1"/>
  <c r="I53" i="1" s="1"/>
  <c r="S53" i="1"/>
  <c r="T53" i="1"/>
  <c r="G69" i="3" l="1"/>
  <c r="K69" i="3" s="1"/>
  <c r="P69" i="3"/>
  <c r="S69" i="3" s="1"/>
  <c r="U69" i="3" s="1"/>
  <c r="G68" i="3"/>
  <c r="K68" i="3" s="1"/>
  <c r="P68" i="3"/>
  <c r="S68" i="3" s="1"/>
  <c r="U68" i="3" s="1"/>
  <c r="G32" i="3"/>
  <c r="K32" i="3" s="1"/>
  <c r="P32" i="3"/>
  <c r="S32" i="3" s="1"/>
  <c r="U32" i="3" s="1"/>
  <c r="P25" i="3"/>
  <c r="S25" i="3" s="1"/>
  <c r="U25" i="3" s="1"/>
  <c r="G25" i="3"/>
  <c r="K25" i="3" s="1"/>
  <c r="G66" i="3"/>
  <c r="P66" i="3"/>
  <c r="G45" i="3"/>
  <c r="K45" i="3" s="1"/>
  <c r="P45" i="3"/>
  <c r="P23" i="3"/>
  <c r="G23" i="3"/>
  <c r="J23" i="3" s="1"/>
  <c r="P53" i="3"/>
  <c r="S53" i="3" s="1"/>
  <c r="U53" i="3" s="1"/>
  <c r="G53" i="3"/>
  <c r="K53" i="3" s="1"/>
  <c r="G24" i="3"/>
  <c r="K24" i="3" s="1"/>
  <c r="P24" i="3"/>
  <c r="P37" i="3"/>
  <c r="S37" i="3" s="1"/>
  <c r="U37" i="3" s="1"/>
  <c r="G37" i="3"/>
  <c r="K37" i="3" s="1"/>
  <c r="G28" i="3"/>
  <c r="K28" i="3" s="1"/>
  <c r="P28" i="3"/>
  <c r="S28" i="3" s="1"/>
  <c r="U28" i="3" s="1"/>
  <c r="G54" i="3"/>
  <c r="K54" i="3" s="1"/>
  <c r="P54" i="3"/>
  <c r="P35" i="3"/>
  <c r="S35" i="3" s="1"/>
  <c r="U35" i="3" s="1"/>
  <c r="G35" i="3"/>
  <c r="K35" i="3" s="1"/>
  <c r="G27" i="3"/>
  <c r="K27" i="3" s="1"/>
  <c r="P27" i="3"/>
  <c r="P42" i="3"/>
  <c r="G42" i="3"/>
  <c r="K42" i="3" s="1"/>
  <c r="P34" i="3"/>
  <c r="G34" i="3"/>
  <c r="K34" i="3" s="1"/>
  <c r="P31" i="3"/>
  <c r="G31" i="3"/>
  <c r="K31" i="3" s="1"/>
  <c r="S44" i="3"/>
  <c r="U44" i="3" s="1"/>
  <c r="G26" i="3"/>
  <c r="K26" i="3" s="1"/>
  <c r="S49" i="3"/>
  <c r="U49" i="3" s="1"/>
  <c r="S47" i="3"/>
  <c r="U47" i="3" s="1"/>
  <c r="S52" i="3"/>
  <c r="U52" i="3" s="1"/>
  <c r="S21" i="3"/>
  <c r="U21" i="3" s="1"/>
  <c r="S69" i="2"/>
  <c r="T69" i="2" s="1"/>
  <c r="G69" i="2"/>
  <c r="L69" i="2" s="1"/>
  <c r="G68" i="2"/>
  <c r="L68" i="2" s="1"/>
  <c r="S68" i="2"/>
  <c r="T68" i="2" s="1"/>
  <c r="S59" i="2"/>
  <c r="G59" i="2"/>
  <c r="K59" i="2" s="1"/>
  <c r="S27" i="2"/>
  <c r="T27" i="2" s="1"/>
  <c r="G27" i="2"/>
  <c r="I27" i="2" s="1"/>
  <c r="S29" i="2"/>
  <c r="T29" i="2" s="1"/>
  <c r="G29" i="2"/>
  <c r="I29" i="2" s="1"/>
  <c r="G37" i="2"/>
  <c r="I37" i="2" s="1"/>
  <c r="S37" i="2"/>
  <c r="T37" i="2" s="1"/>
  <c r="S21" i="2"/>
  <c r="T21" i="2" s="1"/>
  <c r="G21" i="2"/>
  <c r="H21" i="2" s="1"/>
  <c r="S53" i="2"/>
  <c r="T53" i="2" s="1"/>
  <c r="G53" i="2"/>
  <c r="I53" i="2" s="1"/>
  <c r="S35" i="2"/>
  <c r="T35" i="2" s="1"/>
  <c r="G35" i="2"/>
  <c r="I35" i="2" s="1"/>
  <c r="G51" i="2"/>
  <c r="I51" i="2" s="1"/>
  <c r="S51" i="2"/>
  <c r="T51" i="2" s="1"/>
  <c r="G28" i="2"/>
  <c r="I28" i="2" s="1"/>
  <c r="S28" i="2"/>
  <c r="T28" i="2" s="1"/>
  <c r="S43" i="2"/>
  <c r="T43" i="2" s="1"/>
  <c r="G43" i="2"/>
  <c r="I43" i="2" s="1"/>
  <c r="G26" i="2"/>
  <c r="I26" i="2" s="1"/>
  <c r="S26" i="2"/>
  <c r="T26" i="2" s="1"/>
  <c r="S46" i="2"/>
  <c r="T46" i="2" s="1"/>
  <c r="G46" i="2"/>
  <c r="I46" i="2" s="1"/>
  <c r="S39" i="2"/>
  <c r="T39" i="2" s="1"/>
  <c r="G39" i="2"/>
  <c r="I39" i="2" s="1"/>
  <c r="S33" i="2"/>
  <c r="T33" i="2" s="1"/>
  <c r="G33" i="2"/>
  <c r="I33" i="2" s="1"/>
  <c r="G30" i="2"/>
  <c r="I30" i="2" s="1"/>
  <c r="S30" i="2"/>
  <c r="T30" i="2" s="1"/>
  <c r="S44" i="2"/>
  <c r="T44" i="2" s="1"/>
  <c r="G44" i="2"/>
  <c r="I44" i="2" s="1"/>
  <c r="G52" i="2"/>
  <c r="I52" i="2" s="1"/>
  <c r="S52" i="2"/>
  <c r="T52" i="2" s="1"/>
  <c r="G48" i="2"/>
  <c r="I48" i="2" s="1"/>
  <c r="S48" i="2"/>
  <c r="T48" i="2" s="1"/>
  <c r="G25" i="2"/>
  <c r="I25" i="2" s="1"/>
  <c r="S25" i="2"/>
  <c r="T25" i="2" s="1"/>
  <c r="S49" i="2"/>
  <c r="T49" i="2" s="1"/>
  <c r="S40" i="2"/>
  <c r="T40" i="2" s="1"/>
  <c r="S31" i="2"/>
  <c r="T31" i="2" s="1"/>
  <c r="G24" i="2"/>
  <c r="I24" i="2" s="1"/>
  <c r="S54" i="2"/>
  <c r="T54" i="2" s="1"/>
  <c r="G38" i="2"/>
  <c r="I38" i="2" s="1"/>
  <c r="G24" i="1"/>
  <c r="I24" i="1" s="1"/>
  <c r="S24" i="1"/>
  <c r="T24" i="1" s="1"/>
  <c r="G54" i="1"/>
  <c r="K54" i="1" s="1"/>
  <c r="S54" i="1"/>
  <c r="T54" i="1" s="1"/>
  <c r="S38" i="1"/>
  <c r="T38" i="1" s="1"/>
  <c r="G38" i="1"/>
  <c r="I38" i="1" s="1"/>
  <c r="S29" i="1"/>
  <c r="T29" i="1" s="1"/>
  <c r="G29" i="1"/>
  <c r="I29" i="1" s="1"/>
  <c r="S44" i="1"/>
  <c r="T44" i="1" s="1"/>
  <c r="G44" i="1"/>
  <c r="I44" i="1" s="1"/>
  <c r="S42" i="1"/>
  <c r="T42" i="1" s="1"/>
  <c r="G42" i="1"/>
  <c r="I42" i="1" s="1"/>
  <c r="G30" i="1"/>
  <c r="I30" i="1" s="1"/>
  <c r="S30" i="1"/>
  <c r="T30" i="1" s="1"/>
  <c r="S21" i="1"/>
  <c r="T21" i="1" s="1"/>
  <c r="T17" i="1" s="1"/>
  <c r="G21" i="1"/>
  <c r="H21" i="1" s="1"/>
  <c r="G43" i="1"/>
  <c r="I43" i="1" s="1"/>
  <c r="S43" i="1"/>
  <c r="T43" i="1" s="1"/>
  <c r="S28" i="1"/>
  <c r="T28" i="1" s="1"/>
  <c r="G28" i="1"/>
  <c r="I28" i="1" s="1"/>
  <c r="S48" i="1"/>
  <c r="T48" i="1" s="1"/>
  <c r="G48" i="1"/>
  <c r="I48" i="1" s="1"/>
  <c r="G26" i="1"/>
  <c r="I26" i="1" s="1"/>
  <c r="S26" i="1"/>
  <c r="T26" i="1" s="1"/>
  <c r="S34" i="1"/>
  <c r="T34" i="1" s="1"/>
  <c r="G34" i="1"/>
  <c r="I34" i="1" s="1"/>
  <c r="S49" i="1"/>
  <c r="T49" i="1" s="1"/>
  <c r="G49" i="1"/>
  <c r="I49" i="1" s="1"/>
  <c r="S25" i="1"/>
  <c r="T25" i="1" s="1"/>
  <c r="G25" i="1"/>
  <c r="I25" i="1" s="1"/>
  <c r="G47" i="1"/>
  <c r="I47" i="1" s="1"/>
  <c r="S37" i="1"/>
  <c r="T37" i="1" s="1"/>
  <c r="G45" i="1"/>
  <c r="I45" i="1" s="1"/>
  <c r="G51" i="1"/>
  <c r="I51" i="1" s="1"/>
  <c r="S52" i="1"/>
  <c r="T52" i="1" s="1"/>
  <c r="G32" i="1"/>
  <c r="I32" i="1" s="1"/>
  <c r="P51" i="3"/>
  <c r="S51" i="3" s="1"/>
  <c r="U51" i="3" s="1"/>
  <c r="P56" i="3"/>
  <c r="P58" i="3"/>
  <c r="P64" i="3"/>
  <c r="S64" i="3" s="1"/>
  <c r="U64" i="3" s="1"/>
  <c r="G57" i="3"/>
  <c r="K57" i="3" s="1"/>
  <c r="P57" i="3"/>
  <c r="S57" i="3" s="1"/>
  <c r="U57" i="3" s="1"/>
  <c r="G63" i="3"/>
  <c r="K63" i="3" s="1"/>
  <c r="P63" i="3"/>
  <c r="S63" i="3" s="1"/>
  <c r="U63" i="3" s="1"/>
  <c r="P59" i="3"/>
  <c r="G59" i="3"/>
  <c r="K59" i="3" s="1"/>
  <c r="S56" i="3"/>
  <c r="U56" i="3" s="1"/>
  <c r="G65" i="3"/>
  <c r="K65" i="3" s="1"/>
  <c r="P65" i="3"/>
  <c r="G62" i="3"/>
  <c r="K62" i="3" s="1"/>
  <c r="P62" i="3"/>
  <c r="S66" i="3"/>
  <c r="U66" i="3" s="1"/>
  <c r="K66" i="3"/>
  <c r="P67" i="3"/>
  <c r="G67" i="3"/>
  <c r="K67" i="3" s="1"/>
  <c r="G61" i="3"/>
  <c r="K61" i="3" s="1"/>
  <c r="P61" i="3"/>
  <c r="S58" i="3"/>
  <c r="U58" i="3" s="1"/>
  <c r="K58" i="3"/>
  <c r="G55" i="3"/>
  <c r="D15" i="3"/>
  <c r="C19" i="3" s="1"/>
  <c r="D16" i="3"/>
  <c r="D19" i="3" s="1"/>
  <c r="P55" i="3"/>
  <c r="G60" i="3"/>
  <c r="K60" i="3" s="1"/>
  <c r="G63" i="2"/>
  <c r="K63" i="2" s="1"/>
  <c r="S63" i="2"/>
  <c r="T63" i="2" s="1"/>
  <c r="S57" i="2"/>
  <c r="T57" i="2" s="1"/>
  <c r="G57" i="2"/>
  <c r="K57" i="2" s="1"/>
  <c r="S66" i="2"/>
  <c r="T66" i="2" s="1"/>
  <c r="G66" i="2"/>
  <c r="K66" i="2" s="1"/>
  <c r="G62" i="2"/>
  <c r="K62" i="2" s="1"/>
  <c r="S62" i="2"/>
  <c r="T62" i="2" s="1"/>
  <c r="S56" i="2"/>
  <c r="T56" i="2" s="1"/>
  <c r="G56" i="2"/>
  <c r="K56" i="2" s="1"/>
  <c r="S65" i="2"/>
  <c r="T65" i="2" s="1"/>
  <c r="G65" i="2"/>
  <c r="K65" i="2" s="1"/>
  <c r="S64" i="2"/>
  <c r="T64" i="2" s="1"/>
  <c r="G64" i="2"/>
  <c r="K64" i="2" s="1"/>
  <c r="T59" i="2"/>
  <c r="S58" i="2"/>
  <c r="T58" i="2" s="1"/>
  <c r="G58" i="2"/>
  <c r="K58" i="2" s="1"/>
  <c r="G55" i="2"/>
  <c r="S55" i="2"/>
  <c r="T55" i="2" s="1"/>
  <c r="S61" i="2"/>
  <c r="T61" i="2" s="1"/>
  <c r="G65" i="1"/>
  <c r="K65" i="1" s="1"/>
  <c r="S65" i="1"/>
  <c r="G57" i="1"/>
  <c r="K57" i="1" s="1"/>
  <c r="S57" i="1"/>
  <c r="G62" i="1"/>
  <c r="K62" i="1" s="1"/>
  <c r="S62" i="1"/>
  <c r="G67" i="1"/>
  <c r="K67" i="1" s="1"/>
  <c r="S67" i="1"/>
  <c r="G59" i="1"/>
  <c r="K59" i="1" s="1"/>
  <c r="S59" i="1"/>
  <c r="G60" i="1"/>
  <c r="K60" i="1" s="1"/>
  <c r="S60" i="1"/>
  <c r="G64" i="1"/>
  <c r="K64" i="1" s="1"/>
  <c r="S64" i="1"/>
  <c r="G56" i="1"/>
  <c r="K56" i="1" s="1"/>
  <c r="S56" i="1"/>
  <c r="G61" i="1"/>
  <c r="K61" i="1" s="1"/>
  <c r="S61" i="1"/>
  <c r="G66" i="1"/>
  <c r="K66" i="1" s="1"/>
  <c r="S66" i="1"/>
  <c r="G58" i="1"/>
  <c r="K58" i="1" s="1"/>
  <c r="S58" i="1"/>
  <c r="G63" i="1"/>
  <c r="K63" i="1" s="1"/>
  <c r="S63" i="1"/>
  <c r="G55" i="1"/>
  <c r="S55" i="1"/>
  <c r="P13" i="4"/>
  <c r="F13" i="4"/>
  <c r="H13" i="4"/>
  <c r="Q13" i="4"/>
  <c r="M13" i="4"/>
  <c r="C13" i="4"/>
  <c r="B15" i="4"/>
  <c r="N13" i="4"/>
  <c r="I13" i="4"/>
  <c r="D13" i="4"/>
  <c r="L13" i="4"/>
  <c r="E13" i="4"/>
  <c r="G13" i="4"/>
  <c r="J13" i="4"/>
  <c r="O13" i="4"/>
  <c r="K13" i="4"/>
  <c r="P43" i="3"/>
  <c r="S43" i="3" s="1"/>
  <c r="U43" i="3" s="1"/>
  <c r="P33" i="3"/>
  <c r="S33" i="3" s="1"/>
  <c r="U33" i="3" s="1"/>
  <c r="P40" i="3"/>
  <c r="S40" i="3" s="1"/>
  <c r="U40" i="3" s="1"/>
  <c r="W10" i="3"/>
  <c r="P22" i="3"/>
  <c r="S22" i="3" s="1"/>
  <c r="U22" i="3" s="1"/>
  <c r="W8" i="3"/>
  <c r="P41" i="3"/>
  <c r="S41" i="3" s="1"/>
  <c r="U41" i="3" s="1"/>
  <c r="P48" i="3"/>
  <c r="S48" i="3" s="1"/>
  <c r="U48" i="3" s="1"/>
  <c r="P38" i="3"/>
  <c r="S38" i="3" s="1"/>
  <c r="U38" i="3" s="1"/>
  <c r="P30" i="3"/>
  <c r="S30" i="3" s="1"/>
  <c r="U30" i="3" s="1"/>
  <c r="P46" i="3"/>
  <c r="S46" i="3" s="1"/>
  <c r="U46" i="3" s="1"/>
  <c r="W18" i="3"/>
  <c r="W5" i="3"/>
  <c r="P39" i="3"/>
  <c r="S39" i="3" s="1"/>
  <c r="U39" i="3" s="1"/>
  <c r="P29" i="3"/>
  <c r="S29" i="3" s="1"/>
  <c r="U29" i="3" s="1"/>
  <c r="P36" i="3"/>
  <c r="S36" i="3" s="1"/>
  <c r="U36" i="3" s="1"/>
  <c r="W17" i="3"/>
  <c r="P50" i="3"/>
  <c r="S50" i="3" s="1"/>
  <c r="U50" i="3" s="1"/>
  <c r="W16" i="3"/>
  <c r="W4" i="3"/>
  <c r="J21" i="4"/>
  <c r="W9" i="3"/>
  <c r="W15" i="3"/>
  <c r="W3" i="3"/>
  <c r="C11" i="2"/>
  <c r="H18" i="4"/>
  <c r="G18" i="4"/>
  <c r="C11" i="3"/>
  <c r="C12" i="2"/>
  <c r="L18" i="4"/>
  <c r="C12" i="1"/>
  <c r="C11" i="1"/>
  <c r="C18" i="4"/>
  <c r="K18" i="4"/>
  <c r="J18" i="4"/>
  <c r="I18" i="4"/>
  <c r="C12" i="3"/>
  <c r="D18" i="4"/>
  <c r="F18" i="4"/>
  <c r="O68" i="3" l="1"/>
  <c r="O69" i="3"/>
  <c r="S27" i="3"/>
  <c r="U27" i="3" s="1"/>
  <c r="S45" i="3"/>
  <c r="U45" i="3" s="1"/>
  <c r="S65" i="3"/>
  <c r="U65" i="3" s="1"/>
  <c r="S31" i="3"/>
  <c r="U31" i="3" s="1"/>
  <c r="S24" i="3"/>
  <c r="U24" i="3" s="1"/>
  <c r="S26" i="3"/>
  <c r="U26" i="3" s="1"/>
  <c r="S67" i="3"/>
  <c r="U67" i="3" s="1"/>
  <c r="S54" i="3"/>
  <c r="U54" i="3" s="1"/>
  <c r="S60" i="3"/>
  <c r="U60" i="3" s="1"/>
  <c r="S34" i="3"/>
  <c r="U34" i="3" s="1"/>
  <c r="S42" i="3"/>
  <c r="U42" i="3" s="1"/>
  <c r="S23" i="3"/>
  <c r="U23" i="3" s="1"/>
  <c r="O68" i="2"/>
  <c r="O69" i="2"/>
  <c r="T17" i="2"/>
  <c r="O68" i="1"/>
  <c r="O69" i="1"/>
  <c r="O59" i="3"/>
  <c r="O67" i="3"/>
  <c r="O60" i="3"/>
  <c r="O61" i="3"/>
  <c r="O62" i="3"/>
  <c r="O57" i="3"/>
  <c r="O55" i="3"/>
  <c r="O63" i="3"/>
  <c r="O56" i="3"/>
  <c r="O64" i="3"/>
  <c r="O65" i="3"/>
  <c r="O58" i="3"/>
  <c r="O66" i="3"/>
  <c r="O54" i="3"/>
  <c r="O49" i="3"/>
  <c r="O43" i="3"/>
  <c r="O45" i="3"/>
  <c r="O44" i="3"/>
  <c r="O38" i="3"/>
  <c r="O39" i="3"/>
  <c r="O36" i="3"/>
  <c r="O37" i="3"/>
  <c r="O32" i="3"/>
  <c r="O33" i="3"/>
  <c r="O40" i="3"/>
  <c r="O48" i="3"/>
  <c r="O50" i="3"/>
  <c r="O52" i="3"/>
  <c r="C15" i="3"/>
  <c r="O34" i="3"/>
  <c r="O47" i="3"/>
  <c r="O46" i="3"/>
  <c r="O51" i="3"/>
  <c r="O35" i="3"/>
  <c r="O53" i="3"/>
  <c r="O41" i="3"/>
  <c r="O42" i="3"/>
  <c r="C16" i="3"/>
  <c r="D18" i="3" s="1"/>
  <c r="K55" i="3"/>
  <c r="S59" i="3"/>
  <c r="U59" i="3" s="1"/>
  <c r="S61" i="3"/>
  <c r="U61" i="3" s="1"/>
  <c r="S62" i="3"/>
  <c r="U62" i="3" s="1"/>
  <c r="S55" i="3"/>
  <c r="U55" i="3" s="1"/>
  <c r="C16" i="2"/>
  <c r="D18" i="2" s="1"/>
  <c r="O59" i="2"/>
  <c r="O67" i="2"/>
  <c r="O57" i="2"/>
  <c r="O58" i="2"/>
  <c r="O60" i="2"/>
  <c r="O61" i="2"/>
  <c r="O65" i="2"/>
  <c r="O62" i="2"/>
  <c r="O55" i="2"/>
  <c r="O63" i="2"/>
  <c r="O56" i="2"/>
  <c r="O64" i="2"/>
  <c r="O66" i="2"/>
  <c r="O45" i="2"/>
  <c r="O41" i="2"/>
  <c r="O25" i="2"/>
  <c r="O26" i="2"/>
  <c r="O29" i="2"/>
  <c r="O39" i="2"/>
  <c r="O43" i="2"/>
  <c r="O36" i="2"/>
  <c r="O51" i="2"/>
  <c r="O40" i="2"/>
  <c r="O22" i="2"/>
  <c r="C15" i="2"/>
  <c r="C18" i="2" s="1"/>
  <c r="O34" i="2"/>
  <c r="O23" i="2"/>
  <c r="O47" i="2"/>
  <c r="O53" i="2"/>
  <c r="O49" i="2"/>
  <c r="O38" i="2"/>
  <c r="O46" i="2"/>
  <c r="O32" i="2"/>
  <c r="O28" i="2"/>
  <c r="O48" i="2"/>
  <c r="O31" i="2"/>
  <c r="O37" i="2"/>
  <c r="O30" i="2"/>
  <c r="O42" i="2"/>
  <c r="O27" i="2"/>
  <c r="O50" i="2"/>
  <c r="O35" i="2"/>
  <c r="O21" i="2"/>
  <c r="O54" i="2"/>
  <c r="O44" i="2"/>
  <c r="O52" i="2"/>
  <c r="O33" i="2"/>
  <c r="O24" i="2"/>
  <c r="K55" i="2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31" i="1"/>
  <c r="O28" i="1"/>
  <c r="O32" i="1"/>
  <c r="O48" i="1"/>
  <c r="O33" i="1"/>
  <c r="O41" i="1"/>
  <c r="O30" i="1"/>
  <c r="C15" i="1"/>
  <c r="C18" i="1" s="1"/>
  <c r="O35" i="1"/>
  <c r="O29" i="1"/>
  <c r="O36" i="1"/>
  <c r="O46" i="1"/>
  <c r="O50" i="1"/>
  <c r="O27" i="1"/>
  <c r="O22" i="1"/>
  <c r="O51" i="1"/>
  <c r="O45" i="1"/>
  <c r="O44" i="1"/>
  <c r="O47" i="1"/>
  <c r="O53" i="1"/>
  <c r="O39" i="1"/>
  <c r="O34" i="1"/>
  <c r="O24" i="1"/>
  <c r="O21" i="1"/>
  <c r="O40" i="1"/>
  <c r="O42" i="1"/>
  <c r="O52" i="1"/>
  <c r="O49" i="1"/>
  <c r="O54" i="1"/>
  <c r="O25" i="1"/>
  <c r="O43" i="1"/>
  <c r="O38" i="1"/>
  <c r="O26" i="1"/>
  <c r="O37" i="1"/>
  <c r="O23" i="1"/>
  <c r="C16" i="1"/>
  <c r="D18" i="1" s="1"/>
  <c r="K55" i="1"/>
  <c r="O4" i="4"/>
  <c r="O5" i="4"/>
  <c r="O6" i="4"/>
  <c r="O1" i="4"/>
  <c r="O3" i="4"/>
  <c r="O2" i="4"/>
  <c r="E18" i="4"/>
  <c r="E14" i="3" l="1"/>
  <c r="F18" i="3"/>
  <c r="F19" i="3" s="1"/>
  <c r="C18" i="3"/>
  <c r="E16" i="2"/>
  <c r="E17" i="2" s="1"/>
  <c r="E16" i="1"/>
  <c r="E17" i="1" s="1"/>
  <c r="O298" i="4"/>
  <c r="O257" i="4"/>
  <c r="O170" i="4"/>
  <c r="O278" i="4"/>
  <c r="O196" i="4"/>
  <c r="O93" i="4"/>
  <c r="O262" i="4"/>
  <c r="O208" i="4"/>
  <c r="O290" i="4"/>
  <c r="O251" i="4"/>
  <c r="O162" i="4"/>
  <c r="O299" i="4"/>
  <c r="O225" i="4"/>
  <c r="O254" i="4"/>
  <c r="O168" i="4"/>
  <c r="O231" i="4"/>
  <c r="O139" i="4"/>
  <c r="O282" i="4"/>
  <c r="O242" i="4"/>
  <c r="O154" i="4"/>
  <c r="O151" i="4"/>
  <c r="O131" i="4"/>
  <c r="O335" i="4"/>
  <c r="O226" i="4"/>
  <c r="O281" i="4"/>
  <c r="O129" i="4"/>
  <c r="O100" i="4"/>
  <c r="O256" i="4"/>
  <c r="O51" i="4"/>
  <c r="O71" i="4"/>
  <c r="O294" i="4"/>
  <c r="O65" i="4"/>
  <c r="O56" i="4"/>
  <c r="O219" i="4"/>
  <c r="O125" i="4"/>
  <c r="O245" i="4"/>
  <c r="O156" i="4"/>
  <c r="O244" i="4"/>
  <c r="O78" i="4"/>
  <c r="O306" i="4"/>
  <c r="O127" i="4"/>
  <c r="O316" i="4"/>
  <c r="O41" i="4"/>
  <c r="O236" i="4"/>
  <c r="O229" i="4"/>
  <c r="O116" i="4"/>
  <c r="O182" i="4"/>
  <c r="O172" i="4"/>
  <c r="O69" i="4"/>
  <c r="O308" i="4"/>
  <c r="O204" i="4"/>
  <c r="O279" i="4"/>
  <c r="O161" i="4"/>
  <c r="O102" i="4"/>
  <c r="O148" i="4"/>
  <c r="O283" i="4"/>
  <c r="O260" i="4"/>
  <c r="O163" i="4"/>
  <c r="O98" i="4"/>
  <c r="O123" i="4"/>
  <c r="O334" i="4"/>
  <c r="O235" i="4"/>
  <c r="O285" i="4"/>
  <c r="O90" i="4"/>
  <c r="O99" i="4"/>
  <c r="O263" i="4"/>
  <c r="O85" i="4"/>
  <c r="O29" i="4"/>
  <c r="O221" i="4"/>
  <c r="O128" i="4"/>
  <c r="O92" i="4"/>
  <c r="O181" i="4"/>
  <c r="O44" i="4"/>
  <c r="O185" i="4"/>
  <c r="O286" i="4"/>
  <c r="O176" i="4"/>
  <c r="O302" i="4"/>
  <c r="O171" i="4"/>
  <c r="O70" i="4"/>
  <c r="O26" i="4"/>
  <c r="O292" i="4"/>
  <c r="O248" i="4"/>
  <c r="O205" i="4"/>
  <c r="O252" i="4"/>
  <c r="O206" i="4"/>
  <c r="O276" i="4"/>
  <c r="O233" i="4"/>
  <c r="O173" i="4"/>
  <c r="O143" i="4"/>
  <c r="O88" i="4"/>
  <c r="O218" i="4"/>
  <c r="O27" i="4"/>
  <c r="O95" i="4"/>
  <c r="O201" i="4"/>
  <c r="O94" i="4"/>
  <c r="O332" i="4"/>
  <c r="O227" i="4"/>
  <c r="O68" i="4"/>
  <c r="O210" i="4"/>
  <c r="O24" i="4"/>
  <c r="O301" i="4"/>
  <c r="O169" i="4"/>
  <c r="O224" i="4"/>
  <c r="O239" i="4"/>
  <c r="O47" i="4"/>
  <c r="O42" i="4"/>
  <c r="O246" i="4"/>
  <c r="O297" i="4"/>
  <c r="O142" i="4"/>
  <c r="O39" i="4"/>
  <c r="O54" i="4"/>
  <c r="O317" i="4"/>
  <c r="O209" i="4"/>
  <c r="O126" i="4"/>
  <c r="O289" i="4"/>
  <c r="O62" i="4"/>
  <c r="O220" i="4"/>
  <c r="O121" i="4"/>
  <c r="O331" i="4"/>
  <c r="O213" i="4"/>
  <c r="O122" i="4"/>
  <c r="O333" i="4"/>
  <c r="O157" i="4"/>
  <c r="O124" i="4"/>
  <c r="O198" i="4"/>
  <c r="O91" i="4"/>
  <c r="O177" i="4"/>
  <c r="O103" i="4"/>
  <c r="O268" i="4"/>
  <c r="O130" i="4"/>
  <c r="O287" i="4"/>
  <c r="O312" i="4"/>
  <c r="O137" i="4"/>
  <c r="O274" i="4"/>
  <c r="O184" i="4"/>
  <c r="O222" i="4"/>
  <c r="O337" i="4"/>
  <c r="O267" i="4"/>
  <c r="O158" i="4"/>
  <c r="O140" i="4"/>
  <c r="O60" i="4"/>
  <c r="O277" i="4"/>
  <c r="O211" i="4"/>
  <c r="O135" i="4"/>
  <c r="O132" i="4"/>
  <c r="O50" i="4"/>
  <c r="O264" i="4"/>
  <c r="O195" i="4"/>
  <c r="O119" i="4"/>
  <c r="O164" i="4"/>
  <c r="O46" i="4"/>
  <c r="O187" i="4"/>
  <c r="O74" i="4"/>
  <c r="O324" i="4"/>
  <c r="O192" i="4"/>
  <c r="O83" i="4"/>
  <c r="O315" i="4"/>
  <c r="O101" i="4"/>
  <c r="O288" i="4"/>
  <c r="O134" i="4"/>
  <c r="O35" i="4"/>
  <c r="O269" i="4"/>
  <c r="O67" i="4"/>
  <c r="O217" i="4"/>
  <c r="O64" i="4"/>
  <c r="O212" i="4"/>
  <c r="O326" i="4"/>
  <c r="O80" i="4"/>
  <c r="O193" i="4"/>
  <c r="O110" i="4"/>
  <c r="O232" i="4"/>
  <c r="O329" i="4"/>
  <c r="O183" i="4"/>
  <c r="O150" i="4"/>
  <c r="O38" i="4"/>
  <c r="O336" i="4"/>
  <c r="O265" i="4"/>
  <c r="O188" i="4"/>
  <c r="O89" i="4"/>
  <c r="O22" i="4"/>
  <c r="O320" i="4"/>
  <c r="O261" i="4"/>
  <c r="O240" i="4"/>
  <c r="O81" i="4"/>
  <c r="O133" i="4"/>
  <c r="O296" i="4"/>
  <c r="O243" i="4"/>
  <c r="O174" i="4"/>
  <c r="O327" i="4"/>
  <c r="O155" i="4"/>
  <c r="O108" i="4"/>
  <c r="O238" i="4"/>
  <c r="O25" i="4"/>
  <c r="O275" i="4"/>
  <c r="O77" i="4"/>
  <c r="O280" i="4"/>
  <c r="O118" i="4"/>
  <c r="O43" i="4"/>
  <c r="O180" i="4"/>
  <c r="O107" i="4"/>
  <c r="O189" i="4"/>
  <c r="O199" i="4"/>
  <c r="O52" i="4"/>
  <c r="O165" i="4"/>
  <c r="O49" i="4"/>
  <c r="O237" i="4"/>
  <c r="O63" i="4"/>
  <c r="O325" i="4"/>
  <c r="O249" i="4"/>
  <c r="O291" i="4"/>
  <c r="O200" i="4"/>
  <c r="O61" i="4"/>
  <c r="O79" i="4"/>
  <c r="O322" i="4"/>
  <c r="O258" i="4"/>
  <c r="O160" i="4"/>
  <c r="O57" i="4"/>
  <c r="O76" i="4"/>
  <c r="O304" i="4"/>
  <c r="O241" i="4"/>
  <c r="O144" i="4"/>
  <c r="O48" i="4"/>
  <c r="O55" i="4"/>
  <c r="O321" i="4"/>
  <c r="O255" i="4"/>
  <c r="O141" i="4"/>
  <c r="O310" i="4"/>
  <c r="O149" i="4"/>
  <c r="O37" i="4"/>
  <c r="O230" i="4"/>
  <c r="O106" i="4"/>
  <c r="O311" i="4"/>
  <c r="O136" i="4"/>
  <c r="O319" i="4"/>
  <c r="O73" i="4"/>
  <c r="O314" i="4"/>
  <c r="O178" i="4"/>
  <c r="O33" i="4"/>
  <c r="O53" i="4"/>
  <c r="O305" i="4"/>
  <c r="O215" i="4"/>
  <c r="O112" i="4"/>
  <c r="O84" i="4"/>
  <c r="O152" i="4"/>
  <c r="O234" i="4"/>
  <c r="O166" i="4"/>
  <c r="O300" i="4"/>
  <c r="O75" i="4"/>
  <c r="O34" i="4"/>
  <c r="O111" i="4"/>
  <c r="O293" i="4"/>
  <c r="O138" i="4"/>
  <c r="O58" i="4"/>
  <c r="O30" i="4"/>
  <c r="O96" i="4"/>
  <c r="O214" i="4"/>
  <c r="O330" i="4"/>
  <c r="O247" i="4"/>
  <c r="O273" i="4"/>
  <c r="O266" i="4"/>
  <c r="O28" i="4"/>
  <c r="O117" i="4"/>
  <c r="O105" i="4"/>
  <c r="O259" i="4"/>
  <c r="O23" i="4"/>
  <c r="O303" i="4"/>
  <c r="O109" i="4"/>
  <c r="O207" i="4"/>
  <c r="O202" i="4"/>
  <c r="O270" i="4"/>
  <c r="O307" i="4"/>
  <c r="O250" i="4"/>
  <c r="O223" i="4"/>
  <c r="O104" i="4"/>
  <c r="O197" i="4"/>
  <c r="O115" i="4"/>
  <c r="O203" i="4"/>
  <c r="O40" i="4"/>
  <c r="O323" i="4"/>
  <c r="O228" i="4"/>
  <c r="O145" i="4"/>
  <c r="O32" i="4"/>
  <c r="O313" i="4"/>
  <c r="O159" i="4"/>
  <c r="O271" i="4"/>
  <c r="O120" i="4"/>
  <c r="O113" i="4"/>
  <c r="O186" i="4"/>
  <c r="O318" i="4"/>
  <c r="O97" i="4"/>
  <c r="O36" i="4"/>
  <c r="O216" i="4"/>
  <c r="O59" i="4"/>
  <c r="O31" i="4"/>
  <c r="O147" i="4"/>
  <c r="O87" i="4"/>
  <c r="O167" i="4"/>
  <c r="O175" i="4"/>
  <c r="O114" i="4"/>
  <c r="O272" i="4"/>
  <c r="O153" i="4"/>
  <c r="O295" i="4"/>
  <c r="O253" i="4"/>
  <c r="O66" i="4"/>
  <c r="O309" i="4"/>
  <c r="O190" i="4"/>
  <c r="O86" i="4"/>
  <c r="O146" i="4"/>
  <c r="O328" i="4"/>
  <c r="O284" i="4"/>
  <c r="O45" i="4"/>
  <c r="O179" i="4"/>
  <c r="O72" i="4"/>
  <c r="O191" i="4"/>
  <c r="O194" i="4"/>
  <c r="O21" i="4"/>
  <c r="O82" i="4"/>
  <c r="O7" i="4"/>
  <c r="E6" i="4" s="1"/>
  <c r="E9" i="4" s="1"/>
  <c r="E10" i="4" s="1"/>
  <c r="P281" i="4"/>
  <c r="P269" i="4"/>
  <c r="P286" i="4"/>
  <c r="P322" i="4"/>
  <c r="P212" i="4"/>
  <c r="P333" i="4"/>
  <c r="P235" i="4"/>
  <c r="P195" i="4"/>
  <c r="P131" i="4"/>
  <c r="P50" i="4"/>
  <c r="P298" i="4"/>
  <c r="P304" i="4"/>
  <c r="P156" i="4"/>
  <c r="P122" i="4"/>
  <c r="P116" i="4"/>
  <c r="P262" i="4"/>
  <c r="P89" i="4"/>
  <c r="P30" i="4"/>
  <c r="P270" i="4"/>
  <c r="P158" i="4"/>
  <c r="P182" i="4"/>
  <c r="P290" i="4"/>
  <c r="P138" i="4"/>
  <c r="P184" i="4"/>
  <c r="P130" i="4"/>
  <c r="P310" i="4"/>
  <c r="P93" i="4"/>
  <c r="P64" i="4"/>
  <c r="P178" i="4"/>
  <c r="P176" i="4"/>
  <c r="P77" i="4"/>
  <c r="P219" i="4"/>
  <c r="P312" i="4"/>
  <c r="P73" i="4"/>
  <c r="P38" i="4"/>
  <c r="P198" i="4"/>
  <c r="P117" i="4"/>
  <c r="P226" i="4"/>
  <c r="P66" i="4"/>
  <c r="P48" i="4"/>
  <c r="P335" i="4"/>
  <c r="P288" i="4"/>
  <c r="P321" i="4"/>
  <c r="P258" i="4"/>
  <c r="P222" i="4"/>
  <c r="P273" i="4"/>
  <c r="P208" i="4"/>
  <c r="P167" i="4"/>
  <c r="P91" i="4"/>
  <c r="P39" i="4"/>
  <c r="P336" i="4"/>
  <c r="P234" i="4"/>
  <c r="P150" i="4"/>
  <c r="P107" i="4"/>
  <c r="P126" i="4"/>
  <c r="P200" i="4"/>
  <c r="P246" i="4"/>
  <c r="P160" i="4"/>
  <c r="P248" i="4"/>
  <c r="P109" i="4"/>
  <c r="P76" i="4"/>
  <c r="P233" i="4"/>
  <c r="P26" i="4"/>
  <c r="P218" i="4"/>
  <c r="P83" i="4"/>
  <c r="P256" i="4"/>
  <c r="P128" i="4"/>
  <c r="P31" i="4"/>
  <c r="P190" i="4"/>
  <c r="P27" i="4"/>
  <c r="P86" i="4"/>
  <c r="P254" i="4"/>
  <c r="P238" i="4"/>
  <c r="P29" i="4"/>
  <c r="P332" i="4"/>
  <c r="P148" i="4"/>
  <c r="P96" i="4"/>
  <c r="P186" i="4"/>
  <c r="P99" i="4"/>
  <c r="P95" i="4"/>
  <c r="P317" i="4"/>
  <c r="P192" i="4"/>
  <c r="P328" i="4"/>
  <c r="P225" i="4"/>
  <c r="P170" i="4"/>
  <c r="P276" i="4"/>
  <c r="P216" i="4"/>
  <c r="P69" i="4"/>
  <c r="P22" i="4"/>
  <c r="P325" i="4"/>
  <c r="P316" i="4"/>
  <c r="P194" i="4"/>
  <c r="P85" i="4"/>
  <c r="P36" i="4"/>
  <c r="P56" i="4"/>
  <c r="P251" i="4"/>
  <c r="P82" i="4"/>
  <c r="P142" i="4"/>
  <c r="P249" i="4"/>
  <c r="P112" i="4"/>
  <c r="P132" i="4"/>
  <c r="P161" i="4"/>
  <c r="P32" i="4"/>
  <c r="P199" i="4"/>
  <c r="P34" i="4"/>
  <c r="P261" i="4"/>
  <c r="P114" i="4"/>
  <c r="P294" i="4"/>
  <c r="P81" i="4"/>
  <c r="P134" i="4"/>
  <c r="P157" i="4"/>
  <c r="P37" i="4"/>
  <c r="P236" i="4"/>
  <c r="P285" i="4"/>
  <c r="P329" i="4"/>
  <c r="P260" i="4"/>
  <c r="P137" i="4"/>
  <c r="P207" i="4"/>
  <c r="P267" i="4"/>
  <c r="P53" i="4"/>
  <c r="P92" i="4"/>
  <c r="P147" i="4"/>
  <c r="P62" i="4"/>
  <c r="P259" i="4"/>
  <c r="P35" i="4"/>
  <c r="P113" i="4"/>
  <c r="P97" i="4"/>
  <c r="P296" i="4"/>
  <c r="P104" i="4"/>
  <c r="P120" i="4"/>
  <c r="P175" i="4"/>
  <c r="P124" i="4"/>
  <c r="P144" i="4"/>
  <c r="P278" i="4"/>
  <c r="P70" i="4"/>
  <c r="P303" i="4"/>
  <c r="P108" i="4"/>
  <c r="P242" i="4"/>
  <c r="P255" i="4"/>
  <c r="P297" i="4"/>
  <c r="P240" i="4"/>
  <c r="P94" i="4"/>
  <c r="P331" i="4"/>
  <c r="P253" i="4"/>
  <c r="P45" i="4"/>
  <c r="P51" i="4"/>
  <c r="P264" i="4"/>
  <c r="P149" i="4"/>
  <c r="P179" i="4"/>
  <c r="P58" i="4"/>
  <c r="P21" i="4"/>
  <c r="P159" i="4"/>
  <c r="P196" i="4"/>
  <c r="P47" i="4"/>
  <c r="P334" i="4"/>
  <c r="P279" i="4"/>
  <c r="P244" i="4"/>
  <c r="P315" i="4"/>
  <c r="P197" i="4"/>
  <c r="P213" i="4"/>
  <c r="P283" i="4"/>
  <c r="P209" i="4"/>
  <c r="P110" i="4"/>
  <c r="P324" i="4"/>
  <c r="P152" i="4"/>
  <c r="P318" i="4"/>
  <c r="P65" i="4"/>
  <c r="P305" i="4"/>
  <c r="P289" i="4"/>
  <c r="P106" i="4"/>
  <c r="P145" i="4"/>
  <c r="P306" i="4"/>
  <c r="P139" i="4"/>
  <c r="P187" i="4"/>
  <c r="P275" i="4"/>
  <c r="P115" i="4"/>
  <c r="P230" i="4"/>
  <c r="P52" i="4"/>
  <c r="P163" i="4"/>
  <c r="P60" i="4"/>
  <c r="P319" i="4"/>
  <c r="P180" i="4"/>
  <c r="P227" i="4"/>
  <c r="P300" i="4"/>
  <c r="P221" i="4"/>
  <c r="P59" i="4"/>
  <c r="P323" i="4"/>
  <c r="P280" i="4"/>
  <c r="P78" i="4"/>
  <c r="P301" i="4"/>
  <c r="P129" i="4"/>
  <c r="P327" i="4"/>
  <c r="P102" i="4"/>
  <c r="P309" i="4"/>
  <c r="P277" i="4"/>
  <c r="P24" i="4"/>
  <c r="P191" i="4"/>
  <c r="P241" i="4"/>
  <c r="P71" i="4"/>
  <c r="P88" i="4"/>
  <c r="P252" i="4"/>
  <c r="P287" i="4"/>
  <c r="P181" i="4"/>
  <c r="P220" i="4"/>
  <c r="P299" i="4"/>
  <c r="P171" i="4"/>
  <c r="P125" i="4"/>
  <c r="P271" i="4"/>
  <c r="P177" i="4"/>
  <c r="P75" i="4"/>
  <c r="P265" i="4"/>
  <c r="P173" i="4"/>
  <c r="P263" i="4"/>
  <c r="P143" i="4"/>
  <c r="P215" i="4"/>
  <c r="P302" i="4"/>
  <c r="P54" i="4"/>
  <c r="P237" i="4"/>
  <c r="P245" i="4"/>
  <c r="P43" i="4"/>
  <c r="P307" i="4"/>
  <c r="P232" i="4"/>
  <c r="P133" i="4"/>
  <c r="P189" i="4"/>
  <c r="P25" i="4"/>
  <c r="P119" i="4"/>
  <c r="P228" i="4"/>
  <c r="P311" i="4"/>
  <c r="P313" i="4"/>
  <c r="P201" i="4"/>
  <c r="P274" i="4"/>
  <c r="P185" i="4"/>
  <c r="P72" i="4"/>
  <c r="P314" i="4"/>
  <c r="P154" i="4"/>
  <c r="P168" i="4"/>
  <c r="P282" i="4"/>
  <c r="P87" i="4"/>
  <c r="P295" i="4"/>
  <c r="P111" i="4"/>
  <c r="P155" i="4"/>
  <c r="P217" i="4"/>
  <c r="P42" i="4"/>
  <c r="P98" i="4"/>
  <c r="P268" i="4"/>
  <c r="P223" i="4"/>
  <c r="P247" i="4"/>
  <c r="P205" i="4"/>
  <c r="P33" i="4"/>
  <c r="P135" i="4"/>
  <c r="P326" i="4"/>
  <c r="P57" i="4"/>
  <c r="P41" i="4"/>
  <c r="P210" i="4"/>
  <c r="P293" i="4"/>
  <c r="P44" i="4"/>
  <c r="P153" i="4"/>
  <c r="P90" i="4"/>
  <c r="P164" i="4"/>
  <c r="P151" i="4"/>
  <c r="P28" i="4"/>
  <c r="P169" i="4"/>
  <c r="P239" i="4"/>
  <c r="P141" i="4"/>
  <c r="P166" i="4"/>
  <c r="P243" i="4"/>
  <c r="P74" i="4"/>
  <c r="P103" i="4"/>
  <c r="P40" i="4"/>
  <c r="P257" i="4"/>
  <c r="P224" i="4"/>
  <c r="P204" i="4"/>
  <c r="P80" i="4"/>
  <c r="P162" i="4"/>
  <c r="P55" i="4"/>
  <c r="P84" i="4"/>
  <c r="P23" i="4"/>
  <c r="P250" i="4"/>
  <c r="P127" i="4"/>
  <c r="P193" i="4"/>
  <c r="P330" i="4"/>
  <c r="P123" i="4"/>
  <c r="P118" i="4"/>
  <c r="P284" i="4"/>
  <c r="P46" i="4"/>
  <c r="P272" i="4"/>
  <c r="P101" i="4"/>
  <c r="P49" i="4"/>
  <c r="P67" i="4"/>
  <c r="P79" i="4"/>
  <c r="P172" i="4"/>
  <c r="P308" i="4"/>
  <c r="P266" i="4"/>
  <c r="P231" i="4"/>
  <c r="P136" i="4"/>
  <c r="P100" i="4"/>
  <c r="P165" i="4"/>
  <c r="P206" i="4"/>
  <c r="P63" i="4"/>
  <c r="P320" i="4"/>
  <c r="P211" i="4"/>
  <c r="P291" i="4"/>
  <c r="P68" i="4"/>
  <c r="P202" i="4"/>
  <c r="P174" i="4"/>
  <c r="P188" i="4"/>
  <c r="P337" i="4"/>
  <c r="P229" i="4"/>
  <c r="P203" i="4"/>
  <c r="P61" i="4"/>
  <c r="P121" i="4"/>
  <c r="P292" i="4"/>
  <c r="P140" i="4"/>
  <c r="P214" i="4"/>
  <c r="P105" i="4"/>
  <c r="P183" i="4"/>
  <c r="P146" i="4"/>
  <c r="Q48" i="4"/>
  <c r="Q320" i="4"/>
  <c r="Q27" i="4"/>
  <c r="Q278" i="4"/>
  <c r="Q47" i="4"/>
  <c r="Q305" i="4"/>
  <c r="Q172" i="4"/>
  <c r="Q95" i="4"/>
  <c r="Q153" i="4"/>
  <c r="Q240" i="4"/>
  <c r="Q314" i="4"/>
  <c r="Q254" i="4"/>
  <c r="Q44" i="4"/>
  <c r="Q318" i="4"/>
  <c r="Q329" i="4"/>
  <c r="Q337" i="4"/>
  <c r="Q173" i="4"/>
  <c r="Q145" i="4"/>
  <c r="Q26" i="4"/>
  <c r="Q296" i="4"/>
  <c r="Q322" i="4"/>
  <c r="Q303" i="4"/>
  <c r="Q334" i="4"/>
  <c r="Q239" i="4"/>
  <c r="Q233" i="4"/>
  <c r="Q136" i="4"/>
  <c r="Q93" i="4"/>
  <c r="Q310" i="4"/>
  <c r="Q182" i="4"/>
  <c r="Q62" i="4"/>
  <c r="Q92" i="4"/>
  <c r="Q279" i="4"/>
  <c r="Q192" i="4"/>
  <c r="Q124" i="4"/>
  <c r="Q32" i="4"/>
  <c r="Q195" i="4"/>
  <c r="Q54" i="4"/>
  <c r="Q152" i="4"/>
  <c r="Q280" i="4"/>
  <c r="Q262" i="4"/>
  <c r="Q168" i="4"/>
  <c r="Q286" i="4"/>
  <c r="Q154" i="4"/>
  <c r="Q140" i="4"/>
  <c r="Q294" i="4"/>
  <c r="Q161" i="4"/>
  <c r="Q227" i="4"/>
  <c r="Q29" i="4"/>
  <c r="Q119" i="4"/>
  <c r="Q87" i="4"/>
  <c r="Q188" i="4"/>
  <c r="Q31" i="4"/>
  <c r="Q220" i="4"/>
  <c r="Q290" i="4"/>
  <c r="Q37" i="4"/>
  <c r="Q203" i="4"/>
  <c r="Q78" i="4"/>
  <c r="Q118" i="4"/>
  <c r="Q242" i="4"/>
  <c r="Q225" i="4"/>
  <c r="Q111" i="4"/>
  <c r="Q73" i="4"/>
  <c r="Q269" i="4"/>
  <c r="Q149" i="4"/>
  <c r="Q100" i="4"/>
  <c r="Q293" i="4"/>
  <c r="Q221" i="4"/>
  <c r="Q83" i="4"/>
  <c r="Q30" i="4"/>
  <c r="Q243" i="4"/>
  <c r="Q90" i="4"/>
  <c r="Q76" i="4"/>
  <c r="Q216" i="4"/>
  <c r="Q165" i="4"/>
  <c r="Q53" i="4"/>
  <c r="Q228" i="4"/>
  <c r="Q144" i="4"/>
  <c r="Q175" i="4"/>
  <c r="Q193" i="4"/>
  <c r="Q317" i="4"/>
  <c r="Q117" i="4"/>
  <c r="Q71" i="4"/>
  <c r="Q184" i="4"/>
  <c r="Q264" i="4"/>
  <c r="Q324" i="4"/>
  <c r="Q89" i="4"/>
  <c r="Q169" i="4"/>
  <c r="Q156" i="4"/>
  <c r="Q323" i="4"/>
  <c r="Q223" i="4"/>
  <c r="Q301" i="4"/>
  <c r="Q309" i="4"/>
  <c r="Q213" i="4"/>
  <c r="Q139" i="4"/>
  <c r="Q333" i="4"/>
  <c r="Q201" i="4"/>
  <c r="Q257" i="4"/>
  <c r="Q116" i="4"/>
  <c r="Q21" i="4"/>
  <c r="Q209" i="4"/>
  <c r="Q106" i="4"/>
  <c r="Q64" i="4"/>
  <c r="Q304" i="4"/>
  <c r="Q148" i="4"/>
  <c r="Q104" i="4"/>
  <c r="Q315" i="4"/>
  <c r="Q252" i="4"/>
  <c r="Q123" i="4"/>
  <c r="Q28" i="4"/>
  <c r="Q261" i="4"/>
  <c r="Q121" i="4"/>
  <c r="Q109" i="4"/>
  <c r="Q162" i="4"/>
  <c r="Q316" i="4"/>
  <c r="Q107" i="4"/>
  <c r="Q204" i="4"/>
  <c r="Q219" i="4"/>
  <c r="Q277" i="4"/>
  <c r="Q302" i="4"/>
  <c r="Q222" i="4"/>
  <c r="Q267" i="4"/>
  <c r="Q311" i="4"/>
  <c r="Q178" i="4"/>
  <c r="Q160" i="4"/>
  <c r="Q40" i="4"/>
  <c r="Q246" i="4"/>
  <c r="Q159" i="4"/>
  <c r="Q141" i="4"/>
  <c r="Q326" i="4"/>
  <c r="Q214" i="4"/>
  <c r="Q66" i="4"/>
  <c r="Q81" i="4"/>
  <c r="Q281" i="4"/>
  <c r="Q174" i="4"/>
  <c r="Q59" i="4"/>
  <c r="Q285" i="4"/>
  <c r="Q180" i="4"/>
  <c r="Q75" i="4"/>
  <c r="Q23" i="4"/>
  <c r="Q202" i="4"/>
  <c r="Q74" i="4"/>
  <c r="Q84" i="4"/>
  <c r="Q200" i="4"/>
  <c r="Q266" i="4"/>
  <c r="Q134" i="4"/>
  <c r="Q102" i="4"/>
  <c r="Q250" i="4"/>
  <c r="Q260" i="4"/>
  <c r="Q24" i="4"/>
  <c r="Q158" i="4"/>
  <c r="Q186" i="4"/>
  <c r="Q189" i="4"/>
  <c r="Q272" i="4"/>
  <c r="Q52" i="4"/>
  <c r="Q127" i="4"/>
  <c r="Q336" i="4"/>
  <c r="Q263" i="4"/>
  <c r="Q237" i="4"/>
  <c r="Q292" i="4"/>
  <c r="Q94" i="4"/>
  <c r="Q276" i="4"/>
  <c r="Q91" i="4"/>
  <c r="Q185" i="4"/>
  <c r="Q105" i="4"/>
  <c r="Q215" i="4"/>
  <c r="Q300" i="4"/>
  <c r="Q103" i="4"/>
  <c r="Q130" i="4"/>
  <c r="Q67" i="4"/>
  <c r="Q86" i="4"/>
  <c r="Q312" i="4"/>
  <c r="Q41" i="4"/>
  <c r="Q291" i="4"/>
  <c r="Q236" i="4"/>
  <c r="Q217" i="4"/>
  <c r="Q295" i="4"/>
  <c r="Q43" i="4"/>
  <c r="Q110" i="4"/>
  <c r="Q332" i="4"/>
  <c r="Q114" i="4"/>
  <c r="Q297" i="4"/>
  <c r="Q133" i="4"/>
  <c r="Q270" i="4"/>
  <c r="Q35" i="4"/>
  <c r="Q120" i="4"/>
  <c r="Q283" i="4"/>
  <c r="Q126" i="4"/>
  <c r="Q55" i="4"/>
  <c r="Q284" i="4"/>
  <c r="Q183" i="4"/>
  <c r="Q251" i="4"/>
  <c r="Q327" i="4"/>
  <c r="Q273" i="4"/>
  <c r="Q271" i="4"/>
  <c r="Q231" i="4"/>
  <c r="Q247" i="4"/>
  <c r="Q307" i="4"/>
  <c r="Q143" i="4"/>
  <c r="Q255" i="4"/>
  <c r="Q79" i="4"/>
  <c r="Q289" i="4"/>
  <c r="Q61" i="4"/>
  <c r="Q163" i="4"/>
  <c r="Q335" i="4"/>
  <c r="Q212" i="4"/>
  <c r="Q226" i="4"/>
  <c r="Q68" i="4"/>
  <c r="Q325" i="4"/>
  <c r="Q198" i="4"/>
  <c r="Q39" i="4"/>
  <c r="Q211" i="4"/>
  <c r="Q218" i="4"/>
  <c r="Q147" i="4"/>
  <c r="Q191" i="4"/>
  <c r="Q113" i="4"/>
  <c r="Q25" i="4"/>
  <c r="Q258" i="4"/>
  <c r="Q125" i="4"/>
  <c r="Q287" i="4"/>
  <c r="Q69" i="4"/>
  <c r="Q288" i="4"/>
  <c r="Q50" i="4"/>
  <c r="Q128" i="4"/>
  <c r="Q313" i="4"/>
  <c r="Q166" i="4"/>
  <c r="Q197" i="4"/>
  <c r="Q330" i="4"/>
  <c r="Q234" i="4"/>
  <c r="Q99" i="4"/>
  <c r="Q241" i="4"/>
  <c r="Q245" i="4"/>
  <c r="Q179" i="4"/>
  <c r="Q150" i="4"/>
  <c r="Q112" i="4"/>
  <c r="Q115" i="4"/>
  <c r="Q34" i="4"/>
  <c r="Q38" i="4"/>
  <c r="Q244" i="4"/>
  <c r="Q176" i="4"/>
  <c r="Q265" i="4"/>
  <c r="Q57" i="4"/>
  <c r="Q190" i="4"/>
  <c r="Q22" i="4"/>
  <c r="Q98" i="4"/>
  <c r="Q253" i="4"/>
  <c r="Q101" i="4"/>
  <c r="Q206" i="4"/>
  <c r="Q331" i="4"/>
  <c r="Q210" i="4"/>
  <c r="Q72" i="4"/>
  <c r="Q170" i="4"/>
  <c r="Q58" i="4"/>
  <c r="Q151" i="4"/>
  <c r="Q230" i="4"/>
  <c r="Q135" i="4"/>
  <c r="Q77" i="4"/>
  <c r="Q45" i="4"/>
  <c r="Q319" i="4"/>
  <c r="Q229" i="4"/>
  <c r="Q65" i="4"/>
  <c r="Q146" i="4"/>
  <c r="Q80" i="4"/>
  <c r="Q164" i="4"/>
  <c r="Q274" i="4"/>
  <c r="Q131" i="4"/>
  <c r="Q249" i="4"/>
  <c r="Q85" i="4"/>
  <c r="Q196" i="4"/>
  <c r="Q224" i="4"/>
  <c r="Q199" i="4"/>
  <c r="Q46" i="4"/>
  <c r="Q70" i="4"/>
  <c r="Q132" i="4"/>
  <c r="Q138" i="4"/>
  <c r="Q142" i="4"/>
  <c r="Q56" i="4"/>
  <c r="Q232" i="4"/>
  <c r="Q299" i="4"/>
  <c r="Q308" i="4"/>
  <c r="Q181" i="4"/>
  <c r="Q36" i="4"/>
  <c r="Q235" i="4"/>
  <c r="Q49" i="4"/>
  <c r="Q208" i="4"/>
  <c r="Q248" i="4"/>
  <c r="Q207" i="4"/>
  <c r="Q187" i="4"/>
  <c r="Q33" i="4"/>
  <c r="Q167" i="4"/>
  <c r="Q205" i="4"/>
  <c r="Q82" i="4"/>
  <c r="Q275" i="4"/>
  <c r="Q97" i="4"/>
  <c r="Q108" i="4"/>
  <c r="Q194" i="4"/>
  <c r="Q51" i="4"/>
  <c r="Q321" i="4"/>
  <c r="Q177" i="4"/>
  <c r="Q157" i="4"/>
  <c r="Q259" i="4"/>
  <c r="Q60" i="4"/>
  <c r="Q256" i="4"/>
  <c r="Q88" i="4"/>
  <c r="Q63" i="4"/>
  <c r="Q238" i="4"/>
  <c r="Q155" i="4"/>
  <c r="Q42" i="4"/>
  <c r="Q171" i="4"/>
  <c r="Q328" i="4"/>
  <c r="Q282" i="4"/>
  <c r="Q298" i="4"/>
  <c r="Q122" i="4"/>
  <c r="Q268" i="4"/>
  <c r="Q137" i="4"/>
  <c r="Q129" i="4"/>
  <c r="Q306" i="4"/>
  <c r="Q96" i="4"/>
  <c r="Q18" i="4"/>
  <c r="O18" i="4"/>
  <c r="P18" i="4"/>
  <c r="E4" i="4" l="1"/>
  <c r="E5" i="4"/>
  <c r="M46" i="4" l="1"/>
  <c r="M244" i="4"/>
  <c r="M321" i="4"/>
  <c r="M147" i="4"/>
  <c r="M179" i="4"/>
  <c r="M70" i="4"/>
  <c r="M296" i="4"/>
  <c r="M237" i="4"/>
  <c r="M151" i="4"/>
  <c r="M118" i="4"/>
  <c r="M54" i="4"/>
  <c r="M220" i="4"/>
  <c r="M45" i="4"/>
  <c r="M264" i="4"/>
  <c r="M159" i="4"/>
  <c r="M33" i="4"/>
  <c r="M332" i="4"/>
  <c r="M224" i="4"/>
  <c r="M261" i="4"/>
  <c r="M84" i="4"/>
  <c r="M180" i="4"/>
  <c r="M44" i="4"/>
  <c r="M255" i="4"/>
  <c r="M194" i="4"/>
  <c r="M83" i="4"/>
  <c r="V3" i="4"/>
  <c r="M312" i="4"/>
  <c r="M85" i="4"/>
  <c r="M300" i="4"/>
  <c r="M193" i="4"/>
  <c r="M317" i="4"/>
  <c r="M258" i="4"/>
  <c r="M154" i="4"/>
  <c r="V27" i="4"/>
  <c r="M298" i="4"/>
  <c r="M191" i="4"/>
  <c r="V11" i="4"/>
  <c r="M53" i="4"/>
  <c r="M71" i="4"/>
  <c r="M324" i="4"/>
  <c r="M178" i="4"/>
  <c r="M113" i="4"/>
  <c r="M24" i="4"/>
  <c r="M230" i="4"/>
  <c r="M211" i="4"/>
  <c r="M89" i="4"/>
  <c r="M32" i="4"/>
  <c r="M222" i="4"/>
  <c r="M208" i="4"/>
  <c r="M68" i="4"/>
  <c r="M272" i="4"/>
  <c r="M203" i="4"/>
  <c r="M148" i="4"/>
  <c r="M227" i="4"/>
  <c r="M40" i="4"/>
  <c r="M292" i="4"/>
  <c r="M163" i="4"/>
  <c r="V12" i="4"/>
  <c r="M48" i="4"/>
  <c r="M256" i="4"/>
  <c r="M155" i="4"/>
  <c r="M139" i="4"/>
  <c r="M52" i="4"/>
  <c r="M253" i="4"/>
  <c r="M170" i="4"/>
  <c r="M131" i="4"/>
  <c r="M289" i="4"/>
  <c r="M160" i="4"/>
  <c r="M60" i="4"/>
  <c r="M49" i="4"/>
  <c r="M262" i="4"/>
  <c r="M196" i="4"/>
  <c r="M127" i="4"/>
  <c r="M64" i="4"/>
  <c r="M276" i="4"/>
  <c r="M209" i="4"/>
  <c r="M100" i="4"/>
  <c r="M62" i="4"/>
  <c r="M146" i="4"/>
  <c r="M316" i="4"/>
  <c r="M140" i="4"/>
  <c r="M65" i="4"/>
  <c r="M310" i="4"/>
  <c r="M232" i="4"/>
  <c r="M124" i="4"/>
  <c r="V26" i="4"/>
  <c r="M302" i="4"/>
  <c r="M216" i="4"/>
  <c r="M116" i="4"/>
  <c r="V17" i="4"/>
  <c r="M314" i="4"/>
  <c r="M177" i="4"/>
  <c r="M98" i="4"/>
  <c r="M212" i="4"/>
  <c r="M278" i="4"/>
  <c r="M269" i="4"/>
  <c r="M141" i="4"/>
  <c r="M123" i="4"/>
  <c r="M311" i="4"/>
  <c r="M248" i="4"/>
  <c r="M133" i="4"/>
  <c r="M115" i="4"/>
  <c r="M333" i="4"/>
  <c r="M293" i="4"/>
  <c r="M125" i="4"/>
  <c r="M81" i="4"/>
  <c r="M336" i="4"/>
  <c r="M145" i="4"/>
  <c r="V15" i="4"/>
  <c r="M41" i="4"/>
  <c r="M315" i="4"/>
  <c r="M190" i="4"/>
  <c r="M136" i="4"/>
  <c r="M21" i="4"/>
  <c r="M307" i="4"/>
  <c r="M150" i="4"/>
  <c r="M233" i="4"/>
  <c r="M57" i="4"/>
  <c r="M129" i="4"/>
  <c r="M243" i="4"/>
  <c r="M107" i="4"/>
  <c r="M56" i="4"/>
  <c r="M288" i="4"/>
  <c r="M181" i="4"/>
  <c r="M103" i="4"/>
  <c r="V23" i="4"/>
  <c r="M280" i="4"/>
  <c r="M242" i="4"/>
  <c r="M95" i="4"/>
  <c r="V16" i="4"/>
  <c r="M270" i="4"/>
  <c r="M171" i="4"/>
  <c r="V25" i="4"/>
  <c r="M135" i="4"/>
  <c r="M320" i="4"/>
  <c r="M206" i="4"/>
  <c r="M87" i="4"/>
  <c r="M109" i="4"/>
  <c r="M313" i="4"/>
  <c r="M198" i="4"/>
  <c r="M79" i="4"/>
  <c r="M106" i="4"/>
  <c r="M305" i="4"/>
  <c r="M231" i="4"/>
  <c r="M75" i="4"/>
  <c r="M77" i="4"/>
  <c r="M271" i="4"/>
  <c r="M111" i="4"/>
  <c r="M35" i="4"/>
  <c r="M319" i="4"/>
  <c r="M204" i="4"/>
  <c r="M61" i="4"/>
  <c r="M30" i="4"/>
  <c r="M287" i="4"/>
  <c r="M168" i="4"/>
  <c r="V18" i="4"/>
  <c r="M334" i="4"/>
  <c r="M326" i="4"/>
  <c r="M238" i="4"/>
  <c r="M63" i="4"/>
  <c r="M58" i="4"/>
  <c r="M273" i="4"/>
  <c r="M183" i="4"/>
  <c r="M59" i="4"/>
  <c r="V20" i="4"/>
  <c r="M322" i="4"/>
  <c r="M335" i="4"/>
  <c r="M55" i="4"/>
  <c r="M101" i="4"/>
  <c r="M279" i="4"/>
  <c r="M91" i="4"/>
  <c r="M34" i="4"/>
  <c r="M66" i="4"/>
  <c r="M306" i="4"/>
  <c r="M221" i="4"/>
  <c r="M192" i="4"/>
  <c r="M69" i="4"/>
  <c r="M290" i="4"/>
  <c r="M217" i="4"/>
  <c r="M172" i="4"/>
  <c r="V22" i="4"/>
  <c r="M282" i="4"/>
  <c r="M215" i="4"/>
  <c r="M142" i="4"/>
  <c r="V4" i="4"/>
  <c r="M259" i="4"/>
  <c r="M134" i="4"/>
  <c r="M28" i="4"/>
  <c r="M284" i="4"/>
  <c r="M219" i="4"/>
  <c r="M86" i="4"/>
  <c r="M318" i="4"/>
  <c r="M266" i="4"/>
  <c r="M161" i="4"/>
  <c r="M225" i="4"/>
  <c r="M274" i="4"/>
  <c r="M329" i="4"/>
  <c r="M189" i="4"/>
  <c r="M126" i="4"/>
  <c r="M137" i="4"/>
  <c r="M283" i="4"/>
  <c r="M185" i="4"/>
  <c r="M173" i="4"/>
  <c r="M102" i="4"/>
  <c r="M277" i="4"/>
  <c r="M226" i="4"/>
  <c r="M164" i="4"/>
  <c r="M73" i="4"/>
  <c r="M214" i="4"/>
  <c r="M213" i="4"/>
  <c r="M286" i="4"/>
  <c r="V10" i="4"/>
  <c r="M260" i="4"/>
  <c r="M202" i="4"/>
  <c r="M119" i="4"/>
  <c r="V8" i="4"/>
  <c r="M252" i="4"/>
  <c r="M186" i="4"/>
  <c r="M108" i="4"/>
  <c r="V19" i="4"/>
  <c r="M327" i="4"/>
  <c r="M234" i="4"/>
  <c r="M104" i="4"/>
  <c r="M97" i="4"/>
  <c r="M241" i="4"/>
  <c r="M96" i="4"/>
  <c r="M331" i="4"/>
  <c r="M299" i="4"/>
  <c r="M162" i="4"/>
  <c r="M82" i="4"/>
  <c r="M51" i="4"/>
  <c r="M250" i="4"/>
  <c r="M182" i="4"/>
  <c r="M121" i="4"/>
  <c r="M205" i="4"/>
  <c r="M323" i="4"/>
  <c r="M199" i="4"/>
  <c r="M92" i="4"/>
  <c r="M94" i="4"/>
  <c r="M301" i="4"/>
  <c r="M166" i="4"/>
  <c r="M88" i="4"/>
  <c r="V13" i="4"/>
  <c r="M275" i="4"/>
  <c r="M158" i="4"/>
  <c r="M80" i="4"/>
  <c r="M157" i="4"/>
  <c r="M285" i="4"/>
  <c r="M76" i="4"/>
  <c r="M268" i="4"/>
  <c r="M105" i="4"/>
  <c r="M308" i="4"/>
  <c r="M200" i="4"/>
  <c r="M72" i="4"/>
  <c r="M25" i="4"/>
  <c r="M295" i="4"/>
  <c r="M195" i="4"/>
  <c r="M165" i="4"/>
  <c r="M29" i="4"/>
  <c r="M263" i="4"/>
  <c r="M175" i="4"/>
  <c r="M156" i="4"/>
  <c r="M37" i="4"/>
  <c r="M207" i="4"/>
  <c r="M138" i="4"/>
  <c r="M303" i="4"/>
  <c r="M197" i="4"/>
  <c r="M99" i="4"/>
  <c r="M110" i="4"/>
  <c r="M294" i="4"/>
  <c r="M254" i="4"/>
  <c r="M132" i="4"/>
  <c r="V6" i="4"/>
  <c r="M223" i="4"/>
  <c r="M304" i="4"/>
  <c r="M174" i="4"/>
  <c r="M128" i="4"/>
  <c r="M22" i="4"/>
  <c r="M328" i="4"/>
  <c r="M143" i="4"/>
  <c r="M120" i="4"/>
  <c r="M26" i="4"/>
  <c r="M309" i="4"/>
  <c r="M235" i="4"/>
  <c r="M112" i="4"/>
  <c r="M31" i="4"/>
  <c r="M251" i="4"/>
  <c r="V14" i="4"/>
  <c r="M249" i="4"/>
  <c r="M38" i="4"/>
  <c r="M257" i="4"/>
  <c r="M188" i="4"/>
  <c r="V9" i="4"/>
  <c r="M42" i="4"/>
  <c r="M236" i="4"/>
  <c r="M184" i="4"/>
  <c r="V2" i="4"/>
  <c r="M50" i="4"/>
  <c r="M228" i="4"/>
  <c r="M176" i="4"/>
  <c r="M149" i="4"/>
  <c r="M337" i="4"/>
  <c r="M201" i="4"/>
  <c r="M114" i="4"/>
  <c r="M67" i="4"/>
  <c r="M152" i="4"/>
  <c r="M187" i="4"/>
  <c r="M169" i="4"/>
  <c r="M247" i="4"/>
  <c r="M39" i="4"/>
  <c r="V5" i="4"/>
  <c r="M130" i="4"/>
  <c r="M90" i="4"/>
  <c r="V24" i="4"/>
  <c r="M122" i="4"/>
  <c r="M229" i="4"/>
  <c r="M297" i="4"/>
  <c r="M23" i="4"/>
  <c r="M36" i="4"/>
  <c r="M43" i="4"/>
  <c r="M330" i="4"/>
  <c r="M47" i="4"/>
  <c r="M239" i="4"/>
  <c r="M291" i="4"/>
  <c r="M210" i="4"/>
  <c r="M240" i="4"/>
  <c r="M167" i="4"/>
  <c r="M27" i="4"/>
  <c r="M117" i="4"/>
  <c r="M144" i="4"/>
  <c r="V21" i="4"/>
  <c r="M153" i="4"/>
  <c r="M78" i="4"/>
  <c r="M74" i="4"/>
  <c r="M93" i="4"/>
  <c r="M218" i="4"/>
  <c r="V7" i="4"/>
  <c r="M245" i="4"/>
  <c r="M281" i="4"/>
  <c r="M267" i="4"/>
  <c r="M246" i="4"/>
  <c r="M265" i="4"/>
  <c r="M325" i="4"/>
  <c r="R36" i="4" l="1"/>
  <c r="N36" i="4"/>
  <c r="R254" i="4"/>
  <c r="N254" i="4"/>
  <c r="N119" i="4"/>
  <c r="R119" i="4"/>
  <c r="R238" i="4"/>
  <c r="N238" i="4"/>
  <c r="N333" i="4"/>
  <c r="R333" i="4"/>
  <c r="N159" i="4"/>
  <c r="R159" i="4"/>
  <c r="N246" i="4"/>
  <c r="R246" i="4"/>
  <c r="R267" i="4"/>
  <c r="N267" i="4"/>
  <c r="R229" i="4"/>
  <c r="N229" i="4"/>
  <c r="R117" i="4"/>
  <c r="N117" i="4"/>
  <c r="N330" i="4"/>
  <c r="R330" i="4"/>
  <c r="R67" i="4"/>
  <c r="N67" i="4"/>
  <c r="R249" i="4"/>
  <c r="N249" i="4"/>
  <c r="N218" i="4"/>
  <c r="R218" i="4"/>
  <c r="N27" i="4"/>
  <c r="R27" i="4"/>
  <c r="N43" i="4"/>
  <c r="R43" i="4"/>
  <c r="N130" i="4"/>
  <c r="R130" i="4"/>
  <c r="N114" i="4"/>
  <c r="R114" i="4"/>
  <c r="R184" i="4"/>
  <c r="N184" i="4"/>
  <c r="N143" i="4"/>
  <c r="R143" i="4"/>
  <c r="N132" i="4"/>
  <c r="R132" i="4"/>
  <c r="R207" i="4"/>
  <c r="N207" i="4"/>
  <c r="N295" i="4"/>
  <c r="R295" i="4"/>
  <c r="R285" i="4"/>
  <c r="N285" i="4"/>
  <c r="N301" i="4"/>
  <c r="R301" i="4"/>
  <c r="R250" i="4"/>
  <c r="N250" i="4"/>
  <c r="R97" i="4"/>
  <c r="N97" i="4"/>
  <c r="R73" i="4"/>
  <c r="N73" i="4"/>
  <c r="N137" i="4"/>
  <c r="R137" i="4"/>
  <c r="N318" i="4"/>
  <c r="R318" i="4"/>
  <c r="N142" i="4"/>
  <c r="R142" i="4"/>
  <c r="R192" i="4"/>
  <c r="N192" i="4"/>
  <c r="N55" i="4"/>
  <c r="R55" i="4"/>
  <c r="N63" i="4"/>
  <c r="R63" i="4"/>
  <c r="R61" i="4"/>
  <c r="N61" i="4"/>
  <c r="R231" i="4"/>
  <c r="N231" i="4"/>
  <c r="R206" i="4"/>
  <c r="N206" i="4"/>
  <c r="R242" i="4"/>
  <c r="N242" i="4"/>
  <c r="N243" i="4"/>
  <c r="R243" i="4"/>
  <c r="R190" i="4"/>
  <c r="N190" i="4"/>
  <c r="R293" i="4"/>
  <c r="N293" i="4"/>
  <c r="R269" i="4"/>
  <c r="N269" i="4"/>
  <c r="N216" i="4"/>
  <c r="R216" i="4"/>
  <c r="N316" i="4"/>
  <c r="R316" i="4"/>
  <c r="N196" i="4"/>
  <c r="R196" i="4"/>
  <c r="R253" i="4"/>
  <c r="N253" i="4"/>
  <c r="R292" i="4"/>
  <c r="N292" i="4"/>
  <c r="N222" i="4"/>
  <c r="R222" i="4"/>
  <c r="N324" i="4"/>
  <c r="R324" i="4"/>
  <c r="R258" i="4"/>
  <c r="N258" i="4"/>
  <c r="N194" i="4"/>
  <c r="R194" i="4"/>
  <c r="N33" i="4"/>
  <c r="R33" i="4"/>
  <c r="N237" i="4"/>
  <c r="R237" i="4"/>
  <c r="R93" i="4"/>
  <c r="N93" i="4"/>
  <c r="R328" i="4"/>
  <c r="N328" i="4"/>
  <c r="R104" i="4"/>
  <c r="N104" i="4"/>
  <c r="N204" i="4"/>
  <c r="R204" i="4"/>
  <c r="R278" i="4"/>
  <c r="N278" i="4"/>
  <c r="N255" i="4"/>
  <c r="R255" i="4"/>
  <c r="R240" i="4"/>
  <c r="N240" i="4"/>
  <c r="R23" i="4"/>
  <c r="N23" i="4"/>
  <c r="N39" i="4"/>
  <c r="R39" i="4"/>
  <c r="N337" i="4"/>
  <c r="R337" i="4"/>
  <c r="N42" i="4"/>
  <c r="R42" i="4"/>
  <c r="N31" i="4"/>
  <c r="R31" i="4"/>
  <c r="N22" i="4"/>
  <c r="R22" i="4"/>
  <c r="R294" i="4"/>
  <c r="N294" i="4"/>
  <c r="N156" i="4"/>
  <c r="R156" i="4"/>
  <c r="R72" i="4"/>
  <c r="N72" i="4"/>
  <c r="R80" i="4"/>
  <c r="N80" i="4"/>
  <c r="R92" i="4"/>
  <c r="N92" i="4"/>
  <c r="R82" i="4"/>
  <c r="N82" i="4"/>
  <c r="N234" i="4"/>
  <c r="R234" i="4"/>
  <c r="R202" i="4"/>
  <c r="N202" i="4"/>
  <c r="R226" i="4"/>
  <c r="N226" i="4"/>
  <c r="N189" i="4"/>
  <c r="R189" i="4"/>
  <c r="N219" i="4"/>
  <c r="R219" i="4"/>
  <c r="R282" i="4"/>
  <c r="N282" i="4"/>
  <c r="N306" i="4"/>
  <c r="R306" i="4"/>
  <c r="R322" i="4"/>
  <c r="N322" i="4"/>
  <c r="N326" i="4"/>
  <c r="R326" i="4"/>
  <c r="N319" i="4"/>
  <c r="R319" i="4"/>
  <c r="N106" i="4"/>
  <c r="R106" i="4"/>
  <c r="N135" i="4"/>
  <c r="R135" i="4"/>
  <c r="R57" i="4"/>
  <c r="N57" i="4"/>
  <c r="R41" i="4"/>
  <c r="N41" i="4"/>
  <c r="N115" i="4"/>
  <c r="R115" i="4"/>
  <c r="R212" i="4"/>
  <c r="N212" i="4"/>
  <c r="N62" i="4"/>
  <c r="R62" i="4"/>
  <c r="R49" i="4"/>
  <c r="N49" i="4"/>
  <c r="R139" i="4"/>
  <c r="N139" i="4"/>
  <c r="R227" i="4"/>
  <c r="N227" i="4"/>
  <c r="R89" i="4"/>
  <c r="N89" i="4"/>
  <c r="N53" i="4"/>
  <c r="R53" i="4"/>
  <c r="R193" i="4"/>
  <c r="N193" i="4"/>
  <c r="R44" i="4"/>
  <c r="N44" i="4"/>
  <c r="R264" i="4"/>
  <c r="N264" i="4"/>
  <c r="N70" i="4"/>
  <c r="R70" i="4"/>
  <c r="R201" i="4"/>
  <c r="N201" i="4"/>
  <c r="N157" i="4"/>
  <c r="R157" i="4"/>
  <c r="N86" i="4"/>
  <c r="R86" i="4"/>
  <c r="R320" i="4"/>
  <c r="N320" i="4"/>
  <c r="R302" i="4"/>
  <c r="N302" i="4"/>
  <c r="N71" i="4"/>
  <c r="R71" i="4"/>
  <c r="R149" i="4"/>
  <c r="N149" i="4"/>
  <c r="N112" i="4"/>
  <c r="R112" i="4"/>
  <c r="R128" i="4"/>
  <c r="N128" i="4"/>
  <c r="N110" i="4"/>
  <c r="R110" i="4"/>
  <c r="R175" i="4"/>
  <c r="N175" i="4"/>
  <c r="N200" i="4"/>
  <c r="R200" i="4"/>
  <c r="N158" i="4"/>
  <c r="R158" i="4"/>
  <c r="R199" i="4"/>
  <c r="N199" i="4"/>
  <c r="N162" i="4"/>
  <c r="R162" i="4"/>
  <c r="R327" i="4"/>
  <c r="N327" i="4"/>
  <c r="R260" i="4"/>
  <c r="N260" i="4"/>
  <c r="R277" i="4"/>
  <c r="N277" i="4"/>
  <c r="R329" i="4"/>
  <c r="N329" i="4"/>
  <c r="N284" i="4"/>
  <c r="R284" i="4"/>
  <c r="R66" i="4"/>
  <c r="N66" i="4"/>
  <c r="R334" i="4"/>
  <c r="N334" i="4"/>
  <c r="N35" i="4"/>
  <c r="R35" i="4"/>
  <c r="R79" i="4"/>
  <c r="N79" i="4"/>
  <c r="R103" i="4"/>
  <c r="N103" i="4"/>
  <c r="N233" i="4"/>
  <c r="R233" i="4"/>
  <c r="N133" i="4"/>
  <c r="R133" i="4"/>
  <c r="R98" i="4"/>
  <c r="N98" i="4"/>
  <c r="R124" i="4"/>
  <c r="N124" i="4"/>
  <c r="N100" i="4"/>
  <c r="R100" i="4"/>
  <c r="R60" i="4"/>
  <c r="N60" i="4"/>
  <c r="R155" i="4"/>
  <c r="N155" i="4"/>
  <c r="N148" i="4"/>
  <c r="R148" i="4"/>
  <c r="R211" i="4"/>
  <c r="N211" i="4"/>
  <c r="R300" i="4"/>
  <c r="N300" i="4"/>
  <c r="R180" i="4"/>
  <c r="N180" i="4"/>
  <c r="R45" i="4"/>
  <c r="N45" i="4"/>
  <c r="R179" i="4"/>
  <c r="N179" i="4"/>
  <c r="N236" i="4"/>
  <c r="R236" i="4"/>
  <c r="N94" i="4"/>
  <c r="R94" i="4"/>
  <c r="R215" i="4"/>
  <c r="N215" i="4"/>
  <c r="N315" i="4"/>
  <c r="R315" i="4"/>
  <c r="N296" i="4"/>
  <c r="R296" i="4"/>
  <c r="R78" i="4"/>
  <c r="N78" i="4"/>
  <c r="R153" i="4"/>
  <c r="N153" i="4"/>
  <c r="R169" i="4"/>
  <c r="N169" i="4"/>
  <c r="N176" i="4"/>
  <c r="R176" i="4"/>
  <c r="R188" i="4"/>
  <c r="N188" i="4"/>
  <c r="N235" i="4"/>
  <c r="R235" i="4"/>
  <c r="R174" i="4"/>
  <c r="N174" i="4"/>
  <c r="N99" i="4"/>
  <c r="R99" i="4"/>
  <c r="R263" i="4"/>
  <c r="N263" i="4"/>
  <c r="R308" i="4"/>
  <c r="N308" i="4"/>
  <c r="R275" i="4"/>
  <c r="N275" i="4"/>
  <c r="N323" i="4"/>
  <c r="R323" i="4"/>
  <c r="R299" i="4"/>
  <c r="N299" i="4"/>
  <c r="N102" i="4"/>
  <c r="R102" i="4"/>
  <c r="R274" i="4"/>
  <c r="N274" i="4"/>
  <c r="R28" i="4"/>
  <c r="N28" i="4"/>
  <c r="N172" i="4"/>
  <c r="R172" i="4"/>
  <c r="R34" i="4"/>
  <c r="N34" i="4"/>
  <c r="R59" i="4"/>
  <c r="N59" i="4"/>
  <c r="N111" i="4"/>
  <c r="R111" i="4"/>
  <c r="N198" i="4"/>
  <c r="R198" i="4"/>
  <c r="N171" i="4"/>
  <c r="R171" i="4"/>
  <c r="R181" i="4"/>
  <c r="N181" i="4"/>
  <c r="R150" i="4"/>
  <c r="N150" i="4"/>
  <c r="R145" i="4"/>
  <c r="N145" i="4"/>
  <c r="R248" i="4"/>
  <c r="N248" i="4"/>
  <c r="R177" i="4"/>
  <c r="N177" i="4"/>
  <c r="N232" i="4"/>
  <c r="R232" i="4"/>
  <c r="R209" i="4"/>
  <c r="N209" i="4"/>
  <c r="R160" i="4"/>
  <c r="N160" i="4"/>
  <c r="N256" i="4"/>
  <c r="R256" i="4"/>
  <c r="R203" i="4"/>
  <c r="N203" i="4"/>
  <c r="R230" i="4"/>
  <c r="N230" i="4"/>
  <c r="R191" i="4"/>
  <c r="N191" i="4"/>
  <c r="R85" i="4"/>
  <c r="N85" i="4"/>
  <c r="R84" i="4"/>
  <c r="N84" i="4"/>
  <c r="R220" i="4"/>
  <c r="N220" i="4"/>
  <c r="R147" i="4"/>
  <c r="N147" i="4"/>
  <c r="R167" i="4"/>
  <c r="N167" i="4"/>
  <c r="R37" i="4"/>
  <c r="N37" i="4"/>
  <c r="R126" i="4"/>
  <c r="N126" i="4"/>
  <c r="R305" i="4"/>
  <c r="N305" i="4"/>
  <c r="R146" i="4"/>
  <c r="N146" i="4"/>
  <c r="N317" i="4"/>
  <c r="R317" i="4"/>
  <c r="N247" i="4"/>
  <c r="R247" i="4"/>
  <c r="R281" i="4"/>
  <c r="N281" i="4"/>
  <c r="N239" i="4"/>
  <c r="R239" i="4"/>
  <c r="N228" i="4"/>
  <c r="R228" i="4"/>
  <c r="R309" i="4"/>
  <c r="N309" i="4"/>
  <c r="N197" i="4"/>
  <c r="R197" i="4"/>
  <c r="R29" i="4"/>
  <c r="N29" i="4"/>
  <c r="R105" i="4"/>
  <c r="N105" i="4"/>
  <c r="R205" i="4"/>
  <c r="N205" i="4"/>
  <c r="N331" i="4"/>
  <c r="R331" i="4"/>
  <c r="N108" i="4"/>
  <c r="R108" i="4"/>
  <c r="R286" i="4"/>
  <c r="N286" i="4"/>
  <c r="N173" i="4"/>
  <c r="R173" i="4"/>
  <c r="R225" i="4"/>
  <c r="N225" i="4"/>
  <c r="R134" i="4"/>
  <c r="N134" i="4"/>
  <c r="N217" i="4"/>
  <c r="R217" i="4"/>
  <c r="N91" i="4"/>
  <c r="R91" i="4"/>
  <c r="R183" i="4"/>
  <c r="N183" i="4"/>
  <c r="R168" i="4"/>
  <c r="N168" i="4"/>
  <c r="R271" i="4"/>
  <c r="N271" i="4"/>
  <c r="N313" i="4"/>
  <c r="R313" i="4"/>
  <c r="N270" i="4"/>
  <c r="R270" i="4"/>
  <c r="R288" i="4"/>
  <c r="N288" i="4"/>
  <c r="N307" i="4"/>
  <c r="R307" i="4"/>
  <c r="N336" i="4"/>
  <c r="R336" i="4"/>
  <c r="N311" i="4"/>
  <c r="R311" i="4"/>
  <c r="R314" i="4"/>
  <c r="N314" i="4"/>
  <c r="N310" i="4"/>
  <c r="R310" i="4"/>
  <c r="R276" i="4"/>
  <c r="N276" i="4"/>
  <c r="R289" i="4"/>
  <c r="N289" i="4"/>
  <c r="N48" i="4"/>
  <c r="R48" i="4"/>
  <c r="N272" i="4"/>
  <c r="R272" i="4"/>
  <c r="N24" i="4"/>
  <c r="R24" i="4"/>
  <c r="N298" i="4"/>
  <c r="R298" i="4"/>
  <c r="R312" i="4"/>
  <c r="N312" i="4"/>
  <c r="R261" i="4"/>
  <c r="N261" i="4"/>
  <c r="R54" i="4"/>
  <c r="N54" i="4"/>
  <c r="N321" i="4"/>
  <c r="R321" i="4"/>
  <c r="N25" i="4"/>
  <c r="R25" i="4"/>
  <c r="N164" i="4"/>
  <c r="R164" i="4"/>
  <c r="N335" i="4"/>
  <c r="R335" i="4"/>
  <c r="R280" i="4"/>
  <c r="N280" i="4"/>
  <c r="N262" i="4"/>
  <c r="R262" i="4"/>
  <c r="R32" i="4"/>
  <c r="N32" i="4"/>
  <c r="N74" i="4"/>
  <c r="R74" i="4"/>
  <c r="R297" i="4"/>
  <c r="N297" i="4"/>
  <c r="R291" i="4"/>
  <c r="N291" i="4"/>
  <c r="R122" i="4"/>
  <c r="N122" i="4"/>
  <c r="R187" i="4"/>
  <c r="N187" i="4"/>
  <c r="N257" i="4"/>
  <c r="R257" i="4"/>
  <c r="N304" i="4"/>
  <c r="R304" i="4"/>
  <c r="N245" i="4"/>
  <c r="R245" i="4"/>
  <c r="N144" i="4"/>
  <c r="R144" i="4"/>
  <c r="R47" i="4"/>
  <c r="N47" i="4"/>
  <c r="R152" i="4"/>
  <c r="N152" i="4"/>
  <c r="R50" i="4"/>
  <c r="N50" i="4"/>
  <c r="R38" i="4"/>
  <c r="N38" i="4"/>
  <c r="N26" i="4"/>
  <c r="R26" i="4"/>
  <c r="R223" i="4"/>
  <c r="N223" i="4"/>
  <c r="R303" i="4"/>
  <c r="N303" i="4"/>
  <c r="R165" i="4"/>
  <c r="N165" i="4"/>
  <c r="N268" i="4"/>
  <c r="R268" i="4"/>
  <c r="R88" i="4"/>
  <c r="N88" i="4"/>
  <c r="R121" i="4"/>
  <c r="N121" i="4"/>
  <c r="R96" i="4"/>
  <c r="N96" i="4"/>
  <c r="R186" i="4"/>
  <c r="N186" i="4"/>
  <c r="N213" i="4"/>
  <c r="R213" i="4"/>
  <c r="R185" i="4"/>
  <c r="N185" i="4"/>
  <c r="N161" i="4"/>
  <c r="R161" i="4"/>
  <c r="R259" i="4"/>
  <c r="N259" i="4"/>
  <c r="N290" i="4"/>
  <c r="R290" i="4"/>
  <c r="R279" i="4"/>
  <c r="N279" i="4"/>
  <c r="N273" i="4"/>
  <c r="R273" i="4"/>
  <c r="R287" i="4"/>
  <c r="N287" i="4"/>
  <c r="R77" i="4"/>
  <c r="N77" i="4"/>
  <c r="R109" i="4"/>
  <c r="N109" i="4"/>
  <c r="R56" i="4"/>
  <c r="N56" i="4"/>
  <c r="N21" i="4"/>
  <c r="R21" i="4"/>
  <c r="R81" i="4"/>
  <c r="N81" i="4"/>
  <c r="N123" i="4"/>
  <c r="R123" i="4"/>
  <c r="N65" i="4"/>
  <c r="R65" i="4"/>
  <c r="R64" i="4"/>
  <c r="N64" i="4"/>
  <c r="R131" i="4"/>
  <c r="N131" i="4"/>
  <c r="R68" i="4"/>
  <c r="N68" i="4"/>
  <c r="N113" i="4"/>
  <c r="R113" i="4"/>
  <c r="R224" i="4"/>
  <c r="N224" i="4"/>
  <c r="R118" i="4"/>
  <c r="N118" i="4"/>
  <c r="R244" i="4"/>
  <c r="N244" i="4"/>
  <c r="R325" i="4"/>
  <c r="N325" i="4"/>
  <c r="R251" i="4"/>
  <c r="N251" i="4"/>
  <c r="R51" i="4"/>
  <c r="N51" i="4"/>
  <c r="N221" i="4"/>
  <c r="R221" i="4"/>
  <c r="N129" i="4"/>
  <c r="R129" i="4"/>
  <c r="N52" i="4"/>
  <c r="R52" i="4"/>
  <c r="N40" i="4"/>
  <c r="R40" i="4"/>
  <c r="R265" i="4"/>
  <c r="N265" i="4"/>
  <c r="N210" i="4"/>
  <c r="R210" i="4"/>
  <c r="N90" i="4"/>
  <c r="R90" i="4"/>
  <c r="N120" i="4"/>
  <c r="R120" i="4"/>
  <c r="R138" i="4"/>
  <c r="N138" i="4"/>
  <c r="R195" i="4"/>
  <c r="N195" i="4"/>
  <c r="R76" i="4"/>
  <c r="N76" i="4"/>
  <c r="N166" i="4"/>
  <c r="R166" i="4"/>
  <c r="R182" i="4"/>
  <c r="N182" i="4"/>
  <c r="R241" i="4"/>
  <c r="N241" i="4"/>
  <c r="N252" i="4"/>
  <c r="R252" i="4"/>
  <c r="R214" i="4"/>
  <c r="N214" i="4"/>
  <c r="R283" i="4"/>
  <c r="N283" i="4"/>
  <c r="N266" i="4"/>
  <c r="R266" i="4"/>
  <c r="R69" i="4"/>
  <c r="N69" i="4"/>
  <c r="R101" i="4"/>
  <c r="N101" i="4"/>
  <c r="N58" i="4"/>
  <c r="R58" i="4"/>
  <c r="R30" i="4"/>
  <c r="N30" i="4"/>
  <c r="R75" i="4"/>
  <c r="N75" i="4"/>
  <c r="R87" i="4"/>
  <c r="N87" i="4"/>
  <c r="N95" i="4"/>
  <c r="R95" i="4"/>
  <c r="N107" i="4"/>
  <c r="R107" i="4"/>
  <c r="N136" i="4"/>
  <c r="R136" i="4"/>
  <c r="N125" i="4"/>
  <c r="R125" i="4"/>
  <c r="R141" i="4"/>
  <c r="N141" i="4"/>
  <c r="N116" i="4"/>
  <c r="R116" i="4"/>
  <c r="R140" i="4"/>
  <c r="N140" i="4"/>
  <c r="R127" i="4"/>
  <c r="N127" i="4"/>
  <c r="R170" i="4"/>
  <c r="N170" i="4"/>
  <c r="N163" i="4"/>
  <c r="R163" i="4"/>
  <c r="N208" i="4"/>
  <c r="R208" i="4"/>
  <c r="R178" i="4"/>
  <c r="N178" i="4"/>
  <c r="R154" i="4"/>
  <c r="N154" i="4"/>
  <c r="R83" i="4"/>
  <c r="N83" i="4"/>
  <c r="R332" i="4"/>
  <c r="N332" i="4"/>
  <c r="N151" i="4"/>
  <c r="R151" i="4"/>
  <c r="N46" i="4"/>
  <c r="R46" i="4"/>
  <c r="N18" i="4"/>
  <c r="E7" i="4" l="1"/>
  <c r="F4" i="4" l="1"/>
  <c r="H4" i="4" s="1"/>
  <c r="F6" i="4"/>
  <c r="H6" i="4" s="1"/>
  <c r="F9" i="4" s="1"/>
  <c r="F10" i="4" s="1"/>
  <c r="F5" i="4"/>
  <c r="H5" i="4" s="1"/>
  <c r="F8" i="4"/>
  <c r="G9" i="4" l="1"/>
</calcChain>
</file>

<file path=xl/sharedStrings.xml><?xml version="1.0" encoding="utf-8"?>
<sst xmlns="http://schemas.openxmlformats.org/spreadsheetml/2006/main" count="535" uniqueCount="162">
  <si>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</si>
  <si>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</si>
  <si>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</si>
  <si>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</si>
  <si>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</si>
  <si>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</si>
  <si>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</si>
  <si>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</si>
  <si>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</si>
  <si>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</si>
  <si>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</si>
  <si>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</si>
  <si>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</si>
  <si>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</si>
  <si>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</si>
  <si>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</si>
  <si>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</si>
  <si>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</si>
  <si>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</si>
  <si>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</si>
  <si>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</si>
  <si>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</si>
  <si>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</si>
  <si>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</si>
  <si>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</si>
  <si>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</si>
  <si>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</si>
  <si>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</si>
  <si>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</si>
  <si>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</si>
  <si>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</si>
  <si>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</si>
  <si>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</si>
  <si>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</si>
  <si>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</si>
  <si>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</si>
  <si>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BF Pav / GSC 8770-1153</t>
  </si>
  <si>
    <t>EW/KW</t>
  </si>
  <si>
    <t>I</t>
  </si>
  <si>
    <t>II</t>
  </si>
  <si>
    <t>1996PASP..108..338</t>
  </si>
  <si>
    <t>GCVS</t>
  </si>
  <si>
    <t>Gonzalez</t>
  </si>
  <si>
    <t>IBVS 3265</t>
  </si>
  <si>
    <t>IBVS</t>
  </si>
  <si>
    <t>Cycle changes are very speculative</t>
  </si>
  <si>
    <t>See page A(2) for cycle changes</t>
  </si>
  <si>
    <t>calc</t>
  </si>
  <si>
    <t>same</t>
  </si>
  <si>
    <t>sum</t>
  </si>
  <si>
    <t>=I</t>
  </si>
  <si>
    <t>started</t>
  </si>
  <si>
    <t>are</t>
  </si>
  <si>
    <t>Total agreement</t>
  </si>
  <si>
    <t>Elements of Gonzalez 1996PASP..108..338</t>
  </si>
  <si>
    <t>Add cycle</t>
  </si>
  <si>
    <t>Old Cycle</t>
  </si>
  <si>
    <t>diff²</t>
  </si>
  <si>
    <t>wt</t>
  </si>
  <si>
    <t>BAD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</si>
  <si>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</si>
  <si>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</si>
  <si>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</si>
  <si>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</si>
  <si>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</si>
  <si>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</si>
  <si>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</si>
  <si>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</si>
  <si>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</si>
  <si>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</si>
  <si>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</si>
  <si>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</si>
  <si>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</si>
  <si>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</si>
  <si>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</si>
  <si>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</si>
  <si>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</si>
  <si>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</si>
  <si>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</si>
  <si>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</si>
  <si>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</si>
  <si>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</si>
  <si>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</si>
  <si>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</si>
  <si>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</si>
  <si>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</si>
  <si>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</si>
  <si>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</si>
  <si>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</si>
  <si>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</si>
  <si>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</si>
  <si>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</si>
  <si>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</si>
  <si>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</si>
  <si>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</si>
  <si>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</si>
  <si>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</si>
  <si>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</si>
  <si>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</si>
  <si>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</si>
  <si>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</si>
  <si>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</si>
  <si>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</si>
  <si>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</si>
  <si>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</si>
  <si>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</si>
  <si>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</si>
  <si>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</si>
  <si>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</si>
  <si>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</si>
  <si>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</si>
  <si>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</si>
  <si>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</si>
  <si>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</si>
  <si>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</si>
  <si>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</si>
  <si>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</si>
  <si>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</si>
  <si>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</si>
  <si>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</si>
  <si>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</si>
  <si>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</si>
  <si>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</si>
  <si>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</si>
  <si>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</si>
  <si>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</si>
  <si>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</si>
  <si>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</si>
  <si>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</si>
  <si>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</si>
  <si>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</si>
  <si>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</si>
  <si>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</si>
  <si>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</si>
  <si>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</si>
  <si>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</si>
  <si>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</si>
  <si>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</si>
  <si>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</si>
  <si>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</si>
  <si>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</si>
  <si>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</si>
  <si>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</si>
  <si>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</si>
  <si>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</si>
  <si>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</si>
  <si>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</si>
  <si>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</si>
  <si>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</si>
  <si>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</si>
  <si>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</si>
  <si>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</si>
  <si>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</si>
  <si>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</si>
  <si>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</si>
  <si>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</si>
  <si>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OEJV 0179</t>
  </si>
  <si>
    <t>JAVSO 49, 251</t>
  </si>
  <si>
    <t>JAVSO, 48, 250</t>
  </si>
  <si>
    <t>JAVSO, 49, 251</t>
  </si>
  <si>
    <t>JAAVSO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</si>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</sst>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9" fillId="24" borderId="0" xfId="0" applyFont="1" applyFill="1" applyAlignment="1"/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4" fillId="0" borderId="0" xfId="0" applyFont="1" applyAlignment="1"/>
    <xf numFmtId="0" fontId="0" fillId="0" borderId="14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0" fillId="0" borderId="8" xfId="0" applyFont="1" applyBorder="1" applyAlignment="1">
      <alignment horizontal="center"/>
    </xf>
    <xf numFmtId="0" fontId="5" fillId="0" borderId="15" xfId="0" applyFont="1" applyBorder="1">
      <alignment vertical="top"/>
    </xf>
    <xf numFmtId="0" fontId="13" fillId="0" borderId="16" xfId="0" applyFont="1" applyBorder="1">
      <alignment vertical="top"/>
    </xf>
    <xf numFmtId="0" fontId="7" fillId="0" borderId="17" xfId="0" applyFont="1" applyBorder="1">
      <alignment vertical="top"/>
    </xf>
    <xf numFmtId="167" fontId="7" fillId="0" borderId="17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4" fontId="0" fillId="0" borderId="0" xfId="0" applyNumberFormat="1">
      <alignment vertical="top"/>
    </xf>
    <xf numFmtId="0" fontId="5" fillId="0" borderId="18" xfId="0" applyFont="1" applyBorder="1">
      <alignment vertical="top"/>
    </xf>
    <xf numFmtId="0" fontId="13" fillId="0" borderId="19" xfId="0" applyFont="1" applyBorder="1">
      <alignment vertical="top"/>
    </xf>
    <xf numFmtId="0" fontId="7" fillId="0" borderId="20" xfId="0" applyFont="1" applyBorder="1">
      <alignment vertical="top"/>
    </xf>
    <xf numFmtId="167" fontId="7" fillId="0" borderId="20" xfId="0" applyNumberFormat="1" applyFont="1" applyBorder="1" applyAlignment="1">
      <alignment horizontal="center"/>
    </xf>
    <xf numFmtId="0" fontId="5" fillId="0" borderId="21" xfId="0" applyFont="1" applyBorder="1">
      <alignment vertical="top"/>
    </xf>
    <xf numFmtId="0" fontId="13" fillId="0" borderId="22" xfId="0" applyFont="1" applyBorder="1">
      <alignment vertical="top"/>
    </xf>
    <xf numFmtId="0" fontId="7" fillId="0" borderId="23" xfId="0" applyFont="1" applyBorder="1">
      <alignment vertical="top"/>
    </xf>
    <xf numFmtId="167" fontId="7" fillId="0" borderId="23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3" fillId="0" borderId="0" xfId="0" applyFont="1">
      <alignment vertical="top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19" fillId="0" borderId="0" xfId="0" applyFont="1">
      <alignment vertical="top"/>
    </xf>
    <xf numFmtId="168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15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25" borderId="5" xfId="0" applyFont="1" applyFill="1" applyBorder="1">
      <alignment vertical="top"/>
    </xf>
    <xf numFmtId="0" fontId="11" fillId="25" borderId="24" xfId="0" applyFont="1" applyFill="1" applyBorder="1">
      <alignment vertical="top"/>
    </xf>
    <xf numFmtId="0" fontId="7" fillId="0" borderId="24" xfId="0" applyFont="1" applyBorder="1">
      <alignment vertical="top"/>
    </xf>
    <xf numFmtId="0" fontId="7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0" fillId="0" borderId="0" xfId="0" applyAlignment="1">
      <alignment horizontal="right" vertical="top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9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3)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D-4C62-A530-FC57C10CCE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3">
                  <c:v>-7.6100000005681068E-2</c:v>
                </c:pt>
                <c:pt idx="4">
                  <c:v>-7.6100000005681068E-2</c:v>
                </c:pt>
                <c:pt idx="5">
                  <c:v>-7.5900000003457535E-2</c:v>
                </c:pt>
                <c:pt idx="6">
                  <c:v>-6.9700000000011642E-2</c:v>
                </c:pt>
                <c:pt idx="7">
                  <c:v>-6.9100000000617001E-2</c:v>
                </c:pt>
                <c:pt idx="8">
                  <c:v>-6.9000000003143214E-2</c:v>
                </c:pt>
                <c:pt idx="9">
                  <c:v>-2.9700000006414484E-2</c:v>
                </c:pt>
                <c:pt idx="10">
                  <c:v>-2.9600000008940697E-2</c:v>
                </c:pt>
                <c:pt idx="11">
                  <c:v>-2.9400000006717164E-2</c:v>
                </c:pt>
                <c:pt idx="12">
                  <c:v>-1.1400000003050081E-2</c:v>
                </c:pt>
                <c:pt idx="13">
                  <c:v>-1.1400000003050081E-2</c:v>
                </c:pt>
                <c:pt idx="14">
                  <c:v>-1.2000000002444722E-2</c:v>
                </c:pt>
                <c:pt idx="15">
                  <c:v>-1.2099999999918509E-2</c:v>
                </c:pt>
                <c:pt idx="16">
                  <c:v>-2.2200000006705523E-2</c:v>
                </c:pt>
                <c:pt idx="17">
                  <c:v>-2.230000000417931E-2</c:v>
                </c:pt>
                <c:pt idx="18">
                  <c:v>-3.3100000007834751E-2</c:v>
                </c:pt>
                <c:pt idx="19">
                  <c:v>-3.3700000007229391E-2</c:v>
                </c:pt>
                <c:pt idx="20">
                  <c:v>-7.5000000069849193E-3</c:v>
                </c:pt>
                <c:pt idx="21">
                  <c:v>-7.3000000047613867E-3</c:v>
                </c:pt>
                <c:pt idx="22">
                  <c:v>-2.8800000007322524E-2</c:v>
                </c:pt>
                <c:pt idx="23">
                  <c:v>-2.9100000007019844E-2</c:v>
                </c:pt>
                <c:pt idx="24">
                  <c:v>7.4000000000523869E-2</c:v>
                </c:pt>
                <c:pt idx="25">
                  <c:v>7.4099999997997656E-2</c:v>
                </c:pt>
                <c:pt idx="26">
                  <c:v>7.2699999996984843E-2</c:v>
                </c:pt>
                <c:pt idx="27">
                  <c:v>7.3199999998905696E-2</c:v>
                </c:pt>
                <c:pt idx="28">
                  <c:v>6.3299999994342215E-2</c:v>
                </c:pt>
                <c:pt idx="29">
                  <c:v>6.25E-2</c:v>
                </c:pt>
                <c:pt idx="30">
                  <c:v>5.0699999992502853E-2</c:v>
                </c:pt>
                <c:pt idx="31">
                  <c:v>5.0899999994726386E-2</c:v>
                </c:pt>
                <c:pt idx="32">
                  <c:v>6.2480000000505242E-2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D-4C62-A530-FC57C10CCE9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D-4C62-A530-FC57C10CCE9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  <c:pt idx="33">
                  <c:v>4.1239999998651911E-2</c:v>
                </c:pt>
                <c:pt idx="34">
                  <c:v>-3.4940000194183085E-2</c:v>
                </c:pt>
                <c:pt idx="35">
                  <c:v>-3.6289999959990382E-2</c:v>
                </c:pt>
                <c:pt idx="36">
                  <c:v>2.1360000071581453E-2</c:v>
                </c:pt>
                <c:pt idx="37">
                  <c:v>1.9449999774224125E-2</c:v>
                </c:pt>
                <c:pt idx="38">
                  <c:v>-1.1509999822010286E-2</c:v>
                </c:pt>
                <c:pt idx="39">
                  <c:v>-1.1409999991883524E-2</c:v>
                </c:pt>
                <c:pt idx="40">
                  <c:v>-1.1259999781032093E-2</c:v>
                </c:pt>
                <c:pt idx="41">
                  <c:v>-1.3559999788412824E-2</c:v>
                </c:pt>
                <c:pt idx="42">
                  <c:v>-1.3540000101784244E-2</c:v>
                </c:pt>
                <c:pt idx="43">
                  <c:v>-1.3279999984661117E-2</c:v>
                </c:pt>
                <c:pt idx="44">
                  <c:v>-4.4279999885475263E-2</c:v>
                </c:pt>
                <c:pt idx="45">
                  <c:v>-4.6319999783008825E-2</c:v>
                </c:pt>
                <c:pt idx="46">
                  <c:v>4.1239999933168292E-2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D-4C62-A530-FC57C10CCE9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  <c:pt idx="47">
                  <c:v>-5.0590001992532052E-3</c:v>
                </c:pt>
                <c:pt idx="48">
                  <c:v>-6.1110000169719569E-3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D-4C62-A530-FC57C10CCE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D-4C62-A530-FC57C10CCE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D-4C62-A530-FC57C10CCE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0">
                  <c:v>-1.1240669040496674E-2</c:v>
                </c:pt>
                <c:pt idx="1">
                  <c:v>-1.0045986738532327E-2</c:v>
                </c:pt>
                <c:pt idx="2">
                  <c:v>-1.0045860637381603E-2</c:v>
                </c:pt>
                <c:pt idx="3">
                  <c:v>-9.1790413273010758E-3</c:v>
                </c:pt>
                <c:pt idx="4">
                  <c:v>-9.1790413273010758E-3</c:v>
                </c:pt>
                <c:pt idx="5">
                  <c:v>-9.1790413273010758E-3</c:v>
                </c:pt>
                <c:pt idx="6">
                  <c:v>-8.912463494669386E-3</c:v>
                </c:pt>
                <c:pt idx="7">
                  <c:v>-8.912463494669386E-3</c:v>
                </c:pt>
                <c:pt idx="8">
                  <c:v>-8.912463494669386E-3</c:v>
                </c:pt>
                <c:pt idx="9">
                  <c:v>-8.82267947535351E-3</c:v>
                </c:pt>
                <c:pt idx="10">
                  <c:v>-8.82267947535351E-3</c:v>
                </c:pt>
                <c:pt idx="11">
                  <c:v>-8.82267947535351E-3</c:v>
                </c:pt>
                <c:pt idx="12">
                  <c:v>-8.2548459936408799E-3</c:v>
                </c:pt>
                <c:pt idx="13">
                  <c:v>-8.2548459936408799E-3</c:v>
                </c:pt>
                <c:pt idx="14">
                  <c:v>-8.2547198924901553E-3</c:v>
                </c:pt>
                <c:pt idx="15">
                  <c:v>-8.2547198924901553E-3</c:v>
                </c:pt>
                <c:pt idx="16">
                  <c:v>-8.2539632855858081E-3</c:v>
                </c:pt>
                <c:pt idx="17">
                  <c:v>-8.2539632855858081E-3</c:v>
                </c:pt>
                <c:pt idx="18">
                  <c:v>-8.2530805775307362E-3</c:v>
                </c:pt>
                <c:pt idx="19">
                  <c:v>-8.2530805775307362E-3</c:v>
                </c:pt>
                <c:pt idx="20">
                  <c:v>-7.325606613951703E-3</c:v>
                </c:pt>
                <c:pt idx="21">
                  <c:v>-7.325606613951703E-3</c:v>
                </c:pt>
                <c:pt idx="22">
                  <c:v>-7.3239672989922839E-3</c:v>
                </c:pt>
                <c:pt idx="23">
                  <c:v>-7.3239672989922839E-3</c:v>
                </c:pt>
                <c:pt idx="24">
                  <c:v>-7.2969816527372307E-3</c:v>
                </c:pt>
                <c:pt idx="25">
                  <c:v>-7.2969816527372307E-3</c:v>
                </c:pt>
                <c:pt idx="26">
                  <c:v>-7.2968555515865062E-3</c:v>
                </c:pt>
                <c:pt idx="27">
                  <c:v>-7.2968555515865062E-3</c:v>
                </c:pt>
                <c:pt idx="28">
                  <c:v>-7.2960989446821589E-3</c:v>
                </c:pt>
                <c:pt idx="29">
                  <c:v>-7.2960989446821589E-3</c:v>
                </c:pt>
                <c:pt idx="30">
                  <c:v>-7.295216236627087E-3</c:v>
                </c:pt>
                <c:pt idx="31">
                  <c:v>-7.295216236627087E-3</c:v>
                </c:pt>
                <c:pt idx="32">
                  <c:v>-7.3177744256520613E-4</c:v>
                </c:pt>
                <c:pt idx="33">
                  <c:v>8.2658057808873003E-4</c:v>
                </c:pt>
                <c:pt idx="34">
                  <c:v>5.3036897503677162E-4</c:v>
                </c:pt>
                <c:pt idx="35">
                  <c:v>5.3049507618749617E-4</c:v>
                </c:pt>
                <c:pt idx="36">
                  <c:v>5.3768284177879537E-4</c:v>
                </c:pt>
                <c:pt idx="37">
                  <c:v>5.3780894292951992E-4</c:v>
                </c:pt>
                <c:pt idx="38">
                  <c:v>5.4020486479328632E-4</c:v>
                </c:pt>
                <c:pt idx="39">
                  <c:v>5.4020486479328632E-4</c:v>
                </c:pt>
                <c:pt idx="40">
                  <c:v>5.4020486479328632E-4</c:v>
                </c:pt>
                <c:pt idx="41">
                  <c:v>5.4033096594401087E-4</c:v>
                </c:pt>
                <c:pt idx="42">
                  <c:v>5.4033096594401087E-4</c:v>
                </c:pt>
                <c:pt idx="43">
                  <c:v>5.4033096594401087E-4</c:v>
                </c:pt>
                <c:pt idx="44">
                  <c:v>5.4272688780777727E-4</c:v>
                </c:pt>
                <c:pt idx="45">
                  <c:v>5.4285298895850181E-4</c:v>
                </c:pt>
                <c:pt idx="46">
                  <c:v>8.2658057808873003E-4</c:v>
                </c:pt>
                <c:pt idx="47">
                  <c:v>1.7013442606649033E-3</c:v>
                </c:pt>
                <c:pt idx="48">
                  <c:v>1.7014703618156279E-3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D-4C62-A530-FC57C10C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67136"/>
        <c:axId val="1"/>
      </c:scatterChart>
      <c:valAx>
        <c:axId val="36496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6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2-456C-935B-00D80A6AD5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2'!$I$21:$I$1000</c:f>
              <c:numCache>
                <c:formatCode>General</c:formatCode>
                <c:ptCount val="980"/>
                <c:pt idx="3">
                  <c:v>7.669999999779975E-2</c:v>
                </c:pt>
                <c:pt idx="4">
                  <c:v>7.669999999779975E-2</c:v>
                </c:pt>
                <c:pt idx="5">
                  <c:v>7.6900000000023283E-2</c:v>
                </c:pt>
                <c:pt idx="6">
                  <c:v>8.3099999996193219E-2</c:v>
                </c:pt>
                <c:pt idx="7">
                  <c:v>8.3699999995587859E-2</c:v>
                </c:pt>
                <c:pt idx="8">
                  <c:v>8.3799999993061647E-2</c:v>
                </c:pt>
                <c:pt idx="9">
                  <c:v>0.12309999999706633</c:v>
                </c:pt>
                <c:pt idx="10">
                  <c:v>0.12319999999454012</c:v>
                </c:pt>
                <c:pt idx="11">
                  <c:v>0.12339999999676365</c:v>
                </c:pt>
                <c:pt idx="12">
                  <c:v>0.14139999999315478</c:v>
                </c:pt>
                <c:pt idx="13">
                  <c:v>0.14139999999315478</c:v>
                </c:pt>
                <c:pt idx="14">
                  <c:v>0.1408000000010361</c:v>
                </c:pt>
                <c:pt idx="15">
                  <c:v>0.14070000000356231</c:v>
                </c:pt>
                <c:pt idx="16">
                  <c:v>0.13059999998949934</c:v>
                </c:pt>
                <c:pt idx="17">
                  <c:v>0.13049999999202555</c:v>
                </c:pt>
                <c:pt idx="18">
                  <c:v>0.11969999999564607</c:v>
                </c:pt>
                <c:pt idx="19">
                  <c:v>0.11909999999625143</c:v>
                </c:pt>
                <c:pt idx="20">
                  <c:v>0.14529999998921994</c:v>
                </c:pt>
                <c:pt idx="21">
                  <c:v>0.14549999999144347</c:v>
                </c:pt>
                <c:pt idx="22">
                  <c:v>0.12399999999615829</c:v>
                </c:pt>
                <c:pt idx="23">
                  <c:v>0.12369999999646097</c:v>
                </c:pt>
                <c:pt idx="24">
                  <c:v>0.22679999999672873</c:v>
                </c:pt>
                <c:pt idx="25">
                  <c:v>0.22689999999420252</c:v>
                </c:pt>
                <c:pt idx="26">
                  <c:v>0.22550000000046566</c:v>
                </c:pt>
                <c:pt idx="27">
                  <c:v>0.22600000000238651</c:v>
                </c:pt>
                <c:pt idx="28">
                  <c:v>0.21609999999054708</c:v>
                </c:pt>
                <c:pt idx="29">
                  <c:v>0.21529999999620486</c:v>
                </c:pt>
                <c:pt idx="30">
                  <c:v>0.20349999999598367</c:v>
                </c:pt>
                <c:pt idx="31">
                  <c:v>0.2036999999982072</c:v>
                </c:pt>
                <c:pt idx="32">
                  <c:v>0.2152799999967101</c:v>
                </c:pt>
                <c:pt idx="33">
                  <c:v>0.19403999999485677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2-456C-935B-00D80A6AD5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2-456C-935B-00D80A6AD5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2'!$K$21:$K$1000</c:f>
              <c:numCache>
                <c:formatCode>General</c:formatCode>
                <c:ptCount val="980"/>
                <c:pt idx="34">
                  <c:v>0.11785999980202178</c:v>
                </c:pt>
                <c:pt idx="35">
                  <c:v>0.11651000004349044</c:v>
                </c:pt>
                <c:pt idx="36">
                  <c:v>0.17416000007506227</c:v>
                </c:pt>
                <c:pt idx="37">
                  <c:v>0.17224999977042899</c:v>
                </c:pt>
                <c:pt idx="38">
                  <c:v>0.14129000018147053</c:v>
                </c:pt>
                <c:pt idx="39">
                  <c:v>0.14139000001159729</c:v>
                </c:pt>
                <c:pt idx="40">
                  <c:v>0.14154000022244873</c:v>
                </c:pt>
                <c:pt idx="41">
                  <c:v>0.13924000020779204</c:v>
                </c:pt>
                <c:pt idx="42">
                  <c:v>0.13925999989442062</c:v>
                </c:pt>
                <c:pt idx="43">
                  <c:v>0.13952000001154374</c:v>
                </c:pt>
                <c:pt idx="44">
                  <c:v>0.1085200001107296</c:v>
                </c:pt>
                <c:pt idx="45">
                  <c:v>0.10648000022047199</c:v>
                </c:pt>
                <c:pt idx="46">
                  <c:v>0.19403999992937315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2-456C-935B-00D80A6AD5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2'!$L$21:$L$1000</c:f>
              <c:numCache>
                <c:formatCode>General</c:formatCode>
                <c:ptCount val="980"/>
                <c:pt idx="47">
                  <c:v>0.14774099980422761</c:v>
                </c:pt>
                <c:pt idx="48">
                  <c:v>0.1466889999792329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2-456C-935B-00D80A6AD5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2-456C-935B-00D80A6AD5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2-456C-935B-00D80A6AD5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2'!$O$21:$O$1000</c:f>
              <c:numCache>
                <c:formatCode>General</c:formatCode>
                <c:ptCount val="980"/>
                <c:pt idx="0">
                  <c:v>0.11648624955871022</c:v>
                </c:pt>
                <c:pt idx="1">
                  <c:v>0.12079160769883457</c:v>
                </c:pt>
                <c:pt idx="2">
                  <c:v>0.12079206213815694</c:v>
                </c:pt>
                <c:pt idx="3">
                  <c:v>0.12391542360079939</c:v>
                </c:pt>
                <c:pt idx="4">
                  <c:v>0.12391542360079939</c:v>
                </c:pt>
                <c:pt idx="5">
                  <c:v>0.12391542360079939</c:v>
                </c:pt>
                <c:pt idx="6">
                  <c:v>0.12487610832828756</c:v>
                </c:pt>
                <c:pt idx="7">
                  <c:v>0.12487610832828756</c:v>
                </c:pt>
                <c:pt idx="8">
                  <c:v>0.12487610832828756</c:v>
                </c:pt>
                <c:pt idx="9">
                  <c:v>0.12519966912581432</c:v>
                </c:pt>
                <c:pt idx="10">
                  <c:v>0.12519966912581432</c:v>
                </c:pt>
                <c:pt idx="11">
                  <c:v>0.12519966912581432</c:v>
                </c:pt>
                <c:pt idx="12">
                  <c:v>0.12724600939444214</c:v>
                </c:pt>
                <c:pt idx="13">
                  <c:v>0.12724600939444214</c:v>
                </c:pt>
                <c:pt idx="14">
                  <c:v>0.12724646383376451</c:v>
                </c:pt>
                <c:pt idx="15">
                  <c:v>0.12724646383376451</c:v>
                </c:pt>
                <c:pt idx="16">
                  <c:v>0.12724919046969874</c:v>
                </c:pt>
                <c:pt idx="17">
                  <c:v>0.12724919046969874</c:v>
                </c:pt>
                <c:pt idx="18">
                  <c:v>0.12725237154495531</c:v>
                </c:pt>
                <c:pt idx="19">
                  <c:v>0.12725237154495531</c:v>
                </c:pt>
                <c:pt idx="20">
                  <c:v>0.13059477276097964</c:v>
                </c:pt>
                <c:pt idx="21">
                  <c:v>0.13059477276097964</c:v>
                </c:pt>
                <c:pt idx="22">
                  <c:v>0.13060068047217044</c:v>
                </c:pt>
                <c:pt idx="23">
                  <c:v>0.13060068047217044</c:v>
                </c:pt>
                <c:pt idx="24">
                  <c:v>0.13069793048715742</c:v>
                </c:pt>
                <c:pt idx="25">
                  <c:v>0.13069793048715742</c:v>
                </c:pt>
                <c:pt idx="26">
                  <c:v>0.13069838492647978</c:v>
                </c:pt>
                <c:pt idx="27">
                  <c:v>0.13069838492647978</c:v>
                </c:pt>
                <c:pt idx="28">
                  <c:v>0.13070111156241401</c:v>
                </c:pt>
                <c:pt idx="29">
                  <c:v>0.13070111156241401</c:v>
                </c:pt>
                <c:pt idx="30">
                  <c:v>0.13070429263767058</c:v>
                </c:pt>
                <c:pt idx="31">
                  <c:v>0.13070429263767058</c:v>
                </c:pt>
                <c:pt idx="32">
                  <c:v>0.15435740492765712</c:v>
                </c:pt>
                <c:pt idx="33">
                  <c:v>0.1599733660734938</c:v>
                </c:pt>
                <c:pt idx="34">
                  <c:v>0.15890588810524892</c:v>
                </c:pt>
                <c:pt idx="35">
                  <c:v>0.15890634254457128</c:v>
                </c:pt>
                <c:pt idx="36">
                  <c:v>0.15893224558594632</c:v>
                </c:pt>
                <c:pt idx="37">
                  <c:v>0.15893270002526869</c:v>
                </c:pt>
                <c:pt idx="38">
                  <c:v>0.15894133437239369</c:v>
                </c:pt>
                <c:pt idx="39">
                  <c:v>0.15894133437239369</c:v>
                </c:pt>
                <c:pt idx="40">
                  <c:v>0.15894133437239369</c:v>
                </c:pt>
                <c:pt idx="41">
                  <c:v>0.15894178881171606</c:v>
                </c:pt>
                <c:pt idx="42">
                  <c:v>0.15894178881171606</c:v>
                </c:pt>
                <c:pt idx="43">
                  <c:v>0.15894178881171606</c:v>
                </c:pt>
                <c:pt idx="44">
                  <c:v>0.15895042315884106</c:v>
                </c:pt>
                <c:pt idx="45">
                  <c:v>0.15895087759816345</c:v>
                </c:pt>
                <c:pt idx="46">
                  <c:v>0.1599733660734938</c:v>
                </c:pt>
                <c:pt idx="47">
                  <c:v>0.16312581165276788</c:v>
                </c:pt>
                <c:pt idx="48">
                  <c:v>0.16312626609209024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2-456C-935B-00D80A6A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336"/>
        <c:axId val="1"/>
      </c:scatterChart>
      <c:valAx>
        <c:axId val="364975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4002630183038143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0908870710391"/>
          <c:y val="0.13872851947553438"/>
          <c:w val="0.8280850507569650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3'!$H$21:$H$1000</c:f>
              <c:numCache>
                <c:formatCode>General</c:formatCode>
                <c:ptCount val="980"/>
                <c:pt idx="0">
                  <c:v>9.8835200042231008E-3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3-4195-8C72-182E631E62C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3-4195-8C72-182E631E62C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3'!$J$21:$J$1000</c:f>
              <c:numCache>
                <c:formatCode>General</c:formatCode>
                <c:ptCount val="980"/>
                <c:pt idx="1">
                  <c:v>4.775879999215249E-3</c:v>
                </c:pt>
                <c:pt idx="2">
                  <c:v>6.3165600076899864E-3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3-4195-8C72-182E631E62C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3'!$K$21:$K$1000</c:f>
              <c:numCache>
                <c:formatCode>General</c:formatCode>
                <c:ptCount val="980"/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2.5280799964093603E-3</c:v>
                </c:pt>
                <c:pt idx="33">
                  <c:v>1.4626400006818585E-3</c:v>
                </c:pt>
                <c:pt idx="34">
                  <c:v>1.4676398059236817E-3</c:v>
                </c:pt>
                <c:pt idx="35">
                  <c:v>1.7583200460649095E-3</c:v>
                </c:pt>
                <c:pt idx="36">
                  <c:v>1.7677600772003643E-3</c:v>
                </c:pt>
                <c:pt idx="37">
                  <c:v>1.4984397785156034E-3</c:v>
                </c:pt>
                <c:pt idx="38">
                  <c:v>1.7113601788878441E-3</c:v>
                </c:pt>
                <c:pt idx="39">
                  <c:v>1.8113600090146065E-3</c:v>
                </c:pt>
                <c:pt idx="40">
                  <c:v>1.9613602198660374E-3</c:v>
                </c:pt>
                <c:pt idx="41">
                  <c:v>1.3020402111578733E-3</c:v>
                </c:pt>
                <c:pt idx="42">
                  <c:v>1.3220398977864534E-3</c:v>
                </c:pt>
                <c:pt idx="43">
                  <c:v>1.5820400149095803E-3</c:v>
                </c:pt>
                <c:pt idx="44">
                  <c:v>1.7549601179780439E-3</c:v>
                </c:pt>
                <c:pt idx="45">
                  <c:v>1.3556402191170491E-3</c:v>
                </c:pt>
                <c:pt idx="46">
                  <c:v>1.46263993519824E-3</c:v>
                </c:pt>
                <c:pt idx="47">
                  <c:v>-3.8820019108243287E-4</c:v>
                </c:pt>
                <c:pt idx="48">
                  <c:v>2.004799825954251E-4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3-4195-8C72-182E631E62C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3-4195-8C72-182E631E62C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3-4195-8C72-182E631E62C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3-4195-8C72-182E631E62C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3'!$O$21:$O$1000</c:f>
              <c:numCache>
                <c:formatCode>General</c:formatCode>
                <c:ptCount val="980"/>
                <c:pt idx="11">
                  <c:v>-3.5897715265909935E-5</c:v>
                </c:pt>
                <c:pt idx="12">
                  <c:v>4.9680514063739058E-5</c:v>
                </c:pt>
                <c:pt idx="13">
                  <c:v>4.9680514063739058E-5</c:v>
                </c:pt>
                <c:pt idx="14">
                  <c:v>4.9699314201992494E-5</c:v>
                </c:pt>
                <c:pt idx="15">
                  <c:v>4.9699314201992494E-5</c:v>
                </c:pt>
                <c:pt idx="16">
                  <c:v>4.981211503151312E-5</c:v>
                </c:pt>
                <c:pt idx="17">
                  <c:v>4.981211503151312E-5</c:v>
                </c:pt>
                <c:pt idx="18">
                  <c:v>4.9943715999287189E-5</c:v>
                </c:pt>
                <c:pt idx="19">
                  <c:v>4.9943715999287189E-5</c:v>
                </c:pt>
                <c:pt idx="20">
                  <c:v>1.8972274391359744E-4</c:v>
                </c:pt>
                <c:pt idx="21">
                  <c:v>1.8972274391359744E-4</c:v>
                </c:pt>
                <c:pt idx="22">
                  <c:v>1.8996714571089212E-4</c:v>
                </c:pt>
                <c:pt idx="23">
                  <c:v>1.8996714571089212E-4</c:v>
                </c:pt>
                <c:pt idx="24">
                  <c:v>1.9404677571188813E-4</c:v>
                </c:pt>
                <c:pt idx="25">
                  <c:v>1.9404677571188813E-4</c:v>
                </c:pt>
                <c:pt idx="26">
                  <c:v>1.9406557585014157E-4</c:v>
                </c:pt>
                <c:pt idx="27">
                  <c:v>1.9406557585014157E-4</c:v>
                </c:pt>
                <c:pt idx="28">
                  <c:v>1.9417837667966219E-4</c:v>
                </c:pt>
                <c:pt idx="29">
                  <c:v>1.9417837667966219E-4</c:v>
                </c:pt>
                <c:pt idx="30">
                  <c:v>1.9430997764743627E-4</c:v>
                </c:pt>
                <c:pt idx="31">
                  <c:v>1.9430997764743627E-4</c:v>
                </c:pt>
                <c:pt idx="32">
                  <c:v>1.1834604517138143E-3</c:v>
                </c:pt>
                <c:pt idx="33">
                  <c:v>1.4183117787757594E-3</c:v>
                </c:pt>
                <c:pt idx="34">
                  <c:v>1.3736614504238445E-3</c:v>
                </c:pt>
                <c:pt idx="35">
                  <c:v>1.3736802505620979E-3</c:v>
                </c:pt>
                <c:pt idx="36">
                  <c:v>1.3747706585807975E-3</c:v>
                </c:pt>
                <c:pt idx="37">
                  <c:v>1.374789458719051E-3</c:v>
                </c:pt>
                <c:pt idx="38">
                  <c:v>1.3751466613458664E-3</c:v>
                </c:pt>
                <c:pt idx="39">
                  <c:v>1.3751466613458664E-3</c:v>
                </c:pt>
                <c:pt idx="40">
                  <c:v>1.3751466613458664E-3</c:v>
                </c:pt>
                <c:pt idx="41">
                  <c:v>1.3751654614841198E-3</c:v>
                </c:pt>
                <c:pt idx="42">
                  <c:v>1.3751654614841198E-3</c:v>
                </c:pt>
                <c:pt idx="43">
                  <c:v>1.3751654614841198E-3</c:v>
                </c:pt>
                <c:pt idx="44">
                  <c:v>1.3755226641109348E-3</c:v>
                </c:pt>
                <c:pt idx="45">
                  <c:v>1.3755414642491882E-3</c:v>
                </c:pt>
                <c:pt idx="46">
                  <c:v>1.4183117787757594E-3</c:v>
                </c:pt>
                <c:pt idx="47">
                  <c:v>1.5501383482088653E-3</c:v>
                </c:pt>
                <c:pt idx="48">
                  <c:v>1.5501571483471188E-3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3-4195-8C72-182E631E62CC}"/>
            </c:ext>
          </c:extLst>
        </c:ser>
        <c:ser>
          <c:idx val="8"/>
          <c:order val="8"/>
          <c:tx>
            <c:strRef>
              <c:f>'Active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3'!$V$2:$V$19</c:f>
              <c:numCache>
                <c:formatCode>General</c:formatCode>
                <c:ptCount val="18"/>
                <c:pt idx="0">
                  <c:v>-13000</c:v>
                </c:pt>
                <c:pt idx="1">
                  <c:v>-12000</c:v>
                </c:pt>
                <c:pt idx="2">
                  <c:v>-11000</c:v>
                </c:pt>
                <c:pt idx="3">
                  <c:v>-10000</c:v>
                </c:pt>
                <c:pt idx="4">
                  <c:v>-9000</c:v>
                </c:pt>
                <c:pt idx="5">
                  <c:v>-8000</c:v>
                </c:pt>
                <c:pt idx="6">
                  <c:v>-7000</c:v>
                </c:pt>
                <c:pt idx="7">
                  <c:v>-6000</c:v>
                </c:pt>
                <c:pt idx="8">
                  <c:v>-5000</c:v>
                </c:pt>
                <c:pt idx="9">
                  <c:v>-4000</c:v>
                </c:pt>
                <c:pt idx="10">
                  <c:v>-3000</c:v>
                </c:pt>
                <c:pt idx="11">
                  <c:v>-2000</c:v>
                </c:pt>
                <c:pt idx="12">
                  <c:v>-1000</c:v>
                </c:pt>
                <c:pt idx="13">
                  <c:v>0</c:v>
                </c:pt>
                <c:pt idx="14">
                  <c:v>1000</c:v>
                </c:pt>
                <c:pt idx="15">
                  <c:v>2000</c:v>
                </c:pt>
                <c:pt idx="16">
                  <c:v>3000</c:v>
                </c:pt>
                <c:pt idx="17">
                  <c:v>4000</c:v>
                </c:pt>
              </c:numCache>
            </c:numRef>
          </c:xVal>
          <c:yVal>
            <c:numRef>
              <c:f>'Active 3'!$W$2:$W$19</c:f>
              <c:numCache>
                <c:formatCode>General</c:formatCode>
                <c:ptCount val="18"/>
                <c:pt idx="0">
                  <c:v>1.3192838994847531E-2</c:v>
                </c:pt>
                <c:pt idx="1">
                  <c:v>1.1312597993176512E-2</c:v>
                </c:pt>
                <c:pt idx="2">
                  <c:v>9.5720813784053449E-3</c:v>
                </c:pt>
                <c:pt idx="3">
                  <c:v>7.9712891505340291E-3</c:v>
                </c:pt>
                <c:pt idx="4">
                  <c:v>6.5102213095625649E-3</c:v>
                </c:pt>
                <c:pt idx="5">
                  <c:v>5.1888778554909521E-3</c:v>
                </c:pt>
                <c:pt idx="6">
                  <c:v>4.0072587883191891E-3</c:v>
                </c:pt>
                <c:pt idx="7">
                  <c:v>2.9653641080472789E-3</c:v>
                </c:pt>
                <c:pt idx="8">
                  <c:v>2.0631938146752188E-3</c:v>
                </c:pt>
                <c:pt idx="9">
                  <c:v>1.3007479082030103E-3</c:v>
                </c:pt>
                <c:pt idx="10">
                  <c:v>6.7802638863065292E-4</c:v>
                </c:pt>
                <c:pt idx="11">
                  <c:v>1.9502925595814671E-4</c:v>
                </c:pt>
                <c:pt idx="12">
                  <c:v>-1.4824348981450829E-4</c:v>
                </c:pt>
                <c:pt idx="13">
                  <c:v>-3.5179184868731206E-4</c:v>
                </c:pt>
                <c:pt idx="14">
                  <c:v>-4.1561582066026466E-4</c:v>
                </c:pt>
                <c:pt idx="15">
                  <c:v>-3.397154057333661E-4</c:v>
                </c:pt>
                <c:pt idx="16">
                  <c:v>-1.2409060390661622E-4</c:v>
                </c:pt>
                <c:pt idx="17">
                  <c:v>2.3125858481998478E-4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3-4195-8C72-182E631E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6648"/>
        <c:axId val="1"/>
      </c:scatterChart>
      <c:valAx>
        <c:axId val="36497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474080503716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44094488188976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6648"/>
        <c:crosses val="autoZero"/>
        <c:crossBetween val="midCat"/>
        <c:maj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90578736713027"/>
          <c:y val="0.92485670505059692"/>
          <c:w val="0.62729741459482913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-- O-C Diagr</a:t>
            </a:r>
          </a:p>
        </c:rich>
      </c:tx>
      <c:layout>
        <c:manualLayout>
          <c:xMode val="edge"/>
          <c:yMode val="edge"/>
          <c:x val="0.4078149205708260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8766894611014069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-1.1968000000000001</c:v>
                </c:pt>
                <c:pt idx="1">
                  <c:v>-0.71794999999999998</c:v>
                </c:pt>
                <c:pt idx="2">
                  <c:v>-0.71789999999999998</c:v>
                </c:pt>
                <c:pt idx="3">
                  <c:v>-0.3705</c:v>
                </c:pt>
                <c:pt idx="4">
                  <c:v>-0.3705</c:v>
                </c:pt>
                <c:pt idx="5">
                  <c:v>-0.3705</c:v>
                </c:pt>
                <c:pt idx="6">
                  <c:v>-0.26365</c:v>
                </c:pt>
                <c:pt idx="7">
                  <c:v>-0.26365</c:v>
                </c:pt>
                <c:pt idx="8">
                  <c:v>-0.26365</c:v>
                </c:pt>
                <c:pt idx="9">
                  <c:v>-0.22764999999999999</c:v>
                </c:pt>
                <c:pt idx="10">
                  <c:v>-0.22764999999999999</c:v>
                </c:pt>
                <c:pt idx="11">
                  <c:v>-0.22764999999999999</c:v>
                </c:pt>
                <c:pt idx="12">
                  <c:v>-5.0000000000000002E-5</c:v>
                </c:pt>
                <c:pt idx="13">
                  <c:v>-5.0000000000000002E-5</c:v>
                </c:pt>
                <c:pt idx="14">
                  <c:v>0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2.9999999999999997E-4</c:v>
                </c:pt>
                <c:pt idx="18">
                  <c:v>6.4999999999999997E-4</c:v>
                </c:pt>
                <c:pt idx="19">
                  <c:v>6.4999999999999997E-4</c:v>
                </c:pt>
                <c:pt idx="20">
                  <c:v>0.37240000000000001</c:v>
                </c:pt>
                <c:pt idx="21">
                  <c:v>0.37240000000000001</c:v>
                </c:pt>
                <c:pt idx="22">
                  <c:v>0.37304999999999999</c:v>
                </c:pt>
                <c:pt idx="23">
                  <c:v>0.37304999999999999</c:v>
                </c:pt>
                <c:pt idx="24">
                  <c:v>0.38390000000000002</c:v>
                </c:pt>
                <c:pt idx="25">
                  <c:v>0.38390000000000002</c:v>
                </c:pt>
                <c:pt idx="26">
                  <c:v>0.38395000000000001</c:v>
                </c:pt>
                <c:pt idx="27">
                  <c:v>0.38395000000000001</c:v>
                </c:pt>
                <c:pt idx="28">
                  <c:v>0.38424999999999998</c:v>
                </c:pt>
                <c:pt idx="29">
                  <c:v>0.38424999999999998</c:v>
                </c:pt>
                <c:pt idx="30">
                  <c:v>0.3846</c:v>
                </c:pt>
                <c:pt idx="31">
                  <c:v>0.3846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9.8835200042231008E-3</c:v>
                </c:pt>
                <c:pt idx="1">
                  <c:v>4.775879999215249E-3</c:v>
                </c:pt>
                <c:pt idx="2">
                  <c:v>6.3165600076899864E-3</c:v>
                </c:pt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5-4405-8951-71A366FBBE6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-0.80000000000000104</c:v>
                </c:pt>
                <c:pt idx="5">
                  <c:v>-0.70000000000000095</c:v>
                </c:pt>
                <c:pt idx="6">
                  <c:v>-0.60000000000000098</c:v>
                </c:pt>
                <c:pt idx="7">
                  <c:v>-0.500000000000001</c:v>
                </c:pt>
                <c:pt idx="8">
                  <c:v>-0.40000000000000102</c:v>
                </c:pt>
                <c:pt idx="9">
                  <c:v>-0.30000000000000099</c:v>
                </c:pt>
                <c:pt idx="10">
                  <c:v>-0.20000000000000101</c:v>
                </c:pt>
                <c:pt idx="11">
                  <c:v>-9.9999999999999895E-2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1.1312597993176512E-2</c:v>
                </c:pt>
                <c:pt idx="1">
                  <c:v>9.5720813784053466E-3</c:v>
                </c:pt>
                <c:pt idx="2">
                  <c:v>7.9712891505340291E-3</c:v>
                </c:pt>
                <c:pt idx="3">
                  <c:v>6.5102213095625657E-3</c:v>
                </c:pt>
                <c:pt idx="4">
                  <c:v>5.1888778554909651E-3</c:v>
                </c:pt>
                <c:pt idx="5">
                  <c:v>4.0072587883192004E-3</c:v>
                </c:pt>
                <c:pt idx="6">
                  <c:v>2.9653641080472875E-3</c:v>
                </c:pt>
                <c:pt idx="7">
                  <c:v>2.0631938146752271E-3</c:v>
                </c:pt>
                <c:pt idx="8">
                  <c:v>1.3007479082030172E-3</c:v>
                </c:pt>
                <c:pt idx="9">
                  <c:v>6.7802638863065834E-4</c:v>
                </c:pt>
                <c:pt idx="10">
                  <c:v>1.9502925595815088E-4</c:v>
                </c:pt>
                <c:pt idx="11">
                  <c:v>-1.4824348981450858E-4</c:v>
                </c:pt>
                <c:pt idx="12">
                  <c:v>-3.5179184868731206E-4</c:v>
                </c:pt>
                <c:pt idx="13">
                  <c:v>-4.1561582066026461E-4</c:v>
                </c:pt>
                <c:pt idx="14">
                  <c:v>-3.3971540573336605E-4</c:v>
                </c:pt>
                <c:pt idx="15">
                  <c:v>-1.2409060390661622E-4</c:v>
                </c:pt>
                <c:pt idx="16">
                  <c:v>2.31258584819985E-4</c:v>
                </c:pt>
                <c:pt idx="17">
                  <c:v>7.2633216044643706E-4</c:v>
                </c:pt>
                <c:pt idx="18">
                  <c:v>1.3611301229727406E-3</c:v>
                </c:pt>
                <c:pt idx="19">
                  <c:v>2.1356524723988943E-3</c:v>
                </c:pt>
                <c:pt idx="20">
                  <c:v>3.0498992087249015E-3</c:v>
                </c:pt>
                <c:pt idx="21">
                  <c:v>4.1038703319507585E-3</c:v>
                </c:pt>
                <c:pt idx="22">
                  <c:v>5.2975658420764665E-3</c:v>
                </c:pt>
                <c:pt idx="23">
                  <c:v>6.6309857391020268E-3</c:v>
                </c:pt>
                <c:pt idx="24">
                  <c:v>8.1041300230274369E-3</c:v>
                </c:pt>
                <c:pt idx="25">
                  <c:v>9.7169986938526985E-3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5-4405-8951-71A366FB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6472"/>
        <c:axId val="1"/>
      </c:scatterChart>
      <c:valAx>
        <c:axId val="364946472"/>
        <c:scaling>
          <c:orientation val="minMax"/>
          <c:max val="0.5"/>
          <c:min val="-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6472"/>
        <c:crosses val="autoZero"/>
        <c:crossBetween val="midCat"/>
        <c:majorUnit val="5.0000000000000001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891497725680217"/>
          <c:w val="0.4529919657478712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1AD24B-D0DD-FD9E-4978-EA9493DD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722B0E-71C4-30E9-0566-22AF1952D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419100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D3AAB48-9D32-C3F2-AD12-5647B246B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22</xdr:row>
      <xdr:rowOff>38100</xdr:rowOff>
    </xdr:from>
    <xdr:to>
      <xdr:col>19</xdr:col>
      <xdr:colOff>180975</xdr:colOff>
      <xdr:row>48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C3163669-D824-7EDE-42FD-8AEC2F5ED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1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5.5703125" customWidth="1"/>
    <col min="19" max="19" width="6.5703125" customWidth="1"/>
    <col min="20" max="20" width="5.28515625" style="3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30" t="s">
        <v>46</v>
      </c>
    </row>
    <row r="6" spans="1:7" x14ac:dyDescent="0.2">
      <c r="A6" s="5" t="s">
        <v>1</v>
      </c>
    </row>
    <row r="7" spans="1:7" x14ac:dyDescent="0.2">
      <c r="A7" t="s">
        <v>2</v>
      </c>
      <c r="C7">
        <v>44438.761100000003</v>
      </c>
    </row>
    <row r="8" spans="1:7" x14ac:dyDescent="0.2">
      <c r="A8" t="s">
        <v>3</v>
      </c>
      <c r="C8"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INTERCEPT(INDIRECT($G$11):G993,INDIRECT($F$11):F993)</f>
        <v>-1.1240669040496674E-2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SLOPE(INDIRECT($G$11):G993,INDIRECT($F$11):F993)</f>
        <v>2.5220230144909145E-7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(C7+C11)+(C8+C12)*INT(MAX(F21:F3534))</f>
        <v>60120.932401344267</v>
      </c>
      <c r="D15" s="16" t="s">
        <v>31</v>
      </c>
      <c r="E15" s="17">
        <f ca="1">TODAY()+15018.5-B9/24</f>
        <v>60154.5</v>
      </c>
    </row>
    <row r="16" spans="1:7" x14ac:dyDescent="0.2">
      <c r="A16" s="18" t="s">
        <v>4</v>
      </c>
      <c r="B16" s="12"/>
      <c r="C16" s="19">
        <f ca="1">+C8+C12</f>
        <v>0.30560025220230141</v>
      </c>
      <c r="D16" s="16" t="s">
        <v>32</v>
      </c>
      <c r="E16" s="17">
        <f ca="1">ROUND(2*(E15-C15)/C16,0)/2+1</f>
        <v>111</v>
      </c>
    </row>
    <row r="17" spans="1:20" ht="13.5" thickBot="1" x14ac:dyDescent="0.25">
      <c r="A17" s="16" t="s">
        <v>28</v>
      </c>
      <c r="B17" s="12"/>
      <c r="C17" s="12">
        <f>COUNT(C21:C2192)</f>
        <v>49</v>
      </c>
      <c r="D17" s="16" t="s">
        <v>33</v>
      </c>
      <c r="E17" s="20">
        <f ca="1">+C15+C16*E16-15018.5-C9/24</f>
        <v>45136.749862672055</v>
      </c>
      <c r="Q17" s="10" t="s">
        <v>53</v>
      </c>
      <c r="S17" s="3"/>
      <c r="T17" s="3">
        <f>SUM(T21:T52)</f>
        <v>16</v>
      </c>
    </row>
    <row r="18" spans="1:20" ht="14.25" thickTop="1" thickBot="1" x14ac:dyDescent="0.25">
      <c r="A18" s="18" t="s">
        <v>5</v>
      </c>
      <c r="B18" s="12"/>
      <c r="C18" s="21">
        <f ca="1">+C15</f>
        <v>60120.932401344267</v>
      </c>
      <c r="D18" s="22">
        <f ca="1">+C16</f>
        <v>0.30560025220230141</v>
      </c>
      <c r="E18" s="23" t="s">
        <v>34</v>
      </c>
      <c r="S18" s="3"/>
    </row>
    <row r="19" spans="1:20" ht="13.5" thickTop="1" x14ac:dyDescent="0.2">
      <c r="A19" s="27" t="s">
        <v>35</v>
      </c>
      <c r="E19" s="28">
        <v>21</v>
      </c>
      <c r="R19" s="3" t="s">
        <v>51</v>
      </c>
      <c r="S19" s="31" t="s">
        <v>47</v>
      </c>
      <c r="T19" s="3" t="s">
        <v>52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160</v>
      </c>
      <c r="L20" s="7" t="s">
        <v>155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2" t="s">
        <v>50</v>
      </c>
      <c r="S20" s="33" t="s">
        <v>50</v>
      </c>
      <c r="T20" s="4" t="s">
        <v>48</v>
      </c>
    </row>
    <row r="21" spans="1:20" ht="12" customHeight="1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-1.1240669040496674E-2</v>
      </c>
      <c r="Q21" s="2">
        <f>+C21-15018.5</f>
        <v>29420.261100000003</v>
      </c>
      <c r="R21" s="3">
        <f>IF(B21="I",-1,0)</f>
        <v>-1</v>
      </c>
      <c r="S21" s="3">
        <f>IF(F21=INT(F21),-1,0)</f>
        <v>-1</v>
      </c>
      <c r="T21" s="3">
        <f>IF(R21=S21,1,0)</f>
        <v>1</v>
      </c>
    </row>
    <row r="22" spans="1:20" ht="12" customHeight="1" x14ac:dyDescent="0.2">
      <c r="A22" t="s">
        <v>43</v>
      </c>
      <c r="B22" s="3"/>
      <c r="C22" s="10">
        <v>45886.408799999997</v>
      </c>
      <c r="D22" s="10">
        <v>1.3999999999999999E-4</v>
      </c>
      <c r="E22">
        <f>+(C22-C$7)/C$8</f>
        <v>4737.067081151813</v>
      </c>
      <c r="F22">
        <f t="shared" ref="F22:F52" si="0">ROUND(2*E22,0)/2</f>
        <v>4737</v>
      </c>
      <c r="G22">
        <f>+C22-(C$7+F22*C$8)</f>
        <v>2.0499999991443474E-2</v>
      </c>
      <c r="J22">
        <f>+G22</f>
        <v>2.0499999991443474E-2</v>
      </c>
      <c r="O22">
        <f ca="1">+C$11+C$12*$F22</f>
        <v>-1.0045986738532327E-2</v>
      </c>
      <c r="Q22" s="2">
        <f>+C22-15018.5</f>
        <v>30867.908799999997</v>
      </c>
    </row>
    <row r="23" spans="1:20" ht="12" customHeight="1" x14ac:dyDescent="0.2">
      <c r="A23" t="s">
        <v>43</v>
      </c>
      <c r="B23" s="3"/>
      <c r="C23" s="10">
        <v>45886.561500000003</v>
      </c>
      <c r="D23" s="10">
        <v>3.6000000000000002E-4</v>
      </c>
      <c r="E23">
        <f>+(C23-C$7)/C$8</f>
        <v>4737.5667539267024</v>
      </c>
      <c r="F23">
        <f t="shared" si="0"/>
        <v>4737.5</v>
      </c>
      <c r="G23">
        <f>+C23-(C$7+F23*C$8)</f>
        <v>2.0400000001245644E-2</v>
      </c>
      <c r="J23">
        <f>+G23</f>
        <v>2.0400000001245644E-2</v>
      </c>
      <c r="O23">
        <f ca="1">+C$11+C$12*$F23</f>
        <v>-1.0045860637381603E-2</v>
      </c>
      <c r="Q23" s="2">
        <f>+C23-15018.5</f>
        <v>30868.061500000003</v>
      </c>
    </row>
    <row r="24" spans="1:20" ht="12" customHeight="1" x14ac:dyDescent="0.2">
      <c r="A24" t="s">
        <v>40</v>
      </c>
      <c r="B24" s="3" t="s">
        <v>38</v>
      </c>
      <c r="C24" s="10">
        <v>46936.8122</v>
      </c>
      <c r="D24" s="10"/>
      <c r="E24">
        <f t="shared" ref="E24:E52" si="1">+(C24-C$7)/C$8</f>
        <v>8174.2509816753827</v>
      </c>
      <c r="F24">
        <f t="shared" si="0"/>
        <v>8174.5</v>
      </c>
      <c r="G24">
        <f t="shared" ref="G24:G52" si="2">+C24-(C$7+F24*C$8)</f>
        <v>-7.6100000005681068E-2</v>
      </c>
      <c r="I24">
        <f t="shared" ref="I24:I52" si="3">+G24</f>
        <v>-7.6100000005681068E-2</v>
      </c>
      <c r="O24">
        <f t="shared" ref="O24:O52" ca="1" si="4">+C$11+C$12*$F24</f>
        <v>-9.1790413273010758E-3</v>
      </c>
      <c r="Q24" s="2">
        <f t="shared" ref="Q24:Q52" si="5">+C24-15018.5</f>
        <v>31918.3122</v>
      </c>
      <c r="R24" s="3">
        <f>IF(B24="I",-1,0)</f>
        <v>-1</v>
      </c>
      <c r="S24" s="3">
        <f t="shared" ref="S24:S52" si="6">IF(F24=INT(F24),-1,0)</f>
        <v>0</v>
      </c>
      <c r="T24" s="3">
        <f t="shared" ref="T24:T52" si="7">IF(R24=S24,1,0)</f>
        <v>0</v>
      </c>
    </row>
    <row r="25" spans="1:20" ht="12" customHeight="1" x14ac:dyDescent="0.2">
      <c r="A25" t="s">
        <v>40</v>
      </c>
      <c r="B25" s="3" t="s">
        <v>38</v>
      </c>
      <c r="C25" s="10">
        <v>46936.8122</v>
      </c>
      <c r="D25" s="10"/>
      <c r="E25">
        <f t="shared" si="1"/>
        <v>8174.2509816753827</v>
      </c>
      <c r="F25">
        <f t="shared" si="0"/>
        <v>8174.5</v>
      </c>
      <c r="G25">
        <f t="shared" si="2"/>
        <v>-7.6100000005681068E-2</v>
      </c>
      <c r="I25">
        <f t="shared" si="3"/>
        <v>-7.6100000005681068E-2</v>
      </c>
      <c r="O25">
        <f t="shared" ca="1" si="4"/>
        <v>-9.1790413273010758E-3</v>
      </c>
      <c r="Q25" s="2">
        <f t="shared" si="5"/>
        <v>31918.3122</v>
      </c>
      <c r="R25" s="3">
        <f t="shared" ref="R25:R52" si="8">IF(B25="I",-1,0)</f>
        <v>-1</v>
      </c>
      <c r="S25" s="3">
        <f t="shared" si="6"/>
        <v>0</v>
      </c>
      <c r="T25" s="3">
        <f t="shared" si="7"/>
        <v>0</v>
      </c>
    </row>
    <row r="26" spans="1:20" ht="12" customHeight="1" x14ac:dyDescent="0.2">
      <c r="A26" t="s">
        <v>40</v>
      </c>
      <c r="B26" s="3" t="s">
        <v>39</v>
      </c>
      <c r="C26" s="10">
        <v>46936.812400000003</v>
      </c>
      <c r="D26" s="10"/>
      <c r="E26">
        <f t="shared" si="1"/>
        <v>8174.2516361256521</v>
      </c>
      <c r="F26">
        <f t="shared" si="0"/>
        <v>8174.5</v>
      </c>
      <c r="G26">
        <f t="shared" si="2"/>
        <v>-7.5900000003457535E-2</v>
      </c>
      <c r="I26">
        <f t="shared" si="3"/>
        <v>-7.5900000003457535E-2</v>
      </c>
      <c r="O26">
        <f t="shared" ca="1" si="4"/>
        <v>-9.1790413273010758E-3</v>
      </c>
      <c r="Q26" s="2">
        <f t="shared" si="5"/>
        <v>31918.312400000003</v>
      </c>
      <c r="R26" s="3">
        <f t="shared" si="8"/>
        <v>0</v>
      </c>
      <c r="S26" s="3">
        <f t="shared" si="6"/>
        <v>0</v>
      </c>
      <c r="T26" s="3">
        <f t="shared" si="7"/>
        <v>1</v>
      </c>
    </row>
    <row r="27" spans="1:20" ht="12" customHeight="1" x14ac:dyDescent="0.2">
      <c r="A27" t="s">
        <v>40</v>
      </c>
      <c r="B27" s="3" t="s">
        <v>39</v>
      </c>
      <c r="C27" s="10">
        <v>47259.837800000001</v>
      </c>
      <c r="D27" s="10"/>
      <c r="E27">
        <f t="shared" si="1"/>
        <v>9231.2719240837632</v>
      </c>
      <c r="F27">
        <f t="shared" si="0"/>
        <v>9231.5</v>
      </c>
      <c r="G27">
        <f t="shared" si="2"/>
        <v>-6.9700000000011642E-2</v>
      </c>
      <c r="I27">
        <f t="shared" si="3"/>
        <v>-6.9700000000011642E-2</v>
      </c>
      <c r="O27">
        <f t="shared" ca="1" si="4"/>
        <v>-8.912463494669386E-3</v>
      </c>
      <c r="Q27" s="2">
        <f t="shared" si="5"/>
        <v>32241.337800000001</v>
      </c>
      <c r="R27" s="3">
        <f t="shared" si="8"/>
        <v>0</v>
      </c>
      <c r="S27" s="3">
        <f t="shared" si="6"/>
        <v>0</v>
      </c>
      <c r="T27" s="3">
        <f t="shared" si="7"/>
        <v>1</v>
      </c>
    </row>
    <row r="28" spans="1:20" ht="12" customHeight="1" x14ac:dyDescent="0.2">
      <c r="A28" t="s">
        <v>40</v>
      </c>
      <c r="B28" s="3" t="s">
        <v>39</v>
      </c>
      <c r="C28" s="10">
        <v>47259.838400000001</v>
      </c>
      <c r="D28" s="10"/>
      <c r="E28">
        <f t="shared" si="1"/>
        <v>9231.2738874345469</v>
      </c>
      <c r="F28">
        <f t="shared" si="0"/>
        <v>9231.5</v>
      </c>
      <c r="G28">
        <f t="shared" si="2"/>
        <v>-6.9100000000617001E-2</v>
      </c>
      <c r="I28">
        <f t="shared" si="3"/>
        <v>-6.9100000000617001E-2</v>
      </c>
      <c r="O28">
        <f t="shared" ca="1" si="4"/>
        <v>-8.912463494669386E-3</v>
      </c>
      <c r="Q28" s="2">
        <f t="shared" si="5"/>
        <v>32241.338400000001</v>
      </c>
      <c r="R28" s="3">
        <f t="shared" si="8"/>
        <v>0</v>
      </c>
      <c r="S28" s="3">
        <f t="shared" si="6"/>
        <v>0</v>
      </c>
      <c r="T28" s="3">
        <f t="shared" si="7"/>
        <v>1</v>
      </c>
    </row>
    <row r="29" spans="1:20" ht="12" customHeight="1" x14ac:dyDescent="0.2">
      <c r="A29" t="s">
        <v>40</v>
      </c>
      <c r="B29" s="3" t="s">
        <v>39</v>
      </c>
      <c r="C29" s="10">
        <v>47259.838499999998</v>
      </c>
      <c r="D29" s="10"/>
      <c r="E29">
        <f t="shared" si="1"/>
        <v>9231.2742146596684</v>
      </c>
      <c r="F29">
        <f t="shared" si="0"/>
        <v>9231.5</v>
      </c>
      <c r="G29">
        <f t="shared" si="2"/>
        <v>-6.9000000003143214E-2</v>
      </c>
      <c r="I29">
        <f t="shared" si="3"/>
        <v>-6.9000000003143214E-2</v>
      </c>
      <c r="O29">
        <f t="shared" ca="1" si="4"/>
        <v>-8.912463494669386E-3</v>
      </c>
      <c r="Q29" s="2">
        <f t="shared" si="5"/>
        <v>32241.338499999998</v>
      </c>
      <c r="R29" s="3">
        <f t="shared" si="8"/>
        <v>0</v>
      </c>
      <c r="S29" s="3">
        <f t="shared" si="6"/>
        <v>0</v>
      </c>
      <c r="T29" s="3">
        <f t="shared" si="7"/>
        <v>1</v>
      </c>
    </row>
    <row r="30" spans="1:20" ht="12" customHeight="1" x14ac:dyDescent="0.2">
      <c r="A30" t="s">
        <v>40</v>
      </c>
      <c r="B30" s="3" t="s">
        <v>39</v>
      </c>
      <c r="C30" s="10">
        <v>47368.671399999999</v>
      </c>
      <c r="D30" s="10"/>
      <c r="E30">
        <f t="shared" si="1"/>
        <v>9587.4028141361123</v>
      </c>
      <c r="F30">
        <f t="shared" si="0"/>
        <v>9587.5</v>
      </c>
      <c r="G30">
        <f t="shared" si="2"/>
        <v>-2.9700000006414484E-2</v>
      </c>
      <c r="I30">
        <f t="shared" si="3"/>
        <v>-2.9700000006414484E-2</v>
      </c>
      <c r="O30">
        <f t="shared" ca="1" si="4"/>
        <v>-8.82267947535351E-3</v>
      </c>
      <c r="Q30" s="2">
        <f t="shared" si="5"/>
        <v>32350.171399999999</v>
      </c>
      <c r="R30" s="3">
        <f t="shared" si="8"/>
        <v>0</v>
      </c>
      <c r="S30" s="3">
        <f t="shared" si="6"/>
        <v>0</v>
      </c>
      <c r="T30" s="3">
        <f t="shared" si="7"/>
        <v>1</v>
      </c>
    </row>
    <row r="31" spans="1:20" ht="12" customHeight="1" x14ac:dyDescent="0.2">
      <c r="A31" t="s">
        <v>40</v>
      </c>
      <c r="B31" s="3" t="s">
        <v>39</v>
      </c>
      <c r="C31" s="10">
        <v>47368.671499999997</v>
      </c>
      <c r="D31" s="10"/>
      <c r="E31">
        <f t="shared" si="1"/>
        <v>9587.4031413612356</v>
      </c>
      <c r="F31">
        <f t="shared" si="0"/>
        <v>9587.5</v>
      </c>
      <c r="G31">
        <f t="shared" si="2"/>
        <v>-2.9600000008940697E-2</v>
      </c>
      <c r="I31">
        <f t="shared" si="3"/>
        <v>-2.9600000008940697E-2</v>
      </c>
      <c r="O31">
        <f t="shared" ca="1" si="4"/>
        <v>-8.82267947535351E-3</v>
      </c>
      <c r="Q31" s="2">
        <f t="shared" si="5"/>
        <v>32350.171499999997</v>
      </c>
      <c r="R31" s="3">
        <f t="shared" si="8"/>
        <v>0</v>
      </c>
      <c r="S31" s="3">
        <f t="shared" si="6"/>
        <v>0</v>
      </c>
      <c r="T31" s="3">
        <f t="shared" si="7"/>
        <v>1</v>
      </c>
    </row>
    <row r="32" spans="1:20" ht="12" customHeight="1" x14ac:dyDescent="0.2">
      <c r="A32" t="s">
        <v>40</v>
      </c>
      <c r="B32" s="3" t="s">
        <v>39</v>
      </c>
      <c r="C32" s="10">
        <v>47368.671699999999</v>
      </c>
      <c r="D32" s="10"/>
      <c r="E32">
        <f t="shared" si="1"/>
        <v>9587.4037958115041</v>
      </c>
      <c r="F32">
        <f t="shared" si="0"/>
        <v>9587.5</v>
      </c>
      <c r="G32">
        <f t="shared" si="2"/>
        <v>-2.9400000006717164E-2</v>
      </c>
      <c r="I32">
        <f t="shared" si="3"/>
        <v>-2.9400000006717164E-2</v>
      </c>
      <c r="O32">
        <f t="shared" ca="1" si="4"/>
        <v>-8.82267947535351E-3</v>
      </c>
      <c r="Q32" s="2">
        <f t="shared" si="5"/>
        <v>32350.171699999999</v>
      </c>
      <c r="R32" s="3">
        <f t="shared" si="8"/>
        <v>0</v>
      </c>
      <c r="S32" s="3">
        <f t="shared" si="6"/>
        <v>0</v>
      </c>
      <c r="T32" s="3">
        <f t="shared" si="7"/>
        <v>1</v>
      </c>
    </row>
    <row r="33" spans="1:20" ht="12" customHeight="1" x14ac:dyDescent="0.2">
      <c r="A33" t="s">
        <v>40</v>
      </c>
      <c r="B33" s="3" t="s">
        <v>39</v>
      </c>
      <c r="C33" s="10">
        <v>48056.748099999997</v>
      </c>
      <c r="D33" s="10"/>
      <c r="E33">
        <f t="shared" si="1"/>
        <v>11838.962696335058</v>
      </c>
      <c r="F33">
        <f t="shared" si="0"/>
        <v>11839</v>
      </c>
      <c r="G33">
        <f t="shared" si="2"/>
        <v>-1.1400000003050081E-2</v>
      </c>
      <c r="I33">
        <f t="shared" si="3"/>
        <v>-1.1400000003050081E-2</v>
      </c>
      <c r="O33">
        <f t="shared" ca="1" si="4"/>
        <v>-8.2548459936408799E-3</v>
      </c>
      <c r="Q33" s="2">
        <f t="shared" si="5"/>
        <v>33038.248099999997</v>
      </c>
      <c r="R33" s="3">
        <f t="shared" si="8"/>
        <v>0</v>
      </c>
      <c r="S33" s="3">
        <f t="shared" si="6"/>
        <v>-1</v>
      </c>
      <c r="T33" s="3">
        <f t="shared" si="7"/>
        <v>0</v>
      </c>
    </row>
    <row r="34" spans="1:20" ht="12" customHeight="1" x14ac:dyDescent="0.2">
      <c r="A34" t="s">
        <v>40</v>
      </c>
      <c r="B34" s="3" t="s">
        <v>39</v>
      </c>
      <c r="C34" s="10">
        <v>48056.748099999997</v>
      </c>
      <c r="D34" s="10"/>
      <c r="E34">
        <f t="shared" si="1"/>
        <v>11838.962696335058</v>
      </c>
      <c r="F34">
        <f t="shared" si="0"/>
        <v>11839</v>
      </c>
      <c r="G34">
        <f t="shared" si="2"/>
        <v>-1.1400000003050081E-2</v>
      </c>
      <c r="I34">
        <f t="shared" si="3"/>
        <v>-1.1400000003050081E-2</v>
      </c>
      <c r="O34">
        <f t="shared" ca="1" si="4"/>
        <v>-8.2548459936408799E-3</v>
      </c>
      <c r="Q34" s="2">
        <f t="shared" si="5"/>
        <v>33038.248099999997</v>
      </c>
      <c r="R34" s="3">
        <f t="shared" si="8"/>
        <v>0</v>
      </c>
      <c r="S34" s="3">
        <f t="shared" si="6"/>
        <v>-1</v>
      </c>
      <c r="T34" s="3">
        <f t="shared" si="7"/>
        <v>0</v>
      </c>
    </row>
    <row r="35" spans="1:20" ht="12" customHeight="1" x14ac:dyDescent="0.2">
      <c r="A35" t="s">
        <v>40</v>
      </c>
      <c r="B35" s="3" t="s">
        <v>38</v>
      </c>
      <c r="C35" s="10">
        <v>48056.900300000001</v>
      </c>
      <c r="D35" s="10"/>
      <c r="E35">
        <f t="shared" si="1"/>
        <v>11839.460732984287</v>
      </c>
      <c r="F35">
        <f t="shared" si="0"/>
        <v>11839.5</v>
      </c>
      <c r="G35">
        <f t="shared" si="2"/>
        <v>-1.2000000002444722E-2</v>
      </c>
      <c r="I35">
        <f t="shared" si="3"/>
        <v>-1.2000000002444722E-2</v>
      </c>
      <c r="O35">
        <f t="shared" ca="1" si="4"/>
        <v>-8.2547198924901553E-3</v>
      </c>
      <c r="Q35" s="2">
        <f t="shared" si="5"/>
        <v>33038.400300000001</v>
      </c>
      <c r="R35" s="3">
        <f t="shared" si="8"/>
        <v>-1</v>
      </c>
      <c r="S35" s="3">
        <f t="shared" si="6"/>
        <v>0</v>
      </c>
      <c r="T35" s="3">
        <f t="shared" si="7"/>
        <v>0</v>
      </c>
    </row>
    <row r="36" spans="1:20" ht="12" customHeight="1" x14ac:dyDescent="0.2">
      <c r="A36" t="s">
        <v>40</v>
      </c>
      <c r="B36" s="3" t="s">
        <v>38</v>
      </c>
      <c r="C36" s="10">
        <v>48056.900200000004</v>
      </c>
      <c r="D36" s="10"/>
      <c r="E36">
        <f t="shared" si="1"/>
        <v>11839.460405759164</v>
      </c>
      <c r="F36">
        <f t="shared" si="0"/>
        <v>11839.5</v>
      </c>
      <c r="G36">
        <f t="shared" si="2"/>
        <v>-1.2099999999918509E-2</v>
      </c>
      <c r="I36">
        <f t="shared" si="3"/>
        <v>-1.2099999999918509E-2</v>
      </c>
      <c r="O36">
        <f t="shared" ca="1" si="4"/>
        <v>-8.2547198924901553E-3</v>
      </c>
      <c r="Q36" s="2">
        <f t="shared" si="5"/>
        <v>33038.400200000004</v>
      </c>
      <c r="R36" s="3">
        <f t="shared" si="8"/>
        <v>-1</v>
      </c>
      <c r="S36" s="3">
        <f t="shared" si="6"/>
        <v>0</v>
      </c>
      <c r="T36" s="3">
        <f t="shared" si="7"/>
        <v>0</v>
      </c>
    </row>
    <row r="37" spans="1:20" ht="12" customHeight="1" x14ac:dyDescent="0.2">
      <c r="A37" t="s">
        <v>40</v>
      </c>
      <c r="B37" s="3" t="s">
        <v>38</v>
      </c>
      <c r="C37" s="10">
        <v>48057.806899999996</v>
      </c>
      <c r="D37" s="10"/>
      <c r="E37">
        <f t="shared" si="1"/>
        <v>11842.427356020919</v>
      </c>
      <c r="F37">
        <f t="shared" si="0"/>
        <v>11842.5</v>
      </c>
      <c r="G37">
        <f t="shared" si="2"/>
        <v>-2.2200000006705523E-2</v>
      </c>
      <c r="I37">
        <f t="shared" si="3"/>
        <v>-2.2200000006705523E-2</v>
      </c>
      <c r="O37">
        <f t="shared" ca="1" si="4"/>
        <v>-8.2539632855858081E-3</v>
      </c>
      <c r="Q37" s="2">
        <f t="shared" si="5"/>
        <v>33039.306899999996</v>
      </c>
      <c r="R37" s="3">
        <f t="shared" si="8"/>
        <v>-1</v>
      </c>
      <c r="S37" s="3">
        <f t="shared" si="6"/>
        <v>0</v>
      </c>
      <c r="T37" s="3">
        <f t="shared" si="7"/>
        <v>0</v>
      </c>
    </row>
    <row r="38" spans="1:20" ht="12" customHeight="1" x14ac:dyDescent="0.2">
      <c r="A38" t="s">
        <v>40</v>
      </c>
      <c r="B38" s="3" t="s">
        <v>38</v>
      </c>
      <c r="C38" s="10">
        <v>48057.806799999998</v>
      </c>
      <c r="D38" s="10"/>
      <c r="E38">
        <f t="shared" si="1"/>
        <v>11842.427028795797</v>
      </c>
      <c r="F38">
        <f t="shared" si="0"/>
        <v>11842.5</v>
      </c>
      <c r="G38">
        <f t="shared" si="2"/>
        <v>-2.230000000417931E-2</v>
      </c>
      <c r="I38">
        <f t="shared" si="3"/>
        <v>-2.230000000417931E-2</v>
      </c>
      <c r="O38">
        <f t="shared" ca="1" si="4"/>
        <v>-8.2539632855858081E-3</v>
      </c>
      <c r="Q38" s="2">
        <f t="shared" si="5"/>
        <v>33039.306799999998</v>
      </c>
      <c r="R38" s="3">
        <f t="shared" si="8"/>
        <v>-1</v>
      </c>
      <c r="S38" s="3">
        <f t="shared" si="6"/>
        <v>0</v>
      </c>
      <c r="T38" s="3">
        <f t="shared" si="7"/>
        <v>0</v>
      </c>
    </row>
    <row r="39" spans="1:20" ht="12" customHeight="1" x14ac:dyDescent="0.2">
      <c r="A39" t="s">
        <v>40</v>
      </c>
      <c r="B39" s="3" t="s">
        <v>39</v>
      </c>
      <c r="C39" s="10">
        <v>48058.865599999997</v>
      </c>
      <c r="D39" s="10"/>
      <c r="E39">
        <f t="shared" si="1"/>
        <v>11845.891688481657</v>
      </c>
      <c r="F39">
        <f t="shared" si="0"/>
        <v>11846</v>
      </c>
      <c r="G39">
        <f t="shared" si="2"/>
        <v>-3.3100000007834751E-2</v>
      </c>
      <c r="I39">
        <f t="shared" si="3"/>
        <v>-3.3100000007834751E-2</v>
      </c>
      <c r="O39">
        <f t="shared" ca="1" si="4"/>
        <v>-8.2530805775307362E-3</v>
      </c>
      <c r="Q39" s="2">
        <f t="shared" si="5"/>
        <v>33040.365599999997</v>
      </c>
      <c r="R39" s="3">
        <f t="shared" si="8"/>
        <v>0</v>
      </c>
      <c r="S39" s="3">
        <f t="shared" si="6"/>
        <v>-1</v>
      </c>
      <c r="T39" s="3">
        <f t="shared" si="7"/>
        <v>0</v>
      </c>
    </row>
    <row r="40" spans="1:20" ht="12" customHeight="1" x14ac:dyDescent="0.2">
      <c r="A40" t="s">
        <v>40</v>
      </c>
      <c r="B40" s="3" t="s">
        <v>39</v>
      </c>
      <c r="C40" s="10">
        <v>48058.864999999998</v>
      </c>
      <c r="D40" s="10"/>
      <c r="E40">
        <f t="shared" si="1"/>
        <v>11845.889725130874</v>
      </c>
      <c r="F40">
        <f t="shared" si="0"/>
        <v>11846</v>
      </c>
      <c r="G40">
        <f t="shared" si="2"/>
        <v>-3.3700000007229391E-2</v>
      </c>
      <c r="I40">
        <f t="shared" si="3"/>
        <v>-3.3700000007229391E-2</v>
      </c>
      <c r="O40">
        <f t="shared" ca="1" si="4"/>
        <v>-8.2530805775307362E-3</v>
      </c>
      <c r="Q40" s="2">
        <f t="shared" si="5"/>
        <v>33040.364999999998</v>
      </c>
      <c r="R40" s="3">
        <f t="shared" si="8"/>
        <v>0</v>
      </c>
      <c r="S40" s="3">
        <f t="shared" si="6"/>
        <v>-1</v>
      </c>
      <c r="T40" s="3">
        <f t="shared" si="7"/>
        <v>0</v>
      </c>
    </row>
    <row r="41" spans="1:20" ht="12" customHeight="1" x14ac:dyDescent="0.2">
      <c r="A41" t="s">
        <v>40</v>
      </c>
      <c r="B41" s="3" t="s">
        <v>38</v>
      </c>
      <c r="C41" s="10">
        <v>49182.735199999996</v>
      </c>
      <c r="D41" s="10"/>
      <c r="E41">
        <f t="shared" si="1"/>
        <v>15523.475458115159</v>
      </c>
      <c r="F41">
        <f t="shared" si="0"/>
        <v>15523.5</v>
      </c>
      <c r="G41">
        <f t="shared" si="2"/>
        <v>-7.5000000069849193E-3</v>
      </c>
      <c r="I41">
        <f t="shared" si="3"/>
        <v>-7.5000000069849193E-3</v>
      </c>
      <c r="O41">
        <f t="shared" ca="1" si="4"/>
        <v>-7.325606613951703E-3</v>
      </c>
      <c r="Q41" s="2">
        <f t="shared" si="5"/>
        <v>34164.235199999996</v>
      </c>
      <c r="R41" s="3">
        <f t="shared" si="8"/>
        <v>-1</v>
      </c>
      <c r="S41" s="3">
        <f t="shared" si="6"/>
        <v>0</v>
      </c>
      <c r="T41" s="3">
        <f t="shared" si="7"/>
        <v>0</v>
      </c>
    </row>
    <row r="42" spans="1:20" ht="12" customHeight="1" x14ac:dyDescent="0.2">
      <c r="A42" t="s">
        <v>40</v>
      </c>
      <c r="B42" s="3" t="s">
        <v>38</v>
      </c>
      <c r="C42" s="10">
        <v>49182.735399999998</v>
      </c>
      <c r="D42" s="10"/>
      <c r="E42">
        <f t="shared" si="1"/>
        <v>15523.476112565428</v>
      </c>
      <c r="F42">
        <f t="shared" si="0"/>
        <v>15523.5</v>
      </c>
      <c r="G42">
        <f t="shared" si="2"/>
        <v>-7.3000000047613867E-3</v>
      </c>
      <c r="I42">
        <f t="shared" si="3"/>
        <v>-7.3000000047613867E-3</v>
      </c>
      <c r="O42">
        <f t="shared" ca="1" si="4"/>
        <v>-7.325606613951703E-3</v>
      </c>
      <c r="Q42" s="2">
        <f t="shared" si="5"/>
        <v>34164.235399999998</v>
      </c>
      <c r="R42" s="3">
        <f t="shared" si="8"/>
        <v>-1</v>
      </c>
      <c r="S42" s="3">
        <f t="shared" si="6"/>
        <v>0</v>
      </c>
      <c r="T42" s="3">
        <f t="shared" si="7"/>
        <v>0</v>
      </c>
    </row>
    <row r="43" spans="1:20" ht="12" customHeight="1" x14ac:dyDescent="0.2">
      <c r="A43" t="s">
        <v>40</v>
      </c>
      <c r="B43" s="3" t="s">
        <v>39</v>
      </c>
      <c r="C43" s="10">
        <v>49184.700299999997</v>
      </c>
      <c r="D43" s="10"/>
      <c r="E43">
        <f t="shared" si="1"/>
        <v>15529.905759162282</v>
      </c>
      <c r="F43">
        <f t="shared" si="0"/>
        <v>15530</v>
      </c>
      <c r="G43">
        <f t="shared" si="2"/>
        <v>-2.8800000007322524E-2</v>
      </c>
      <c r="I43">
        <f t="shared" si="3"/>
        <v>-2.8800000007322524E-2</v>
      </c>
      <c r="O43">
        <f t="shared" ca="1" si="4"/>
        <v>-7.3239672989922839E-3</v>
      </c>
      <c r="Q43" s="2">
        <f t="shared" si="5"/>
        <v>34166.200299999997</v>
      </c>
      <c r="R43" s="3">
        <f t="shared" si="8"/>
        <v>0</v>
      </c>
      <c r="S43" s="3">
        <f t="shared" si="6"/>
        <v>-1</v>
      </c>
      <c r="T43" s="3">
        <f t="shared" si="7"/>
        <v>0</v>
      </c>
    </row>
    <row r="44" spans="1:20" ht="12" customHeight="1" x14ac:dyDescent="0.2">
      <c r="A44" t="s">
        <v>40</v>
      </c>
      <c r="B44" s="3" t="s">
        <v>39</v>
      </c>
      <c r="C44" s="10">
        <v>49184.7</v>
      </c>
      <c r="D44" s="10"/>
      <c r="E44">
        <f t="shared" si="1"/>
        <v>15529.904777486892</v>
      </c>
      <c r="F44">
        <f t="shared" si="0"/>
        <v>15530</v>
      </c>
      <c r="G44">
        <f t="shared" si="2"/>
        <v>-2.9100000007019844E-2</v>
      </c>
      <c r="I44">
        <f t="shared" si="3"/>
        <v>-2.9100000007019844E-2</v>
      </c>
      <c r="O44">
        <f t="shared" ca="1" si="4"/>
        <v>-7.3239672989922839E-3</v>
      </c>
      <c r="Q44" s="2">
        <f t="shared" si="5"/>
        <v>34166.199999999997</v>
      </c>
      <c r="R44" s="3">
        <f t="shared" si="8"/>
        <v>0</v>
      </c>
      <c r="S44" s="3">
        <f t="shared" si="6"/>
        <v>-1</v>
      </c>
      <c r="T44" s="3">
        <f t="shared" si="7"/>
        <v>0</v>
      </c>
    </row>
    <row r="45" spans="1:20" ht="12" customHeight="1" x14ac:dyDescent="0.2">
      <c r="A45" t="s">
        <v>40</v>
      </c>
      <c r="B45" s="3" t="s">
        <v>38</v>
      </c>
      <c r="C45" s="10">
        <v>49217.5023</v>
      </c>
      <c r="D45" s="10"/>
      <c r="E45">
        <f t="shared" si="1"/>
        <v>15637.242146596849</v>
      </c>
      <c r="F45">
        <f t="shared" si="0"/>
        <v>15637</v>
      </c>
      <c r="G45">
        <f t="shared" si="2"/>
        <v>7.4000000000523869E-2</v>
      </c>
      <c r="I45">
        <f t="shared" si="3"/>
        <v>7.4000000000523869E-2</v>
      </c>
      <c r="O45">
        <f t="shared" ca="1" si="4"/>
        <v>-7.2969816527372307E-3</v>
      </c>
      <c r="Q45" s="2">
        <f t="shared" si="5"/>
        <v>34199.0023</v>
      </c>
      <c r="R45" s="3">
        <f t="shared" si="8"/>
        <v>-1</v>
      </c>
      <c r="S45" s="3">
        <f t="shared" si="6"/>
        <v>-1</v>
      </c>
      <c r="T45" s="3">
        <f t="shared" si="7"/>
        <v>1</v>
      </c>
    </row>
    <row r="46" spans="1:20" ht="12" customHeight="1" x14ac:dyDescent="0.2">
      <c r="A46" t="s">
        <v>40</v>
      </c>
      <c r="B46" s="3" t="s">
        <v>38</v>
      </c>
      <c r="C46" s="10">
        <v>49217.502399999998</v>
      </c>
      <c r="D46" s="10"/>
      <c r="E46">
        <f t="shared" si="1"/>
        <v>15637.242473821971</v>
      </c>
      <c r="F46">
        <f t="shared" si="0"/>
        <v>15637</v>
      </c>
      <c r="G46">
        <f t="shared" si="2"/>
        <v>7.4099999997997656E-2</v>
      </c>
      <c r="I46">
        <f t="shared" si="3"/>
        <v>7.4099999997997656E-2</v>
      </c>
      <c r="O46">
        <f t="shared" ca="1" si="4"/>
        <v>-7.2969816527372307E-3</v>
      </c>
      <c r="Q46" s="2">
        <f t="shared" si="5"/>
        <v>34199.002399999998</v>
      </c>
      <c r="R46" s="3">
        <f t="shared" si="8"/>
        <v>-1</v>
      </c>
      <c r="S46" s="3">
        <f t="shared" si="6"/>
        <v>-1</v>
      </c>
      <c r="T46" s="3">
        <f t="shared" si="7"/>
        <v>1</v>
      </c>
    </row>
    <row r="47" spans="1:20" ht="12" customHeight="1" x14ac:dyDescent="0.2">
      <c r="A47" t="s">
        <v>40</v>
      </c>
      <c r="B47" s="3" t="s">
        <v>39</v>
      </c>
      <c r="C47" s="10">
        <v>49217.6538</v>
      </c>
      <c r="D47" s="10"/>
      <c r="E47">
        <f t="shared" si="1"/>
        <v>15637.737892670148</v>
      </c>
      <c r="F47">
        <f t="shared" si="0"/>
        <v>15637.5</v>
      </c>
      <c r="G47">
        <f t="shared" si="2"/>
        <v>7.2699999996984843E-2</v>
      </c>
      <c r="I47">
        <f t="shared" si="3"/>
        <v>7.2699999996984843E-2</v>
      </c>
      <c r="O47">
        <f t="shared" ca="1" si="4"/>
        <v>-7.2968555515865062E-3</v>
      </c>
      <c r="Q47" s="2">
        <f t="shared" si="5"/>
        <v>34199.1538</v>
      </c>
      <c r="R47" s="3">
        <f t="shared" si="8"/>
        <v>0</v>
      </c>
      <c r="S47" s="3">
        <f t="shared" si="6"/>
        <v>0</v>
      </c>
      <c r="T47" s="3">
        <f t="shared" si="7"/>
        <v>1</v>
      </c>
    </row>
    <row r="48" spans="1:20" ht="12" customHeight="1" x14ac:dyDescent="0.2">
      <c r="A48" t="s">
        <v>40</v>
      </c>
      <c r="B48" s="3" t="s">
        <v>39</v>
      </c>
      <c r="C48" s="10">
        <v>49217.654300000002</v>
      </c>
      <c r="D48" s="10"/>
      <c r="E48">
        <f t="shared" si="1"/>
        <v>15637.739528795808</v>
      </c>
      <c r="F48">
        <f t="shared" si="0"/>
        <v>15637.5</v>
      </c>
      <c r="G48">
        <f t="shared" si="2"/>
        <v>7.3199999998905696E-2</v>
      </c>
      <c r="I48">
        <f t="shared" si="3"/>
        <v>7.3199999998905696E-2</v>
      </c>
      <c r="O48">
        <f t="shared" ca="1" si="4"/>
        <v>-7.2968555515865062E-3</v>
      </c>
      <c r="Q48" s="2">
        <f t="shared" si="5"/>
        <v>34199.154300000002</v>
      </c>
      <c r="R48" s="3">
        <f t="shared" si="8"/>
        <v>0</v>
      </c>
      <c r="S48" s="3">
        <f t="shared" si="6"/>
        <v>0</v>
      </c>
      <c r="T48" s="3">
        <f t="shared" si="7"/>
        <v>1</v>
      </c>
    </row>
    <row r="49" spans="1:20" ht="12" customHeight="1" x14ac:dyDescent="0.2">
      <c r="A49" t="s">
        <v>40</v>
      </c>
      <c r="B49" s="3" t="s">
        <v>39</v>
      </c>
      <c r="C49" s="10">
        <v>49218.561199999996</v>
      </c>
      <c r="D49" s="10"/>
      <c r="E49">
        <f t="shared" si="1"/>
        <v>15640.707133507833</v>
      </c>
      <c r="F49">
        <f t="shared" si="0"/>
        <v>15640.5</v>
      </c>
      <c r="G49">
        <f t="shared" si="2"/>
        <v>6.3299999994342215E-2</v>
      </c>
      <c r="I49">
        <f t="shared" si="3"/>
        <v>6.3299999994342215E-2</v>
      </c>
      <c r="O49">
        <f t="shared" ca="1" si="4"/>
        <v>-7.2960989446821589E-3</v>
      </c>
      <c r="Q49" s="2">
        <f t="shared" si="5"/>
        <v>34200.061199999996</v>
      </c>
      <c r="R49" s="3">
        <f t="shared" si="8"/>
        <v>0</v>
      </c>
      <c r="S49" s="3">
        <f t="shared" si="6"/>
        <v>0</v>
      </c>
      <c r="T49" s="3">
        <f t="shared" si="7"/>
        <v>1</v>
      </c>
    </row>
    <row r="50" spans="1:20" ht="12" customHeight="1" x14ac:dyDescent="0.2">
      <c r="A50" t="s">
        <v>40</v>
      </c>
      <c r="B50" s="3" t="s">
        <v>39</v>
      </c>
      <c r="C50" s="10">
        <v>49218.560400000002</v>
      </c>
      <c r="D50" s="10"/>
      <c r="E50">
        <f t="shared" si="1"/>
        <v>15640.704515706802</v>
      </c>
      <c r="F50">
        <f t="shared" si="0"/>
        <v>15640.5</v>
      </c>
      <c r="G50">
        <f t="shared" si="2"/>
        <v>6.25E-2</v>
      </c>
      <c r="I50">
        <f t="shared" si="3"/>
        <v>6.25E-2</v>
      </c>
      <c r="O50">
        <f t="shared" ca="1" si="4"/>
        <v>-7.2960989446821589E-3</v>
      </c>
      <c r="Q50" s="2">
        <f t="shared" si="5"/>
        <v>34200.060400000002</v>
      </c>
      <c r="R50" s="3">
        <f t="shared" si="8"/>
        <v>0</v>
      </c>
      <c r="S50" s="3">
        <f t="shared" si="6"/>
        <v>0</v>
      </c>
      <c r="T50" s="3">
        <f t="shared" si="7"/>
        <v>1</v>
      </c>
    </row>
    <row r="51" spans="1:20" ht="12" customHeight="1" x14ac:dyDescent="0.2">
      <c r="A51" t="s">
        <v>40</v>
      </c>
      <c r="B51" s="3" t="s">
        <v>38</v>
      </c>
      <c r="C51" s="10">
        <v>49219.618199999997</v>
      </c>
      <c r="D51" s="10"/>
      <c r="E51">
        <f t="shared" si="1"/>
        <v>15644.165903141342</v>
      </c>
      <c r="F51">
        <f t="shared" si="0"/>
        <v>15644</v>
      </c>
      <c r="G51">
        <f t="shared" si="2"/>
        <v>5.0699999992502853E-2</v>
      </c>
      <c r="I51">
        <f t="shared" si="3"/>
        <v>5.0699999992502853E-2</v>
      </c>
      <c r="O51">
        <f t="shared" ca="1" si="4"/>
        <v>-7.295216236627087E-3</v>
      </c>
      <c r="Q51" s="2">
        <f t="shared" si="5"/>
        <v>34201.118199999997</v>
      </c>
      <c r="R51" s="3">
        <f t="shared" si="8"/>
        <v>-1</v>
      </c>
      <c r="S51" s="3">
        <f t="shared" si="6"/>
        <v>-1</v>
      </c>
      <c r="T51" s="3">
        <f t="shared" si="7"/>
        <v>1</v>
      </c>
    </row>
    <row r="52" spans="1:20" ht="12" customHeight="1" x14ac:dyDescent="0.2">
      <c r="A52" t="s">
        <v>40</v>
      </c>
      <c r="B52" s="3" t="s">
        <v>38</v>
      </c>
      <c r="C52" s="10">
        <v>49219.618399999999</v>
      </c>
      <c r="D52" s="10"/>
      <c r="E52">
        <f t="shared" si="1"/>
        <v>15644.16655759161</v>
      </c>
      <c r="F52">
        <f t="shared" si="0"/>
        <v>15644</v>
      </c>
      <c r="G52">
        <f t="shared" si="2"/>
        <v>5.0899999994726386E-2</v>
      </c>
      <c r="I52">
        <f t="shared" si="3"/>
        <v>5.0899999994726386E-2</v>
      </c>
      <c r="O52">
        <f t="shared" ca="1" si="4"/>
        <v>-7.295216236627087E-3</v>
      </c>
      <c r="Q52" s="2">
        <f t="shared" si="5"/>
        <v>34201.118399999999</v>
      </c>
      <c r="R52" s="3">
        <f t="shared" si="8"/>
        <v>-1</v>
      </c>
      <c r="S52" s="3">
        <f t="shared" si="6"/>
        <v>-1</v>
      </c>
      <c r="T52" s="3">
        <f t="shared" si="7"/>
        <v>1</v>
      </c>
    </row>
    <row r="53" spans="1:20" ht="12" customHeight="1" x14ac:dyDescent="0.2">
      <c r="A53" s="82" t="s">
        <v>156</v>
      </c>
      <c r="B53" s="83" t="s">
        <v>38</v>
      </c>
      <c r="C53" s="84">
        <v>57172.71718</v>
      </c>
      <c r="D53" s="84">
        <v>1E-4</v>
      </c>
      <c r="E53">
        <f>+(C53-C$7)/C$8</f>
        <v>41668.704450261772</v>
      </c>
      <c r="F53">
        <f>ROUND(2*E53,0)/2</f>
        <v>41668.5</v>
      </c>
      <c r="G53">
        <f>+C53-(C$7+F53*C$8)</f>
        <v>6.2480000000505242E-2</v>
      </c>
      <c r="I53">
        <f>+G53</f>
        <v>6.2480000000505242E-2</v>
      </c>
      <c r="O53">
        <f ca="1">+C$11+C$12*$F53</f>
        <v>-7.3177744256520613E-4</v>
      </c>
      <c r="Q53" s="2">
        <f>+C53-15018.5</f>
        <v>42154.21718</v>
      </c>
      <c r="R53" s="3">
        <f>IF(B53="I",-1,0)</f>
        <v>-1</v>
      </c>
      <c r="S53" s="3">
        <f>IF(F53=INT(F53),-1,0)</f>
        <v>0</v>
      </c>
      <c r="T53" s="3">
        <f>IF(R53=S53,1,0)</f>
        <v>0</v>
      </c>
    </row>
    <row r="54" spans="1:20" ht="12" customHeight="1" x14ac:dyDescent="0.2">
      <c r="A54" s="86" t="s">
        <v>157</v>
      </c>
      <c r="B54" s="87" t="s">
        <v>39</v>
      </c>
      <c r="C54" s="81">
        <v>59060.998339999998</v>
      </c>
      <c r="D54" s="81">
        <v>4.2000000000000002E-4</v>
      </c>
      <c r="E54">
        <f>+(C54-C$7)/C$8</f>
        <v>47847.634947643965</v>
      </c>
      <c r="F54">
        <f>ROUND(2*E54,0)/2</f>
        <v>47847.5</v>
      </c>
      <c r="G54">
        <f>+C54-(C$7+F54*C$8)</f>
        <v>4.1239999998651911E-2</v>
      </c>
      <c r="K54">
        <f t="shared" ref="K54:K67" si="9">+G54</f>
        <v>4.1239999998651911E-2</v>
      </c>
      <c r="O54">
        <f ca="1">+C$11+C$12*$F54</f>
        <v>8.2658057808873003E-4</v>
      </c>
      <c r="Q54" s="2">
        <f>+C54-15018.5</f>
        <v>44042.498339999998</v>
      </c>
      <c r="R54" s="3">
        <f>IF(B54="I",-1,0)</f>
        <v>0</v>
      </c>
      <c r="S54" s="3">
        <f>IF(F54=INT(F54),-1,0)</f>
        <v>0</v>
      </c>
      <c r="T54" s="3">
        <f>IF(R54=S54,1,0)</f>
        <v>1</v>
      </c>
    </row>
    <row r="55" spans="1:20" ht="12" customHeight="1" x14ac:dyDescent="0.2">
      <c r="A55" s="88" t="s">
        <v>158</v>
      </c>
      <c r="B55" s="89" t="s">
        <v>39</v>
      </c>
      <c r="C55" s="90">
        <v>58701.994959999807</v>
      </c>
      <c r="D55" s="88">
        <v>3.6000000000000002E-4</v>
      </c>
      <c r="E55">
        <f t="shared" ref="E55:E67" si="10">+(C55-C$7)/C$8</f>
        <v>46672.885667538627</v>
      </c>
      <c r="F55">
        <f t="shared" ref="F55:F67" si="11">ROUND(2*E55,0)/2</f>
        <v>46673</v>
      </c>
      <c r="G55">
        <f t="shared" ref="G55:G67" si="12">+C55-(C$7+F55*C$8)</f>
        <v>-3.4940000194183085E-2</v>
      </c>
      <c r="K55">
        <f t="shared" si="9"/>
        <v>-3.4940000194183085E-2</v>
      </c>
      <c r="O55">
        <f t="shared" ref="O55:O67" ca="1" si="13">+C$11+C$12*$F55</f>
        <v>5.3036897503677162E-4</v>
      </c>
      <c r="Q55" s="2">
        <f t="shared" ref="Q55:Q67" si="14">+C55-15018.5</f>
        <v>43683.494959999807</v>
      </c>
      <c r="R55" s="3">
        <f t="shared" ref="R55:R67" si="15">IF(B55="I",-1,0)</f>
        <v>0</v>
      </c>
      <c r="S55" s="3">
        <f t="shared" ref="S55:S67" si="16">IF(F55=INT(F55),-1,0)</f>
        <v>-1</v>
      </c>
    </row>
    <row r="56" spans="1:20" ht="12" customHeight="1" x14ac:dyDescent="0.2">
      <c r="A56" s="88" t="s">
        <v>158</v>
      </c>
      <c r="B56" s="89" t="s">
        <v>38</v>
      </c>
      <c r="C56" s="90">
        <v>58702.146410000045</v>
      </c>
      <c r="D56" s="88">
        <v>4.0999999999999999E-4</v>
      </c>
      <c r="E56">
        <f t="shared" si="10"/>
        <v>46673.381250000137</v>
      </c>
      <c r="F56">
        <f t="shared" si="11"/>
        <v>46673.5</v>
      </c>
      <c r="G56">
        <f t="shared" si="12"/>
        <v>-3.6289999959990382E-2</v>
      </c>
      <c r="K56">
        <f t="shared" si="9"/>
        <v>-3.6289999959990382E-2</v>
      </c>
      <c r="O56">
        <f t="shared" ca="1" si="13"/>
        <v>5.3049507618749617E-4</v>
      </c>
      <c r="Q56" s="2">
        <f t="shared" si="14"/>
        <v>43683.646410000045</v>
      </c>
      <c r="R56" s="3">
        <f t="shared" si="15"/>
        <v>-1</v>
      </c>
      <c r="S56" s="3">
        <f t="shared" si="16"/>
        <v>0</v>
      </c>
    </row>
    <row r="57" spans="1:20" ht="12" customHeight="1" x14ac:dyDescent="0.2">
      <c r="A57" s="88" t="s">
        <v>158</v>
      </c>
      <c r="B57" s="89" t="s">
        <v>38</v>
      </c>
      <c r="C57" s="90">
        <v>58710.913660000078</v>
      </c>
      <c r="D57" s="88">
        <v>5.1000000000000004E-4</v>
      </c>
      <c r="E57">
        <f t="shared" si="10"/>
        <v>46702.069895288208</v>
      </c>
      <c r="F57">
        <f t="shared" si="11"/>
        <v>46702</v>
      </c>
      <c r="G57">
        <f t="shared" si="12"/>
        <v>2.1360000071581453E-2</v>
      </c>
      <c r="K57">
        <f t="shared" si="9"/>
        <v>2.1360000071581453E-2</v>
      </c>
      <c r="O57">
        <f t="shared" ca="1" si="13"/>
        <v>5.3768284177879537E-4</v>
      </c>
      <c r="Q57" s="2">
        <f t="shared" si="14"/>
        <v>43692.413660000078</v>
      </c>
      <c r="R57" s="3">
        <f t="shared" si="15"/>
        <v>-1</v>
      </c>
      <c r="S57" s="3">
        <f t="shared" si="16"/>
        <v>-1</v>
      </c>
    </row>
    <row r="58" spans="1:20" ht="12" customHeight="1" x14ac:dyDescent="0.2">
      <c r="A58" s="88" t="s">
        <v>158</v>
      </c>
      <c r="B58" s="89" t="s">
        <v>39</v>
      </c>
      <c r="C58" s="90">
        <v>58711.064549999777</v>
      </c>
      <c r="D58" s="88">
        <v>5.2999999999999998E-4</v>
      </c>
      <c r="E58">
        <f t="shared" si="10"/>
        <v>46702.56364528722</v>
      </c>
      <c r="F58">
        <f t="shared" si="11"/>
        <v>46702.5</v>
      </c>
      <c r="G58">
        <f t="shared" si="12"/>
        <v>1.9449999774224125E-2</v>
      </c>
      <c r="K58">
        <f t="shared" si="9"/>
        <v>1.9449999774224125E-2</v>
      </c>
      <c r="O58">
        <f t="shared" ca="1" si="13"/>
        <v>5.3780894292951992E-4</v>
      </c>
      <c r="Q58" s="2">
        <f t="shared" si="14"/>
        <v>43692.564549999777</v>
      </c>
      <c r="R58" s="3">
        <f t="shared" si="15"/>
        <v>0</v>
      </c>
      <c r="S58" s="3">
        <f t="shared" si="16"/>
        <v>0</v>
      </c>
    </row>
    <row r="59" spans="1:20" ht="12" customHeight="1" x14ac:dyDescent="0.2">
      <c r="A59" s="88" t="s">
        <v>158</v>
      </c>
      <c r="B59" s="89" t="s">
        <v>38</v>
      </c>
      <c r="C59" s="90">
        <v>58713.936790000182</v>
      </c>
      <c r="D59" s="88">
        <v>7.5000000000000002E-4</v>
      </c>
      <c r="E59">
        <f t="shared" si="10"/>
        <v>46711.962336388024</v>
      </c>
      <c r="F59">
        <f t="shared" si="11"/>
        <v>46712</v>
      </c>
      <c r="G59">
        <f t="shared" si="12"/>
        <v>-1.1509999822010286E-2</v>
      </c>
      <c r="K59">
        <f t="shared" si="9"/>
        <v>-1.1509999822010286E-2</v>
      </c>
      <c r="O59">
        <f t="shared" ca="1" si="13"/>
        <v>5.4020486479328632E-4</v>
      </c>
      <c r="Q59" s="2">
        <f t="shared" si="14"/>
        <v>43695.436790000182</v>
      </c>
      <c r="R59" s="3">
        <f t="shared" si="15"/>
        <v>-1</v>
      </c>
      <c r="S59" s="3">
        <f t="shared" si="16"/>
        <v>-1</v>
      </c>
    </row>
    <row r="60" spans="1:20" ht="12" customHeight="1" x14ac:dyDescent="0.2">
      <c r="A60" s="88" t="s">
        <v>158</v>
      </c>
      <c r="B60" s="89" t="s">
        <v>38</v>
      </c>
      <c r="C60" s="90">
        <v>58713.936890000012</v>
      </c>
      <c r="D60" s="88">
        <v>7.6999999999999996E-4</v>
      </c>
      <c r="E60">
        <f t="shared" si="10"/>
        <v>46711.962663612598</v>
      </c>
      <c r="F60">
        <f t="shared" si="11"/>
        <v>46712</v>
      </c>
      <c r="G60">
        <f t="shared" si="12"/>
        <v>-1.1409999991883524E-2</v>
      </c>
      <c r="K60">
        <f t="shared" si="9"/>
        <v>-1.1409999991883524E-2</v>
      </c>
      <c r="O60">
        <f t="shared" ca="1" si="13"/>
        <v>5.4020486479328632E-4</v>
      </c>
      <c r="Q60" s="2">
        <f t="shared" si="14"/>
        <v>43695.436890000012</v>
      </c>
      <c r="R60" s="3">
        <f t="shared" si="15"/>
        <v>-1</v>
      </c>
      <c r="S60" s="3">
        <f t="shared" si="16"/>
        <v>-1</v>
      </c>
    </row>
    <row r="61" spans="1:20" ht="12" customHeight="1" x14ac:dyDescent="0.2">
      <c r="A61" s="88" t="s">
        <v>158</v>
      </c>
      <c r="B61" s="89" t="s">
        <v>38</v>
      </c>
      <c r="C61" s="90">
        <v>58713.937040000223</v>
      </c>
      <c r="D61" s="88">
        <v>8.5999999999999998E-4</v>
      </c>
      <c r="E61">
        <f t="shared" si="10"/>
        <v>46711.963154450983</v>
      </c>
      <c r="F61">
        <f t="shared" si="11"/>
        <v>46712</v>
      </c>
      <c r="G61">
        <f t="shared" si="12"/>
        <v>-1.1259999781032093E-2</v>
      </c>
      <c r="K61">
        <f t="shared" si="9"/>
        <v>-1.1259999781032093E-2</v>
      </c>
      <c r="O61">
        <f t="shared" ca="1" si="13"/>
        <v>5.4020486479328632E-4</v>
      </c>
      <c r="Q61" s="2">
        <f t="shared" si="14"/>
        <v>43695.437040000223</v>
      </c>
      <c r="R61" s="3">
        <f t="shared" si="15"/>
        <v>-1</v>
      </c>
      <c r="S61" s="3">
        <f t="shared" si="16"/>
        <v>-1</v>
      </c>
    </row>
    <row r="62" spans="1:20" ht="12" customHeight="1" x14ac:dyDescent="0.2">
      <c r="A62" s="88" t="s">
        <v>158</v>
      </c>
      <c r="B62" s="89" t="s">
        <v>39</v>
      </c>
      <c r="C62" s="90">
        <v>58714.087540000211</v>
      </c>
      <c r="D62" s="88">
        <v>7.5000000000000002E-4</v>
      </c>
      <c r="E62">
        <f t="shared" si="10"/>
        <v>46712.455628272932</v>
      </c>
      <c r="F62">
        <f t="shared" si="11"/>
        <v>46712.5</v>
      </c>
      <c r="G62">
        <f t="shared" si="12"/>
        <v>-1.3559999788412824E-2</v>
      </c>
      <c r="K62">
        <f t="shared" si="9"/>
        <v>-1.3559999788412824E-2</v>
      </c>
      <c r="O62">
        <f t="shared" ca="1" si="13"/>
        <v>5.4033096594401087E-4</v>
      </c>
      <c r="Q62" s="2">
        <f t="shared" si="14"/>
        <v>43695.587540000211</v>
      </c>
      <c r="R62" s="3">
        <f t="shared" si="15"/>
        <v>0</v>
      </c>
      <c r="S62" s="3">
        <f t="shared" si="16"/>
        <v>0</v>
      </c>
    </row>
    <row r="63" spans="1:20" ht="12" customHeight="1" x14ac:dyDescent="0.2">
      <c r="A63" s="88" t="s">
        <v>158</v>
      </c>
      <c r="B63" s="89" t="s">
        <v>39</v>
      </c>
      <c r="C63" s="90">
        <v>58714.087559999898</v>
      </c>
      <c r="D63" s="88">
        <v>8.1999999999999998E-4</v>
      </c>
      <c r="E63">
        <f t="shared" si="10"/>
        <v>46712.455693716933</v>
      </c>
      <c r="F63">
        <f t="shared" si="11"/>
        <v>46712.5</v>
      </c>
      <c r="G63">
        <f t="shared" si="12"/>
        <v>-1.3540000101784244E-2</v>
      </c>
      <c r="K63">
        <f t="shared" si="9"/>
        <v>-1.3540000101784244E-2</v>
      </c>
      <c r="O63">
        <f t="shared" ca="1" si="13"/>
        <v>5.4033096594401087E-4</v>
      </c>
      <c r="Q63" s="2">
        <f t="shared" si="14"/>
        <v>43695.587559999898</v>
      </c>
      <c r="R63" s="3">
        <f t="shared" si="15"/>
        <v>0</v>
      </c>
      <c r="S63" s="3">
        <f t="shared" si="16"/>
        <v>0</v>
      </c>
    </row>
    <row r="64" spans="1:20" ht="12" customHeight="1" x14ac:dyDescent="0.2">
      <c r="A64" s="88" t="s">
        <v>158</v>
      </c>
      <c r="B64" s="89" t="s">
        <v>39</v>
      </c>
      <c r="C64" s="90">
        <v>58714.087820000015</v>
      </c>
      <c r="D64" s="88">
        <v>7.2999999999999996E-4</v>
      </c>
      <c r="E64">
        <f t="shared" si="10"/>
        <v>46712.45654450266</v>
      </c>
      <c r="F64">
        <f t="shared" si="11"/>
        <v>46712.5</v>
      </c>
      <c r="G64">
        <f t="shared" si="12"/>
        <v>-1.3279999984661117E-2</v>
      </c>
      <c r="K64">
        <f t="shared" si="9"/>
        <v>-1.3279999984661117E-2</v>
      </c>
      <c r="O64">
        <f t="shared" ca="1" si="13"/>
        <v>5.4033096594401087E-4</v>
      </c>
      <c r="Q64" s="2">
        <f t="shared" si="14"/>
        <v>43695.587820000015</v>
      </c>
      <c r="R64" s="3">
        <f t="shared" si="15"/>
        <v>0</v>
      </c>
      <c r="S64" s="3">
        <f t="shared" si="16"/>
        <v>0</v>
      </c>
    </row>
    <row r="65" spans="1:19" ht="12" customHeight="1" x14ac:dyDescent="0.2">
      <c r="A65" s="88" t="s">
        <v>158</v>
      </c>
      <c r="B65" s="89" t="s">
        <v>38</v>
      </c>
      <c r="C65" s="90">
        <v>58716.960020000115</v>
      </c>
      <c r="D65" s="88">
        <v>4.2000000000000002E-4</v>
      </c>
      <c r="E65">
        <f t="shared" si="10"/>
        <v>46721.855104712413</v>
      </c>
      <c r="F65">
        <f t="shared" si="11"/>
        <v>46722</v>
      </c>
      <c r="G65">
        <f t="shared" si="12"/>
        <v>-4.4279999885475263E-2</v>
      </c>
      <c r="K65">
        <f t="shared" si="9"/>
        <v>-4.4279999885475263E-2</v>
      </c>
      <c r="O65">
        <f t="shared" ca="1" si="13"/>
        <v>5.4272688780777727E-4</v>
      </c>
      <c r="Q65" s="2">
        <f t="shared" si="14"/>
        <v>43698.460020000115</v>
      </c>
      <c r="R65" s="3">
        <f t="shared" si="15"/>
        <v>-1</v>
      </c>
      <c r="S65" s="3">
        <f t="shared" si="16"/>
        <v>-1</v>
      </c>
    </row>
    <row r="66" spans="1:19" ht="12" customHeight="1" x14ac:dyDescent="0.2">
      <c r="A66" s="88" t="s">
        <v>158</v>
      </c>
      <c r="B66" s="89" t="s">
        <v>39</v>
      </c>
      <c r="C66" s="90">
        <v>58717.110780000221</v>
      </c>
      <c r="D66" s="88">
        <v>5.0000000000000001E-4</v>
      </c>
      <c r="E66">
        <f t="shared" si="10"/>
        <v>46722.348429320089</v>
      </c>
      <c r="F66">
        <f t="shared" si="11"/>
        <v>46722.5</v>
      </c>
      <c r="G66">
        <f t="shared" si="12"/>
        <v>-4.6319999783008825E-2</v>
      </c>
      <c r="K66">
        <f t="shared" si="9"/>
        <v>-4.6319999783008825E-2</v>
      </c>
      <c r="O66">
        <f t="shared" ca="1" si="13"/>
        <v>5.4285298895850181E-4</v>
      </c>
      <c r="Q66" s="2">
        <f t="shared" si="14"/>
        <v>43698.610780000221</v>
      </c>
      <c r="R66" s="3">
        <f t="shared" si="15"/>
        <v>0</v>
      </c>
      <c r="S66" s="3">
        <f t="shared" si="16"/>
        <v>0</v>
      </c>
    </row>
    <row r="67" spans="1:19" ht="12" customHeight="1" x14ac:dyDescent="0.2">
      <c r="A67" s="88" t="s">
        <v>159</v>
      </c>
      <c r="B67" s="89" t="s">
        <v>38</v>
      </c>
      <c r="C67" s="90">
        <v>59060.998339999933</v>
      </c>
      <c r="D67" s="88">
        <v>4.2000000000000002E-4</v>
      </c>
      <c r="E67">
        <f t="shared" si="10"/>
        <v>47847.634947643754</v>
      </c>
      <c r="F67">
        <f t="shared" si="11"/>
        <v>47847.5</v>
      </c>
      <c r="G67">
        <f t="shared" si="12"/>
        <v>4.1239999933168292E-2</v>
      </c>
      <c r="K67">
        <f t="shared" si="9"/>
        <v>4.1239999933168292E-2</v>
      </c>
      <c r="O67">
        <f t="shared" ca="1" si="13"/>
        <v>8.2658057808873003E-4</v>
      </c>
      <c r="Q67" s="2">
        <f t="shared" si="14"/>
        <v>44042.498339999933</v>
      </c>
      <c r="R67" s="3">
        <f t="shared" si="15"/>
        <v>-1</v>
      </c>
      <c r="S67" s="3">
        <f t="shared" si="16"/>
        <v>0</v>
      </c>
    </row>
    <row r="68" spans="1:19" ht="12" customHeight="1" x14ac:dyDescent="0.25">
      <c r="A68" s="92" t="s">
        <v>161</v>
      </c>
      <c r="B68" s="93" t="s">
        <v>38</v>
      </c>
      <c r="C68" s="92">
        <v>60120.925640999805</v>
      </c>
      <c r="D68" s="92">
        <v>5.2700000000000002E-4</v>
      </c>
      <c r="E68">
        <f t="shared" ref="E68:E69" si="17">+(C68-C$7)/C$8</f>
        <v>51315.98344567998</v>
      </c>
      <c r="F68">
        <f t="shared" ref="F68:F69" si="18">ROUND(2*E68,0)/2</f>
        <v>51316</v>
      </c>
      <c r="G68">
        <f t="shared" ref="G68:G69" si="19">+C68-(C$7+F68*C$8)</f>
        <v>-5.0590001992532052E-3</v>
      </c>
      <c r="L68">
        <f>+G68</f>
        <v>-5.0590001992532052E-3</v>
      </c>
      <c r="O68">
        <f t="shared" ref="O68:O69" ca="1" si="20">+C$11+C$12*$F68</f>
        <v>1.7013442606649033E-3</v>
      </c>
      <c r="Q68" s="2">
        <f t="shared" ref="Q68:Q69" si="21">+C68-15018.5</f>
        <v>45102.425640999805</v>
      </c>
      <c r="R68" s="3">
        <f t="shared" ref="R68:R69" si="22">IF(B68="I",-1,0)</f>
        <v>-1</v>
      </c>
      <c r="S68" s="3">
        <f t="shared" ref="S68:S69" si="23">IF(F68=INT(F68),-1,0)</f>
        <v>-1</v>
      </c>
    </row>
    <row r="69" spans="1:19" ht="12" customHeight="1" x14ac:dyDescent="0.25">
      <c r="A69" s="92" t="s">
        <v>161</v>
      </c>
      <c r="B69" s="93" t="s">
        <v>39</v>
      </c>
      <c r="C69" s="92">
        <v>60121.077388999984</v>
      </c>
      <c r="D69" s="92">
        <v>5.3399999999999997E-4</v>
      </c>
      <c r="E69">
        <f t="shared" si="17"/>
        <v>51316.480003272191</v>
      </c>
      <c r="F69">
        <f t="shared" si="18"/>
        <v>51316.5</v>
      </c>
      <c r="G69">
        <f t="shared" si="19"/>
        <v>-6.1110000169719569E-3</v>
      </c>
      <c r="L69">
        <f>+G69</f>
        <v>-6.1110000169719569E-3</v>
      </c>
      <c r="O69">
        <f t="shared" ca="1" si="20"/>
        <v>1.7014703618156279E-3</v>
      </c>
      <c r="Q69" s="2">
        <f t="shared" si="21"/>
        <v>45102.577388999984</v>
      </c>
      <c r="R69" s="3">
        <f t="shared" si="22"/>
        <v>0</v>
      </c>
      <c r="S69" s="3">
        <f t="shared" si="23"/>
        <v>0</v>
      </c>
    </row>
    <row r="70" spans="1:19" ht="12" customHeight="1" x14ac:dyDescent="0.2">
      <c r="C70" s="10"/>
      <c r="D70" s="10"/>
    </row>
    <row r="71" spans="1:19" ht="12" customHeight="1" x14ac:dyDescent="0.2">
      <c r="C71" s="10"/>
      <c r="D71" s="10"/>
    </row>
    <row r="72" spans="1:19" x14ac:dyDescent="0.2">
      <c r="C72" s="10"/>
      <c r="D72" s="10"/>
    </row>
    <row r="73" spans="1:19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41"/>
  <sheetViews>
    <sheetView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L68" sqref="L68:L6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4.5703125" customWidth="1"/>
    <col min="19" max="19" width="6.28515625" style="3" customWidth="1"/>
    <col min="20" max="20" width="10.28515625" style="3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30" t="s">
        <v>45</v>
      </c>
    </row>
    <row r="6" spans="1:7" x14ac:dyDescent="0.2">
      <c r="A6" s="5" t="s">
        <v>1</v>
      </c>
    </row>
    <row r="7" spans="1:7" x14ac:dyDescent="0.2">
      <c r="A7" t="s">
        <v>2</v>
      </c>
      <c r="C7">
        <v>44438.761100000003</v>
      </c>
    </row>
    <row r="8" spans="1:7" x14ac:dyDescent="0.2">
      <c r="A8" t="s">
        <v>3</v>
      </c>
      <c r="C8"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INTERCEPT(INDIRECT($G$11):G993,INDIRECT($F$11):F993)</f>
        <v>0.11648624955871022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SLOPE(INDIRECT($G$11):G993,INDIRECT($F$11):F993)</f>
        <v>9.0887864473809395E-7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(C7+C11)+(C8+C12)*INT(MAX(F21:F3534))</f>
        <v>60121.093826266093</v>
      </c>
      <c r="D15" s="16" t="s">
        <v>31</v>
      </c>
      <c r="E15" s="17">
        <f ca="1">TODAY()+15018.5-B9/24</f>
        <v>60154.5</v>
      </c>
    </row>
    <row r="16" spans="1:7" x14ac:dyDescent="0.2">
      <c r="A16" s="18" t="s">
        <v>4</v>
      </c>
      <c r="B16" s="12"/>
      <c r="C16" s="19">
        <f ca="1">+C8+C12</f>
        <v>0.30560090887864472</v>
      </c>
      <c r="D16" s="16" t="s">
        <v>32</v>
      </c>
      <c r="E16" s="17">
        <f ca="1">ROUND(2*(E15-C15)/C16,0)/2+1</f>
        <v>110.5</v>
      </c>
    </row>
    <row r="17" spans="1:20" ht="13.5" thickBot="1" x14ac:dyDescent="0.25">
      <c r="A17" s="16" t="s">
        <v>28</v>
      </c>
      <c r="B17" s="12"/>
      <c r="C17" s="12">
        <f>COUNT(C21:C2192)</f>
        <v>49</v>
      </c>
      <c r="D17" s="16" t="s">
        <v>33</v>
      </c>
      <c r="E17" s="20">
        <f ca="1">+C15+C16*E16-15018.5-C9/24</f>
        <v>45136.758560030517</v>
      </c>
      <c r="S17" s="3" t="s">
        <v>49</v>
      </c>
      <c r="T17" s="3">
        <f>SUM(T21:T52)</f>
        <v>15</v>
      </c>
    </row>
    <row r="18" spans="1:20" ht="14.25" thickTop="1" thickBot="1" x14ac:dyDescent="0.25">
      <c r="A18" s="18" t="s">
        <v>5</v>
      </c>
      <c r="B18" s="12"/>
      <c r="C18" s="21">
        <f ca="1">+C15</f>
        <v>60121.093826266093</v>
      </c>
      <c r="D18" s="22">
        <f ca="1">+C16</f>
        <v>0.30560090887864472</v>
      </c>
      <c r="E18" s="23" t="s">
        <v>34</v>
      </c>
    </row>
    <row r="19" spans="1:20" ht="13.5" thickTop="1" x14ac:dyDescent="0.2">
      <c r="A19" s="27" t="s">
        <v>35</v>
      </c>
      <c r="E19" s="28">
        <v>21</v>
      </c>
      <c r="R19" s="3" t="s">
        <v>51</v>
      </c>
      <c r="S19" s="31" t="s">
        <v>47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160</v>
      </c>
      <c r="L20" s="7" t="s">
        <v>155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2" t="s">
        <v>50</v>
      </c>
      <c r="S20" s="33" t="s">
        <v>50</v>
      </c>
      <c r="T20" s="4" t="s">
        <v>48</v>
      </c>
    </row>
    <row r="21" spans="1:20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0.11648624955871022</v>
      </c>
      <c r="Q21" s="2">
        <f t="shared" ref="Q21:Q52" si="3">+C21-15018.5</f>
        <v>29420.261100000003</v>
      </c>
      <c r="R21">
        <f>IF(B21="I",-1,0)</f>
        <v>-1</v>
      </c>
      <c r="S21" s="3">
        <f>IF(F21=INT(F21),-1,0)</f>
        <v>-1</v>
      </c>
      <c r="T21" s="3">
        <f>IF(R21=S21,1,0)</f>
        <v>1</v>
      </c>
    </row>
    <row r="22" spans="1:20" x14ac:dyDescent="0.2">
      <c r="A22" t="s">
        <v>43</v>
      </c>
      <c r="B22" s="3"/>
      <c r="C22" s="10">
        <v>45886.408799999997</v>
      </c>
      <c r="D22" s="10">
        <v>1.3999999999999999E-4</v>
      </c>
      <c r="E22">
        <f t="shared" si="0"/>
        <v>4737.067081151813</v>
      </c>
      <c r="F22">
        <f>ROUND(2*E22,0)/2</f>
        <v>4737</v>
      </c>
      <c r="G22">
        <f t="shared" si="1"/>
        <v>2.0499999991443474E-2</v>
      </c>
      <c r="J22">
        <f>+G22</f>
        <v>2.0499999991443474E-2</v>
      </c>
      <c r="O22">
        <f t="shared" ca="1" si="2"/>
        <v>0.12079160769883457</v>
      </c>
      <c r="Q22" s="2">
        <f t="shared" si="3"/>
        <v>30867.908799999997</v>
      </c>
    </row>
    <row r="23" spans="1:20" x14ac:dyDescent="0.2">
      <c r="A23" t="s">
        <v>43</v>
      </c>
      <c r="B23" s="3"/>
      <c r="C23" s="10">
        <v>45886.561500000003</v>
      </c>
      <c r="D23" s="10">
        <v>3.6000000000000002E-4</v>
      </c>
      <c r="E23">
        <f t="shared" si="0"/>
        <v>4737.5667539267024</v>
      </c>
      <c r="F23">
        <f>ROUND(2*E23,0)/2</f>
        <v>4737.5</v>
      </c>
      <c r="G23">
        <f t="shared" si="1"/>
        <v>2.0400000001245644E-2</v>
      </c>
      <c r="J23">
        <f>+G23</f>
        <v>2.0400000001245644E-2</v>
      </c>
      <c r="O23">
        <f t="shared" ca="1" si="2"/>
        <v>0.12079206213815694</v>
      </c>
      <c r="Q23" s="2">
        <f t="shared" si="3"/>
        <v>30868.061500000003</v>
      </c>
    </row>
    <row r="24" spans="1:20" x14ac:dyDescent="0.2">
      <c r="A24" t="s">
        <v>40</v>
      </c>
      <c r="B24" s="3" t="s">
        <v>38</v>
      </c>
      <c r="C24" s="10">
        <v>46936.8122</v>
      </c>
      <c r="D24" s="10"/>
      <c r="E24">
        <f t="shared" si="0"/>
        <v>8174.2509816753827</v>
      </c>
      <c r="F24" s="29">
        <f t="shared" ref="F24:F52" si="4">ROUND(2*E24,0)/2-0.5</f>
        <v>8174</v>
      </c>
      <c r="G24">
        <f t="shared" si="1"/>
        <v>7.669999999779975E-2</v>
      </c>
      <c r="I24">
        <f t="shared" ref="I24:I52" si="5">+G24</f>
        <v>7.669999999779975E-2</v>
      </c>
      <c r="O24">
        <f t="shared" ca="1" si="2"/>
        <v>0.12391542360079939</v>
      </c>
      <c r="Q24" s="2">
        <f t="shared" si="3"/>
        <v>31918.3122</v>
      </c>
      <c r="R24">
        <f>IF(B24="I",-1,0)</f>
        <v>-1</v>
      </c>
      <c r="S24" s="3">
        <f t="shared" ref="S24:S52" si="6">IF(F24=INT(F24),-1,0)</f>
        <v>-1</v>
      </c>
      <c r="T24" s="3">
        <f t="shared" ref="T24:T52" si="7">IF(R24=S24,1,0)</f>
        <v>1</v>
      </c>
    </row>
    <row r="25" spans="1:20" x14ac:dyDescent="0.2">
      <c r="A25" t="s">
        <v>40</v>
      </c>
      <c r="B25" s="3" t="s">
        <v>38</v>
      </c>
      <c r="C25" s="10">
        <v>46936.8122</v>
      </c>
      <c r="D25" s="10"/>
      <c r="E25">
        <f t="shared" si="0"/>
        <v>8174.2509816753827</v>
      </c>
      <c r="F25" s="29">
        <f t="shared" si="4"/>
        <v>8174</v>
      </c>
      <c r="G25">
        <f t="shared" si="1"/>
        <v>7.669999999779975E-2</v>
      </c>
      <c r="I25">
        <f t="shared" si="5"/>
        <v>7.669999999779975E-2</v>
      </c>
      <c r="O25">
        <f t="shared" ca="1" si="2"/>
        <v>0.12391542360079939</v>
      </c>
      <c r="Q25" s="2">
        <f t="shared" si="3"/>
        <v>31918.3122</v>
      </c>
      <c r="R25">
        <f t="shared" ref="R25:R52" si="8">IF(B25="I",-1,0)</f>
        <v>-1</v>
      </c>
      <c r="S25" s="3">
        <f t="shared" si="6"/>
        <v>-1</v>
      </c>
      <c r="T25" s="3">
        <f t="shared" si="7"/>
        <v>1</v>
      </c>
    </row>
    <row r="26" spans="1:20" x14ac:dyDescent="0.2">
      <c r="A26" t="s">
        <v>40</v>
      </c>
      <c r="B26" s="3" t="s">
        <v>39</v>
      </c>
      <c r="C26" s="10">
        <v>46936.812400000003</v>
      </c>
      <c r="D26" s="10"/>
      <c r="E26">
        <f t="shared" si="0"/>
        <v>8174.2516361256521</v>
      </c>
      <c r="F26" s="29">
        <f t="shared" si="4"/>
        <v>8174</v>
      </c>
      <c r="G26">
        <f t="shared" si="1"/>
        <v>7.6900000000023283E-2</v>
      </c>
      <c r="I26">
        <f t="shared" si="5"/>
        <v>7.6900000000023283E-2</v>
      </c>
      <c r="O26">
        <f t="shared" ca="1" si="2"/>
        <v>0.12391542360079939</v>
      </c>
      <c r="Q26" s="2">
        <f t="shared" si="3"/>
        <v>31918.312400000003</v>
      </c>
      <c r="R26">
        <f t="shared" si="8"/>
        <v>0</v>
      </c>
      <c r="S26" s="3">
        <f t="shared" si="6"/>
        <v>-1</v>
      </c>
      <c r="T26" s="3">
        <f t="shared" si="7"/>
        <v>0</v>
      </c>
    </row>
    <row r="27" spans="1:20" x14ac:dyDescent="0.2">
      <c r="A27" t="s">
        <v>40</v>
      </c>
      <c r="B27" s="3" t="s">
        <v>39</v>
      </c>
      <c r="C27" s="10">
        <v>47259.837800000001</v>
      </c>
      <c r="D27" s="10"/>
      <c r="E27">
        <f t="shared" si="0"/>
        <v>9231.2719240837632</v>
      </c>
      <c r="F27" s="29">
        <f t="shared" si="4"/>
        <v>9231</v>
      </c>
      <c r="G27">
        <f t="shared" si="1"/>
        <v>8.3099999996193219E-2</v>
      </c>
      <c r="I27">
        <f t="shared" si="5"/>
        <v>8.3099999996193219E-2</v>
      </c>
      <c r="O27">
        <f t="shared" ca="1" si="2"/>
        <v>0.12487610832828756</v>
      </c>
      <c r="Q27" s="2">
        <f t="shared" si="3"/>
        <v>32241.337800000001</v>
      </c>
      <c r="R27">
        <f t="shared" si="8"/>
        <v>0</v>
      </c>
      <c r="S27" s="3">
        <f t="shared" si="6"/>
        <v>-1</v>
      </c>
      <c r="T27" s="3">
        <f t="shared" si="7"/>
        <v>0</v>
      </c>
    </row>
    <row r="28" spans="1:20" x14ac:dyDescent="0.2">
      <c r="A28" t="s">
        <v>40</v>
      </c>
      <c r="B28" s="3" t="s">
        <v>39</v>
      </c>
      <c r="C28" s="10">
        <v>47259.838400000001</v>
      </c>
      <c r="D28" s="10"/>
      <c r="E28">
        <f t="shared" si="0"/>
        <v>9231.2738874345469</v>
      </c>
      <c r="F28" s="29">
        <f t="shared" si="4"/>
        <v>9231</v>
      </c>
      <c r="G28">
        <f t="shared" si="1"/>
        <v>8.3699999995587859E-2</v>
      </c>
      <c r="I28">
        <f t="shared" si="5"/>
        <v>8.3699999995587859E-2</v>
      </c>
      <c r="O28">
        <f t="shared" ca="1" si="2"/>
        <v>0.12487610832828756</v>
      </c>
      <c r="Q28" s="2">
        <f t="shared" si="3"/>
        <v>32241.338400000001</v>
      </c>
      <c r="R28">
        <f t="shared" si="8"/>
        <v>0</v>
      </c>
      <c r="S28" s="3">
        <f t="shared" si="6"/>
        <v>-1</v>
      </c>
      <c r="T28" s="3">
        <f t="shared" si="7"/>
        <v>0</v>
      </c>
    </row>
    <row r="29" spans="1:20" x14ac:dyDescent="0.2">
      <c r="A29" t="s">
        <v>40</v>
      </c>
      <c r="B29" s="3" t="s">
        <v>39</v>
      </c>
      <c r="C29" s="10">
        <v>47259.838499999998</v>
      </c>
      <c r="D29" s="10"/>
      <c r="E29">
        <f t="shared" si="0"/>
        <v>9231.2742146596684</v>
      </c>
      <c r="F29" s="29">
        <f t="shared" si="4"/>
        <v>9231</v>
      </c>
      <c r="G29">
        <f t="shared" si="1"/>
        <v>8.3799999993061647E-2</v>
      </c>
      <c r="I29">
        <f t="shared" si="5"/>
        <v>8.3799999993061647E-2</v>
      </c>
      <c r="O29">
        <f t="shared" ca="1" si="2"/>
        <v>0.12487610832828756</v>
      </c>
      <c r="Q29" s="2">
        <f t="shared" si="3"/>
        <v>32241.338499999998</v>
      </c>
      <c r="R29">
        <f t="shared" si="8"/>
        <v>0</v>
      </c>
      <c r="S29" s="3">
        <f t="shared" si="6"/>
        <v>-1</v>
      </c>
      <c r="T29" s="3">
        <f t="shared" si="7"/>
        <v>0</v>
      </c>
    </row>
    <row r="30" spans="1:20" x14ac:dyDescent="0.2">
      <c r="A30" t="s">
        <v>40</v>
      </c>
      <c r="B30" s="3" t="s">
        <v>39</v>
      </c>
      <c r="C30" s="10">
        <v>47368.671399999999</v>
      </c>
      <c r="D30" s="10"/>
      <c r="E30">
        <f t="shared" si="0"/>
        <v>9587.4028141361123</v>
      </c>
      <c r="F30" s="29">
        <f t="shared" si="4"/>
        <v>9587</v>
      </c>
      <c r="G30">
        <f t="shared" si="1"/>
        <v>0.12309999999706633</v>
      </c>
      <c r="I30">
        <f t="shared" si="5"/>
        <v>0.12309999999706633</v>
      </c>
      <c r="O30">
        <f t="shared" ca="1" si="2"/>
        <v>0.12519966912581432</v>
      </c>
      <c r="Q30" s="2">
        <f t="shared" si="3"/>
        <v>32350.171399999999</v>
      </c>
      <c r="R30">
        <f t="shared" si="8"/>
        <v>0</v>
      </c>
      <c r="S30" s="3">
        <f t="shared" si="6"/>
        <v>-1</v>
      </c>
      <c r="T30" s="3">
        <f t="shared" si="7"/>
        <v>0</v>
      </c>
    </row>
    <row r="31" spans="1:20" x14ac:dyDescent="0.2">
      <c r="A31" t="s">
        <v>40</v>
      </c>
      <c r="B31" s="3" t="s">
        <v>39</v>
      </c>
      <c r="C31" s="10">
        <v>47368.671499999997</v>
      </c>
      <c r="D31" s="10"/>
      <c r="E31">
        <f t="shared" si="0"/>
        <v>9587.4031413612356</v>
      </c>
      <c r="F31" s="29">
        <f t="shared" si="4"/>
        <v>9587</v>
      </c>
      <c r="G31">
        <f t="shared" si="1"/>
        <v>0.12319999999454012</v>
      </c>
      <c r="I31">
        <f t="shared" si="5"/>
        <v>0.12319999999454012</v>
      </c>
      <c r="O31">
        <f t="shared" ca="1" si="2"/>
        <v>0.12519966912581432</v>
      </c>
      <c r="Q31" s="2">
        <f t="shared" si="3"/>
        <v>32350.171499999997</v>
      </c>
      <c r="R31">
        <f t="shared" si="8"/>
        <v>0</v>
      </c>
      <c r="S31" s="3">
        <f t="shared" si="6"/>
        <v>-1</v>
      </c>
      <c r="T31" s="3">
        <f t="shared" si="7"/>
        <v>0</v>
      </c>
    </row>
    <row r="32" spans="1:20" x14ac:dyDescent="0.2">
      <c r="A32" t="s">
        <v>40</v>
      </c>
      <c r="B32" s="3" t="s">
        <v>39</v>
      </c>
      <c r="C32" s="10">
        <v>47368.671699999999</v>
      </c>
      <c r="D32" s="10"/>
      <c r="E32">
        <f t="shared" si="0"/>
        <v>9587.4037958115041</v>
      </c>
      <c r="F32" s="29">
        <f t="shared" si="4"/>
        <v>9587</v>
      </c>
      <c r="G32">
        <f t="shared" si="1"/>
        <v>0.12339999999676365</v>
      </c>
      <c r="I32">
        <f t="shared" si="5"/>
        <v>0.12339999999676365</v>
      </c>
      <c r="O32">
        <f t="shared" ca="1" si="2"/>
        <v>0.12519966912581432</v>
      </c>
      <c r="Q32" s="2">
        <f t="shared" si="3"/>
        <v>32350.171699999999</v>
      </c>
      <c r="R32">
        <f t="shared" si="8"/>
        <v>0</v>
      </c>
      <c r="S32" s="3">
        <f t="shared" si="6"/>
        <v>-1</v>
      </c>
      <c r="T32" s="3">
        <f t="shared" si="7"/>
        <v>0</v>
      </c>
    </row>
    <row r="33" spans="1:20" x14ac:dyDescent="0.2">
      <c r="A33" t="s">
        <v>40</v>
      </c>
      <c r="B33" s="3" t="s">
        <v>39</v>
      </c>
      <c r="C33" s="10">
        <v>48056.748099999997</v>
      </c>
      <c r="D33" s="10"/>
      <c r="E33">
        <f t="shared" si="0"/>
        <v>11838.962696335058</v>
      </c>
      <c r="F33" s="29">
        <f t="shared" si="4"/>
        <v>11838.5</v>
      </c>
      <c r="G33">
        <f t="shared" si="1"/>
        <v>0.14139999999315478</v>
      </c>
      <c r="I33">
        <f t="shared" si="5"/>
        <v>0.14139999999315478</v>
      </c>
      <c r="O33">
        <f t="shared" ca="1" si="2"/>
        <v>0.12724600939444214</v>
      </c>
      <c r="Q33" s="2">
        <f t="shared" si="3"/>
        <v>33038.248099999997</v>
      </c>
      <c r="R33">
        <f t="shared" si="8"/>
        <v>0</v>
      </c>
      <c r="S33" s="3">
        <f t="shared" si="6"/>
        <v>0</v>
      </c>
      <c r="T33" s="3">
        <f t="shared" si="7"/>
        <v>1</v>
      </c>
    </row>
    <row r="34" spans="1:20" x14ac:dyDescent="0.2">
      <c r="A34" t="s">
        <v>40</v>
      </c>
      <c r="B34" s="3" t="s">
        <v>39</v>
      </c>
      <c r="C34" s="10">
        <v>48056.748099999997</v>
      </c>
      <c r="D34" s="10"/>
      <c r="E34">
        <f t="shared" si="0"/>
        <v>11838.962696335058</v>
      </c>
      <c r="F34" s="29">
        <f t="shared" si="4"/>
        <v>11838.5</v>
      </c>
      <c r="G34">
        <f t="shared" si="1"/>
        <v>0.14139999999315478</v>
      </c>
      <c r="I34">
        <f t="shared" si="5"/>
        <v>0.14139999999315478</v>
      </c>
      <c r="O34">
        <f t="shared" ca="1" si="2"/>
        <v>0.12724600939444214</v>
      </c>
      <c r="Q34" s="2">
        <f t="shared" si="3"/>
        <v>33038.248099999997</v>
      </c>
      <c r="R34">
        <f t="shared" si="8"/>
        <v>0</v>
      </c>
      <c r="S34" s="3">
        <f t="shared" si="6"/>
        <v>0</v>
      </c>
      <c r="T34" s="3">
        <f t="shared" si="7"/>
        <v>1</v>
      </c>
    </row>
    <row r="35" spans="1:20" x14ac:dyDescent="0.2">
      <c r="A35" t="s">
        <v>40</v>
      </c>
      <c r="B35" s="3" t="s">
        <v>38</v>
      </c>
      <c r="C35" s="10">
        <v>48056.900300000001</v>
      </c>
      <c r="D35" s="10"/>
      <c r="E35">
        <f t="shared" si="0"/>
        <v>11839.460732984287</v>
      </c>
      <c r="F35" s="29">
        <f t="shared" si="4"/>
        <v>11839</v>
      </c>
      <c r="G35">
        <f t="shared" si="1"/>
        <v>0.1408000000010361</v>
      </c>
      <c r="I35">
        <f t="shared" si="5"/>
        <v>0.1408000000010361</v>
      </c>
      <c r="O35">
        <f t="shared" ca="1" si="2"/>
        <v>0.12724646383376451</v>
      </c>
      <c r="Q35" s="2">
        <f t="shared" si="3"/>
        <v>33038.400300000001</v>
      </c>
      <c r="R35">
        <f t="shared" si="8"/>
        <v>-1</v>
      </c>
      <c r="S35" s="3">
        <f t="shared" si="6"/>
        <v>-1</v>
      </c>
      <c r="T35" s="3">
        <f t="shared" si="7"/>
        <v>1</v>
      </c>
    </row>
    <row r="36" spans="1:20" x14ac:dyDescent="0.2">
      <c r="A36" t="s">
        <v>40</v>
      </c>
      <c r="B36" s="3" t="s">
        <v>38</v>
      </c>
      <c r="C36" s="10">
        <v>48056.900200000004</v>
      </c>
      <c r="D36" s="10"/>
      <c r="E36">
        <f t="shared" si="0"/>
        <v>11839.460405759164</v>
      </c>
      <c r="F36" s="29">
        <f t="shared" si="4"/>
        <v>11839</v>
      </c>
      <c r="G36">
        <f t="shared" si="1"/>
        <v>0.14070000000356231</v>
      </c>
      <c r="I36">
        <f t="shared" si="5"/>
        <v>0.14070000000356231</v>
      </c>
      <c r="O36">
        <f t="shared" ca="1" si="2"/>
        <v>0.12724646383376451</v>
      </c>
      <c r="Q36" s="2">
        <f t="shared" si="3"/>
        <v>33038.400200000004</v>
      </c>
      <c r="R36">
        <f t="shared" si="8"/>
        <v>-1</v>
      </c>
      <c r="S36" s="3">
        <f t="shared" si="6"/>
        <v>-1</v>
      </c>
      <c r="T36" s="3">
        <f t="shared" si="7"/>
        <v>1</v>
      </c>
    </row>
    <row r="37" spans="1:20" x14ac:dyDescent="0.2">
      <c r="A37" t="s">
        <v>40</v>
      </c>
      <c r="B37" s="3" t="s">
        <v>38</v>
      </c>
      <c r="C37" s="10">
        <v>48057.806899999996</v>
      </c>
      <c r="D37" s="10"/>
      <c r="E37">
        <f t="shared" si="0"/>
        <v>11842.427356020919</v>
      </c>
      <c r="F37" s="29">
        <f t="shared" si="4"/>
        <v>11842</v>
      </c>
      <c r="G37">
        <f t="shared" si="1"/>
        <v>0.13059999998949934</v>
      </c>
      <c r="I37">
        <f t="shared" si="5"/>
        <v>0.13059999998949934</v>
      </c>
      <c r="O37">
        <f t="shared" ca="1" si="2"/>
        <v>0.12724919046969874</v>
      </c>
      <c r="Q37" s="2">
        <f t="shared" si="3"/>
        <v>33039.306899999996</v>
      </c>
      <c r="R37">
        <f t="shared" si="8"/>
        <v>-1</v>
      </c>
      <c r="S37" s="3">
        <f t="shared" si="6"/>
        <v>-1</v>
      </c>
      <c r="T37" s="3">
        <f t="shared" si="7"/>
        <v>1</v>
      </c>
    </row>
    <row r="38" spans="1:20" x14ac:dyDescent="0.2">
      <c r="A38" t="s">
        <v>40</v>
      </c>
      <c r="B38" s="3" t="s">
        <v>38</v>
      </c>
      <c r="C38" s="10">
        <v>48057.806799999998</v>
      </c>
      <c r="D38" s="10"/>
      <c r="E38">
        <f t="shared" si="0"/>
        <v>11842.427028795797</v>
      </c>
      <c r="F38" s="29">
        <f t="shared" si="4"/>
        <v>11842</v>
      </c>
      <c r="G38">
        <f t="shared" si="1"/>
        <v>0.13049999999202555</v>
      </c>
      <c r="I38">
        <f t="shared" si="5"/>
        <v>0.13049999999202555</v>
      </c>
      <c r="O38">
        <f t="shared" ca="1" si="2"/>
        <v>0.12724919046969874</v>
      </c>
      <c r="Q38" s="2">
        <f t="shared" si="3"/>
        <v>33039.306799999998</v>
      </c>
      <c r="R38">
        <f t="shared" si="8"/>
        <v>-1</v>
      </c>
      <c r="S38" s="3">
        <f t="shared" si="6"/>
        <v>-1</v>
      </c>
      <c r="T38" s="3">
        <f t="shared" si="7"/>
        <v>1</v>
      </c>
    </row>
    <row r="39" spans="1:20" x14ac:dyDescent="0.2">
      <c r="A39" t="s">
        <v>40</v>
      </c>
      <c r="B39" s="3" t="s">
        <v>39</v>
      </c>
      <c r="C39" s="10">
        <v>48058.865599999997</v>
      </c>
      <c r="D39" s="10"/>
      <c r="E39">
        <f t="shared" si="0"/>
        <v>11845.891688481657</v>
      </c>
      <c r="F39" s="29">
        <f t="shared" si="4"/>
        <v>11845.5</v>
      </c>
      <c r="G39">
        <f t="shared" si="1"/>
        <v>0.11969999999564607</v>
      </c>
      <c r="I39">
        <f t="shared" si="5"/>
        <v>0.11969999999564607</v>
      </c>
      <c r="O39">
        <f t="shared" ca="1" si="2"/>
        <v>0.12725237154495531</v>
      </c>
      <c r="Q39" s="2">
        <f t="shared" si="3"/>
        <v>33040.365599999997</v>
      </c>
      <c r="R39">
        <f t="shared" si="8"/>
        <v>0</v>
      </c>
      <c r="S39" s="3">
        <f t="shared" si="6"/>
        <v>0</v>
      </c>
      <c r="T39" s="3">
        <f t="shared" si="7"/>
        <v>1</v>
      </c>
    </row>
    <row r="40" spans="1:20" x14ac:dyDescent="0.2">
      <c r="A40" t="s">
        <v>40</v>
      </c>
      <c r="B40" s="3" t="s">
        <v>39</v>
      </c>
      <c r="C40" s="10">
        <v>48058.864999999998</v>
      </c>
      <c r="D40" s="10"/>
      <c r="E40">
        <f t="shared" si="0"/>
        <v>11845.889725130874</v>
      </c>
      <c r="F40" s="29">
        <f t="shared" si="4"/>
        <v>11845.5</v>
      </c>
      <c r="G40">
        <f t="shared" si="1"/>
        <v>0.11909999999625143</v>
      </c>
      <c r="I40">
        <f t="shared" si="5"/>
        <v>0.11909999999625143</v>
      </c>
      <c r="O40">
        <f t="shared" ca="1" si="2"/>
        <v>0.12725237154495531</v>
      </c>
      <c r="Q40" s="2">
        <f t="shared" si="3"/>
        <v>33040.364999999998</v>
      </c>
      <c r="R40">
        <f t="shared" si="8"/>
        <v>0</v>
      </c>
      <c r="S40" s="3">
        <f t="shared" si="6"/>
        <v>0</v>
      </c>
      <c r="T40" s="3">
        <f t="shared" si="7"/>
        <v>1</v>
      </c>
    </row>
    <row r="41" spans="1:20" x14ac:dyDescent="0.2">
      <c r="A41" t="s">
        <v>40</v>
      </c>
      <c r="B41" s="3" t="s">
        <v>38</v>
      </c>
      <c r="C41" s="10">
        <v>49182.735199999996</v>
      </c>
      <c r="D41" s="10"/>
      <c r="E41">
        <f t="shared" si="0"/>
        <v>15523.475458115159</v>
      </c>
      <c r="F41" s="29">
        <f t="shared" si="4"/>
        <v>15523</v>
      </c>
      <c r="G41">
        <f t="shared" si="1"/>
        <v>0.14529999998921994</v>
      </c>
      <c r="I41">
        <f t="shared" si="5"/>
        <v>0.14529999998921994</v>
      </c>
      <c r="O41">
        <f t="shared" ca="1" si="2"/>
        <v>0.13059477276097964</v>
      </c>
      <c r="Q41" s="2">
        <f t="shared" si="3"/>
        <v>34164.235199999996</v>
      </c>
      <c r="R41">
        <f t="shared" si="8"/>
        <v>-1</v>
      </c>
      <c r="S41" s="3">
        <f t="shared" si="6"/>
        <v>-1</v>
      </c>
      <c r="T41" s="3">
        <f t="shared" si="7"/>
        <v>1</v>
      </c>
    </row>
    <row r="42" spans="1:20" x14ac:dyDescent="0.2">
      <c r="A42" t="s">
        <v>40</v>
      </c>
      <c r="B42" s="3" t="s">
        <v>38</v>
      </c>
      <c r="C42" s="10">
        <v>49182.735399999998</v>
      </c>
      <c r="D42" s="10"/>
      <c r="E42">
        <f t="shared" si="0"/>
        <v>15523.476112565428</v>
      </c>
      <c r="F42" s="29">
        <f t="shared" si="4"/>
        <v>15523</v>
      </c>
      <c r="G42">
        <f t="shared" si="1"/>
        <v>0.14549999999144347</v>
      </c>
      <c r="I42">
        <f t="shared" si="5"/>
        <v>0.14549999999144347</v>
      </c>
      <c r="O42">
        <f t="shared" ca="1" si="2"/>
        <v>0.13059477276097964</v>
      </c>
      <c r="Q42" s="2">
        <f t="shared" si="3"/>
        <v>34164.235399999998</v>
      </c>
      <c r="R42">
        <f t="shared" si="8"/>
        <v>-1</v>
      </c>
      <c r="S42" s="3">
        <f t="shared" si="6"/>
        <v>-1</v>
      </c>
      <c r="T42" s="3">
        <f t="shared" si="7"/>
        <v>1</v>
      </c>
    </row>
    <row r="43" spans="1:20" x14ac:dyDescent="0.2">
      <c r="A43" t="s">
        <v>40</v>
      </c>
      <c r="B43" s="3" t="s">
        <v>39</v>
      </c>
      <c r="C43" s="10">
        <v>49184.700299999997</v>
      </c>
      <c r="D43" s="10"/>
      <c r="E43">
        <f t="shared" si="0"/>
        <v>15529.905759162282</v>
      </c>
      <c r="F43" s="29">
        <f t="shared" si="4"/>
        <v>15529.5</v>
      </c>
      <c r="G43">
        <f t="shared" si="1"/>
        <v>0.12399999999615829</v>
      </c>
      <c r="I43">
        <f t="shared" si="5"/>
        <v>0.12399999999615829</v>
      </c>
      <c r="O43">
        <f t="shared" ca="1" si="2"/>
        <v>0.13060068047217044</v>
      </c>
      <c r="Q43" s="2">
        <f t="shared" si="3"/>
        <v>34166.200299999997</v>
      </c>
      <c r="R43">
        <f t="shared" si="8"/>
        <v>0</v>
      </c>
      <c r="S43" s="3">
        <f t="shared" si="6"/>
        <v>0</v>
      </c>
      <c r="T43" s="3">
        <f t="shared" si="7"/>
        <v>1</v>
      </c>
    </row>
    <row r="44" spans="1:20" x14ac:dyDescent="0.2">
      <c r="A44" t="s">
        <v>40</v>
      </c>
      <c r="B44" s="3" t="s">
        <v>39</v>
      </c>
      <c r="C44" s="10">
        <v>49184.7</v>
      </c>
      <c r="D44" s="10"/>
      <c r="E44">
        <f t="shared" si="0"/>
        <v>15529.904777486892</v>
      </c>
      <c r="F44" s="29">
        <f t="shared" si="4"/>
        <v>15529.5</v>
      </c>
      <c r="G44">
        <f t="shared" si="1"/>
        <v>0.12369999999646097</v>
      </c>
      <c r="I44">
        <f t="shared" si="5"/>
        <v>0.12369999999646097</v>
      </c>
      <c r="O44">
        <f t="shared" ca="1" si="2"/>
        <v>0.13060068047217044</v>
      </c>
      <c r="Q44" s="2">
        <f t="shared" si="3"/>
        <v>34166.199999999997</v>
      </c>
      <c r="R44">
        <f t="shared" si="8"/>
        <v>0</v>
      </c>
      <c r="S44" s="3">
        <f t="shared" si="6"/>
        <v>0</v>
      </c>
      <c r="T44" s="3">
        <f t="shared" si="7"/>
        <v>1</v>
      </c>
    </row>
    <row r="45" spans="1:20" x14ac:dyDescent="0.2">
      <c r="A45" t="s">
        <v>40</v>
      </c>
      <c r="B45" s="3" t="s">
        <v>38</v>
      </c>
      <c r="C45" s="10">
        <v>49217.5023</v>
      </c>
      <c r="D45" s="10"/>
      <c r="E45">
        <f t="shared" si="0"/>
        <v>15637.242146596849</v>
      </c>
      <c r="F45" s="29">
        <f t="shared" si="4"/>
        <v>15636.5</v>
      </c>
      <c r="G45">
        <f t="shared" si="1"/>
        <v>0.22679999999672873</v>
      </c>
      <c r="I45">
        <f t="shared" si="5"/>
        <v>0.22679999999672873</v>
      </c>
      <c r="O45">
        <f t="shared" ca="1" si="2"/>
        <v>0.13069793048715742</v>
      </c>
      <c r="Q45" s="2">
        <f t="shared" si="3"/>
        <v>34199.0023</v>
      </c>
      <c r="R45">
        <f t="shared" si="8"/>
        <v>-1</v>
      </c>
      <c r="S45" s="3">
        <f t="shared" si="6"/>
        <v>0</v>
      </c>
      <c r="T45" s="3">
        <f t="shared" si="7"/>
        <v>0</v>
      </c>
    </row>
    <row r="46" spans="1:20" x14ac:dyDescent="0.2">
      <c r="A46" t="s">
        <v>40</v>
      </c>
      <c r="B46" s="3" t="s">
        <v>38</v>
      </c>
      <c r="C46" s="10">
        <v>49217.502399999998</v>
      </c>
      <c r="D46" s="10"/>
      <c r="E46">
        <f t="shared" si="0"/>
        <v>15637.242473821971</v>
      </c>
      <c r="F46" s="29">
        <f t="shared" si="4"/>
        <v>15636.5</v>
      </c>
      <c r="G46">
        <f t="shared" si="1"/>
        <v>0.22689999999420252</v>
      </c>
      <c r="I46">
        <f t="shared" si="5"/>
        <v>0.22689999999420252</v>
      </c>
      <c r="O46">
        <f t="shared" ca="1" si="2"/>
        <v>0.13069793048715742</v>
      </c>
      <c r="Q46" s="2">
        <f t="shared" si="3"/>
        <v>34199.002399999998</v>
      </c>
      <c r="R46">
        <f t="shared" si="8"/>
        <v>-1</v>
      </c>
      <c r="S46" s="3">
        <f t="shared" si="6"/>
        <v>0</v>
      </c>
      <c r="T46" s="3">
        <f t="shared" si="7"/>
        <v>0</v>
      </c>
    </row>
    <row r="47" spans="1:20" x14ac:dyDescent="0.2">
      <c r="A47" t="s">
        <v>40</v>
      </c>
      <c r="B47" s="3" t="s">
        <v>39</v>
      </c>
      <c r="C47" s="10">
        <v>49217.6538</v>
      </c>
      <c r="D47" s="10"/>
      <c r="E47">
        <f t="shared" si="0"/>
        <v>15637.737892670148</v>
      </c>
      <c r="F47" s="29">
        <f t="shared" si="4"/>
        <v>15637</v>
      </c>
      <c r="G47">
        <f t="shared" si="1"/>
        <v>0.22550000000046566</v>
      </c>
      <c r="I47">
        <f t="shared" si="5"/>
        <v>0.22550000000046566</v>
      </c>
      <c r="O47">
        <f t="shared" ca="1" si="2"/>
        <v>0.13069838492647978</v>
      </c>
      <c r="Q47" s="2">
        <f t="shared" si="3"/>
        <v>34199.1538</v>
      </c>
      <c r="R47">
        <f t="shared" si="8"/>
        <v>0</v>
      </c>
      <c r="S47" s="3">
        <f t="shared" si="6"/>
        <v>-1</v>
      </c>
      <c r="T47" s="3">
        <f t="shared" si="7"/>
        <v>0</v>
      </c>
    </row>
    <row r="48" spans="1:20" x14ac:dyDescent="0.2">
      <c r="A48" t="s">
        <v>40</v>
      </c>
      <c r="B48" s="3" t="s">
        <v>39</v>
      </c>
      <c r="C48" s="10">
        <v>49217.654300000002</v>
      </c>
      <c r="D48" s="10"/>
      <c r="E48">
        <f t="shared" si="0"/>
        <v>15637.739528795808</v>
      </c>
      <c r="F48" s="29">
        <f t="shared" si="4"/>
        <v>15637</v>
      </c>
      <c r="G48">
        <f t="shared" si="1"/>
        <v>0.22600000000238651</v>
      </c>
      <c r="I48">
        <f t="shared" si="5"/>
        <v>0.22600000000238651</v>
      </c>
      <c r="O48">
        <f t="shared" ca="1" si="2"/>
        <v>0.13069838492647978</v>
      </c>
      <c r="Q48" s="2">
        <f t="shared" si="3"/>
        <v>34199.154300000002</v>
      </c>
      <c r="R48">
        <f t="shared" si="8"/>
        <v>0</v>
      </c>
      <c r="S48" s="3">
        <f t="shared" si="6"/>
        <v>-1</v>
      </c>
      <c r="T48" s="3">
        <f t="shared" si="7"/>
        <v>0</v>
      </c>
    </row>
    <row r="49" spans="1:20" x14ac:dyDescent="0.2">
      <c r="A49" t="s">
        <v>40</v>
      </c>
      <c r="B49" s="3" t="s">
        <v>39</v>
      </c>
      <c r="C49" s="10">
        <v>49218.561199999996</v>
      </c>
      <c r="D49" s="10"/>
      <c r="E49">
        <f t="shared" si="0"/>
        <v>15640.707133507833</v>
      </c>
      <c r="F49" s="29">
        <f t="shared" si="4"/>
        <v>15640</v>
      </c>
      <c r="G49">
        <f t="shared" si="1"/>
        <v>0.21609999999054708</v>
      </c>
      <c r="I49">
        <f t="shared" si="5"/>
        <v>0.21609999999054708</v>
      </c>
      <c r="O49">
        <f t="shared" ca="1" si="2"/>
        <v>0.13070111156241401</v>
      </c>
      <c r="Q49" s="2">
        <f t="shared" si="3"/>
        <v>34200.061199999996</v>
      </c>
      <c r="R49">
        <f t="shared" si="8"/>
        <v>0</v>
      </c>
      <c r="S49" s="3">
        <f t="shared" si="6"/>
        <v>-1</v>
      </c>
      <c r="T49" s="3">
        <f t="shared" si="7"/>
        <v>0</v>
      </c>
    </row>
    <row r="50" spans="1:20" x14ac:dyDescent="0.2">
      <c r="A50" t="s">
        <v>40</v>
      </c>
      <c r="B50" s="3" t="s">
        <v>39</v>
      </c>
      <c r="C50" s="10">
        <v>49218.560400000002</v>
      </c>
      <c r="D50" s="10"/>
      <c r="E50">
        <f t="shared" si="0"/>
        <v>15640.704515706802</v>
      </c>
      <c r="F50" s="29">
        <f t="shared" si="4"/>
        <v>15640</v>
      </c>
      <c r="G50">
        <f t="shared" si="1"/>
        <v>0.21529999999620486</v>
      </c>
      <c r="I50">
        <f t="shared" si="5"/>
        <v>0.21529999999620486</v>
      </c>
      <c r="O50">
        <f t="shared" ca="1" si="2"/>
        <v>0.13070111156241401</v>
      </c>
      <c r="Q50" s="2">
        <f t="shared" si="3"/>
        <v>34200.060400000002</v>
      </c>
      <c r="R50">
        <f t="shared" si="8"/>
        <v>0</v>
      </c>
      <c r="S50" s="3">
        <f t="shared" si="6"/>
        <v>-1</v>
      </c>
      <c r="T50" s="3">
        <f t="shared" si="7"/>
        <v>0</v>
      </c>
    </row>
    <row r="51" spans="1:20" x14ac:dyDescent="0.2">
      <c r="A51" t="s">
        <v>40</v>
      </c>
      <c r="B51" s="3" t="s">
        <v>38</v>
      </c>
      <c r="C51" s="10">
        <v>49219.618199999997</v>
      </c>
      <c r="D51" s="10"/>
      <c r="E51">
        <f t="shared" si="0"/>
        <v>15644.165903141342</v>
      </c>
      <c r="F51" s="29">
        <f t="shared" si="4"/>
        <v>15643.5</v>
      </c>
      <c r="G51">
        <f t="shared" si="1"/>
        <v>0.20349999999598367</v>
      </c>
      <c r="I51">
        <f t="shared" si="5"/>
        <v>0.20349999999598367</v>
      </c>
      <c r="O51">
        <f t="shared" ca="1" si="2"/>
        <v>0.13070429263767058</v>
      </c>
      <c r="Q51" s="2">
        <f t="shared" si="3"/>
        <v>34201.118199999997</v>
      </c>
      <c r="R51">
        <f t="shared" si="8"/>
        <v>-1</v>
      </c>
      <c r="S51" s="3">
        <f t="shared" si="6"/>
        <v>0</v>
      </c>
      <c r="T51" s="3">
        <f t="shared" si="7"/>
        <v>0</v>
      </c>
    </row>
    <row r="52" spans="1:20" x14ac:dyDescent="0.2">
      <c r="A52" t="s">
        <v>40</v>
      </c>
      <c r="B52" s="3" t="s">
        <v>38</v>
      </c>
      <c r="C52" s="10">
        <v>49219.618399999999</v>
      </c>
      <c r="D52" s="10"/>
      <c r="E52">
        <f t="shared" si="0"/>
        <v>15644.16655759161</v>
      </c>
      <c r="F52" s="29">
        <f t="shared" si="4"/>
        <v>15643.5</v>
      </c>
      <c r="G52">
        <f t="shared" si="1"/>
        <v>0.2036999999982072</v>
      </c>
      <c r="I52">
        <f t="shared" si="5"/>
        <v>0.2036999999982072</v>
      </c>
      <c r="O52">
        <f t="shared" ca="1" si="2"/>
        <v>0.13070429263767058</v>
      </c>
      <c r="Q52" s="2">
        <f t="shared" si="3"/>
        <v>34201.118399999999</v>
      </c>
      <c r="R52">
        <f t="shared" si="8"/>
        <v>-1</v>
      </c>
      <c r="S52" s="3">
        <f t="shared" si="6"/>
        <v>0</v>
      </c>
      <c r="T52" s="3">
        <f t="shared" si="7"/>
        <v>0</v>
      </c>
    </row>
    <row r="53" spans="1:20" ht="12" customHeight="1" x14ac:dyDescent="0.2">
      <c r="A53" s="82" t="s">
        <v>156</v>
      </c>
      <c r="B53" s="83" t="s">
        <v>38</v>
      </c>
      <c r="C53" s="84">
        <v>57172.71718</v>
      </c>
      <c r="D53" s="84">
        <v>1E-4</v>
      </c>
      <c r="E53">
        <f>+(C53-C$7)/C$8</f>
        <v>41668.704450261772</v>
      </c>
      <c r="F53" s="29">
        <f>ROUND(2*E53,0)/2-0.5</f>
        <v>41668</v>
      </c>
      <c r="G53">
        <f>+C53-(C$7+F53*C$8)</f>
        <v>0.2152799999967101</v>
      </c>
      <c r="I53">
        <f>+G53</f>
        <v>0.2152799999967101</v>
      </c>
      <c r="O53">
        <f ca="1">+C$11+C$12*$F53</f>
        <v>0.15435740492765712</v>
      </c>
      <c r="Q53" s="2">
        <f>+C53-15018.5</f>
        <v>42154.21718</v>
      </c>
      <c r="R53">
        <f>IF(B53="I",-1,0)</f>
        <v>-1</v>
      </c>
      <c r="S53" s="3">
        <f>IF(F53=INT(F53),-1,0)</f>
        <v>-1</v>
      </c>
      <c r="T53" s="3">
        <f>IF(R53=S53,1,0)</f>
        <v>1</v>
      </c>
    </row>
    <row r="54" spans="1:20" ht="12" customHeight="1" x14ac:dyDescent="0.2">
      <c r="A54" s="86" t="s">
        <v>157</v>
      </c>
      <c r="B54" s="87" t="s">
        <v>39</v>
      </c>
      <c r="C54" s="81">
        <v>59060.998339999998</v>
      </c>
      <c r="D54" s="81">
        <v>4.2000000000000002E-4</v>
      </c>
      <c r="E54">
        <f>+(C54-C$7)/C$8</f>
        <v>47847.634947643965</v>
      </c>
      <c r="F54" s="29">
        <f>ROUND(2*E54,0)/2-0.5</f>
        <v>47847</v>
      </c>
      <c r="G54">
        <f>+C54-(C$7+F54*C$8)</f>
        <v>0.19403999999485677</v>
      </c>
      <c r="I54">
        <f>+G54</f>
        <v>0.19403999999485677</v>
      </c>
      <c r="O54">
        <f ca="1">+C$11+C$12*$F54</f>
        <v>0.1599733660734938</v>
      </c>
      <c r="Q54" s="2">
        <f>+C54-15018.5</f>
        <v>44042.498339999998</v>
      </c>
      <c r="R54">
        <f>IF(B54="I",-1,0)</f>
        <v>0</v>
      </c>
      <c r="S54" s="3">
        <f>IF(F54=INT(F54),-1,0)</f>
        <v>-1</v>
      </c>
      <c r="T54" s="3">
        <f>IF(R54=S54,1,0)</f>
        <v>0</v>
      </c>
    </row>
    <row r="55" spans="1:20" ht="12" customHeight="1" x14ac:dyDescent="0.2">
      <c r="A55" s="88" t="s">
        <v>158</v>
      </c>
      <c r="B55" s="89" t="s">
        <v>39</v>
      </c>
      <c r="C55" s="90">
        <v>58701.994959999807</v>
      </c>
      <c r="D55" s="88">
        <v>3.6000000000000002E-4</v>
      </c>
      <c r="E55">
        <f t="shared" ref="E55:E67" si="9">+(C55-C$7)/C$8</f>
        <v>46672.885667538627</v>
      </c>
      <c r="F55" s="91">
        <f t="shared" ref="F55:F67" si="10">ROUND(2*E55,0)/2-0.5</f>
        <v>46672.5</v>
      </c>
      <c r="G55">
        <f t="shared" ref="G55:G67" si="11">+C55-(C$7+F55*C$8)</f>
        <v>0.11785999980202178</v>
      </c>
      <c r="K55">
        <f t="shared" ref="K55:K67" si="12">+G55</f>
        <v>0.11785999980202178</v>
      </c>
      <c r="O55">
        <f t="shared" ref="O55:O67" ca="1" si="13">+C$11+C$12*$F55</f>
        <v>0.15890588810524892</v>
      </c>
      <c r="Q55" s="2">
        <f t="shared" ref="Q55:Q67" si="14">+C55-15018.5</f>
        <v>43683.494959999807</v>
      </c>
      <c r="R55">
        <f t="shared" ref="R55:R67" si="15">IF(B55="I",-1,0)</f>
        <v>0</v>
      </c>
      <c r="S55" s="3">
        <f t="shared" ref="S55:S67" si="16">IF(F55=INT(F55),-1,0)</f>
        <v>0</v>
      </c>
      <c r="T55" s="3">
        <f t="shared" ref="T55:T67" si="17">IF(R55=S55,1,0)</f>
        <v>1</v>
      </c>
    </row>
    <row r="56" spans="1:20" ht="12" customHeight="1" x14ac:dyDescent="0.2">
      <c r="A56" s="88" t="s">
        <v>158</v>
      </c>
      <c r="B56" s="89" t="s">
        <v>38</v>
      </c>
      <c r="C56" s="90">
        <v>58702.146410000045</v>
      </c>
      <c r="D56" s="88">
        <v>4.0999999999999999E-4</v>
      </c>
      <c r="E56">
        <f t="shared" si="9"/>
        <v>46673.381250000137</v>
      </c>
      <c r="F56" s="91">
        <f t="shared" si="10"/>
        <v>46673</v>
      </c>
      <c r="G56">
        <f t="shared" si="11"/>
        <v>0.11651000004349044</v>
      </c>
      <c r="K56">
        <f t="shared" si="12"/>
        <v>0.11651000004349044</v>
      </c>
      <c r="O56">
        <f t="shared" ca="1" si="13"/>
        <v>0.15890634254457128</v>
      </c>
      <c r="Q56" s="2">
        <f t="shared" si="14"/>
        <v>43683.646410000045</v>
      </c>
      <c r="R56">
        <f t="shared" si="15"/>
        <v>-1</v>
      </c>
      <c r="S56" s="3">
        <f t="shared" si="16"/>
        <v>-1</v>
      </c>
      <c r="T56" s="3">
        <f t="shared" si="17"/>
        <v>1</v>
      </c>
    </row>
    <row r="57" spans="1:20" ht="12" customHeight="1" x14ac:dyDescent="0.2">
      <c r="A57" s="88" t="s">
        <v>158</v>
      </c>
      <c r="B57" s="89" t="s">
        <v>38</v>
      </c>
      <c r="C57" s="90">
        <v>58710.913660000078</v>
      </c>
      <c r="D57" s="88">
        <v>5.1000000000000004E-4</v>
      </c>
      <c r="E57">
        <f t="shared" si="9"/>
        <v>46702.069895288208</v>
      </c>
      <c r="F57" s="91">
        <f t="shared" si="10"/>
        <v>46701.5</v>
      </c>
      <c r="G57">
        <f t="shared" si="11"/>
        <v>0.17416000007506227</v>
      </c>
      <c r="K57">
        <f t="shared" si="12"/>
        <v>0.17416000007506227</v>
      </c>
      <c r="O57">
        <f t="shared" ca="1" si="13"/>
        <v>0.15893224558594632</v>
      </c>
      <c r="Q57" s="2">
        <f t="shared" si="14"/>
        <v>43692.413660000078</v>
      </c>
      <c r="R57">
        <f t="shared" si="15"/>
        <v>-1</v>
      </c>
      <c r="S57" s="3">
        <f t="shared" si="16"/>
        <v>0</v>
      </c>
      <c r="T57" s="3">
        <f t="shared" si="17"/>
        <v>0</v>
      </c>
    </row>
    <row r="58" spans="1:20" ht="12" customHeight="1" x14ac:dyDescent="0.2">
      <c r="A58" s="88" t="s">
        <v>158</v>
      </c>
      <c r="B58" s="89" t="s">
        <v>39</v>
      </c>
      <c r="C58" s="90">
        <v>58711.064549999777</v>
      </c>
      <c r="D58" s="88">
        <v>5.2999999999999998E-4</v>
      </c>
      <c r="E58">
        <f t="shared" si="9"/>
        <v>46702.56364528722</v>
      </c>
      <c r="F58" s="91">
        <f t="shared" si="10"/>
        <v>46702</v>
      </c>
      <c r="G58">
        <f t="shared" si="11"/>
        <v>0.17224999977042899</v>
      </c>
      <c r="K58">
        <f t="shared" si="12"/>
        <v>0.17224999977042899</v>
      </c>
      <c r="O58">
        <f t="shared" ca="1" si="13"/>
        <v>0.15893270002526869</v>
      </c>
      <c r="Q58" s="2">
        <f t="shared" si="14"/>
        <v>43692.564549999777</v>
      </c>
      <c r="R58">
        <f t="shared" si="15"/>
        <v>0</v>
      </c>
      <c r="S58" s="3">
        <f t="shared" si="16"/>
        <v>-1</v>
      </c>
      <c r="T58" s="3">
        <f t="shared" si="17"/>
        <v>0</v>
      </c>
    </row>
    <row r="59" spans="1:20" ht="12" customHeight="1" x14ac:dyDescent="0.2">
      <c r="A59" s="88" t="s">
        <v>158</v>
      </c>
      <c r="B59" s="89" t="s">
        <v>38</v>
      </c>
      <c r="C59" s="90">
        <v>58713.936790000182</v>
      </c>
      <c r="D59" s="88">
        <v>7.5000000000000002E-4</v>
      </c>
      <c r="E59">
        <f t="shared" si="9"/>
        <v>46711.962336388024</v>
      </c>
      <c r="F59" s="91">
        <f t="shared" si="10"/>
        <v>46711.5</v>
      </c>
      <c r="G59">
        <f t="shared" si="11"/>
        <v>0.14129000018147053</v>
      </c>
      <c r="K59">
        <f t="shared" si="12"/>
        <v>0.14129000018147053</v>
      </c>
      <c r="O59">
        <f t="shared" ca="1" si="13"/>
        <v>0.15894133437239369</v>
      </c>
      <c r="Q59" s="2">
        <f t="shared" si="14"/>
        <v>43695.436790000182</v>
      </c>
      <c r="R59">
        <f t="shared" si="15"/>
        <v>-1</v>
      </c>
      <c r="S59" s="3">
        <f t="shared" si="16"/>
        <v>0</v>
      </c>
      <c r="T59" s="3">
        <f t="shared" si="17"/>
        <v>0</v>
      </c>
    </row>
    <row r="60" spans="1:20" ht="12" customHeight="1" x14ac:dyDescent="0.2">
      <c r="A60" s="88" t="s">
        <v>158</v>
      </c>
      <c r="B60" s="89" t="s">
        <v>38</v>
      </c>
      <c r="C60" s="90">
        <v>58713.936890000012</v>
      </c>
      <c r="D60" s="88">
        <v>7.6999999999999996E-4</v>
      </c>
      <c r="E60">
        <f t="shared" si="9"/>
        <v>46711.962663612598</v>
      </c>
      <c r="F60" s="91">
        <f t="shared" si="10"/>
        <v>46711.5</v>
      </c>
      <c r="G60">
        <f t="shared" si="11"/>
        <v>0.14139000001159729</v>
      </c>
      <c r="K60">
        <f t="shared" si="12"/>
        <v>0.14139000001159729</v>
      </c>
      <c r="O60">
        <f t="shared" ca="1" si="13"/>
        <v>0.15894133437239369</v>
      </c>
      <c r="Q60" s="2">
        <f t="shared" si="14"/>
        <v>43695.436890000012</v>
      </c>
      <c r="R60">
        <f t="shared" si="15"/>
        <v>-1</v>
      </c>
      <c r="S60" s="3">
        <f t="shared" si="16"/>
        <v>0</v>
      </c>
      <c r="T60" s="3">
        <f t="shared" si="17"/>
        <v>0</v>
      </c>
    </row>
    <row r="61" spans="1:20" ht="12" customHeight="1" x14ac:dyDescent="0.2">
      <c r="A61" s="88" t="s">
        <v>158</v>
      </c>
      <c r="B61" s="89" t="s">
        <v>38</v>
      </c>
      <c r="C61" s="90">
        <v>58713.937040000223</v>
      </c>
      <c r="D61" s="88">
        <v>8.5999999999999998E-4</v>
      </c>
      <c r="E61">
        <f t="shared" si="9"/>
        <v>46711.963154450983</v>
      </c>
      <c r="F61" s="91">
        <f t="shared" si="10"/>
        <v>46711.5</v>
      </c>
      <c r="G61">
        <f t="shared" si="11"/>
        <v>0.14154000022244873</v>
      </c>
      <c r="K61">
        <f t="shared" si="12"/>
        <v>0.14154000022244873</v>
      </c>
      <c r="O61">
        <f t="shared" ca="1" si="13"/>
        <v>0.15894133437239369</v>
      </c>
      <c r="Q61" s="2">
        <f t="shared" si="14"/>
        <v>43695.437040000223</v>
      </c>
      <c r="R61">
        <f t="shared" si="15"/>
        <v>-1</v>
      </c>
      <c r="S61" s="3">
        <f t="shared" si="16"/>
        <v>0</v>
      </c>
      <c r="T61" s="3">
        <f t="shared" si="17"/>
        <v>0</v>
      </c>
    </row>
    <row r="62" spans="1:20" ht="12" customHeight="1" x14ac:dyDescent="0.2">
      <c r="A62" s="88" t="s">
        <v>158</v>
      </c>
      <c r="B62" s="89" t="s">
        <v>39</v>
      </c>
      <c r="C62" s="90">
        <v>58714.087540000211</v>
      </c>
      <c r="D62" s="88">
        <v>7.5000000000000002E-4</v>
      </c>
      <c r="E62">
        <f t="shared" si="9"/>
        <v>46712.455628272932</v>
      </c>
      <c r="F62" s="91">
        <f t="shared" si="10"/>
        <v>46712</v>
      </c>
      <c r="G62">
        <f t="shared" si="11"/>
        <v>0.13924000020779204</v>
      </c>
      <c r="K62">
        <f t="shared" si="12"/>
        <v>0.13924000020779204</v>
      </c>
      <c r="O62">
        <f t="shared" ca="1" si="13"/>
        <v>0.15894178881171606</v>
      </c>
      <c r="Q62" s="2">
        <f t="shared" si="14"/>
        <v>43695.587540000211</v>
      </c>
      <c r="R62">
        <f t="shared" si="15"/>
        <v>0</v>
      </c>
      <c r="S62" s="3">
        <f t="shared" si="16"/>
        <v>-1</v>
      </c>
      <c r="T62" s="3">
        <f t="shared" si="17"/>
        <v>0</v>
      </c>
    </row>
    <row r="63" spans="1:20" ht="12" customHeight="1" x14ac:dyDescent="0.2">
      <c r="A63" s="88" t="s">
        <v>158</v>
      </c>
      <c r="B63" s="89" t="s">
        <v>39</v>
      </c>
      <c r="C63" s="90">
        <v>58714.087559999898</v>
      </c>
      <c r="D63" s="88">
        <v>8.1999999999999998E-4</v>
      </c>
      <c r="E63">
        <f t="shared" si="9"/>
        <v>46712.455693716933</v>
      </c>
      <c r="F63" s="91">
        <f t="shared" si="10"/>
        <v>46712</v>
      </c>
      <c r="G63">
        <f t="shared" si="11"/>
        <v>0.13925999989442062</v>
      </c>
      <c r="K63">
        <f t="shared" si="12"/>
        <v>0.13925999989442062</v>
      </c>
      <c r="O63">
        <f t="shared" ca="1" si="13"/>
        <v>0.15894178881171606</v>
      </c>
      <c r="Q63" s="2">
        <f t="shared" si="14"/>
        <v>43695.587559999898</v>
      </c>
      <c r="R63">
        <f t="shared" si="15"/>
        <v>0</v>
      </c>
      <c r="S63" s="3">
        <f t="shared" si="16"/>
        <v>-1</v>
      </c>
      <c r="T63" s="3">
        <f t="shared" si="17"/>
        <v>0</v>
      </c>
    </row>
    <row r="64" spans="1:20" ht="12" customHeight="1" x14ac:dyDescent="0.2">
      <c r="A64" s="88" t="s">
        <v>158</v>
      </c>
      <c r="B64" s="89" t="s">
        <v>39</v>
      </c>
      <c r="C64" s="90">
        <v>58714.087820000015</v>
      </c>
      <c r="D64" s="88">
        <v>7.2999999999999996E-4</v>
      </c>
      <c r="E64">
        <f t="shared" si="9"/>
        <v>46712.45654450266</v>
      </c>
      <c r="F64" s="91">
        <f t="shared" si="10"/>
        <v>46712</v>
      </c>
      <c r="G64">
        <f t="shared" si="11"/>
        <v>0.13952000001154374</v>
      </c>
      <c r="K64">
        <f t="shared" si="12"/>
        <v>0.13952000001154374</v>
      </c>
      <c r="O64">
        <f t="shared" ca="1" si="13"/>
        <v>0.15894178881171606</v>
      </c>
      <c r="Q64" s="2">
        <f t="shared" si="14"/>
        <v>43695.587820000015</v>
      </c>
      <c r="R64">
        <f t="shared" si="15"/>
        <v>0</v>
      </c>
      <c r="S64" s="3">
        <f t="shared" si="16"/>
        <v>-1</v>
      </c>
      <c r="T64" s="3">
        <f t="shared" si="17"/>
        <v>0</v>
      </c>
    </row>
    <row r="65" spans="1:20" ht="12" customHeight="1" x14ac:dyDescent="0.2">
      <c r="A65" s="88" t="s">
        <v>158</v>
      </c>
      <c r="B65" s="89" t="s">
        <v>38</v>
      </c>
      <c r="C65" s="90">
        <v>58716.960020000115</v>
      </c>
      <c r="D65" s="88">
        <v>4.2000000000000002E-4</v>
      </c>
      <c r="E65">
        <f t="shared" si="9"/>
        <v>46721.855104712413</v>
      </c>
      <c r="F65" s="91">
        <f t="shared" si="10"/>
        <v>46721.5</v>
      </c>
      <c r="G65">
        <f t="shared" si="11"/>
        <v>0.1085200001107296</v>
      </c>
      <c r="K65">
        <f t="shared" si="12"/>
        <v>0.1085200001107296</v>
      </c>
      <c r="O65">
        <f t="shared" ca="1" si="13"/>
        <v>0.15895042315884106</v>
      </c>
      <c r="Q65" s="2">
        <f t="shared" si="14"/>
        <v>43698.460020000115</v>
      </c>
      <c r="R65">
        <f t="shared" si="15"/>
        <v>-1</v>
      </c>
      <c r="S65" s="3">
        <f t="shared" si="16"/>
        <v>0</v>
      </c>
      <c r="T65" s="3">
        <f t="shared" si="17"/>
        <v>0</v>
      </c>
    </row>
    <row r="66" spans="1:20" ht="12" customHeight="1" x14ac:dyDescent="0.2">
      <c r="A66" s="88" t="s">
        <v>158</v>
      </c>
      <c r="B66" s="89" t="s">
        <v>39</v>
      </c>
      <c r="C66" s="90">
        <v>58717.110780000221</v>
      </c>
      <c r="D66" s="88">
        <v>5.0000000000000001E-4</v>
      </c>
      <c r="E66">
        <f t="shared" si="9"/>
        <v>46722.348429320089</v>
      </c>
      <c r="F66" s="91">
        <f t="shared" si="10"/>
        <v>46722</v>
      </c>
      <c r="G66">
        <f t="shared" si="11"/>
        <v>0.10648000022047199</v>
      </c>
      <c r="K66">
        <f t="shared" si="12"/>
        <v>0.10648000022047199</v>
      </c>
      <c r="O66">
        <f t="shared" ca="1" si="13"/>
        <v>0.15895087759816345</v>
      </c>
      <c r="Q66" s="2">
        <f t="shared" si="14"/>
        <v>43698.610780000221</v>
      </c>
      <c r="R66">
        <f t="shared" si="15"/>
        <v>0</v>
      </c>
      <c r="S66" s="3">
        <f t="shared" si="16"/>
        <v>-1</v>
      </c>
      <c r="T66" s="3">
        <f t="shared" si="17"/>
        <v>0</v>
      </c>
    </row>
    <row r="67" spans="1:20" ht="12" customHeight="1" x14ac:dyDescent="0.2">
      <c r="A67" s="88" t="s">
        <v>159</v>
      </c>
      <c r="B67" s="89" t="s">
        <v>38</v>
      </c>
      <c r="C67" s="90">
        <v>59060.998339999933</v>
      </c>
      <c r="D67" s="88">
        <v>4.2000000000000002E-4</v>
      </c>
      <c r="E67">
        <f t="shared" si="9"/>
        <v>47847.634947643754</v>
      </c>
      <c r="F67" s="91">
        <f t="shared" si="10"/>
        <v>47847</v>
      </c>
      <c r="G67">
        <f t="shared" si="11"/>
        <v>0.19403999992937315</v>
      </c>
      <c r="K67">
        <f t="shared" si="12"/>
        <v>0.19403999992937315</v>
      </c>
      <c r="O67">
        <f t="shared" ca="1" si="13"/>
        <v>0.1599733660734938</v>
      </c>
      <c r="Q67" s="2">
        <f t="shared" si="14"/>
        <v>44042.498339999933</v>
      </c>
      <c r="R67">
        <f t="shared" si="15"/>
        <v>-1</v>
      </c>
      <c r="S67" s="3">
        <f t="shared" si="16"/>
        <v>-1</v>
      </c>
      <c r="T67" s="3">
        <f t="shared" si="17"/>
        <v>1</v>
      </c>
    </row>
    <row r="68" spans="1:20" ht="12" customHeight="1" x14ac:dyDescent="0.25">
      <c r="A68" s="92" t="s">
        <v>161</v>
      </c>
      <c r="B68" s="93" t="s">
        <v>38</v>
      </c>
      <c r="C68" s="92">
        <v>60120.925640999805</v>
      </c>
      <c r="D68" s="92">
        <v>5.2700000000000002E-4</v>
      </c>
      <c r="E68">
        <f t="shared" ref="E68:E69" si="18">+(C68-C$7)/C$8</f>
        <v>51315.98344567998</v>
      </c>
      <c r="F68" s="91">
        <f t="shared" ref="F68:F69" si="19">ROUND(2*E68,0)/2-0.5</f>
        <v>51315.5</v>
      </c>
      <c r="G68">
        <f t="shared" ref="G68:G69" si="20">+C68-(C$7+F68*C$8)</f>
        <v>0.14774099980422761</v>
      </c>
      <c r="L68">
        <f>+G68</f>
        <v>0.14774099980422761</v>
      </c>
      <c r="O68">
        <f t="shared" ref="O68:O69" ca="1" si="21">+C$11+C$12*$F68</f>
        <v>0.16312581165276788</v>
      </c>
      <c r="Q68" s="2">
        <f t="shared" ref="Q68:Q69" si="22">+C68-15018.5</f>
        <v>45102.425640999805</v>
      </c>
      <c r="R68">
        <f t="shared" ref="R68:R69" si="23">IF(B68="I",-1,0)</f>
        <v>-1</v>
      </c>
      <c r="S68" s="3">
        <f t="shared" ref="S68:S69" si="24">IF(F68=INT(F68),-1,0)</f>
        <v>0</v>
      </c>
      <c r="T68" s="3">
        <f t="shared" ref="T68:T69" si="25">IF(R68=S68,1,0)</f>
        <v>0</v>
      </c>
    </row>
    <row r="69" spans="1:20" ht="12" customHeight="1" x14ac:dyDescent="0.25">
      <c r="A69" s="92" t="s">
        <v>161</v>
      </c>
      <c r="B69" s="93" t="s">
        <v>39</v>
      </c>
      <c r="C69" s="92">
        <v>60121.077388999984</v>
      </c>
      <c r="D69" s="92">
        <v>5.3399999999999997E-4</v>
      </c>
      <c r="E69">
        <f t="shared" si="18"/>
        <v>51316.480003272191</v>
      </c>
      <c r="F69" s="91">
        <f t="shared" si="19"/>
        <v>51316</v>
      </c>
      <c r="G69">
        <f t="shared" si="20"/>
        <v>0.1466889999792329</v>
      </c>
      <c r="L69">
        <f>+G69</f>
        <v>0.1466889999792329</v>
      </c>
      <c r="O69">
        <f t="shared" ca="1" si="21"/>
        <v>0.16312626609209024</v>
      </c>
      <c r="Q69" s="2">
        <f t="shared" si="22"/>
        <v>45102.577388999984</v>
      </c>
      <c r="R69">
        <f t="shared" si="23"/>
        <v>0</v>
      </c>
      <c r="S69" s="3">
        <f t="shared" si="24"/>
        <v>-1</v>
      </c>
      <c r="T69" s="3">
        <f t="shared" si="25"/>
        <v>0</v>
      </c>
    </row>
    <row r="70" spans="1:20" x14ac:dyDescent="0.2">
      <c r="C70" s="10"/>
      <c r="D70" s="10"/>
    </row>
    <row r="71" spans="1:20" x14ac:dyDescent="0.2">
      <c r="C71" s="10"/>
      <c r="D71" s="10"/>
    </row>
    <row r="72" spans="1:20" x14ac:dyDescent="0.2">
      <c r="C72" s="10"/>
      <c r="D72" s="10"/>
    </row>
    <row r="73" spans="1:20" x14ac:dyDescent="0.2">
      <c r="C73" s="10"/>
      <c r="D73" s="10"/>
    </row>
    <row r="74" spans="1:20" x14ac:dyDescent="0.2">
      <c r="C74" s="10"/>
      <c r="D74" s="10"/>
    </row>
    <row r="75" spans="1:20" x14ac:dyDescent="0.2">
      <c r="C75" s="10"/>
      <c r="D75" s="10"/>
    </row>
    <row r="76" spans="1:20" x14ac:dyDescent="0.2">
      <c r="C76" s="10"/>
      <c r="D76" s="10"/>
    </row>
    <row r="77" spans="1:20" x14ac:dyDescent="0.2">
      <c r="C77" s="10"/>
      <c r="D77" s="10"/>
    </row>
    <row r="78" spans="1:20" x14ac:dyDescent="0.2">
      <c r="C78" s="10"/>
      <c r="D78" s="10"/>
    </row>
    <row r="79" spans="1:20" x14ac:dyDescent="0.2">
      <c r="C79" s="10"/>
      <c r="D79" s="10"/>
    </row>
    <row r="80" spans="1:20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6941"/>
  <sheetViews>
    <sheetView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8.5703125" customWidth="1"/>
    <col min="20" max="20" width="6.28515625" style="3" customWidth="1"/>
    <col min="21" max="21" width="10.28515625" style="3" customWidth="1"/>
  </cols>
  <sheetData>
    <row r="1" spans="1:23" ht="21" thickBot="1" x14ac:dyDescent="0.35">
      <c r="A1" s="1" t="s">
        <v>36</v>
      </c>
      <c r="V1" s="6" t="s">
        <v>10</v>
      </c>
      <c r="W1" s="6" t="s">
        <v>22</v>
      </c>
    </row>
    <row r="2" spans="1:23" x14ac:dyDescent="0.2">
      <c r="A2" t="s">
        <v>24</v>
      </c>
      <c r="B2" t="s">
        <v>37</v>
      </c>
      <c r="C2" s="3"/>
      <c r="D2" s="3"/>
      <c r="V2">
        <v>-13000</v>
      </c>
      <c r="W2">
        <f>+D$11+D$12*V2+D$13*V2^2</f>
        <v>1.3192838994847531E-2</v>
      </c>
    </row>
    <row r="3" spans="1:23" ht="13.5" thickBot="1" x14ac:dyDescent="0.25">
      <c r="A3" t="s">
        <v>54</v>
      </c>
      <c r="V3">
        <v>-12000</v>
      </c>
      <c r="W3">
        <f t="shared" ref="W3:W19" si="0">+D$11+D$12*V3+D$13*V3^2</f>
        <v>1.1312597993176512E-2</v>
      </c>
    </row>
    <row r="4" spans="1:23" ht="14.25" thickTop="1" thickBot="1" x14ac:dyDescent="0.25">
      <c r="A4" s="5" t="s">
        <v>0</v>
      </c>
      <c r="C4" s="8">
        <v>44438.761100000003</v>
      </c>
      <c r="D4" s="9">
        <v>0.30559999999999998</v>
      </c>
      <c r="V4">
        <v>-11000</v>
      </c>
      <c r="W4">
        <f t="shared" si="0"/>
        <v>9.5720813784053449E-3</v>
      </c>
    </row>
    <row r="5" spans="1:23" ht="13.5" thickTop="1" x14ac:dyDescent="0.2">
      <c r="A5" s="11" t="s">
        <v>29</v>
      </c>
      <c r="B5" s="12"/>
      <c r="C5" s="13">
        <v>-9.5</v>
      </c>
      <c r="D5" s="12" t="s">
        <v>30</v>
      </c>
      <c r="V5">
        <v>-10000</v>
      </c>
      <c r="W5">
        <f t="shared" si="0"/>
        <v>7.9712891505340291E-3</v>
      </c>
    </row>
    <row r="6" spans="1:23" x14ac:dyDescent="0.2">
      <c r="A6" s="5" t="s">
        <v>1</v>
      </c>
      <c r="V6">
        <v>-9000</v>
      </c>
      <c r="W6">
        <f t="shared" si="0"/>
        <v>6.5102213095625649E-3</v>
      </c>
    </row>
    <row r="7" spans="1:23" x14ac:dyDescent="0.2">
      <c r="A7" t="s">
        <v>2</v>
      </c>
      <c r="C7">
        <v>48056.900699999998</v>
      </c>
      <c r="V7">
        <v>-8000</v>
      </c>
      <c r="W7">
        <f t="shared" si="0"/>
        <v>5.1888778554909521E-3</v>
      </c>
    </row>
    <row r="8" spans="1:23" x14ac:dyDescent="0.2">
      <c r="A8" t="s">
        <v>3</v>
      </c>
      <c r="C8">
        <v>0.30231864000000003</v>
      </c>
      <c r="V8">
        <v>-7000</v>
      </c>
      <c r="W8">
        <f t="shared" si="0"/>
        <v>4.0072587883191891E-3</v>
      </c>
    </row>
    <row r="9" spans="1:23" x14ac:dyDescent="0.2">
      <c r="A9" s="27" t="s">
        <v>35</v>
      </c>
      <c r="C9" s="28">
        <v>25</v>
      </c>
      <c r="D9" s="25" t="str">
        <f>"F"&amp;C9</f>
        <v>F25</v>
      </c>
      <c r="E9" s="26" t="str">
        <f>"G"&amp;C9</f>
        <v>G25</v>
      </c>
      <c r="V9">
        <v>-6000</v>
      </c>
      <c r="W9">
        <f t="shared" si="0"/>
        <v>2.9653641080472789E-3</v>
      </c>
    </row>
    <row r="10" spans="1:23" ht="13.5" thickBot="1" x14ac:dyDescent="0.25">
      <c r="A10" s="12"/>
      <c r="B10" s="12"/>
      <c r="C10" s="4" t="s">
        <v>20</v>
      </c>
      <c r="D10" s="4" t="s">
        <v>21</v>
      </c>
      <c r="E10" s="12"/>
      <c r="V10">
        <v>-5000</v>
      </c>
      <c r="W10">
        <f t="shared" si="0"/>
        <v>2.0631938146752188E-3</v>
      </c>
    </row>
    <row r="11" spans="1:23" ht="13.5" thickTop="1" x14ac:dyDescent="0.2">
      <c r="A11" s="12" t="s">
        <v>16</v>
      </c>
      <c r="B11" s="12"/>
      <c r="C11" s="24">
        <f ca="1">INTERCEPT(INDIRECT($E$9):G993,INDIRECT($D$9):F993)</f>
        <v>4.9699314201992494E-5</v>
      </c>
      <c r="D11" s="10">
        <f>E11*F11</f>
        <v>-3.5179184868731206E-4</v>
      </c>
      <c r="E11" s="34">
        <v>-3.5179184868731206E-4</v>
      </c>
      <c r="F11" s="35">
        <v>1</v>
      </c>
      <c r="V11">
        <v>-4000</v>
      </c>
      <c r="W11">
        <f t="shared" si="0"/>
        <v>1.3007479082030103E-3</v>
      </c>
    </row>
    <row r="12" spans="1:23" x14ac:dyDescent="0.2">
      <c r="A12" s="12" t="s">
        <v>17</v>
      </c>
      <c r="B12" s="12"/>
      <c r="C12" s="24">
        <f ca="1">SLOPE(INDIRECT($E$9):G993,INDIRECT($D$9):F993)</f>
        <v>3.7600276506875654E-8</v>
      </c>
      <c r="D12" s="10">
        <f>E12*F12</f>
        <v>-1.3368616542287819E-7</v>
      </c>
      <c r="E12" s="36">
        <v>-1.3368616542287818E-3</v>
      </c>
      <c r="F12" s="35">
        <v>1E-4</v>
      </c>
      <c r="V12">
        <v>-3000</v>
      </c>
      <c r="W12">
        <f t="shared" si="0"/>
        <v>6.7802638863065292E-4</v>
      </c>
    </row>
    <row r="13" spans="1:23" ht="13.5" thickBot="1" x14ac:dyDescent="0.25">
      <c r="A13" s="12" t="s">
        <v>19</v>
      </c>
      <c r="B13" s="12"/>
      <c r="C13" s="3" t="s">
        <v>14</v>
      </c>
      <c r="D13" s="10">
        <f>E13*F13</f>
        <v>6.9862193449925595E-11</v>
      </c>
      <c r="E13" s="37">
        <v>6.9862193449925598E-3</v>
      </c>
      <c r="F13" s="35">
        <v>1E-8</v>
      </c>
      <c r="V13">
        <v>-2000</v>
      </c>
      <c r="W13">
        <f t="shared" si="0"/>
        <v>1.9502925595814671E-4</v>
      </c>
    </row>
    <row r="14" spans="1:23" ht="13.5" thickTop="1" x14ac:dyDescent="0.2">
      <c r="A14" s="12"/>
      <c r="B14" s="12"/>
      <c r="C14" s="12"/>
      <c r="D14" s="10"/>
      <c r="E14">
        <f>SUM(U21:U998)</f>
        <v>0.11731499378059351</v>
      </c>
      <c r="V14">
        <v>-1000</v>
      </c>
      <c r="W14">
        <f t="shared" si="0"/>
        <v>-1.4824348981450829E-4</v>
      </c>
    </row>
    <row r="15" spans="1:23" x14ac:dyDescent="0.2">
      <c r="A15" s="14" t="s">
        <v>18</v>
      </c>
      <c r="B15" s="12"/>
      <c r="C15" s="15">
        <f ca="1">(C7+C11)+(C8+C12)*INT(MAX(F21:F3534))</f>
        <v>60120.927579338349</v>
      </c>
      <c r="D15" s="75">
        <f>+C7+INT(MAX(F21:F1598))*C8+D11+D12*INT(MAX(F21:F4033))+D13*INT(MAX(F21:F4060)^2)</f>
        <v>60121.031594636916</v>
      </c>
      <c r="E15" s="16" t="s">
        <v>55</v>
      </c>
      <c r="F15" s="13">
        <v>1</v>
      </c>
      <c r="V15">
        <v>0</v>
      </c>
      <c r="W15">
        <f t="shared" si="0"/>
        <v>-3.5179184868731206E-4</v>
      </c>
    </row>
    <row r="16" spans="1:23" x14ac:dyDescent="0.2">
      <c r="A16" s="18" t="s">
        <v>4</v>
      </c>
      <c r="B16" s="12"/>
      <c r="C16" s="19">
        <f ca="1">+C8+C12</f>
        <v>0.30231867760027653</v>
      </c>
      <c r="D16" s="75">
        <f>+C8+D12+2*D13*MAX(F21:F143)</f>
        <v>0.30232408208535605</v>
      </c>
      <c r="E16" s="16" t="s">
        <v>31</v>
      </c>
      <c r="F16" s="17">
        <f ca="1">NOW()+15018.5+$C$5/24</f>
        <v>60154.558746296294</v>
      </c>
      <c r="V16">
        <v>1000</v>
      </c>
      <c r="W16">
        <f t="shared" si="0"/>
        <v>-4.1561582066026466E-4</v>
      </c>
    </row>
    <row r="17" spans="1:23" ht="13.5" thickBot="1" x14ac:dyDescent="0.25">
      <c r="A17" s="16" t="s">
        <v>28</v>
      </c>
      <c r="B17" s="12"/>
      <c r="C17" s="85">
        <f>COUNT(C21:C2192)</f>
        <v>49</v>
      </c>
      <c r="D17" s="16"/>
      <c r="E17" s="16" t="s">
        <v>56</v>
      </c>
      <c r="F17" s="17">
        <f ca="1">ROUND(2*(F16-$C$7)/$C$8,0)/2+F15</f>
        <v>40017</v>
      </c>
      <c r="V17">
        <v>2000</v>
      </c>
      <c r="W17">
        <f t="shared" si="0"/>
        <v>-3.397154057333661E-4</v>
      </c>
    </row>
    <row r="18" spans="1:23" ht="14.25" thickTop="1" thickBot="1" x14ac:dyDescent="0.25">
      <c r="A18" s="5" t="s">
        <v>144</v>
      </c>
      <c r="C18" s="76">
        <f ca="1">+C15</f>
        <v>60120.927579338349</v>
      </c>
      <c r="D18" s="77">
        <f ca="1">C16</f>
        <v>0.30231867760027653</v>
      </c>
      <c r="E18" s="16" t="s">
        <v>32</v>
      </c>
      <c r="F18" s="26">
        <f ca="1">ROUND(2*(F16-$C$15)/$C$16,0)/2+F15</f>
        <v>112</v>
      </c>
      <c r="V18">
        <v>3000</v>
      </c>
      <c r="W18">
        <f t="shared" si="0"/>
        <v>-1.2409060390661622E-4</v>
      </c>
    </row>
    <row r="19" spans="1:23" ht="13.5" thickBot="1" x14ac:dyDescent="0.25">
      <c r="A19" s="5" t="s">
        <v>145</v>
      </c>
      <c r="C19" s="78">
        <f>+D15</f>
        <v>60121.031594636916</v>
      </c>
      <c r="D19" s="79">
        <f>+D16</f>
        <v>0.30232408208535605</v>
      </c>
      <c r="E19" s="16" t="s">
        <v>33</v>
      </c>
      <c r="F19" s="20">
        <f ca="1">+$C$15+$C$16*F18-15018.5-$C$5/24</f>
        <v>45136.683104562915</v>
      </c>
      <c r="S19" s="3"/>
      <c r="T19" s="31"/>
      <c r="V19">
        <v>4000</v>
      </c>
      <c r="W19">
        <f t="shared" si="0"/>
        <v>2.3125858481998478E-4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152</v>
      </c>
      <c r="I20" s="7" t="s">
        <v>153</v>
      </c>
      <c r="J20" s="7" t="s">
        <v>154</v>
      </c>
      <c r="K20" s="7" t="s">
        <v>155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0" t="s">
        <v>59</v>
      </c>
      <c r="S20" s="39" t="s">
        <v>57</v>
      </c>
      <c r="T20" s="4" t="s">
        <v>58</v>
      </c>
      <c r="U20" s="4" t="s">
        <v>60</v>
      </c>
    </row>
    <row r="21" spans="1:23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 t="shared" ref="E21:E52" si="1">+(C21-C$7)/C$8</f>
        <v>-11967.967307606288</v>
      </c>
      <c r="F21">
        <f>ROUND(2*E21,0)/2</f>
        <v>-11968</v>
      </c>
      <c r="G21">
        <f t="shared" ref="G21:G52" si="2">+C21-(C$7+F21*C$8)</f>
        <v>9.8835200042231008E-3</v>
      </c>
      <c r="H21">
        <f>+G21</f>
        <v>9.8835200042231008E-3</v>
      </c>
      <c r="P21" s="38">
        <f>+D$11+D$12*F21+D$13*F21^2</f>
        <v>1.125473741019953E-2</v>
      </c>
      <c r="Q21" s="2">
        <f t="shared" ref="Q21:Q52" si="3">+C21-15018.5</f>
        <v>29420.261100000003</v>
      </c>
      <c r="R21" s="2"/>
      <c r="S21" s="38">
        <f>+(P21-G21)^2</f>
        <v>1.8802371744527264E-6</v>
      </c>
      <c r="T21" s="3">
        <v>1</v>
      </c>
      <c r="U21" s="38">
        <f>T21*S21</f>
        <v>1.8802371744527264E-6</v>
      </c>
    </row>
    <row r="22" spans="1:23" x14ac:dyDescent="0.2">
      <c r="A22" t="s">
        <v>43</v>
      </c>
      <c r="B22" s="3"/>
      <c r="C22" s="10">
        <v>45886.408799999997</v>
      </c>
      <c r="D22" s="10">
        <v>1.3999999999999999E-4</v>
      </c>
      <c r="E22">
        <f t="shared" si="1"/>
        <v>-7179.4842024957534</v>
      </c>
      <c r="F22">
        <f>ROUND(2*E22,0)/2</f>
        <v>-7179.5</v>
      </c>
      <c r="G22">
        <f t="shared" si="2"/>
        <v>4.775879999215249E-3</v>
      </c>
      <c r="J22">
        <f>+G22</f>
        <v>4.775879999215249E-3</v>
      </c>
      <c r="P22" s="38">
        <f t="shared" ref="P22:P52" si="4">+D$11+D$12*F22+D$13*F22^2</f>
        <v>4.2090701244907637E-3</v>
      </c>
      <c r="Q22" s="2">
        <f t="shared" si="3"/>
        <v>30867.908799999997</v>
      </c>
      <c r="R22" s="2"/>
      <c r="S22" s="38">
        <f t="shared" ref="S22:S52" si="5">+(P22-G22)^2</f>
        <v>3.2127343408518667E-7</v>
      </c>
      <c r="T22" s="3">
        <v>1</v>
      </c>
      <c r="U22" s="38">
        <f>T22*S22</f>
        <v>3.2127343408518667E-7</v>
      </c>
    </row>
    <row r="23" spans="1:23" x14ac:dyDescent="0.2">
      <c r="A23" t="s">
        <v>43</v>
      </c>
      <c r="B23" s="3"/>
      <c r="C23" s="10">
        <v>45886.561500000003</v>
      </c>
      <c r="D23" s="10">
        <v>3.6000000000000002E-4</v>
      </c>
      <c r="E23">
        <f t="shared" si="1"/>
        <v>-7178.9791062833392</v>
      </c>
      <c r="F23">
        <f>ROUND(2*E23,0)/2</f>
        <v>-7179</v>
      </c>
      <c r="G23">
        <f t="shared" si="2"/>
        <v>6.3165600076899864E-3</v>
      </c>
      <c r="J23">
        <f>+G23</f>
        <v>6.3165600076899864E-3</v>
      </c>
      <c r="P23" s="38">
        <f t="shared" si="4"/>
        <v>4.2085017232557278E-3</v>
      </c>
      <c r="Q23" s="2">
        <f t="shared" si="3"/>
        <v>30868.061500000003</v>
      </c>
      <c r="R23" s="2"/>
      <c r="S23" s="38">
        <f t="shared" si="5"/>
        <v>4.4439097305719093E-6</v>
      </c>
      <c r="T23" s="3">
        <v>1</v>
      </c>
      <c r="U23" s="38">
        <f>T23*S23</f>
        <v>4.4439097305719093E-6</v>
      </c>
    </row>
    <row r="24" spans="1:23" x14ac:dyDescent="0.2">
      <c r="A24" t="s">
        <v>40</v>
      </c>
      <c r="B24" s="3" t="s">
        <v>38</v>
      </c>
      <c r="C24" s="10">
        <v>46936.8122</v>
      </c>
      <c r="D24" s="10"/>
      <c r="E24">
        <f t="shared" si="1"/>
        <v>-3704.9931820280681</v>
      </c>
      <c r="F24">
        <f t="shared" ref="F24:F53" si="6">ROUND(2*E24,0)/2</f>
        <v>-3705</v>
      </c>
      <c r="G24">
        <f t="shared" si="2"/>
        <v>2.0612000007531606E-3</v>
      </c>
      <c r="K24">
        <f t="shared" ref="K24:K52" si="7">+G24</f>
        <v>2.0612000007531606E-3</v>
      </c>
      <c r="P24" s="38">
        <f t="shared" si="4"/>
        <v>1.1025154702464166E-3</v>
      </c>
      <c r="Q24" s="2">
        <f t="shared" si="3"/>
        <v>31918.3122</v>
      </c>
      <c r="R24" s="2"/>
      <c r="S24" s="38">
        <f t="shared" si="5"/>
        <v>9.1907602903293623E-7</v>
      </c>
      <c r="T24" s="3">
        <v>1</v>
      </c>
      <c r="U24" s="38">
        <f t="shared" ref="U24:U52" si="8">T24*S24</f>
        <v>9.1907602903293623E-7</v>
      </c>
    </row>
    <row r="25" spans="1:23" x14ac:dyDescent="0.2">
      <c r="A25" t="s">
        <v>40</v>
      </c>
      <c r="B25" s="3" t="s">
        <v>38</v>
      </c>
      <c r="C25" s="10">
        <v>46936.8122</v>
      </c>
      <c r="D25" s="10"/>
      <c r="E25">
        <f t="shared" si="1"/>
        <v>-3704.9931820280681</v>
      </c>
      <c r="F25">
        <f t="shared" si="6"/>
        <v>-3705</v>
      </c>
      <c r="G25">
        <f t="shared" si="2"/>
        <v>2.0612000007531606E-3</v>
      </c>
      <c r="K25">
        <f t="shared" si="7"/>
        <v>2.0612000007531606E-3</v>
      </c>
      <c r="P25" s="38">
        <f t="shared" si="4"/>
        <v>1.1025154702464166E-3</v>
      </c>
      <c r="Q25" s="2">
        <f t="shared" si="3"/>
        <v>31918.3122</v>
      </c>
      <c r="R25" s="2"/>
      <c r="S25" s="38">
        <f t="shared" si="5"/>
        <v>9.1907602903293623E-7</v>
      </c>
      <c r="T25" s="3">
        <v>1</v>
      </c>
      <c r="U25" s="38">
        <f t="shared" si="8"/>
        <v>9.1907602903293623E-7</v>
      </c>
    </row>
    <row r="26" spans="1:23" x14ac:dyDescent="0.2">
      <c r="A26" t="s">
        <v>40</v>
      </c>
      <c r="B26" s="3" t="s">
        <v>39</v>
      </c>
      <c r="C26" s="10">
        <v>46936.812400000003</v>
      </c>
      <c r="D26" s="10"/>
      <c r="E26">
        <f t="shared" si="1"/>
        <v>-3704.9925204744095</v>
      </c>
      <c r="F26">
        <f t="shared" si="6"/>
        <v>-3705</v>
      </c>
      <c r="G26">
        <f t="shared" si="2"/>
        <v>2.2612000029766932E-3</v>
      </c>
      <c r="K26">
        <f t="shared" si="7"/>
        <v>2.2612000029766932E-3</v>
      </c>
      <c r="P26" s="38">
        <f t="shared" si="4"/>
        <v>1.1025154702464166E-3</v>
      </c>
      <c r="Q26" s="2">
        <f t="shared" si="3"/>
        <v>31918.312400000003</v>
      </c>
      <c r="R26" s="2"/>
      <c r="S26" s="38">
        <f t="shared" si="5"/>
        <v>1.3425498463883795E-6</v>
      </c>
      <c r="T26" s="3">
        <v>1</v>
      </c>
      <c r="U26" s="38">
        <f t="shared" si="8"/>
        <v>1.3425498463883795E-6</v>
      </c>
    </row>
    <row r="27" spans="1:23" x14ac:dyDescent="0.2">
      <c r="A27" t="s">
        <v>40</v>
      </c>
      <c r="B27" s="3" t="s">
        <v>39</v>
      </c>
      <c r="C27" s="10">
        <v>47259.837800000001</v>
      </c>
      <c r="D27" s="10"/>
      <c r="E27">
        <f t="shared" si="1"/>
        <v>-2636.4993571021528</v>
      </c>
      <c r="F27">
        <f t="shared" si="6"/>
        <v>-2636.5</v>
      </c>
      <c r="G27">
        <f t="shared" si="2"/>
        <v>1.9436000002315268E-4</v>
      </c>
      <c r="K27">
        <f t="shared" si="7"/>
        <v>1.9436000002315268E-4</v>
      </c>
      <c r="P27" s="38">
        <f t="shared" si="4"/>
        <v>4.8629307239562286E-4</v>
      </c>
      <c r="Q27" s="2">
        <f t="shared" si="3"/>
        <v>32241.337800000001</v>
      </c>
      <c r="R27" s="2"/>
      <c r="S27" s="38">
        <f t="shared" si="5"/>
        <v>8.5224918744829916E-8</v>
      </c>
      <c r="T27" s="3">
        <v>1</v>
      </c>
      <c r="U27" s="38">
        <f t="shared" si="8"/>
        <v>8.5224918744829916E-8</v>
      </c>
    </row>
    <row r="28" spans="1:23" x14ac:dyDescent="0.2">
      <c r="A28" t="s">
        <v>40</v>
      </c>
      <c r="B28" s="3" t="s">
        <v>39</v>
      </c>
      <c r="C28" s="10">
        <v>47259.838400000001</v>
      </c>
      <c r="D28" s="10"/>
      <c r="E28">
        <f t="shared" si="1"/>
        <v>-2636.4973724412021</v>
      </c>
      <c r="F28">
        <f t="shared" si="6"/>
        <v>-2636.5</v>
      </c>
      <c r="G28">
        <f t="shared" si="2"/>
        <v>7.9435999941779301E-4</v>
      </c>
      <c r="K28">
        <f t="shared" si="7"/>
        <v>7.9435999941779301E-4</v>
      </c>
      <c r="P28" s="38">
        <f t="shared" si="4"/>
        <v>4.8629307239562286E-4</v>
      </c>
      <c r="Q28" s="2">
        <f t="shared" si="3"/>
        <v>32241.338400000001</v>
      </c>
      <c r="R28" s="2"/>
      <c r="S28" s="38">
        <f t="shared" si="5"/>
        <v>9.4905231524883109E-8</v>
      </c>
      <c r="T28" s="3">
        <v>1</v>
      </c>
      <c r="U28" s="38">
        <f t="shared" si="8"/>
        <v>9.4905231524883109E-8</v>
      </c>
    </row>
    <row r="29" spans="1:23" x14ac:dyDescent="0.2">
      <c r="A29" t="s">
        <v>40</v>
      </c>
      <c r="B29" s="3" t="s">
        <v>39</v>
      </c>
      <c r="C29" s="10">
        <v>47259.838499999998</v>
      </c>
      <c r="D29" s="10"/>
      <c r="E29">
        <f t="shared" si="1"/>
        <v>-2636.4970416643851</v>
      </c>
      <c r="F29">
        <f t="shared" si="6"/>
        <v>-2636.5</v>
      </c>
      <c r="G29">
        <f t="shared" si="2"/>
        <v>8.9435999689158052E-4</v>
      </c>
      <c r="K29">
        <f t="shared" si="7"/>
        <v>8.9435999689158052E-4</v>
      </c>
      <c r="P29" s="38">
        <f t="shared" si="4"/>
        <v>4.8629307239562286E-4</v>
      </c>
      <c r="Q29" s="2">
        <f t="shared" si="3"/>
        <v>32241.338499999998</v>
      </c>
      <c r="R29" s="2"/>
      <c r="S29" s="38">
        <f t="shared" si="5"/>
        <v>1.665186148675896E-7</v>
      </c>
      <c r="T29" s="3">
        <v>1</v>
      </c>
      <c r="U29" s="38">
        <f t="shared" si="8"/>
        <v>1.665186148675896E-7</v>
      </c>
    </row>
    <row r="30" spans="1:23" x14ac:dyDescent="0.2">
      <c r="A30" t="s">
        <v>40</v>
      </c>
      <c r="B30" s="3" t="s">
        <v>39</v>
      </c>
      <c r="C30" s="10">
        <v>47368.671399999999</v>
      </c>
      <c r="D30" s="10"/>
      <c r="E30">
        <f t="shared" si="1"/>
        <v>-2276.503030048028</v>
      </c>
      <c r="F30">
        <f t="shared" si="6"/>
        <v>-2276.5</v>
      </c>
      <c r="G30">
        <f t="shared" si="2"/>
        <v>-9.1604000044753775E-4</v>
      </c>
      <c r="K30">
        <f t="shared" si="7"/>
        <v>-9.1604000044753775E-4</v>
      </c>
      <c r="P30" s="38">
        <f t="shared" si="4"/>
        <v>3.1460218853237231E-4</v>
      </c>
      <c r="Q30" s="2">
        <f t="shared" si="3"/>
        <v>32350.171399999999</v>
      </c>
      <c r="R30" s="2"/>
      <c r="S30" s="38">
        <f t="shared" si="5"/>
        <v>1.5144801972972644E-6</v>
      </c>
      <c r="T30" s="3">
        <v>1</v>
      </c>
      <c r="U30" s="38">
        <f t="shared" si="8"/>
        <v>1.5144801972972644E-6</v>
      </c>
    </row>
    <row r="31" spans="1:23" x14ac:dyDescent="0.2">
      <c r="A31" t="s">
        <v>40</v>
      </c>
      <c r="B31" s="3" t="s">
        <v>39</v>
      </c>
      <c r="C31" s="10">
        <v>47368.671499999997</v>
      </c>
      <c r="D31" s="10"/>
      <c r="E31">
        <f t="shared" si="1"/>
        <v>-2276.502699271211</v>
      </c>
      <c r="F31">
        <f t="shared" si="6"/>
        <v>-2276.5</v>
      </c>
      <c r="G31">
        <f t="shared" si="2"/>
        <v>-8.1604000297375023E-4</v>
      </c>
      <c r="K31">
        <f t="shared" si="7"/>
        <v>-8.1604000297375023E-4</v>
      </c>
      <c r="P31" s="38">
        <f t="shared" si="4"/>
        <v>3.1460218853237231E-4</v>
      </c>
      <c r="Q31" s="2">
        <f t="shared" si="3"/>
        <v>32350.171499999997</v>
      </c>
      <c r="R31" s="2"/>
      <c r="S31" s="38">
        <f t="shared" si="5"/>
        <v>1.2783517652137671E-6</v>
      </c>
      <c r="T31" s="3">
        <v>1</v>
      </c>
      <c r="U31" s="38">
        <f t="shared" si="8"/>
        <v>1.2783517652137671E-6</v>
      </c>
    </row>
    <row r="32" spans="1:23" x14ac:dyDescent="0.2">
      <c r="A32" t="s">
        <v>40</v>
      </c>
      <c r="B32" s="3" t="s">
        <v>39</v>
      </c>
      <c r="C32" s="10">
        <v>47368.671699999999</v>
      </c>
      <c r="D32" s="10"/>
      <c r="E32">
        <f t="shared" si="1"/>
        <v>-2276.5020377175529</v>
      </c>
      <c r="F32">
        <f t="shared" si="6"/>
        <v>-2276.5</v>
      </c>
      <c r="G32">
        <f t="shared" si="2"/>
        <v>-6.1604000075021759E-4</v>
      </c>
      <c r="K32">
        <f t="shared" si="7"/>
        <v>-6.1604000075021759E-4</v>
      </c>
      <c r="O32">
        <f t="shared" ref="O32:O52" ca="1" si="9">+C$11+C$12*$F32</f>
        <v>-3.5897715265909935E-5</v>
      </c>
      <c r="P32" s="38">
        <f t="shared" si="4"/>
        <v>3.1460218853237231E-4</v>
      </c>
      <c r="Q32" s="2">
        <f t="shared" si="3"/>
        <v>32350.171699999999</v>
      </c>
      <c r="R32" s="2"/>
      <c r="S32" s="38">
        <f t="shared" si="5"/>
        <v>8.6609488447269185E-7</v>
      </c>
      <c r="T32" s="3">
        <v>1</v>
      </c>
      <c r="U32" s="38">
        <f t="shared" si="8"/>
        <v>8.6609488447269185E-7</v>
      </c>
    </row>
    <row r="33" spans="1:21" x14ac:dyDescent="0.2">
      <c r="A33" t="s">
        <v>40</v>
      </c>
      <c r="B33" s="3" t="s">
        <v>39</v>
      </c>
      <c r="C33" s="10">
        <v>48056.748099999997</v>
      </c>
      <c r="D33" s="10"/>
      <c r="E33">
        <f t="shared" si="1"/>
        <v>-0.50476543557240561</v>
      </c>
      <c r="F33">
        <f t="shared" si="6"/>
        <v>-0.5</v>
      </c>
      <c r="G33">
        <f t="shared" si="2"/>
        <v>-1.4406800037249923E-3</v>
      </c>
      <c r="K33">
        <f t="shared" si="7"/>
        <v>-1.4406800037249923E-3</v>
      </c>
      <c r="O33">
        <f t="shared" ca="1" si="9"/>
        <v>4.9680514063739058E-5</v>
      </c>
      <c r="P33" s="38">
        <f t="shared" si="4"/>
        <v>-3.5172498813905223E-4</v>
      </c>
      <c r="Q33" s="2">
        <f t="shared" si="3"/>
        <v>33038.248099999997</v>
      </c>
      <c r="R33" s="2"/>
      <c r="S33" s="38">
        <f t="shared" si="5"/>
        <v>1.1858230259697749E-6</v>
      </c>
      <c r="T33" s="3">
        <v>1</v>
      </c>
      <c r="U33" s="38">
        <f t="shared" si="8"/>
        <v>1.1858230259697749E-6</v>
      </c>
    </row>
    <row r="34" spans="1:21" x14ac:dyDescent="0.2">
      <c r="A34" t="s">
        <v>40</v>
      </c>
      <c r="B34" s="3" t="s">
        <v>39</v>
      </c>
      <c r="C34" s="10">
        <v>48056.748099999997</v>
      </c>
      <c r="D34" s="10"/>
      <c r="E34">
        <f t="shared" si="1"/>
        <v>-0.50476543557240561</v>
      </c>
      <c r="F34">
        <f t="shared" si="6"/>
        <v>-0.5</v>
      </c>
      <c r="G34">
        <f t="shared" si="2"/>
        <v>-1.4406800037249923E-3</v>
      </c>
      <c r="K34">
        <f t="shared" si="7"/>
        <v>-1.4406800037249923E-3</v>
      </c>
      <c r="O34">
        <f t="shared" ca="1" si="9"/>
        <v>4.9680514063739058E-5</v>
      </c>
      <c r="P34" s="38">
        <f t="shared" si="4"/>
        <v>-3.5172498813905223E-4</v>
      </c>
      <c r="Q34" s="2">
        <f t="shared" si="3"/>
        <v>33038.248099999997</v>
      </c>
      <c r="R34" s="2"/>
      <c r="S34" s="38">
        <f t="shared" si="5"/>
        <v>1.1858230259697749E-6</v>
      </c>
      <c r="T34" s="3">
        <v>1</v>
      </c>
      <c r="U34" s="38">
        <f t="shared" si="8"/>
        <v>1.1858230259697749E-6</v>
      </c>
    </row>
    <row r="35" spans="1:21" x14ac:dyDescent="0.2">
      <c r="A35" t="s">
        <v>40</v>
      </c>
      <c r="B35" s="3" t="s">
        <v>38</v>
      </c>
      <c r="C35" s="10">
        <v>48056.900300000001</v>
      </c>
      <c r="D35" s="10"/>
      <c r="E35">
        <f t="shared" si="1"/>
        <v>-1.3231072922632479E-3</v>
      </c>
      <c r="F35">
        <f t="shared" si="6"/>
        <v>0</v>
      </c>
      <c r="G35">
        <f t="shared" si="2"/>
        <v>-3.9999999717110768E-4</v>
      </c>
      <c r="K35">
        <f t="shared" si="7"/>
        <v>-3.9999999717110768E-4</v>
      </c>
      <c r="O35">
        <f t="shared" ca="1" si="9"/>
        <v>4.9699314201992494E-5</v>
      </c>
      <c r="P35" s="38">
        <f t="shared" si="4"/>
        <v>-3.5179184868731206E-4</v>
      </c>
      <c r="Q35" s="2">
        <f t="shared" si="3"/>
        <v>33038.400300000001</v>
      </c>
      <c r="R35" s="2"/>
      <c r="S35" s="38">
        <f t="shared" si="5"/>
        <v>2.3240255802356861E-9</v>
      </c>
      <c r="T35" s="3">
        <v>1</v>
      </c>
      <c r="U35" s="38">
        <f t="shared" si="8"/>
        <v>2.3240255802356861E-9</v>
      </c>
    </row>
    <row r="36" spans="1:21" x14ac:dyDescent="0.2">
      <c r="A36" t="s">
        <v>40</v>
      </c>
      <c r="B36" s="3" t="s">
        <v>38</v>
      </c>
      <c r="C36" s="10">
        <v>48056.900200000004</v>
      </c>
      <c r="D36" s="10"/>
      <c r="E36">
        <f t="shared" si="1"/>
        <v>-1.6538841093122645E-3</v>
      </c>
      <c r="F36">
        <f t="shared" si="6"/>
        <v>0</v>
      </c>
      <c r="G36">
        <f t="shared" si="2"/>
        <v>-4.999999946448952E-4</v>
      </c>
      <c r="K36">
        <f t="shared" si="7"/>
        <v>-4.999999946448952E-4</v>
      </c>
      <c r="O36">
        <f t="shared" ca="1" si="9"/>
        <v>4.9699314201992494E-5</v>
      </c>
      <c r="P36" s="38">
        <f t="shared" si="4"/>
        <v>-3.5179184868731206E-4</v>
      </c>
      <c r="Q36" s="2">
        <f t="shared" si="3"/>
        <v>33038.400200000004</v>
      </c>
      <c r="R36" s="2"/>
      <c r="S36" s="38">
        <f t="shared" si="5"/>
        <v>2.1965654528184267E-8</v>
      </c>
      <c r="T36" s="3">
        <v>1</v>
      </c>
      <c r="U36" s="38">
        <f t="shared" si="8"/>
        <v>2.1965654528184267E-8</v>
      </c>
    </row>
    <row r="37" spans="1:21" x14ac:dyDescent="0.2">
      <c r="A37" t="s">
        <v>40</v>
      </c>
      <c r="B37" s="3" t="s">
        <v>38</v>
      </c>
      <c r="C37" s="10">
        <v>48057.806899999996</v>
      </c>
      <c r="D37" s="10"/>
      <c r="E37">
        <f t="shared" si="1"/>
        <v>2.9974995918135416</v>
      </c>
      <c r="F37">
        <f t="shared" si="6"/>
        <v>3</v>
      </c>
      <c r="G37">
        <f t="shared" si="2"/>
        <v>-7.55920002120547E-4</v>
      </c>
      <c r="K37">
        <f t="shared" si="7"/>
        <v>-7.55920002120547E-4</v>
      </c>
      <c r="O37">
        <f t="shared" ca="1" si="9"/>
        <v>4.981211503151312E-5</v>
      </c>
      <c r="P37" s="38">
        <f t="shared" si="4"/>
        <v>-3.5219227842383963E-4</v>
      </c>
      <c r="Q37" s="2">
        <f t="shared" si="3"/>
        <v>33039.306899999996</v>
      </c>
      <c r="R37" s="2"/>
      <c r="S37" s="38">
        <f t="shared" si="5"/>
        <v>1.6299607488132488E-7</v>
      </c>
      <c r="T37" s="3">
        <v>1</v>
      </c>
      <c r="U37" s="38">
        <f t="shared" si="8"/>
        <v>1.6299607488132488E-7</v>
      </c>
    </row>
    <row r="38" spans="1:21" x14ac:dyDescent="0.2">
      <c r="A38" t="s">
        <v>40</v>
      </c>
      <c r="B38" s="3" t="s">
        <v>38</v>
      </c>
      <c r="C38" s="10">
        <v>48057.806799999998</v>
      </c>
      <c r="D38" s="10"/>
      <c r="E38">
        <f t="shared" si="1"/>
        <v>2.9971688149964928</v>
      </c>
      <c r="F38">
        <f t="shared" si="6"/>
        <v>3</v>
      </c>
      <c r="G38">
        <f t="shared" si="2"/>
        <v>-8.5591999959433451E-4</v>
      </c>
      <c r="K38">
        <f t="shared" si="7"/>
        <v>-8.5591999959433451E-4</v>
      </c>
      <c r="O38">
        <f t="shared" ca="1" si="9"/>
        <v>4.981211503151312E-5</v>
      </c>
      <c r="P38" s="38">
        <f t="shared" si="4"/>
        <v>-3.5219227842383963E-4</v>
      </c>
      <c r="Q38" s="2">
        <f t="shared" si="3"/>
        <v>33039.306799999998</v>
      </c>
      <c r="R38" s="2"/>
      <c r="S38" s="38">
        <f t="shared" si="5"/>
        <v>2.5374161707561986E-7</v>
      </c>
      <c r="T38" s="3">
        <v>1</v>
      </c>
      <c r="U38" s="38">
        <f t="shared" si="8"/>
        <v>2.5374161707561986E-7</v>
      </c>
    </row>
    <row r="39" spans="1:21" x14ac:dyDescent="0.2">
      <c r="A39" t="s">
        <v>40</v>
      </c>
      <c r="B39" s="3" t="s">
        <v>39</v>
      </c>
      <c r="C39" s="10">
        <v>48058.865599999997</v>
      </c>
      <c r="D39" s="10"/>
      <c r="E39">
        <f t="shared" si="1"/>
        <v>6.49943384238244</v>
      </c>
      <c r="F39">
        <f t="shared" si="6"/>
        <v>6.5</v>
      </c>
      <c r="G39">
        <f t="shared" si="2"/>
        <v>-1.7115999798988923E-4</v>
      </c>
      <c r="K39">
        <f t="shared" si="7"/>
        <v>-1.7115999798988923E-4</v>
      </c>
      <c r="O39">
        <f t="shared" ca="1" si="9"/>
        <v>4.9943715999287189E-5</v>
      </c>
      <c r="P39" s="38">
        <f t="shared" si="4"/>
        <v>-3.5265785708488747E-4</v>
      </c>
      <c r="Q39" s="2">
        <f t="shared" si="3"/>
        <v>33040.365599999997</v>
      </c>
      <c r="R39" s="2"/>
      <c r="S39" s="38">
        <f t="shared" si="5"/>
        <v>3.2941472856067833E-8</v>
      </c>
      <c r="T39" s="3">
        <v>1</v>
      </c>
      <c r="U39" s="38">
        <f t="shared" si="8"/>
        <v>3.2941472856067833E-8</v>
      </c>
    </row>
    <row r="40" spans="1:21" x14ac:dyDescent="0.2">
      <c r="A40" t="s">
        <v>40</v>
      </c>
      <c r="B40" s="3" t="s">
        <v>39</v>
      </c>
      <c r="C40" s="10">
        <v>48058.864999999998</v>
      </c>
      <c r="D40" s="10"/>
      <c r="E40">
        <f t="shared" si="1"/>
        <v>6.4974491814320112</v>
      </c>
      <c r="F40">
        <f t="shared" si="6"/>
        <v>6.5</v>
      </c>
      <c r="G40">
        <f t="shared" si="2"/>
        <v>-7.7115999738452956E-4</v>
      </c>
      <c r="K40">
        <f t="shared" si="7"/>
        <v>-7.7115999738452956E-4</v>
      </c>
      <c r="O40">
        <f t="shared" ca="1" si="9"/>
        <v>4.9943715999287189E-5</v>
      </c>
      <c r="P40" s="38">
        <f t="shared" si="4"/>
        <v>-3.5265785708488747E-4</v>
      </c>
      <c r="Q40" s="2">
        <f t="shared" si="3"/>
        <v>33040.364999999998</v>
      </c>
      <c r="R40" s="2"/>
      <c r="S40" s="38">
        <f t="shared" si="5"/>
        <v>1.751440414353813E-7</v>
      </c>
      <c r="T40" s="3">
        <v>1</v>
      </c>
      <c r="U40" s="38">
        <f t="shared" si="8"/>
        <v>1.751440414353813E-7</v>
      </c>
    </row>
    <row r="41" spans="1:21" x14ac:dyDescent="0.2">
      <c r="A41" t="s">
        <v>40</v>
      </c>
      <c r="B41" s="3" t="s">
        <v>38</v>
      </c>
      <c r="C41" s="10">
        <v>49182.735199999996</v>
      </c>
      <c r="D41" s="10"/>
      <c r="E41">
        <f t="shared" si="1"/>
        <v>3723.9996184158445</v>
      </c>
      <c r="F41">
        <f t="shared" si="6"/>
        <v>3724</v>
      </c>
      <c r="G41">
        <f t="shared" si="2"/>
        <v>-1.1536000238265842E-4</v>
      </c>
      <c r="K41">
        <f t="shared" si="7"/>
        <v>-1.1536000238265842E-4</v>
      </c>
      <c r="O41">
        <f t="shared" ca="1" si="9"/>
        <v>1.8972274391359744E-4</v>
      </c>
      <c r="P41" s="38">
        <f t="shared" si="4"/>
        <v>1.1922206578750499E-4</v>
      </c>
      <c r="Q41" s="2">
        <f t="shared" si="3"/>
        <v>34164.235199999996</v>
      </c>
      <c r="R41" s="2"/>
      <c r="S41" s="38">
        <f t="shared" si="5"/>
        <v>5.5028746706991198E-8</v>
      </c>
      <c r="T41" s="3">
        <v>1</v>
      </c>
      <c r="U41" s="38">
        <f t="shared" si="8"/>
        <v>5.5028746706991198E-8</v>
      </c>
    </row>
    <row r="42" spans="1:21" x14ac:dyDescent="0.2">
      <c r="A42" t="s">
        <v>40</v>
      </c>
      <c r="B42" s="3" t="s">
        <v>38</v>
      </c>
      <c r="C42" s="10">
        <v>49182.735399999998</v>
      </c>
      <c r="D42" s="10"/>
      <c r="E42">
        <f t="shared" si="1"/>
        <v>3724.000279969503</v>
      </c>
      <c r="F42">
        <f t="shared" si="6"/>
        <v>3724</v>
      </c>
      <c r="G42">
        <f t="shared" si="2"/>
        <v>8.4639999840874225E-5</v>
      </c>
      <c r="K42">
        <f t="shared" si="7"/>
        <v>8.4639999840874225E-5</v>
      </c>
      <c r="O42">
        <f t="shared" ca="1" si="9"/>
        <v>1.8972274391359744E-4</v>
      </c>
      <c r="P42" s="38">
        <f t="shared" si="4"/>
        <v>1.1922206578750499E-4</v>
      </c>
      <c r="Q42" s="2">
        <f t="shared" si="3"/>
        <v>34164.235399999998</v>
      </c>
      <c r="R42" s="2"/>
      <c r="S42" s="38">
        <f t="shared" si="5"/>
        <v>1.1959192851371194E-9</v>
      </c>
      <c r="T42" s="3">
        <v>1</v>
      </c>
      <c r="U42" s="38">
        <f t="shared" si="8"/>
        <v>1.1959192851371194E-9</v>
      </c>
    </row>
    <row r="43" spans="1:21" x14ac:dyDescent="0.2">
      <c r="A43" t="s">
        <v>40</v>
      </c>
      <c r="B43" s="3" t="s">
        <v>39</v>
      </c>
      <c r="C43" s="10">
        <v>49184.700299999997</v>
      </c>
      <c r="D43" s="10"/>
      <c r="E43">
        <f t="shared" si="1"/>
        <v>3730.4997138118852</v>
      </c>
      <c r="F43">
        <f t="shared" si="6"/>
        <v>3730.5</v>
      </c>
      <c r="G43">
        <f t="shared" si="2"/>
        <v>-8.6519998149015009E-5</v>
      </c>
      <c r="K43">
        <f t="shared" si="7"/>
        <v>-8.6519998149015009E-5</v>
      </c>
      <c r="O43">
        <f t="shared" ca="1" si="9"/>
        <v>1.8996714571089212E-4</v>
      </c>
      <c r="P43" s="38">
        <f t="shared" si="4"/>
        <v>1.2173822589922709E-4</v>
      </c>
      <c r="Q43" s="2">
        <f t="shared" si="3"/>
        <v>34166.200299999997</v>
      </c>
      <c r="R43" s="2"/>
      <c r="S43" s="38">
        <f t="shared" si="5"/>
        <v>4.3371487883727802E-8</v>
      </c>
      <c r="T43" s="3">
        <v>1</v>
      </c>
      <c r="U43" s="38">
        <f t="shared" si="8"/>
        <v>4.3371487883727802E-8</v>
      </c>
    </row>
    <row r="44" spans="1:21" x14ac:dyDescent="0.2">
      <c r="A44" t="s">
        <v>40</v>
      </c>
      <c r="B44" s="3" t="s">
        <v>39</v>
      </c>
      <c r="C44" s="10">
        <v>49184.7</v>
      </c>
      <c r="D44" s="10"/>
      <c r="E44">
        <f t="shared" si="1"/>
        <v>3730.49872148141</v>
      </c>
      <c r="F44">
        <f t="shared" si="6"/>
        <v>3730.5</v>
      </c>
      <c r="G44">
        <f t="shared" si="2"/>
        <v>-3.8651999784633517E-4</v>
      </c>
      <c r="K44">
        <f t="shared" si="7"/>
        <v>-3.8651999784633517E-4</v>
      </c>
      <c r="O44">
        <f t="shared" ca="1" si="9"/>
        <v>1.8996714571089212E-4</v>
      </c>
      <c r="P44" s="38">
        <f t="shared" si="4"/>
        <v>1.2173822589922709E-4</v>
      </c>
      <c r="Q44" s="2">
        <f t="shared" si="3"/>
        <v>34166.199999999997</v>
      </c>
      <c r="R44" s="2"/>
      <c r="S44" s="38">
        <f t="shared" si="5"/>
        <v>2.5832642200499406E-7</v>
      </c>
      <c r="T44" s="3">
        <v>1</v>
      </c>
      <c r="U44" s="38">
        <f t="shared" si="8"/>
        <v>2.5832642200499406E-7</v>
      </c>
    </row>
    <row r="45" spans="1:21" x14ac:dyDescent="0.2">
      <c r="A45" t="s">
        <v>40</v>
      </c>
      <c r="B45" s="3" t="s">
        <v>38</v>
      </c>
      <c r="C45" s="10">
        <v>49217.5023</v>
      </c>
      <c r="D45" s="10"/>
      <c r="E45">
        <f t="shared" si="1"/>
        <v>3839.001128081291</v>
      </c>
      <c r="F45">
        <f t="shared" si="6"/>
        <v>3839</v>
      </c>
      <c r="G45">
        <f t="shared" si="2"/>
        <v>3.4104000224033371E-4</v>
      </c>
      <c r="K45">
        <f t="shared" si="7"/>
        <v>3.4104000224033371E-4</v>
      </c>
      <c r="O45">
        <f t="shared" ca="1" si="9"/>
        <v>1.9404677571188813E-4</v>
      </c>
      <c r="P45" s="38">
        <f t="shared" si="4"/>
        <v>1.6461045020597941E-4</v>
      </c>
      <c r="Q45" s="2">
        <f t="shared" si="3"/>
        <v>34199.0023</v>
      </c>
      <c r="R45" s="2"/>
      <c r="S45" s="38">
        <f t="shared" si="5"/>
        <v>3.1127386831042926E-8</v>
      </c>
      <c r="T45" s="3">
        <v>1</v>
      </c>
      <c r="U45" s="38">
        <f t="shared" si="8"/>
        <v>3.1127386831042926E-8</v>
      </c>
    </row>
    <row r="46" spans="1:21" x14ac:dyDescent="0.2">
      <c r="A46" t="s">
        <v>40</v>
      </c>
      <c r="B46" s="3" t="s">
        <v>38</v>
      </c>
      <c r="C46" s="10">
        <v>49217.502399999998</v>
      </c>
      <c r="D46" s="10"/>
      <c r="E46">
        <f t="shared" si="1"/>
        <v>3839.001458858108</v>
      </c>
      <c r="F46">
        <f t="shared" si="6"/>
        <v>3839</v>
      </c>
      <c r="G46">
        <f t="shared" si="2"/>
        <v>4.4103999971412122E-4</v>
      </c>
      <c r="K46">
        <f t="shared" si="7"/>
        <v>4.4103999971412122E-4</v>
      </c>
      <c r="O46">
        <f t="shared" ca="1" si="9"/>
        <v>1.9404677571188813E-4</v>
      </c>
      <c r="P46" s="38">
        <f t="shared" si="4"/>
        <v>1.6461045020597941E-4</v>
      </c>
      <c r="Q46" s="2">
        <f t="shared" si="3"/>
        <v>34199.002399999998</v>
      </c>
      <c r="R46" s="2"/>
      <c r="S46" s="38">
        <f t="shared" si="5"/>
        <v>7.6413295841274217E-8</v>
      </c>
      <c r="T46" s="3">
        <v>1</v>
      </c>
      <c r="U46" s="38">
        <f t="shared" si="8"/>
        <v>7.6413295841274217E-8</v>
      </c>
    </row>
    <row r="47" spans="1:21" x14ac:dyDescent="0.2">
      <c r="A47" t="s">
        <v>40</v>
      </c>
      <c r="B47" s="3" t="s">
        <v>39</v>
      </c>
      <c r="C47" s="10">
        <v>49217.6538</v>
      </c>
      <c r="D47" s="10"/>
      <c r="E47">
        <f t="shared" si="1"/>
        <v>3839.5022549717796</v>
      </c>
      <c r="F47">
        <f t="shared" si="6"/>
        <v>3839.5</v>
      </c>
      <c r="G47">
        <f t="shared" si="2"/>
        <v>6.8172000464983284E-4</v>
      </c>
      <c r="K47">
        <f t="shared" si="7"/>
        <v>6.8172000464983284E-4</v>
      </c>
      <c r="O47">
        <f t="shared" ca="1" si="9"/>
        <v>1.9406557585014157E-4</v>
      </c>
      <c r="P47" s="38">
        <f t="shared" si="4"/>
        <v>1.6481182554947075E-4</v>
      </c>
      <c r="Q47" s="2">
        <f t="shared" si="3"/>
        <v>34199.1538</v>
      </c>
      <c r="R47" s="2"/>
      <c r="S47" s="38">
        <f t="shared" si="5"/>
        <v>2.6719406562085204E-7</v>
      </c>
      <c r="T47" s="3">
        <v>1</v>
      </c>
      <c r="U47" s="38">
        <f t="shared" si="8"/>
        <v>2.6719406562085204E-7</v>
      </c>
    </row>
    <row r="48" spans="1:21" x14ac:dyDescent="0.2">
      <c r="A48" t="s">
        <v>40</v>
      </c>
      <c r="B48" s="3" t="s">
        <v>39</v>
      </c>
      <c r="C48" s="10">
        <v>49217.654300000002</v>
      </c>
      <c r="D48" s="10"/>
      <c r="E48">
        <f t="shared" si="1"/>
        <v>3839.5039088559129</v>
      </c>
      <c r="F48">
        <f t="shared" si="6"/>
        <v>3839.5</v>
      </c>
      <c r="G48">
        <f t="shared" si="2"/>
        <v>1.1817200065706857E-3</v>
      </c>
      <c r="K48">
        <f t="shared" si="7"/>
        <v>1.1817200065706857E-3</v>
      </c>
      <c r="O48">
        <f t="shared" ca="1" si="9"/>
        <v>1.9406557585014157E-4</v>
      </c>
      <c r="P48" s="38">
        <f t="shared" si="4"/>
        <v>1.6481182554947075E-4</v>
      </c>
      <c r="Q48" s="2">
        <f t="shared" si="3"/>
        <v>34199.154300000002</v>
      </c>
      <c r="R48" s="2"/>
      <c r="S48" s="38">
        <f t="shared" si="5"/>
        <v>1.034102248627876E-6</v>
      </c>
      <c r="T48" s="3">
        <v>1</v>
      </c>
      <c r="U48" s="38">
        <f t="shared" si="8"/>
        <v>1.034102248627876E-6</v>
      </c>
    </row>
    <row r="49" spans="1:21" x14ac:dyDescent="0.2">
      <c r="A49" t="s">
        <v>40</v>
      </c>
      <c r="B49" s="3" t="s">
        <v>39</v>
      </c>
      <c r="C49" s="10">
        <v>49218.561199999996</v>
      </c>
      <c r="D49" s="10"/>
      <c r="E49">
        <f t="shared" si="1"/>
        <v>3842.5037238854939</v>
      </c>
      <c r="F49">
        <f t="shared" si="6"/>
        <v>3842.5</v>
      </c>
      <c r="G49">
        <f t="shared" si="2"/>
        <v>1.1258000013185665E-3</v>
      </c>
      <c r="K49">
        <f t="shared" si="7"/>
        <v>1.1258000013185665E-3</v>
      </c>
      <c r="O49">
        <f t="shared" ca="1" si="9"/>
        <v>1.9417837667966219E-4</v>
      </c>
      <c r="P49" s="38">
        <f t="shared" si="4"/>
        <v>1.6602081116344892E-4</v>
      </c>
      <c r="Q49" s="2">
        <f t="shared" si="3"/>
        <v>34200.061199999996</v>
      </c>
      <c r="R49" s="2"/>
      <c r="S49" s="38">
        <f t="shared" si="5"/>
        <v>9.2117609385481332E-7</v>
      </c>
      <c r="T49" s="3">
        <v>1</v>
      </c>
      <c r="U49" s="38">
        <f t="shared" si="8"/>
        <v>9.2117609385481332E-7</v>
      </c>
    </row>
    <row r="50" spans="1:21" x14ac:dyDescent="0.2">
      <c r="A50" t="s">
        <v>40</v>
      </c>
      <c r="B50" s="3" t="s">
        <v>39</v>
      </c>
      <c r="C50" s="10">
        <v>49218.560400000002</v>
      </c>
      <c r="D50" s="10"/>
      <c r="E50">
        <f t="shared" si="1"/>
        <v>3842.5010776709096</v>
      </c>
      <c r="F50">
        <f t="shared" si="6"/>
        <v>3842.5</v>
      </c>
      <c r="G50">
        <f t="shared" si="2"/>
        <v>3.2580000697635114E-4</v>
      </c>
      <c r="K50">
        <f t="shared" si="7"/>
        <v>3.2580000697635114E-4</v>
      </c>
      <c r="O50">
        <f t="shared" ca="1" si="9"/>
        <v>1.9417837667966219E-4</v>
      </c>
      <c r="P50" s="38">
        <f t="shared" si="4"/>
        <v>1.6602081116344892E-4</v>
      </c>
      <c r="Q50" s="2">
        <f t="shared" si="3"/>
        <v>34200.060400000002</v>
      </c>
      <c r="R50" s="2"/>
      <c r="S50" s="38">
        <f t="shared" si="5"/>
        <v>2.5529391414617749E-8</v>
      </c>
      <c r="T50" s="3">
        <v>1</v>
      </c>
      <c r="U50" s="38">
        <f t="shared" si="8"/>
        <v>2.5529391414617749E-8</v>
      </c>
    </row>
    <row r="51" spans="1:21" ht="12" customHeight="1" x14ac:dyDescent="0.2">
      <c r="A51" t="s">
        <v>40</v>
      </c>
      <c r="B51" s="3" t="s">
        <v>38</v>
      </c>
      <c r="C51" s="10">
        <v>49219.618199999997</v>
      </c>
      <c r="D51" s="10"/>
      <c r="E51">
        <f t="shared" si="1"/>
        <v>3846.0000349300285</v>
      </c>
      <c r="F51">
        <f t="shared" si="6"/>
        <v>3846</v>
      </c>
      <c r="G51">
        <f t="shared" si="2"/>
        <v>1.0559997463133186E-5</v>
      </c>
      <c r="K51">
        <f t="shared" si="7"/>
        <v>1.0559997463133186E-5</v>
      </c>
      <c r="O51">
        <f t="shared" ca="1" si="9"/>
        <v>1.9430997764743627E-4</v>
      </c>
      <c r="P51" s="38">
        <f t="shared" si="4"/>
        <v>1.6743288374465809E-4</v>
      </c>
      <c r="Q51" s="2">
        <f t="shared" si="3"/>
        <v>34201.118199999997</v>
      </c>
      <c r="R51" s="2"/>
      <c r="S51" s="38">
        <f t="shared" si="5"/>
        <v>2.4609102450296246E-8</v>
      </c>
      <c r="T51" s="3">
        <v>1</v>
      </c>
      <c r="U51" s="38">
        <f t="shared" si="8"/>
        <v>2.4609102450296246E-8</v>
      </c>
    </row>
    <row r="52" spans="1:21" ht="12" customHeight="1" x14ac:dyDescent="0.2">
      <c r="A52" t="s">
        <v>40</v>
      </c>
      <c r="B52" s="3" t="s">
        <v>38</v>
      </c>
      <c r="C52" s="10">
        <v>49219.618399999999</v>
      </c>
      <c r="D52" s="10"/>
      <c r="E52">
        <f t="shared" si="1"/>
        <v>3846.0006964836866</v>
      </c>
      <c r="F52">
        <f t="shared" si="6"/>
        <v>3846</v>
      </c>
      <c r="G52">
        <f t="shared" si="2"/>
        <v>2.1055999968666583E-4</v>
      </c>
      <c r="K52">
        <f t="shared" si="7"/>
        <v>2.1055999968666583E-4</v>
      </c>
      <c r="O52">
        <f t="shared" ca="1" si="9"/>
        <v>1.9430997764743627E-4</v>
      </c>
      <c r="P52" s="38">
        <f t="shared" si="4"/>
        <v>1.6743288374465809E-4</v>
      </c>
      <c r="Q52" s="2">
        <f t="shared" si="3"/>
        <v>34201.118399999999</v>
      </c>
      <c r="R52" s="2"/>
      <c r="S52" s="38">
        <f t="shared" si="5"/>
        <v>1.8599481294753782E-9</v>
      </c>
      <c r="T52" s="3">
        <v>1</v>
      </c>
      <c r="U52" s="38">
        <f t="shared" si="8"/>
        <v>1.8599481294753782E-9</v>
      </c>
    </row>
    <row r="53" spans="1:21" ht="12" customHeight="1" x14ac:dyDescent="0.2">
      <c r="A53" s="82" t="s">
        <v>156</v>
      </c>
      <c r="B53" s="83" t="s">
        <v>38</v>
      </c>
      <c r="C53" s="84">
        <v>57172.71718</v>
      </c>
      <c r="D53" s="84">
        <v>1E-4</v>
      </c>
      <c r="E53">
        <f>+(C53-C$7)/C$8</f>
        <v>30153.008362302768</v>
      </c>
      <c r="F53">
        <f t="shared" si="6"/>
        <v>30153</v>
      </c>
      <c r="G53">
        <f>+C53-(C$7+F53*C$8)</f>
        <v>2.5280799964093603E-3</v>
      </c>
      <c r="K53">
        <f>+G53</f>
        <v>2.5280799964093603E-3</v>
      </c>
      <c r="O53">
        <f ca="1">+C$11+C$12*$F53</f>
        <v>1.1834604517138143E-3</v>
      </c>
      <c r="P53" s="38">
        <f>+D$11+D$12*F53+D$13*F53^2</f>
        <v>5.9136113650206469E-2</v>
      </c>
      <c r="Q53" s="2">
        <f>+C53-15018.5</f>
        <v>42154.21718</v>
      </c>
      <c r="R53" s="2"/>
      <c r="S53" s="38">
        <f>+(P53-G53)^2</f>
        <v>3.204469474149426E-3</v>
      </c>
      <c r="T53" s="3">
        <v>1</v>
      </c>
      <c r="U53" s="38">
        <f>T53*S53</f>
        <v>3.204469474149426E-3</v>
      </c>
    </row>
    <row r="54" spans="1:21" ht="12" customHeight="1" x14ac:dyDescent="0.2">
      <c r="A54" s="86" t="s">
        <v>157</v>
      </c>
      <c r="B54" s="87" t="s">
        <v>39</v>
      </c>
      <c r="C54" s="81">
        <v>59060.998339999998</v>
      </c>
      <c r="D54" s="81">
        <v>4.2000000000000002E-4</v>
      </c>
      <c r="E54">
        <f>+(C54-C$7)/C$8</f>
        <v>36399.004838074157</v>
      </c>
      <c r="F54">
        <f>ROUND(2*E54,0)/2</f>
        <v>36399</v>
      </c>
      <c r="G54">
        <f>+C54-(C$7+F54*C$8)</f>
        <v>1.4626400006818585E-3</v>
      </c>
      <c r="K54">
        <f>+G54</f>
        <v>1.4626400006818585E-3</v>
      </c>
      <c r="O54">
        <f ca="1">+C$11+C$12*$F54</f>
        <v>1.4183117787757594E-3</v>
      </c>
      <c r="P54" s="38">
        <f>+D$11+D$12*F54+D$13*F54^2</f>
        <v>8.7341691351677797E-2</v>
      </c>
      <c r="Q54" s="2">
        <f>+C54-15018.5</f>
        <v>44042.498339999998</v>
      </c>
      <c r="R54" s="2"/>
      <c r="S54" s="38">
        <f>+(P54-G54)^2</f>
        <v>7.3752114609469972E-3</v>
      </c>
      <c r="T54" s="3">
        <v>1</v>
      </c>
      <c r="U54" s="38">
        <f>T54*S54</f>
        <v>7.3752114609469972E-3</v>
      </c>
    </row>
    <row r="55" spans="1:21" ht="12" customHeight="1" x14ac:dyDescent="0.2">
      <c r="A55" s="88" t="s">
        <v>158</v>
      </c>
      <c r="B55" s="89" t="s">
        <v>39</v>
      </c>
      <c r="C55" s="90">
        <v>58701.994959999807</v>
      </c>
      <c r="D55" s="88">
        <v>3.6000000000000002E-4</v>
      </c>
      <c r="E55">
        <f t="shared" ref="E55:E67" si="10">+(C55-C$7)/C$8</f>
        <v>35211.504854612365</v>
      </c>
      <c r="F55">
        <f t="shared" ref="F55:F67" si="11">ROUND(2*E55,0)/2</f>
        <v>35211.5</v>
      </c>
      <c r="G55">
        <f t="shared" ref="G55:G67" si="12">+C55-(C$7+F55*C$8)</f>
        <v>1.4676398059236817E-3</v>
      </c>
      <c r="K55">
        <f t="shared" ref="K55:K67" si="13">+G55</f>
        <v>1.4676398059236817E-3</v>
      </c>
      <c r="O55">
        <f t="shared" ref="O55:O67" ca="1" si="14">+C$11+C$12*$F55</f>
        <v>1.3736614504238445E-3</v>
      </c>
      <c r="P55" s="38">
        <f t="shared" ref="P55:P67" si="15">+D$11+D$12*F55+D$13*F55^2</f>
        <v>8.1559539580812954E-2</v>
      </c>
      <c r="Q55" s="2">
        <f t="shared" ref="Q55:Q67" si="16">+C55-15018.5</f>
        <v>43683.494959999807</v>
      </c>
      <c r="R55" s="2"/>
      <c r="S55" s="38">
        <f t="shared" ref="S55:S67" si="17">+(P55-G55)^2</f>
        <v>6.4147124095509083E-3</v>
      </c>
      <c r="T55" s="3">
        <v>1</v>
      </c>
      <c r="U55" s="38">
        <f t="shared" ref="U55:U67" si="18">T55*S55</f>
        <v>6.4147124095509083E-3</v>
      </c>
    </row>
    <row r="56" spans="1:21" ht="12" customHeight="1" x14ac:dyDescent="0.2">
      <c r="A56" s="88" t="s">
        <v>158</v>
      </c>
      <c r="B56" s="89" t="s">
        <v>38</v>
      </c>
      <c r="C56" s="90">
        <v>58702.146410000045</v>
      </c>
      <c r="D56" s="88">
        <v>4.0999999999999999E-4</v>
      </c>
      <c r="E56">
        <f t="shared" si="10"/>
        <v>35212.005816115226</v>
      </c>
      <c r="F56">
        <f t="shared" si="11"/>
        <v>35212</v>
      </c>
      <c r="G56">
        <f t="shared" si="12"/>
        <v>1.7583200460649095E-3</v>
      </c>
      <c r="K56">
        <f t="shared" si="13"/>
        <v>1.7583200460649095E-3</v>
      </c>
      <c r="O56">
        <f t="shared" ca="1" si="14"/>
        <v>1.3736802505620979E-3</v>
      </c>
      <c r="P56" s="38">
        <f t="shared" si="15"/>
        <v>8.1561932707820459E-2</v>
      </c>
      <c r="Q56" s="2">
        <f t="shared" si="16"/>
        <v>43683.646410000045</v>
      </c>
      <c r="R56" s="2"/>
      <c r="S56" s="38">
        <f t="shared" si="17"/>
        <v>6.3686165938675104E-3</v>
      </c>
      <c r="T56" s="3">
        <v>1</v>
      </c>
      <c r="U56" s="38">
        <f t="shared" si="18"/>
        <v>6.3686165938675104E-3</v>
      </c>
    </row>
    <row r="57" spans="1:21" ht="12" customHeight="1" x14ac:dyDescent="0.2">
      <c r="A57" s="88" t="s">
        <v>158</v>
      </c>
      <c r="B57" s="89" t="s">
        <v>38</v>
      </c>
      <c r="C57" s="90">
        <v>58710.913660000078</v>
      </c>
      <c r="D57" s="88">
        <v>5.1000000000000004E-4</v>
      </c>
      <c r="E57">
        <f t="shared" si="10"/>
        <v>35241.005847340668</v>
      </c>
      <c r="F57">
        <f t="shared" si="11"/>
        <v>35241</v>
      </c>
      <c r="G57">
        <f t="shared" si="12"/>
        <v>1.7677600772003643E-3</v>
      </c>
      <c r="K57">
        <f t="shared" si="13"/>
        <v>1.7677600772003643E-3</v>
      </c>
      <c r="O57">
        <f t="shared" ca="1" si="14"/>
        <v>1.3747706585807975E-3</v>
      </c>
      <c r="P57" s="38">
        <f t="shared" si="15"/>
        <v>8.1700793841361904E-2</v>
      </c>
      <c r="Q57" s="2">
        <f t="shared" si="16"/>
        <v>43692.413660000078</v>
      </c>
      <c r="R57" s="2"/>
      <c r="S57" s="38">
        <f t="shared" si="17"/>
        <v>6.3892898867425885E-3</v>
      </c>
      <c r="T57" s="3">
        <v>1</v>
      </c>
      <c r="U57" s="38">
        <f t="shared" si="18"/>
        <v>6.3892898867425885E-3</v>
      </c>
    </row>
    <row r="58" spans="1:21" ht="12" customHeight="1" x14ac:dyDescent="0.2">
      <c r="A58" s="88" t="s">
        <v>158</v>
      </c>
      <c r="B58" s="89" t="s">
        <v>39</v>
      </c>
      <c r="C58" s="90">
        <v>58711.064549999777</v>
      </c>
      <c r="D58" s="88">
        <v>5.2999999999999998E-4</v>
      </c>
      <c r="E58">
        <f t="shared" si="10"/>
        <v>35241.504956491532</v>
      </c>
      <c r="F58">
        <f t="shared" si="11"/>
        <v>35241.5</v>
      </c>
      <c r="G58">
        <f t="shared" si="12"/>
        <v>1.4984397785156034E-3</v>
      </c>
      <c r="K58">
        <f t="shared" si="13"/>
        <v>1.4984397785156034E-3</v>
      </c>
      <c r="O58">
        <f t="shared" ca="1" si="14"/>
        <v>1.374789458719051E-3</v>
      </c>
      <c r="P58" s="38">
        <f t="shared" si="15"/>
        <v>8.1703189029304096E-2</v>
      </c>
      <c r="Q58" s="2">
        <f t="shared" si="16"/>
        <v>43692.564549999777</v>
      </c>
      <c r="R58" s="2"/>
      <c r="S58" s="38">
        <f t="shared" si="17"/>
        <v>6.4328018023818573E-3</v>
      </c>
      <c r="T58" s="3">
        <v>1</v>
      </c>
      <c r="U58" s="38">
        <f t="shared" si="18"/>
        <v>6.4328018023818573E-3</v>
      </c>
    </row>
    <row r="59" spans="1:21" ht="12" customHeight="1" x14ac:dyDescent="0.2">
      <c r="A59" s="88" t="s">
        <v>158</v>
      </c>
      <c r="B59" s="89" t="s">
        <v>38</v>
      </c>
      <c r="C59" s="90">
        <v>58713.936790000182</v>
      </c>
      <c r="D59" s="88">
        <v>7.5000000000000002E-4</v>
      </c>
      <c r="E59">
        <f t="shared" si="10"/>
        <v>35251.005660782881</v>
      </c>
      <c r="F59">
        <f t="shared" si="11"/>
        <v>35251</v>
      </c>
      <c r="G59">
        <f t="shared" si="12"/>
        <v>1.7113601788878441E-3</v>
      </c>
      <c r="K59">
        <f t="shared" si="13"/>
        <v>1.7113601788878441E-3</v>
      </c>
      <c r="O59">
        <f t="shared" ca="1" si="14"/>
        <v>1.3751466613458664E-3</v>
      </c>
      <c r="P59" s="38">
        <f t="shared" si="15"/>
        <v>8.1748704237114389E-2</v>
      </c>
      <c r="Q59" s="2">
        <f t="shared" si="16"/>
        <v>43695.436790000182</v>
      </c>
      <c r="R59" s="2"/>
      <c r="S59" s="38">
        <f t="shared" si="17"/>
        <v>6.405976443894932E-3</v>
      </c>
      <c r="T59" s="3">
        <v>1</v>
      </c>
      <c r="U59" s="38">
        <f t="shared" si="18"/>
        <v>6.405976443894932E-3</v>
      </c>
    </row>
    <row r="60" spans="1:21" ht="12" customHeight="1" x14ac:dyDescent="0.2">
      <c r="A60" s="88" t="s">
        <v>158</v>
      </c>
      <c r="B60" s="89" t="s">
        <v>38</v>
      </c>
      <c r="C60" s="90">
        <v>58713.936890000012</v>
      </c>
      <c r="D60" s="88">
        <v>7.6999999999999996E-4</v>
      </c>
      <c r="E60">
        <f t="shared" si="10"/>
        <v>35251.005991559148</v>
      </c>
      <c r="F60">
        <f t="shared" si="11"/>
        <v>35251</v>
      </c>
      <c r="G60">
        <f t="shared" si="12"/>
        <v>1.8113600090146065E-3</v>
      </c>
      <c r="K60">
        <f t="shared" si="13"/>
        <v>1.8113600090146065E-3</v>
      </c>
      <c r="O60">
        <f t="shared" ca="1" si="14"/>
        <v>1.3751466613458664E-3</v>
      </c>
      <c r="P60" s="38">
        <f t="shared" si="15"/>
        <v>8.1748704237114389E-2</v>
      </c>
      <c r="Q60" s="2">
        <f t="shared" si="16"/>
        <v>43695.436890000012</v>
      </c>
      <c r="R60" s="2"/>
      <c r="S60" s="38">
        <f t="shared" si="17"/>
        <v>6.3899790022417177E-3</v>
      </c>
      <c r="T60" s="3">
        <v>1</v>
      </c>
      <c r="U60" s="38">
        <f t="shared" si="18"/>
        <v>6.3899790022417177E-3</v>
      </c>
    </row>
    <row r="61" spans="1:21" ht="12" customHeight="1" x14ac:dyDescent="0.2">
      <c r="A61" s="88" t="s">
        <v>158</v>
      </c>
      <c r="B61" s="89" t="s">
        <v>38</v>
      </c>
      <c r="C61" s="90">
        <v>58713.937040000223</v>
      </c>
      <c r="D61" s="88">
        <v>8.5999999999999998E-4</v>
      </c>
      <c r="E61">
        <f t="shared" si="10"/>
        <v>35251.006487725084</v>
      </c>
      <c r="F61">
        <f t="shared" si="11"/>
        <v>35251</v>
      </c>
      <c r="G61">
        <f t="shared" si="12"/>
        <v>1.9613602198660374E-3</v>
      </c>
      <c r="K61">
        <f t="shared" si="13"/>
        <v>1.9613602198660374E-3</v>
      </c>
      <c r="O61">
        <f t="shared" ca="1" si="14"/>
        <v>1.3751466613458664E-3</v>
      </c>
      <c r="P61" s="38">
        <f t="shared" si="15"/>
        <v>8.1748704237114389E-2</v>
      </c>
      <c r="Q61" s="2">
        <f t="shared" si="16"/>
        <v>43695.437040000223</v>
      </c>
      <c r="R61" s="2"/>
      <c r="S61" s="38">
        <f t="shared" si="17"/>
        <v>6.3660202653267363E-3</v>
      </c>
      <c r="T61" s="3">
        <v>1</v>
      </c>
      <c r="U61" s="38">
        <f t="shared" si="18"/>
        <v>6.3660202653267363E-3</v>
      </c>
    </row>
    <row r="62" spans="1:21" ht="12" customHeight="1" x14ac:dyDescent="0.2">
      <c r="A62" s="88" t="s">
        <v>158</v>
      </c>
      <c r="B62" s="89" t="s">
        <v>39</v>
      </c>
      <c r="C62" s="90">
        <v>58714.087540000211</v>
      </c>
      <c r="D62" s="88">
        <v>7.5000000000000002E-4</v>
      </c>
      <c r="E62">
        <f t="shared" si="10"/>
        <v>35251.504306847281</v>
      </c>
      <c r="F62">
        <f t="shared" si="11"/>
        <v>35251.5</v>
      </c>
      <c r="G62">
        <f t="shared" si="12"/>
        <v>1.3020402111578733E-3</v>
      </c>
      <c r="K62">
        <f t="shared" si="13"/>
        <v>1.3020402111578733E-3</v>
      </c>
      <c r="O62">
        <f t="shared" ca="1" si="14"/>
        <v>1.3751654614841198E-3</v>
      </c>
      <c r="P62" s="38">
        <f t="shared" si="15"/>
        <v>8.1751100123678533E-2</v>
      </c>
      <c r="Q62" s="2">
        <f t="shared" si="16"/>
        <v>43695.587540000211</v>
      </c>
      <c r="R62" s="2"/>
      <c r="S62" s="38">
        <f t="shared" si="17"/>
        <v>6.4720512408083389E-3</v>
      </c>
      <c r="T62" s="3">
        <v>1</v>
      </c>
      <c r="U62" s="38">
        <f t="shared" si="18"/>
        <v>6.4720512408083389E-3</v>
      </c>
    </row>
    <row r="63" spans="1:21" ht="12" customHeight="1" x14ac:dyDescent="0.2">
      <c r="A63" s="88" t="s">
        <v>158</v>
      </c>
      <c r="B63" s="89" t="s">
        <v>39</v>
      </c>
      <c r="C63" s="90">
        <v>58714.087559999898</v>
      </c>
      <c r="D63" s="88">
        <v>8.1999999999999998E-4</v>
      </c>
      <c r="E63">
        <f t="shared" si="10"/>
        <v>35251.504373001611</v>
      </c>
      <c r="F63">
        <f t="shared" si="11"/>
        <v>35251.5</v>
      </c>
      <c r="G63">
        <f t="shared" si="12"/>
        <v>1.3220398977864534E-3</v>
      </c>
      <c r="K63">
        <f t="shared" si="13"/>
        <v>1.3220398977864534E-3</v>
      </c>
      <c r="O63">
        <f t="shared" ca="1" si="14"/>
        <v>1.3751654614841198E-3</v>
      </c>
      <c r="P63" s="38">
        <f t="shared" si="15"/>
        <v>8.1751100123678533E-2</v>
      </c>
      <c r="Q63" s="2">
        <f t="shared" si="16"/>
        <v>43695.587559999898</v>
      </c>
      <c r="R63" s="2"/>
      <c r="S63" s="38">
        <f t="shared" si="17"/>
        <v>6.4688337288201754E-3</v>
      </c>
      <c r="T63" s="3">
        <v>1</v>
      </c>
      <c r="U63" s="38">
        <f t="shared" si="18"/>
        <v>6.4688337288201754E-3</v>
      </c>
    </row>
    <row r="64" spans="1:21" ht="12" customHeight="1" x14ac:dyDescent="0.2">
      <c r="A64" s="88" t="s">
        <v>158</v>
      </c>
      <c r="B64" s="89" t="s">
        <v>39</v>
      </c>
      <c r="C64" s="90">
        <v>58714.087820000015</v>
      </c>
      <c r="D64" s="88">
        <v>7.2999999999999996E-4</v>
      </c>
      <c r="E64">
        <f t="shared" si="10"/>
        <v>35251.505233021744</v>
      </c>
      <c r="F64">
        <f t="shared" si="11"/>
        <v>35251.5</v>
      </c>
      <c r="G64">
        <f t="shared" si="12"/>
        <v>1.5820400149095803E-3</v>
      </c>
      <c r="K64">
        <f t="shared" si="13"/>
        <v>1.5820400149095803E-3</v>
      </c>
      <c r="O64">
        <f t="shared" ca="1" si="14"/>
        <v>1.3751654614841198E-3</v>
      </c>
      <c r="P64" s="38">
        <f t="shared" si="15"/>
        <v>8.1751100123678533E-2</v>
      </c>
      <c r="Q64" s="2">
        <f t="shared" si="16"/>
        <v>43695.587820000015</v>
      </c>
      <c r="R64" s="2"/>
      <c r="S64" s="38">
        <f t="shared" si="17"/>
        <v>6.4270781987234094E-3</v>
      </c>
      <c r="T64" s="3">
        <v>1</v>
      </c>
      <c r="U64" s="38">
        <f t="shared" si="18"/>
        <v>6.4270781987234094E-3</v>
      </c>
    </row>
    <row r="65" spans="1:21" ht="12" customHeight="1" x14ac:dyDescent="0.2">
      <c r="A65" s="88" t="s">
        <v>158</v>
      </c>
      <c r="B65" s="89" t="s">
        <v>38</v>
      </c>
      <c r="C65" s="90">
        <v>58716.960020000115</v>
      </c>
      <c r="D65" s="88">
        <v>4.2000000000000002E-4</v>
      </c>
      <c r="E65">
        <f t="shared" si="10"/>
        <v>35261.005805001361</v>
      </c>
      <c r="F65">
        <f t="shared" si="11"/>
        <v>35261</v>
      </c>
      <c r="G65">
        <f t="shared" si="12"/>
        <v>1.7549601179780439E-3</v>
      </c>
      <c r="K65">
        <f t="shared" si="13"/>
        <v>1.7549601179780439E-3</v>
      </c>
      <c r="O65">
        <f t="shared" ca="1" si="14"/>
        <v>1.3755226641109348E-3</v>
      </c>
      <c r="P65" s="38">
        <f t="shared" si="15"/>
        <v>8.179662860530558E-2</v>
      </c>
      <c r="Q65" s="2">
        <f t="shared" si="16"/>
        <v>43698.460020000115</v>
      </c>
      <c r="R65" s="2"/>
      <c r="S65" s="38">
        <f t="shared" si="17"/>
        <v>6.4066686942352421E-3</v>
      </c>
      <c r="T65" s="3">
        <v>1</v>
      </c>
      <c r="U65" s="38">
        <f t="shared" si="18"/>
        <v>6.4066686942352421E-3</v>
      </c>
    </row>
    <row r="66" spans="1:21" ht="12" customHeight="1" x14ac:dyDescent="0.2">
      <c r="A66" s="88" t="s">
        <v>158</v>
      </c>
      <c r="B66" s="89" t="s">
        <v>39</v>
      </c>
      <c r="C66" s="90">
        <v>58717.110780000221</v>
      </c>
      <c r="D66" s="88">
        <v>5.0000000000000001E-4</v>
      </c>
      <c r="E66">
        <f t="shared" si="10"/>
        <v>35261.50448414369</v>
      </c>
      <c r="F66">
        <f t="shared" si="11"/>
        <v>35261.5</v>
      </c>
      <c r="G66">
        <f t="shared" si="12"/>
        <v>1.3556402191170491E-3</v>
      </c>
      <c r="K66">
        <f t="shared" si="13"/>
        <v>1.3556402191170491E-3</v>
      </c>
      <c r="O66">
        <f t="shared" ca="1" si="14"/>
        <v>1.3755414642491882E-3</v>
      </c>
      <c r="P66" s="38">
        <f t="shared" si="15"/>
        <v>8.1799025190491648E-2</v>
      </c>
      <c r="Q66" s="2">
        <f t="shared" si="16"/>
        <v>43698.610780000221</v>
      </c>
      <c r="R66" s="2"/>
      <c r="S66" s="38">
        <f t="shared" si="17"/>
        <v>6.4711381856527765E-3</v>
      </c>
      <c r="T66" s="3">
        <v>1</v>
      </c>
      <c r="U66" s="38">
        <f t="shared" si="18"/>
        <v>6.4711381856527765E-3</v>
      </c>
    </row>
    <row r="67" spans="1:21" ht="12" customHeight="1" x14ac:dyDescent="0.2">
      <c r="A67" s="88" t="s">
        <v>159</v>
      </c>
      <c r="B67" s="89" t="s">
        <v>38</v>
      </c>
      <c r="C67" s="90">
        <v>59060.998339999933</v>
      </c>
      <c r="D67" s="88">
        <v>4.2000000000000002E-4</v>
      </c>
      <c r="E67">
        <f t="shared" si="10"/>
        <v>36399.004838073939</v>
      </c>
      <c r="F67">
        <f t="shared" si="11"/>
        <v>36399</v>
      </c>
      <c r="G67">
        <f t="shared" si="12"/>
        <v>1.46263993519824E-3</v>
      </c>
      <c r="K67">
        <f t="shared" si="13"/>
        <v>1.46263993519824E-3</v>
      </c>
      <c r="O67">
        <f t="shared" ca="1" si="14"/>
        <v>1.4183117787757594E-3</v>
      </c>
      <c r="P67" s="38">
        <f t="shared" si="15"/>
        <v>8.7341691351677797E-2</v>
      </c>
      <c r="Q67" s="2">
        <f t="shared" si="16"/>
        <v>44042.498339999933</v>
      </c>
      <c r="R67" s="2"/>
      <c r="S67" s="38">
        <f t="shared" si="17"/>
        <v>7.3752114721943396E-3</v>
      </c>
      <c r="T67" s="3">
        <v>1</v>
      </c>
      <c r="U67" s="38">
        <f t="shared" si="18"/>
        <v>7.3752114721943396E-3</v>
      </c>
    </row>
    <row r="68" spans="1:21" ht="12" customHeight="1" x14ac:dyDescent="0.25">
      <c r="A68" s="92" t="s">
        <v>161</v>
      </c>
      <c r="B68" s="93" t="s">
        <v>38</v>
      </c>
      <c r="C68" s="92">
        <v>60120.925640999805</v>
      </c>
      <c r="D68" s="92">
        <v>5.2700000000000002E-4</v>
      </c>
      <c r="E68">
        <f t="shared" ref="E68:E69" si="19">+(C68-C$7)/C$8</f>
        <v>39904.998715923721</v>
      </c>
      <c r="F68">
        <f t="shared" ref="F68:F69" si="20">ROUND(2*E68,0)/2</f>
        <v>39905</v>
      </c>
      <c r="G68">
        <f t="shared" ref="G68:G69" si="21">+C68-(C$7+F68*C$8)</f>
        <v>-3.8820019108243287E-4</v>
      </c>
      <c r="K68">
        <f t="shared" ref="K68:K69" si="22">+G68</f>
        <v>-3.8820019108243287E-4</v>
      </c>
      <c r="O68">
        <f t="shared" ref="O68:O69" ca="1" si="23">+C$11+C$12*$F68</f>
        <v>1.5501383482088653E-3</v>
      </c>
      <c r="P68" s="38">
        <f t="shared" ref="P68:P69" si="24">+D$11+D$12*F68+D$13*F68^2</f>
        <v>0.10556264907607013</v>
      </c>
      <c r="Q68" s="2">
        <f t="shared" ref="Q68:Q69" si="25">+C68-15018.5</f>
        <v>45102.425640999805</v>
      </c>
      <c r="R68" s="2"/>
      <c r="S68" s="38">
        <f t="shared" ref="S68:S69" si="26">+(P68-G68)^2</f>
        <v>1.1225582460430882E-2</v>
      </c>
      <c r="T68" s="3">
        <v>1</v>
      </c>
      <c r="U68" s="38">
        <f t="shared" ref="U68:U69" si="27">T68*S68</f>
        <v>1.1225582460430882E-2</v>
      </c>
    </row>
    <row r="69" spans="1:21" ht="12" customHeight="1" x14ac:dyDescent="0.25">
      <c r="A69" s="92" t="s">
        <v>161</v>
      </c>
      <c r="B69" s="93" t="s">
        <v>39</v>
      </c>
      <c r="C69" s="92">
        <v>60121.077388999984</v>
      </c>
      <c r="D69" s="92">
        <v>5.3399999999999997E-4</v>
      </c>
      <c r="E69">
        <f t="shared" si="19"/>
        <v>39905.500663141327</v>
      </c>
      <c r="F69">
        <f t="shared" si="20"/>
        <v>39905.5</v>
      </c>
      <c r="G69">
        <f t="shared" si="21"/>
        <v>2.004799825954251E-4</v>
      </c>
      <c r="K69">
        <f t="shared" si="22"/>
        <v>2.004799825954251E-4</v>
      </c>
      <c r="O69">
        <f t="shared" ca="1" si="23"/>
        <v>1.5501571483471188E-3</v>
      </c>
      <c r="P69" s="38">
        <f t="shared" si="24"/>
        <v>0.1055653701012826</v>
      </c>
      <c r="Q69" s="2">
        <f t="shared" si="25"/>
        <v>45102.577388999984</v>
      </c>
      <c r="R69" s="2"/>
      <c r="S69" s="38">
        <f t="shared" si="26"/>
        <v>1.1101760069723021E-2</v>
      </c>
      <c r="T69" s="3">
        <v>1</v>
      </c>
      <c r="U69" s="38">
        <f t="shared" si="27"/>
        <v>1.1101760069723021E-2</v>
      </c>
    </row>
    <row r="70" spans="1:21" x14ac:dyDescent="0.2">
      <c r="C70" s="10"/>
      <c r="D70" s="10"/>
    </row>
    <row r="71" spans="1:21" x14ac:dyDescent="0.2">
      <c r="C71" s="10"/>
      <c r="D71" s="10"/>
    </row>
    <row r="72" spans="1:21" x14ac:dyDescent="0.2">
      <c r="C72" s="10"/>
      <c r="D72" s="10"/>
    </row>
    <row r="73" spans="1:21" x14ac:dyDescent="0.2">
      <c r="C73" s="10"/>
      <c r="D73" s="10"/>
    </row>
    <row r="74" spans="1:21" x14ac:dyDescent="0.2">
      <c r="C74" s="10"/>
      <c r="D74" s="10"/>
    </row>
    <row r="75" spans="1:21" x14ac:dyDescent="0.2">
      <c r="C75" s="10"/>
      <c r="D75" s="10"/>
    </row>
    <row r="76" spans="1:21" x14ac:dyDescent="0.2">
      <c r="C76" s="10"/>
      <c r="D76" s="10"/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49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1" t="s">
        <v>64</v>
      </c>
      <c r="B1" s="12"/>
      <c r="C1" s="12"/>
      <c r="D1" s="18" t="s">
        <v>146</v>
      </c>
      <c r="E1" s="12"/>
      <c r="F1" s="12"/>
      <c r="G1" s="12"/>
      <c r="H1" s="12"/>
      <c r="I1" s="12"/>
      <c r="J1" s="12"/>
      <c r="K1" s="12"/>
      <c r="L1" s="12"/>
      <c r="M1" s="42" t="s">
        <v>65</v>
      </c>
      <c r="N1" s="12" t="s">
        <v>66</v>
      </c>
      <c r="O1" s="12">
        <f ca="1">H18*J18-I18*I18</f>
        <v>10.34814218441527</v>
      </c>
      <c r="P1" s="12" t="s">
        <v>138</v>
      </c>
      <c r="Q1" s="12"/>
      <c r="R1" s="12"/>
      <c r="S1" s="12"/>
      <c r="T1" s="12"/>
      <c r="U1" s="6" t="s">
        <v>120</v>
      </c>
      <c r="V1" s="43" t="s">
        <v>122</v>
      </c>
      <c r="W1" s="12"/>
      <c r="X1" s="12"/>
      <c r="Y1" s="12"/>
      <c r="Z1" s="12"/>
      <c r="AA1" s="12">
        <v>1</v>
      </c>
      <c r="AB1" s="12" t="s">
        <v>67</v>
      </c>
      <c r="AC1" s="12"/>
      <c r="AD1" s="12"/>
      <c r="AE1" s="12"/>
      <c r="AF1" s="12"/>
      <c r="AG1" s="12"/>
      <c r="AH1" s="12"/>
      <c r="AI1" s="12"/>
    </row>
    <row r="2" spans="1:3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2" t="s">
        <v>68</v>
      </c>
      <c r="N2" s="12" t="s">
        <v>69</v>
      </c>
      <c r="O2" s="12">
        <f ca="1">+F18*J18-H18*I18</f>
        <v>8.232977611347625</v>
      </c>
      <c r="P2" s="12" t="s">
        <v>139</v>
      </c>
      <c r="Q2" s="12"/>
      <c r="R2" s="12"/>
      <c r="S2" s="12"/>
      <c r="T2" s="12"/>
      <c r="U2" s="12">
        <v>-1.2</v>
      </c>
      <c r="V2" s="12">
        <f t="shared" ref="V2:V27" ca="1" si="0">+E$4+E$5*U2+E$6*U2^2</f>
        <v>1.1312597993176512E-2</v>
      </c>
      <c r="W2" s="12"/>
      <c r="X2" s="12"/>
      <c r="Y2" s="12"/>
      <c r="Z2" s="12"/>
      <c r="AA2" s="12">
        <v>2</v>
      </c>
      <c r="AB2" s="12" t="s">
        <v>61</v>
      </c>
      <c r="AC2" s="12"/>
      <c r="AD2" s="12"/>
      <c r="AE2" s="12"/>
      <c r="AF2" s="12"/>
      <c r="AG2" s="12"/>
      <c r="AH2" s="12"/>
      <c r="AI2" s="12"/>
    </row>
    <row r="3" spans="1:35" ht="13.5" thickBot="1" x14ac:dyDescent="0.25">
      <c r="A3" s="12" t="s">
        <v>70</v>
      </c>
      <c r="B3" s="12" t="s">
        <v>71</v>
      </c>
      <c r="C3" s="12"/>
      <c r="D3" s="12"/>
      <c r="E3" s="31" t="s">
        <v>72</v>
      </c>
      <c r="F3" s="31" t="s">
        <v>73</v>
      </c>
      <c r="G3" s="31" t="s">
        <v>74</v>
      </c>
      <c r="H3" s="31" t="s">
        <v>75</v>
      </c>
      <c r="I3" s="12"/>
      <c r="J3" s="12"/>
      <c r="K3" s="12"/>
      <c r="L3" s="12"/>
      <c r="M3" s="42" t="s">
        <v>76</v>
      </c>
      <c r="N3" s="12" t="s">
        <v>77</v>
      </c>
      <c r="O3" s="12">
        <f ca="1">+F18*I18-H18*H18</f>
        <v>-23.426935457694121</v>
      </c>
      <c r="P3" s="12" t="s">
        <v>140</v>
      </c>
      <c r="Q3" s="12"/>
      <c r="R3" s="12"/>
      <c r="S3" s="12"/>
      <c r="T3" s="12"/>
      <c r="U3" s="12">
        <v>-1.1000000000000001</v>
      </c>
      <c r="V3" s="12">
        <f t="shared" ca="1" si="0"/>
        <v>9.5720813784053466E-3</v>
      </c>
      <c r="W3" s="12"/>
      <c r="X3" s="12"/>
      <c r="Y3" s="12"/>
      <c r="Z3" s="12"/>
      <c r="AA3" s="12">
        <v>3</v>
      </c>
      <c r="AB3" s="12" t="s">
        <v>78</v>
      </c>
      <c r="AC3" s="12"/>
      <c r="AD3" s="12"/>
      <c r="AE3" s="12"/>
      <c r="AF3" s="12"/>
      <c r="AG3" s="12"/>
      <c r="AH3" s="12"/>
      <c r="AI3" s="12"/>
    </row>
    <row r="4" spans="1:35" x14ac:dyDescent="0.2">
      <c r="A4" s="12" t="s">
        <v>79</v>
      </c>
      <c r="B4" s="12" t="s">
        <v>80</v>
      </c>
      <c r="C4" s="12"/>
      <c r="D4" s="44" t="s">
        <v>81</v>
      </c>
      <c r="E4" s="45">
        <f ca="1">(G18*O1-K18*O2+L18*O3)/O7</f>
        <v>-3.5179184868731206E-4</v>
      </c>
      <c r="F4" s="46">
        <f ca="1">+E7/O7*O18</f>
        <v>1.7828479891148638E-4</v>
      </c>
      <c r="G4" s="47">
        <f>+B18</f>
        <v>1</v>
      </c>
      <c r="H4" s="48">
        <f ca="1">ABS(F4/E4)</f>
        <v>0.50679059101779722</v>
      </c>
      <c r="I4" s="12"/>
      <c r="J4" s="12"/>
      <c r="K4" s="12"/>
      <c r="L4" s="12"/>
      <c r="M4" s="42" t="s">
        <v>82</v>
      </c>
      <c r="N4" s="12" t="s">
        <v>83</v>
      </c>
      <c r="O4" s="12">
        <f ca="1">+C18*J18-H18*H18</f>
        <v>68.474934604111525</v>
      </c>
      <c r="P4" s="12" t="s">
        <v>141</v>
      </c>
      <c r="Q4" s="12"/>
      <c r="R4" s="12"/>
      <c r="S4" s="12"/>
      <c r="T4" s="12"/>
      <c r="U4" s="12">
        <v>-1</v>
      </c>
      <c r="V4" s="12">
        <f t="shared" ca="1" si="0"/>
        <v>7.9712891505340291E-3</v>
      </c>
      <c r="W4" s="12"/>
      <c r="X4" s="12"/>
      <c r="Y4" s="12"/>
      <c r="Z4" s="12"/>
      <c r="AA4" s="12">
        <v>4</v>
      </c>
      <c r="AB4" s="12" t="s">
        <v>84</v>
      </c>
      <c r="AC4" s="12"/>
      <c r="AD4" s="12"/>
      <c r="AE4" s="12"/>
      <c r="AF4" s="12"/>
      <c r="AG4" s="12"/>
      <c r="AH4" s="12"/>
      <c r="AI4" s="12"/>
    </row>
    <row r="5" spans="1:35" x14ac:dyDescent="0.2">
      <c r="A5" s="12" t="s">
        <v>85</v>
      </c>
      <c r="B5" s="49">
        <v>40323</v>
      </c>
      <c r="C5" s="12"/>
      <c r="D5" s="50" t="s">
        <v>86</v>
      </c>
      <c r="E5" s="51">
        <f ca="1">+(-G18*O2+K18*O4-L18*O5)/O7</f>
        <v>-1.3368616542287818E-3</v>
      </c>
      <c r="F5" s="52">
        <f ca="1">P18*E7/O7</f>
        <v>4.586157178349203E-4</v>
      </c>
      <c r="G5" s="53">
        <f>+B18/A18</f>
        <v>1E-4</v>
      </c>
      <c r="H5" s="48">
        <f ca="1">ABS(F5/E5)</f>
        <v>0.3430539849686165</v>
      </c>
      <c r="I5" s="12"/>
      <c r="J5" s="12"/>
      <c r="K5" s="12"/>
      <c r="L5" s="12"/>
      <c r="M5" s="42" t="s">
        <v>87</v>
      </c>
      <c r="N5" s="12" t="s">
        <v>88</v>
      </c>
      <c r="O5" s="12">
        <f ca="1">+C18*I18-F18*H18</f>
        <v>-61.924140949972127</v>
      </c>
      <c r="P5" s="12" t="s">
        <v>142</v>
      </c>
      <c r="Q5" s="12"/>
      <c r="R5" s="12"/>
      <c r="S5" s="12"/>
      <c r="T5" s="12"/>
      <c r="U5" s="12">
        <v>-0.9</v>
      </c>
      <c r="V5" s="12">
        <f t="shared" ca="1" si="0"/>
        <v>6.5102213095625657E-3</v>
      </c>
      <c r="W5" s="12"/>
      <c r="X5" s="12"/>
      <c r="Y5" s="12"/>
      <c r="Z5" s="12"/>
      <c r="AA5" s="12">
        <v>5</v>
      </c>
      <c r="AB5" s="12" t="s">
        <v>89</v>
      </c>
      <c r="AC5" s="12"/>
      <c r="AD5" s="12"/>
      <c r="AE5" s="12"/>
      <c r="AF5" s="12"/>
      <c r="AG5" s="12"/>
      <c r="AH5" s="12"/>
      <c r="AI5" s="12"/>
    </row>
    <row r="6" spans="1:35" ht="13.5" thickBot="1" x14ac:dyDescent="0.25">
      <c r="A6" s="12"/>
      <c r="B6" s="12"/>
      <c r="C6" s="12"/>
      <c r="D6" s="54" t="s">
        <v>90</v>
      </c>
      <c r="E6" s="55">
        <f ca="1">+(G18*O3-K18*O5+L18*O6)/O7</f>
        <v>6.9862193449925598E-3</v>
      </c>
      <c r="F6" s="56">
        <f ca="1">Q18*E7/O7</f>
        <v>6.9837991044488751E-4</v>
      </c>
      <c r="G6" s="57">
        <f>+B18/A18^2</f>
        <v>1E-8</v>
      </c>
      <c r="H6" s="48">
        <f ca="1">ABS(F6/E6)</f>
        <v>9.9965356934499636E-2</v>
      </c>
      <c r="I6" s="12"/>
      <c r="J6" s="12"/>
      <c r="K6" s="12"/>
      <c r="L6" s="12"/>
      <c r="M6" s="58" t="s">
        <v>91</v>
      </c>
      <c r="N6" s="59" t="s">
        <v>92</v>
      </c>
      <c r="O6" s="59">
        <f ca="1">+C18*H18-F18*F18</f>
        <v>158.78783679750003</v>
      </c>
      <c r="P6" s="12" t="s">
        <v>143</v>
      </c>
      <c r="Q6" s="12"/>
      <c r="R6" s="12"/>
      <c r="S6" s="12"/>
      <c r="T6" s="12"/>
      <c r="U6" s="12">
        <v>-0.80000000000000104</v>
      </c>
      <c r="V6" s="12">
        <f t="shared" ca="1" si="0"/>
        <v>5.1888778554909651E-3</v>
      </c>
      <c r="W6" s="12"/>
      <c r="X6" s="12"/>
      <c r="Y6" s="12"/>
      <c r="Z6" s="12"/>
      <c r="AA6" s="12">
        <v>6</v>
      </c>
      <c r="AB6" s="12" t="s">
        <v>93</v>
      </c>
      <c r="AC6" s="12"/>
      <c r="AD6" s="12"/>
      <c r="AE6" s="12"/>
      <c r="AF6" s="12"/>
      <c r="AG6" s="12"/>
      <c r="AH6" s="12"/>
      <c r="AI6" s="12"/>
    </row>
    <row r="7" spans="1:35" x14ac:dyDescent="0.2">
      <c r="A7" s="12"/>
      <c r="B7" s="12"/>
      <c r="C7" s="12"/>
      <c r="D7" s="18" t="s">
        <v>94</v>
      </c>
      <c r="E7" s="60">
        <f ca="1">SQRT(N18/(B15-3))</f>
        <v>8.2194871269299693E-4</v>
      </c>
      <c r="F7" s="12"/>
      <c r="G7" s="61">
        <f>+B22</f>
        <v>4.775879999215249E-3</v>
      </c>
      <c r="H7" s="12"/>
      <c r="I7" s="12"/>
      <c r="J7" s="12"/>
      <c r="K7" s="12"/>
      <c r="L7" s="12"/>
      <c r="M7" s="42" t="s">
        <v>95</v>
      </c>
      <c r="N7" s="12" t="s">
        <v>96</v>
      </c>
      <c r="O7" s="12">
        <f ca="1">+C18*O1-F18*O2+H18*O3</f>
        <v>219.94960963266035</v>
      </c>
      <c r="P7" s="12"/>
      <c r="Q7" s="12"/>
      <c r="R7" s="12"/>
      <c r="S7" s="12"/>
      <c r="T7" s="12"/>
      <c r="U7" s="12">
        <v>-0.70000000000000095</v>
      </c>
      <c r="V7" s="12">
        <f t="shared" ca="1" si="0"/>
        <v>4.0072587883192004E-3</v>
      </c>
      <c r="W7" s="12"/>
      <c r="X7" s="12"/>
      <c r="Y7" s="12"/>
      <c r="Z7" s="12"/>
      <c r="AA7" s="12">
        <v>7</v>
      </c>
      <c r="AB7" s="12" t="s">
        <v>97</v>
      </c>
      <c r="AC7" s="12"/>
      <c r="AD7" s="12"/>
      <c r="AE7" s="12"/>
      <c r="AF7" s="12"/>
      <c r="AG7" s="12"/>
      <c r="AH7" s="12"/>
      <c r="AI7" s="12"/>
    </row>
    <row r="8" spans="1:35" x14ac:dyDescent="0.2">
      <c r="A8" s="24">
        <v>21</v>
      </c>
      <c r="B8" s="12" t="s">
        <v>100</v>
      </c>
      <c r="C8" s="62">
        <v>21</v>
      </c>
      <c r="D8" s="18" t="s">
        <v>131</v>
      </c>
      <c r="E8" s="12"/>
      <c r="F8" s="63">
        <f ca="1">CORREL(INDIRECT(E12):INDIRECT(E13),INDIRECT(M12):INDIRECT(M13))</f>
        <v>0.94026648551491188</v>
      </c>
      <c r="G8" s="60"/>
      <c r="H8" s="12"/>
      <c r="I8" s="12"/>
      <c r="J8" s="12"/>
      <c r="K8" s="61"/>
      <c r="L8" s="12"/>
      <c r="M8" s="12"/>
      <c r="N8" s="12"/>
      <c r="O8" s="12"/>
      <c r="P8" s="12"/>
      <c r="Q8" s="12"/>
      <c r="R8" s="12"/>
      <c r="S8" s="12"/>
      <c r="T8" s="12"/>
      <c r="U8" s="12">
        <v>-0.60000000000000098</v>
      </c>
      <c r="V8" s="12">
        <f t="shared" ca="1" si="0"/>
        <v>2.9653641080472875E-3</v>
      </c>
      <c r="W8" s="12"/>
      <c r="X8" s="12"/>
      <c r="Y8" s="12"/>
      <c r="Z8" s="12"/>
      <c r="AA8" s="12">
        <v>8</v>
      </c>
      <c r="AB8" s="12" t="s">
        <v>98</v>
      </c>
      <c r="AC8" s="12"/>
      <c r="AD8" s="12"/>
      <c r="AE8" s="12"/>
      <c r="AF8" s="12"/>
      <c r="AG8" s="12"/>
      <c r="AH8" s="12"/>
      <c r="AI8" s="12"/>
    </row>
    <row r="9" spans="1:35" x14ac:dyDescent="0.2">
      <c r="A9" s="24">
        <f>20+COUNT(A21:A1444)</f>
        <v>52</v>
      </c>
      <c r="B9" s="12" t="s">
        <v>102</v>
      </c>
      <c r="C9" s="62">
        <f>A9</f>
        <v>52</v>
      </c>
      <c r="D9" s="12"/>
      <c r="E9" s="64">
        <f ca="1">E6*G6</f>
        <v>6.9862193449925595E-11</v>
      </c>
      <c r="F9" s="65">
        <f ca="1">H6</f>
        <v>9.9965356934499636E-2</v>
      </c>
      <c r="G9" s="66">
        <f ca="1">F8</f>
        <v>0.94026648551491188</v>
      </c>
      <c r="H9" s="12"/>
      <c r="I9" s="12"/>
      <c r="J9" s="12"/>
      <c r="K9" s="61"/>
      <c r="L9" s="12"/>
      <c r="M9" s="12"/>
      <c r="N9" s="12"/>
      <c r="O9" s="12"/>
      <c r="P9" s="12"/>
      <c r="Q9" s="12"/>
      <c r="R9" s="12"/>
      <c r="S9" s="12"/>
      <c r="T9" s="12"/>
      <c r="U9" s="12">
        <v>-0.500000000000001</v>
      </c>
      <c r="V9" s="12">
        <f t="shared" ca="1" si="0"/>
        <v>2.0631938146752271E-3</v>
      </c>
      <c r="W9" s="12"/>
      <c r="X9" s="12"/>
      <c r="Y9" s="12"/>
      <c r="Z9" s="12"/>
      <c r="AA9" s="12">
        <v>9</v>
      </c>
      <c r="AB9" s="12" t="s">
        <v>38</v>
      </c>
      <c r="AC9" s="12"/>
      <c r="AD9" s="12"/>
      <c r="AE9" s="12"/>
      <c r="AF9" s="12"/>
      <c r="AG9" s="12"/>
      <c r="AH9" s="12"/>
      <c r="AI9" s="12"/>
    </row>
    <row r="10" spans="1:35" x14ac:dyDescent="0.2">
      <c r="A10" s="80" t="s">
        <v>3</v>
      </c>
      <c r="B10" s="81">
        <f>+'Active 3'!C8</f>
        <v>0.30231864000000003</v>
      </c>
      <c r="C10" s="12"/>
      <c r="D10" s="12" t="s">
        <v>132</v>
      </c>
      <c r="E10" s="12">
        <f ca="1">2*E9*365.2422/B10</f>
        <v>1.6880613932687985E-7</v>
      </c>
      <c r="F10">
        <f ca="1">+F9*E10</f>
        <v>1.687476597054642E-8</v>
      </c>
      <c r="G10" s="12" t="s">
        <v>133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-0.40000000000000102</v>
      </c>
      <c r="V10" s="12">
        <f t="shared" ca="1" si="0"/>
        <v>1.3007479082030172E-3</v>
      </c>
      <c r="W10" s="12"/>
      <c r="X10" s="12"/>
      <c r="Y10" s="12"/>
      <c r="Z10" s="12"/>
      <c r="AA10" s="12">
        <v>10</v>
      </c>
      <c r="AB10" s="12" t="s">
        <v>99</v>
      </c>
      <c r="AC10" s="12"/>
      <c r="AD10" s="12"/>
      <c r="AE10" s="12"/>
      <c r="AF10" s="12"/>
      <c r="AG10" s="12"/>
      <c r="AH10" s="12"/>
      <c r="AI10" s="12"/>
    </row>
    <row r="11" spans="1:3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-0.30000000000000099</v>
      </c>
      <c r="V11" s="12">
        <f t="shared" ca="1" si="0"/>
        <v>6.7802638863065834E-4</v>
      </c>
      <c r="W11" s="12"/>
      <c r="X11" s="12"/>
      <c r="Y11" s="12"/>
      <c r="Z11" s="12"/>
      <c r="AA11" s="12">
        <v>11</v>
      </c>
      <c r="AB11" s="12" t="s">
        <v>63</v>
      </c>
      <c r="AC11" s="12"/>
      <c r="AD11" s="12"/>
      <c r="AE11" s="12"/>
      <c r="AF11" s="12"/>
      <c r="AG11" s="12"/>
      <c r="AH11" s="12"/>
      <c r="AI11" s="12"/>
    </row>
    <row r="12" spans="1:35" x14ac:dyDescent="0.2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-0.20000000000000101</v>
      </c>
      <c r="V12" s="12">
        <f t="shared" ca="1" si="0"/>
        <v>1.9502925595815088E-4</v>
      </c>
      <c r="W12" s="12"/>
      <c r="X12" s="12"/>
      <c r="Y12" s="12"/>
      <c r="Z12" s="12"/>
      <c r="AA12" s="12">
        <v>12</v>
      </c>
      <c r="AB12" s="12" t="s">
        <v>101</v>
      </c>
      <c r="AC12" s="12"/>
      <c r="AD12" s="12"/>
      <c r="AE12" s="12"/>
      <c r="AF12" s="12"/>
      <c r="AG12" s="12"/>
      <c r="AH12" s="12"/>
      <c r="AI12" s="12"/>
    </row>
    <row r="13" spans="1:35" x14ac:dyDescent="0.2">
      <c r="A13" s="12"/>
      <c r="B13" s="1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12"/>
      <c r="S13" s="12"/>
      <c r="T13" s="12"/>
      <c r="U13" s="12">
        <v>-9.9999999999999895E-2</v>
      </c>
      <c r="V13" s="12">
        <f t="shared" ca="1" si="0"/>
        <v>-1.4824348981450858E-4</v>
      </c>
      <c r="W13" s="12"/>
      <c r="X13" s="12"/>
      <c r="Y13" s="12"/>
      <c r="Z13" s="12"/>
      <c r="AA13" s="12">
        <v>13</v>
      </c>
      <c r="AB13" s="12" t="s">
        <v>103</v>
      </c>
      <c r="AC13" s="12"/>
      <c r="AD13" s="12"/>
      <c r="AE13" s="12"/>
      <c r="AF13" s="12"/>
      <c r="AG13" s="12"/>
      <c r="AH13" s="12"/>
      <c r="AI13" s="12"/>
    </row>
    <row r="14" spans="1:3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0</v>
      </c>
      <c r="V14" s="12">
        <f t="shared" ca="1" si="0"/>
        <v>-3.5179184868731206E-4</v>
      </c>
      <c r="W14" s="12"/>
      <c r="X14" s="12"/>
      <c r="Y14" s="12"/>
      <c r="Z14" s="12"/>
      <c r="AA14" s="12">
        <v>14</v>
      </c>
      <c r="AB14" s="12" t="s">
        <v>104</v>
      </c>
      <c r="AC14" s="12"/>
      <c r="AD14" s="12"/>
      <c r="AE14" s="12"/>
      <c r="AF14" s="12"/>
      <c r="AG14" s="12"/>
      <c r="AH14" s="12"/>
      <c r="AI14" s="12"/>
    </row>
    <row r="15" spans="1:35" x14ac:dyDescent="0.2">
      <c r="A15" s="18" t="s">
        <v>108</v>
      </c>
      <c r="B15" s="18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0.1</v>
      </c>
      <c r="V15" s="12">
        <f t="shared" ca="1" si="0"/>
        <v>-4.1561582066026461E-4</v>
      </c>
      <c r="W15" s="12"/>
      <c r="X15" s="12"/>
      <c r="Y15" s="12"/>
      <c r="Z15" s="12"/>
      <c r="AA15" s="12">
        <v>15</v>
      </c>
      <c r="AB15" s="12" t="s">
        <v>105</v>
      </c>
      <c r="AC15" s="12"/>
      <c r="AD15" s="12"/>
      <c r="AE15" s="12"/>
      <c r="AF15" s="12"/>
      <c r="AG15" s="12"/>
      <c r="AH15" s="12"/>
      <c r="AI15" s="12"/>
    </row>
    <row r="16" spans="1:35" x14ac:dyDescent="0.2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0.2</v>
      </c>
      <c r="V16" s="12">
        <f t="shared" ca="1" si="0"/>
        <v>-3.3971540573336605E-4</v>
      </c>
      <c r="W16" s="12"/>
      <c r="X16" s="12"/>
      <c r="Y16" s="12"/>
      <c r="Z16" s="12"/>
      <c r="AA16" s="12">
        <v>16</v>
      </c>
      <c r="AB16" s="12" t="s">
        <v>106</v>
      </c>
      <c r="AC16" s="12"/>
      <c r="AD16" s="12"/>
      <c r="AE16" s="12"/>
      <c r="AF16" s="12"/>
      <c r="AG16" s="12"/>
      <c r="AH16" s="12"/>
      <c r="AI16" s="12"/>
    </row>
    <row r="17" spans="1:35" x14ac:dyDescent="0.2">
      <c r="A17" s="18" t="s">
        <v>107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0.3</v>
      </c>
      <c r="V17" s="12">
        <f t="shared" ca="1" si="0"/>
        <v>-1.2409060390661622E-4</v>
      </c>
      <c r="W17" s="12"/>
      <c r="X17" s="12"/>
      <c r="Y17" s="12"/>
      <c r="Z17" s="12"/>
      <c r="AA17" s="12">
        <v>17</v>
      </c>
      <c r="AB17" s="12" t="s">
        <v>109</v>
      </c>
      <c r="AC17" s="12"/>
      <c r="AD17" s="12"/>
      <c r="AE17" s="12"/>
      <c r="AF17" s="12"/>
      <c r="AG17" s="12"/>
      <c r="AH17" s="12"/>
      <c r="AI17" s="12"/>
    </row>
    <row r="18" spans="1:35" x14ac:dyDescent="0.2">
      <c r="A18" s="67">
        <v>10000</v>
      </c>
      <c r="B18" s="67">
        <v>1</v>
      </c>
      <c r="C18" s="12">
        <f ca="1">SUM(INDIRECT(C12):INDIRECT(C13))</f>
        <v>32</v>
      </c>
      <c r="D18" s="68">
        <f ca="1">SUM(INDIRECT(D12):INDIRECT(D13))</f>
        <v>-0.65194999999999759</v>
      </c>
      <c r="E18" s="68">
        <f ca="1">SUM(INDIRECT(E12):INDIRECT(E13))</f>
        <v>2.4373480031499639E-2</v>
      </c>
      <c r="F18" s="18">
        <f ca="1">SUM(INDIRECT(F12):INDIRECT(F13))</f>
        <v>-0.65194999999999759</v>
      </c>
      <c r="G18" s="18">
        <f ca="1">SUM(INDIRECT(G12):INDIRECT(G13))</f>
        <v>2.4373480031499639E-2</v>
      </c>
      <c r="H18" s="18">
        <f ca="1">SUM(INDIRECT(H12):INDIRECT(H13))</f>
        <v>4.9754023625000006</v>
      </c>
      <c r="I18" s="18">
        <f ca="1">SUM(INDIRECT(I12):INDIRECT(I13))</f>
        <v>-2.0364954537563746</v>
      </c>
      <c r="J18" s="18">
        <f ca="1">SUM(INDIRECT(J12):INDIRECT(J13))</f>
        <v>2.9134238522775657</v>
      </c>
      <c r="K18" s="18">
        <f ca="1">SUM(INDIRECT(K12):INDIRECT(K13))</f>
        <v>-2.0649477872056024E-2</v>
      </c>
      <c r="L18" s="18">
        <f ca="1">SUM(INDIRECT(L12):INDIRECT(L13))</f>
        <v>2.1326024763015313E-2</v>
      </c>
      <c r="M18" s="12"/>
      <c r="N18" s="12">
        <f ca="1">SUM(INDIRECT(N12):INDIRECT(N13))</f>
        <v>1.9592390902632571E-5</v>
      </c>
      <c r="O18" s="12">
        <f ca="1">SQRT(SUM(INDIRECT(O12):INDIRECT(O13)))</f>
        <v>47.708173659084906</v>
      </c>
      <c r="P18" s="12">
        <f ca="1">SQRT(SUM(INDIRECT(P12):INDIRECT(P13)))</f>
        <v>122.72340907828575</v>
      </c>
      <c r="Q18" s="12">
        <f ca="1">SQRT(SUM(INDIRECT(Q12):INDIRECT(Q13)))</f>
        <v>186.88317933410892</v>
      </c>
      <c r="R18" s="12"/>
      <c r="S18" s="12"/>
      <c r="T18" s="12"/>
      <c r="U18" s="12">
        <v>0.4</v>
      </c>
      <c r="V18" s="12">
        <f t="shared" ca="1" si="0"/>
        <v>2.31258584819985E-4</v>
      </c>
      <c r="W18" s="12"/>
      <c r="X18" s="12"/>
      <c r="Y18" s="12"/>
      <c r="Z18" s="12"/>
      <c r="AA18" s="12">
        <v>18</v>
      </c>
      <c r="AB18" s="12" t="s">
        <v>110</v>
      </c>
      <c r="AC18" s="12"/>
      <c r="AD18" s="12"/>
      <c r="AE18" s="12"/>
      <c r="AF18" s="12"/>
      <c r="AG18" s="12"/>
      <c r="AH18" s="12"/>
      <c r="AI18" s="12"/>
    </row>
    <row r="19" spans="1:35" x14ac:dyDescent="0.2">
      <c r="A19" s="69" t="s">
        <v>111</v>
      </c>
      <c r="B19" s="12"/>
      <c r="C19" s="12"/>
      <c r="D19" s="12"/>
      <c r="E19" s="12"/>
      <c r="F19" s="70" t="s">
        <v>112</v>
      </c>
      <c r="G19" s="70" t="s">
        <v>113</v>
      </c>
      <c r="H19" s="70" t="s">
        <v>114</v>
      </c>
      <c r="I19" s="70" t="s">
        <v>115</v>
      </c>
      <c r="J19" s="70" t="s">
        <v>116</v>
      </c>
      <c r="K19" s="70" t="s">
        <v>117</v>
      </c>
      <c r="L19" s="70" t="s">
        <v>118</v>
      </c>
      <c r="M19" s="71"/>
      <c r="N19" s="71"/>
      <c r="O19" s="71"/>
      <c r="P19" s="71"/>
      <c r="Q19" s="71"/>
      <c r="R19" s="12"/>
      <c r="S19" s="12"/>
      <c r="T19" s="12"/>
      <c r="U19" s="12">
        <v>0.5</v>
      </c>
      <c r="V19" s="12">
        <f t="shared" ca="1" si="0"/>
        <v>7.2633216044643706E-4</v>
      </c>
      <c r="W19" s="12"/>
      <c r="X19" s="12"/>
      <c r="Y19" s="12"/>
      <c r="Z19" s="12"/>
      <c r="AA19" s="12">
        <v>19</v>
      </c>
      <c r="AB19" s="12" t="s">
        <v>119</v>
      </c>
      <c r="AC19" s="12"/>
      <c r="AD19" s="12"/>
      <c r="AE19" s="12"/>
      <c r="AF19" s="12"/>
      <c r="AG19" s="12"/>
      <c r="AH19" s="12"/>
      <c r="AI19" s="12"/>
    </row>
    <row r="20" spans="1:35" ht="15" thickBot="1" x14ac:dyDescent="0.25">
      <c r="A20" s="6" t="s">
        <v>120</v>
      </c>
      <c r="B20" s="6" t="s">
        <v>121</v>
      </c>
      <c r="C20" s="6" t="s">
        <v>134</v>
      </c>
      <c r="D20" s="6" t="s">
        <v>120</v>
      </c>
      <c r="E20" s="6" t="s">
        <v>121</v>
      </c>
      <c r="F20" s="6" t="s">
        <v>135</v>
      </c>
      <c r="G20" s="6" t="s">
        <v>136</v>
      </c>
      <c r="H20" s="6" t="s">
        <v>147</v>
      </c>
      <c r="I20" s="6" t="s">
        <v>148</v>
      </c>
      <c r="J20" s="6" t="s">
        <v>149</v>
      </c>
      <c r="K20" s="6" t="s">
        <v>137</v>
      </c>
      <c r="L20" s="6" t="s">
        <v>150</v>
      </c>
      <c r="M20" s="43" t="s">
        <v>122</v>
      </c>
      <c r="N20" s="6" t="s">
        <v>151</v>
      </c>
      <c r="O20" s="6" t="s">
        <v>123</v>
      </c>
      <c r="P20" s="6" t="s">
        <v>124</v>
      </c>
      <c r="Q20" s="6" t="s">
        <v>125</v>
      </c>
      <c r="R20" s="31" t="s">
        <v>126</v>
      </c>
      <c r="S20" s="12"/>
      <c r="T20" s="12"/>
      <c r="U20" s="12">
        <v>0.6</v>
      </c>
      <c r="V20" s="12">
        <f t="shared" ca="1" si="0"/>
        <v>1.3611301229727406E-3</v>
      </c>
      <c r="W20" s="12"/>
      <c r="X20" s="12"/>
      <c r="Y20" s="12"/>
      <c r="Z20" s="12"/>
      <c r="AA20" s="12">
        <v>20</v>
      </c>
      <c r="AB20" s="12" t="s">
        <v>127</v>
      </c>
      <c r="AC20" s="12"/>
      <c r="AD20" s="12"/>
      <c r="AE20" s="12"/>
      <c r="AF20" s="12"/>
      <c r="AG20" s="12"/>
      <c r="AH20" s="12"/>
      <c r="AI20" s="12"/>
    </row>
    <row r="21" spans="1:35" x14ac:dyDescent="0.2">
      <c r="A21" s="72">
        <v>-11968</v>
      </c>
      <c r="B21" s="72">
        <v>9.8835200042231008E-3</v>
      </c>
      <c r="C21" s="73">
        <v>1</v>
      </c>
      <c r="D21" s="74">
        <f>A21/A$18</f>
        <v>-1.1968000000000001</v>
      </c>
      <c r="E21" s="74">
        <f>B21/B$18</f>
        <v>9.8835200042231008E-3</v>
      </c>
      <c r="F21" s="24">
        <f>$C21*D21</f>
        <v>-1.1968000000000001</v>
      </c>
      <c r="G21" s="24">
        <f>$C21*E21</f>
        <v>9.8835200042231008E-3</v>
      </c>
      <c r="H21" s="24">
        <f>C21*D21*D21</f>
        <v>1.4323302400000002</v>
      </c>
      <c r="I21" s="24">
        <f>C21*D21*D21*D21</f>
        <v>-1.7142128312320004</v>
      </c>
      <c r="J21" s="24">
        <f>C21*D21*D21*D21*D21</f>
        <v>2.0515699164184582</v>
      </c>
      <c r="K21" s="24">
        <f>C21*E21*D21</f>
        <v>-1.1828596741054208E-2</v>
      </c>
      <c r="L21" s="24">
        <f>C21*E21*D21*D21</f>
        <v>1.4156464579693677E-2</v>
      </c>
      <c r="M21" s="24">
        <f t="shared" ref="M21:M84" ca="1" si="4">+E$4+E$5*D21+E$6*D21^2</f>
        <v>1.1254737410199531E-2</v>
      </c>
      <c r="N21" s="24">
        <f ca="1">C21*(M21-E21)^2</f>
        <v>1.880237174452731E-6</v>
      </c>
      <c r="O21" s="75">
        <f ca="1">(C21*O$1-O$2*F21+O$3*H21)^2</f>
        <v>178.32232650229216</v>
      </c>
      <c r="P21" s="24">
        <f ca="1">(-C21*O$2+O$4*F21-O$5*H21)^2</f>
        <v>2.2140240000234854</v>
      </c>
      <c r="Q21" s="24">
        <f ca="1">+(C21*O$3-F21*O$5+H21*O$6)^2</f>
        <v>16873.717217743575</v>
      </c>
      <c r="R21" s="12">
        <f t="shared" ref="R21:R84" ca="1" si="5">+E21-M21</f>
        <v>-1.3712174059764305E-3</v>
      </c>
      <c r="S21" s="12"/>
      <c r="T21" s="12"/>
      <c r="U21" s="12">
        <v>0.7</v>
      </c>
      <c r="V21" s="12">
        <f t="shared" ca="1" si="0"/>
        <v>2.1356524723988943E-3</v>
      </c>
      <c r="W21" s="12"/>
      <c r="X21" s="12"/>
      <c r="Y21" s="12"/>
      <c r="Z21" s="12"/>
      <c r="AA21" s="12">
        <v>21</v>
      </c>
      <c r="AB21" s="12" t="s">
        <v>128</v>
      </c>
      <c r="AC21" s="12"/>
      <c r="AD21" s="12"/>
      <c r="AE21" s="12"/>
      <c r="AF21" s="12"/>
      <c r="AG21" s="12"/>
      <c r="AH21" s="12"/>
      <c r="AI21" s="12"/>
    </row>
    <row r="22" spans="1:35" x14ac:dyDescent="0.2">
      <c r="A22" s="72">
        <v>-7179.5</v>
      </c>
      <c r="B22" s="72">
        <v>4.775879999215249E-3</v>
      </c>
      <c r="C22" s="72">
        <v>1</v>
      </c>
      <c r="D22" s="74">
        <f t="shared" ref="D22:E85" si="6">A22/A$18</f>
        <v>-0.71794999999999998</v>
      </c>
      <c r="E22" s="74">
        <f t="shared" si="6"/>
        <v>4.775879999215249E-3</v>
      </c>
      <c r="F22" s="24">
        <f t="shared" ref="F22:G85" si="7">$C22*D22</f>
        <v>-0.71794999999999998</v>
      </c>
      <c r="G22" s="24">
        <f t="shared" si="7"/>
        <v>4.775879999215249E-3</v>
      </c>
      <c r="H22" s="24">
        <f t="shared" ref="H22:H85" si="8">C22*D22*D22</f>
        <v>0.51545220250000001</v>
      </c>
      <c r="I22" s="24">
        <f t="shared" ref="I22:I85" si="9">C22*D22*D22*D22</f>
        <v>-0.37006890878487497</v>
      </c>
      <c r="J22" s="24">
        <f t="shared" ref="J22:J85" si="10">C22*D22*D22*D22*D22</f>
        <v>0.26569097306210099</v>
      </c>
      <c r="K22" s="24">
        <f t="shared" ref="K22:K85" si="11">C22*E22*D22</f>
        <v>-3.4288430454365881E-3</v>
      </c>
      <c r="L22" s="24">
        <f t="shared" ref="L22:L85" si="12">C22*E22*D22*D22</f>
        <v>2.4617378644711985E-3</v>
      </c>
      <c r="M22" s="24">
        <f t="shared" ca="1" si="4"/>
        <v>4.2090701244907646E-3</v>
      </c>
      <c r="N22" s="24">
        <f t="shared" ref="N22:N85" ca="1" si="13">C22*(M22-E22)^2</f>
        <v>3.2127343408518571E-7</v>
      </c>
      <c r="O22" s="75">
        <f t="shared" ref="O22:O85" ca="1" si="14">(C22*O$1-O$2*F22+O$3*H22)^2</f>
        <v>17.502031873778297</v>
      </c>
      <c r="P22" s="24">
        <f t="shared" ref="P22:P85" ca="1" si="15">(-C22*O$2+O$4*F22-O$5*H22)^2</f>
        <v>649.00731984256311</v>
      </c>
      <c r="Q22" s="24">
        <f t="shared" ref="Q22:Q85" ca="1" si="16">+(C22*O$3-F22*O$5+H22*O$6)^2</f>
        <v>194.94212841192942</v>
      </c>
      <c r="R22" s="12">
        <f t="shared" ca="1" si="5"/>
        <v>5.668098747244844E-4</v>
      </c>
      <c r="S22" s="12"/>
      <c r="T22" s="12"/>
      <c r="U22" s="12">
        <v>0.8</v>
      </c>
      <c r="V22" s="12">
        <f t="shared" ca="1" si="0"/>
        <v>3.0498992087249015E-3</v>
      </c>
      <c r="W22" s="12"/>
      <c r="X22" s="12"/>
      <c r="Y22" s="12"/>
      <c r="Z22" s="12"/>
      <c r="AA22" s="12">
        <v>22</v>
      </c>
      <c r="AB22" s="12" t="s">
        <v>62</v>
      </c>
      <c r="AC22" s="12"/>
      <c r="AD22" s="12"/>
      <c r="AE22" s="12"/>
      <c r="AF22" s="12"/>
      <c r="AG22" s="12"/>
      <c r="AH22" s="12"/>
      <c r="AI22" s="12"/>
    </row>
    <row r="23" spans="1:35" x14ac:dyDescent="0.2">
      <c r="A23" s="72">
        <v>-7179</v>
      </c>
      <c r="B23" s="72">
        <v>6.3165600076899864E-3</v>
      </c>
      <c r="C23" s="72">
        <v>1</v>
      </c>
      <c r="D23" s="74">
        <f t="shared" si="6"/>
        <v>-0.71789999999999998</v>
      </c>
      <c r="E23" s="74">
        <f t="shared" si="6"/>
        <v>6.3165600076899864E-3</v>
      </c>
      <c r="F23" s="24">
        <f t="shared" si="7"/>
        <v>-0.71789999999999998</v>
      </c>
      <c r="G23" s="24">
        <f t="shared" si="7"/>
        <v>6.3165600076899864E-3</v>
      </c>
      <c r="H23" s="24">
        <f t="shared" si="8"/>
        <v>0.51538041000000001</v>
      </c>
      <c r="I23" s="24">
        <f t="shared" si="9"/>
        <v>-0.36999159633899997</v>
      </c>
      <c r="J23" s="24">
        <f t="shared" si="10"/>
        <v>0.26561696701176807</v>
      </c>
      <c r="K23" s="24">
        <f t="shared" si="11"/>
        <v>-4.5346584295206408E-3</v>
      </c>
      <c r="L23" s="24">
        <f t="shared" si="12"/>
        <v>3.2554312865528678E-3</v>
      </c>
      <c r="M23" s="24">
        <f t="shared" ca="1" si="4"/>
        <v>4.2085017232557278E-3</v>
      </c>
      <c r="N23" s="24">
        <f t="shared" ca="1" si="13"/>
        <v>4.4439097305719093E-6</v>
      </c>
      <c r="O23" s="75">
        <f t="shared" ca="1" si="14"/>
        <v>17.512661605702302</v>
      </c>
      <c r="P23" s="24">
        <f t="shared" ca="1" si="15"/>
        <v>649.0593901113657</v>
      </c>
      <c r="Q23" s="24">
        <f t="shared" ca="1" si="16"/>
        <v>194.71032572215807</v>
      </c>
      <c r="R23" s="12">
        <f t="shared" ca="1" si="5"/>
        <v>2.1080582844342586E-3</v>
      </c>
      <c r="S23" s="12"/>
      <c r="T23" s="12"/>
      <c r="U23" s="12">
        <v>0.9</v>
      </c>
      <c r="V23" s="12">
        <f t="shared" ca="1" si="0"/>
        <v>4.1038703319507585E-3</v>
      </c>
      <c r="W23" s="12"/>
      <c r="X23" s="12"/>
      <c r="Y23" s="12"/>
      <c r="Z23" s="12"/>
      <c r="AA23" s="12">
        <v>23</v>
      </c>
      <c r="AB23" s="12" t="s">
        <v>129</v>
      </c>
      <c r="AC23" s="12"/>
      <c r="AD23" s="12"/>
      <c r="AE23" s="12"/>
      <c r="AF23" s="12"/>
      <c r="AG23" s="12"/>
      <c r="AH23" s="12"/>
      <c r="AI23" s="12"/>
    </row>
    <row r="24" spans="1:35" x14ac:dyDescent="0.2">
      <c r="A24" s="72">
        <v>-3705</v>
      </c>
      <c r="B24" s="72">
        <v>2.0612000007531606E-3</v>
      </c>
      <c r="C24" s="72">
        <v>1</v>
      </c>
      <c r="D24" s="74">
        <f t="shared" si="6"/>
        <v>-0.3705</v>
      </c>
      <c r="E24" s="74">
        <f t="shared" si="6"/>
        <v>2.0612000007531606E-3</v>
      </c>
      <c r="F24" s="24">
        <f t="shared" si="7"/>
        <v>-0.3705</v>
      </c>
      <c r="G24" s="24">
        <f t="shared" si="7"/>
        <v>2.0612000007531606E-3</v>
      </c>
      <c r="H24" s="24">
        <f t="shared" si="8"/>
        <v>0.13727025000000001</v>
      </c>
      <c r="I24" s="24">
        <f t="shared" si="9"/>
        <v>-5.0858627625000007E-2</v>
      </c>
      <c r="J24" s="24">
        <f t="shared" si="10"/>
        <v>1.8843121535062502E-2</v>
      </c>
      <c r="K24" s="24">
        <f t="shared" si="11"/>
        <v>-7.6367460027904597E-4</v>
      </c>
      <c r="L24" s="24">
        <f t="shared" si="12"/>
        <v>2.8294143940338655E-4</v>
      </c>
      <c r="M24" s="24">
        <f t="shared" ca="1" si="4"/>
        <v>1.1025154702464166E-3</v>
      </c>
      <c r="N24" s="24">
        <f t="shared" ca="1" si="13"/>
        <v>9.1907602903293623E-7</v>
      </c>
      <c r="O24" s="75">
        <f t="shared" ca="1" si="14"/>
        <v>103.68613908988898</v>
      </c>
      <c r="P24" s="24">
        <f t="shared" ca="1" si="15"/>
        <v>630.14045511381937</v>
      </c>
      <c r="Q24" s="24">
        <f t="shared" ca="1" si="16"/>
        <v>603.83152425942342</v>
      </c>
      <c r="R24" s="12">
        <f t="shared" ca="1" si="5"/>
        <v>9.5868453050674401E-4</v>
      </c>
      <c r="S24" s="12"/>
      <c r="T24" s="12"/>
      <c r="U24" s="12">
        <v>1</v>
      </c>
      <c r="V24" s="12">
        <f t="shared" ca="1" si="0"/>
        <v>5.2975658420764665E-3</v>
      </c>
      <c r="W24" s="12"/>
      <c r="X24" s="12"/>
      <c r="Y24" s="12"/>
      <c r="Z24" s="12"/>
      <c r="AA24" s="12">
        <v>24</v>
      </c>
      <c r="AB24" s="12" t="s">
        <v>120</v>
      </c>
      <c r="AC24" s="12"/>
      <c r="AD24" s="12"/>
      <c r="AE24" s="12"/>
      <c r="AF24" s="12"/>
      <c r="AG24" s="12"/>
      <c r="AH24" s="12"/>
      <c r="AI24" s="12"/>
    </row>
    <row r="25" spans="1:35" x14ac:dyDescent="0.2">
      <c r="A25" s="72">
        <v>-3705</v>
      </c>
      <c r="B25" s="72">
        <v>2.0612000007531606E-3</v>
      </c>
      <c r="C25" s="72">
        <v>1</v>
      </c>
      <c r="D25" s="74">
        <f t="shared" si="6"/>
        <v>-0.3705</v>
      </c>
      <c r="E25" s="74">
        <f t="shared" si="6"/>
        <v>2.0612000007531606E-3</v>
      </c>
      <c r="F25" s="24">
        <f t="shared" si="7"/>
        <v>-0.3705</v>
      </c>
      <c r="G25" s="24">
        <f t="shared" si="7"/>
        <v>2.0612000007531606E-3</v>
      </c>
      <c r="H25" s="24">
        <f t="shared" si="8"/>
        <v>0.13727025000000001</v>
      </c>
      <c r="I25" s="24">
        <f t="shared" si="9"/>
        <v>-5.0858627625000007E-2</v>
      </c>
      <c r="J25" s="24">
        <f t="shared" si="10"/>
        <v>1.8843121535062502E-2</v>
      </c>
      <c r="K25" s="24">
        <f t="shared" si="11"/>
        <v>-7.6367460027904597E-4</v>
      </c>
      <c r="L25" s="24">
        <f t="shared" si="12"/>
        <v>2.8294143940338655E-4</v>
      </c>
      <c r="M25" s="24">
        <f t="shared" ca="1" si="4"/>
        <v>1.1025154702464166E-3</v>
      </c>
      <c r="N25" s="24">
        <f t="shared" ca="1" si="13"/>
        <v>9.1907602903293623E-7</v>
      </c>
      <c r="O25" s="75">
        <f t="shared" ca="1" si="14"/>
        <v>103.68613908988898</v>
      </c>
      <c r="P25" s="24">
        <f t="shared" ca="1" si="15"/>
        <v>630.14045511381937</v>
      </c>
      <c r="Q25" s="24">
        <f t="shared" ca="1" si="16"/>
        <v>603.83152425942342</v>
      </c>
      <c r="R25" s="12">
        <f t="shared" ca="1" si="5"/>
        <v>9.5868453050674401E-4</v>
      </c>
      <c r="S25" s="12"/>
      <c r="T25" s="12"/>
      <c r="U25" s="12">
        <v>1.1000000000000001</v>
      </c>
      <c r="V25" s="12">
        <f t="shared" ca="1" si="0"/>
        <v>6.6309857391020268E-3</v>
      </c>
      <c r="W25" s="12"/>
      <c r="X25" s="12"/>
      <c r="Y25" s="12"/>
      <c r="Z25" s="12"/>
      <c r="AA25" s="12">
        <v>25</v>
      </c>
      <c r="AB25" s="12" t="s">
        <v>121</v>
      </c>
      <c r="AC25" s="12"/>
      <c r="AD25" s="12"/>
      <c r="AE25" s="12"/>
      <c r="AF25" s="12"/>
      <c r="AG25" s="12"/>
      <c r="AH25" s="12"/>
      <c r="AI25" s="12"/>
    </row>
    <row r="26" spans="1:35" x14ac:dyDescent="0.2">
      <c r="A26" s="72">
        <v>-3705</v>
      </c>
      <c r="B26" s="72">
        <v>2.2612000029766932E-3</v>
      </c>
      <c r="C26" s="72">
        <v>1</v>
      </c>
      <c r="D26" s="74">
        <f t="shared" si="6"/>
        <v>-0.3705</v>
      </c>
      <c r="E26" s="74">
        <f t="shared" si="6"/>
        <v>2.2612000029766932E-3</v>
      </c>
      <c r="F26" s="24">
        <f t="shared" si="7"/>
        <v>-0.3705</v>
      </c>
      <c r="G26" s="24">
        <f t="shared" si="7"/>
        <v>2.2612000029766932E-3</v>
      </c>
      <c r="H26" s="24">
        <f t="shared" si="8"/>
        <v>0.13727025000000001</v>
      </c>
      <c r="I26" s="24">
        <f t="shared" si="9"/>
        <v>-5.0858627625000007E-2</v>
      </c>
      <c r="J26" s="24">
        <f t="shared" si="10"/>
        <v>1.8843121535062502E-2</v>
      </c>
      <c r="K26" s="24">
        <f t="shared" si="11"/>
        <v>-8.3777460110286486E-4</v>
      </c>
      <c r="L26" s="24">
        <f t="shared" si="12"/>
        <v>3.1039548970861143E-4</v>
      </c>
      <c r="M26" s="24">
        <f t="shared" ca="1" si="4"/>
        <v>1.1025154702464166E-3</v>
      </c>
      <c r="N26" s="24">
        <f t="shared" ca="1" si="13"/>
        <v>1.3425498463883795E-6</v>
      </c>
      <c r="O26" s="75">
        <f t="shared" ca="1" si="14"/>
        <v>103.68613908988898</v>
      </c>
      <c r="P26" s="24">
        <f t="shared" ca="1" si="15"/>
        <v>630.14045511381937</v>
      </c>
      <c r="Q26" s="24">
        <f t="shared" ca="1" si="16"/>
        <v>603.83152425942342</v>
      </c>
      <c r="R26" s="12">
        <f t="shared" ca="1" si="5"/>
        <v>1.1586845327302767E-3</v>
      </c>
      <c r="S26" s="12"/>
      <c r="T26" s="12"/>
      <c r="U26" s="12">
        <v>1.2</v>
      </c>
      <c r="V26" s="12">
        <f t="shared" ca="1" si="0"/>
        <v>8.1041300230274369E-3</v>
      </c>
      <c r="W26" s="12"/>
      <c r="X26" s="12"/>
      <c r="Y26" s="12"/>
      <c r="Z26" s="12"/>
      <c r="AA26" s="12">
        <v>26</v>
      </c>
      <c r="AB26" s="12" t="s">
        <v>130</v>
      </c>
      <c r="AC26" s="12"/>
      <c r="AD26" s="12"/>
      <c r="AE26" s="12"/>
      <c r="AF26" s="12"/>
      <c r="AG26" s="12"/>
      <c r="AH26" s="12"/>
      <c r="AI26" s="12"/>
    </row>
    <row r="27" spans="1:35" x14ac:dyDescent="0.2">
      <c r="A27" s="72">
        <v>-2636.5</v>
      </c>
      <c r="B27" s="72">
        <v>1.9436000002315268E-4</v>
      </c>
      <c r="C27" s="72">
        <v>1</v>
      </c>
      <c r="D27" s="74">
        <f t="shared" si="6"/>
        <v>-0.26365</v>
      </c>
      <c r="E27" s="74">
        <f t="shared" si="6"/>
        <v>1.9436000002315268E-4</v>
      </c>
      <c r="F27" s="24">
        <f t="shared" si="7"/>
        <v>-0.26365</v>
      </c>
      <c r="G27" s="24">
        <f t="shared" si="7"/>
        <v>1.9436000002315268E-4</v>
      </c>
      <c r="H27" s="24">
        <f t="shared" si="8"/>
        <v>6.95113225E-2</v>
      </c>
      <c r="I27" s="24">
        <f t="shared" si="9"/>
        <v>-1.8326660177125E-2</v>
      </c>
      <c r="J27" s="24">
        <f t="shared" si="10"/>
        <v>4.8318239556990059E-3</v>
      </c>
      <c r="K27" s="24">
        <f t="shared" si="11"/>
        <v>-5.1243014006104203E-5</v>
      </c>
      <c r="L27" s="24">
        <f t="shared" si="12"/>
        <v>1.3510220642709372E-5</v>
      </c>
      <c r="M27" s="24">
        <f t="shared" ca="1" si="4"/>
        <v>4.8629307239562281E-4</v>
      </c>
      <c r="N27" s="24">
        <f t="shared" ca="1" si="13"/>
        <v>8.5224918744829877E-8</v>
      </c>
      <c r="O27" s="75">
        <f t="shared" ca="1" si="14"/>
        <v>118.59927587499183</v>
      </c>
      <c r="P27" s="24">
        <f t="shared" ca="1" si="15"/>
        <v>483.20679350941481</v>
      </c>
      <c r="Q27" s="24">
        <f t="shared" ca="1" si="16"/>
        <v>824.59043214864789</v>
      </c>
      <c r="R27" s="12">
        <f t="shared" ca="1" si="5"/>
        <v>-2.9193307237247013E-4</v>
      </c>
      <c r="S27" s="12"/>
      <c r="T27" s="12"/>
      <c r="U27" s="12">
        <v>1.3</v>
      </c>
      <c r="V27" s="12">
        <f t="shared" ca="1" si="0"/>
        <v>9.7169986938526985E-3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72">
        <v>-2636.5</v>
      </c>
      <c r="B28" s="72">
        <v>7.9435999941779301E-4</v>
      </c>
      <c r="C28" s="72">
        <v>1</v>
      </c>
      <c r="D28" s="74">
        <f t="shared" si="6"/>
        <v>-0.26365</v>
      </c>
      <c r="E28" s="74">
        <f t="shared" si="6"/>
        <v>7.9435999941779301E-4</v>
      </c>
      <c r="F28" s="24">
        <f t="shared" si="7"/>
        <v>-0.26365</v>
      </c>
      <c r="G28" s="24">
        <f t="shared" si="7"/>
        <v>7.9435999941779301E-4</v>
      </c>
      <c r="H28" s="24">
        <f t="shared" si="8"/>
        <v>6.95113225E-2</v>
      </c>
      <c r="I28" s="24">
        <f t="shared" si="9"/>
        <v>-1.8326660177125E-2</v>
      </c>
      <c r="J28" s="24">
        <f t="shared" si="10"/>
        <v>4.8318239556990059E-3</v>
      </c>
      <c r="K28" s="24">
        <f t="shared" si="11"/>
        <v>-2.0943301384650112E-4</v>
      </c>
      <c r="L28" s="24">
        <f t="shared" si="12"/>
        <v>5.5217014100630016E-5</v>
      </c>
      <c r="M28" s="24">
        <f t="shared" ca="1" si="4"/>
        <v>4.8629307239562281E-4</v>
      </c>
      <c r="N28" s="24">
        <f t="shared" ca="1" si="13"/>
        <v>9.4905231524883136E-8</v>
      </c>
      <c r="O28" s="75">
        <f t="shared" ca="1" si="14"/>
        <v>118.59927587499183</v>
      </c>
      <c r="P28" s="24">
        <f t="shared" ca="1" si="15"/>
        <v>483.20679350941481</v>
      </c>
      <c r="Q28" s="24">
        <f t="shared" ca="1" si="16"/>
        <v>824.59043214864789</v>
      </c>
      <c r="R28" s="12">
        <f t="shared" ca="1" si="5"/>
        <v>3.080669270221702E-4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72">
        <v>-2636.5</v>
      </c>
      <c r="B29" s="72">
        <v>8.9435999689158052E-4</v>
      </c>
      <c r="C29" s="72">
        <v>1</v>
      </c>
      <c r="D29" s="74">
        <f t="shared" si="6"/>
        <v>-0.26365</v>
      </c>
      <c r="E29" s="74">
        <f t="shared" si="6"/>
        <v>8.9435999689158052E-4</v>
      </c>
      <c r="F29" s="24">
        <f t="shared" si="7"/>
        <v>-0.26365</v>
      </c>
      <c r="G29" s="24">
        <f t="shared" si="7"/>
        <v>8.9435999689158052E-4</v>
      </c>
      <c r="H29" s="24">
        <f t="shared" si="8"/>
        <v>6.95113225E-2</v>
      </c>
      <c r="I29" s="24">
        <f t="shared" si="9"/>
        <v>-1.8326660177125E-2</v>
      </c>
      <c r="J29" s="24">
        <f t="shared" si="10"/>
        <v>4.8318239556990059E-3</v>
      </c>
      <c r="K29" s="24">
        <f t="shared" si="11"/>
        <v>-2.3579801318046519E-4</v>
      </c>
      <c r="L29" s="24">
        <f t="shared" si="12"/>
        <v>6.2168146175029646E-5</v>
      </c>
      <c r="M29" s="24">
        <f t="shared" ca="1" si="4"/>
        <v>4.8629307239562281E-4</v>
      </c>
      <c r="N29" s="24">
        <f t="shared" ca="1" si="13"/>
        <v>1.6651861486758966E-7</v>
      </c>
      <c r="O29" s="75">
        <f t="shared" ca="1" si="14"/>
        <v>118.59927587499183</v>
      </c>
      <c r="P29" s="24">
        <f t="shared" ca="1" si="15"/>
        <v>483.20679350941481</v>
      </c>
      <c r="Q29" s="24">
        <f t="shared" ca="1" si="16"/>
        <v>824.59043214864789</v>
      </c>
      <c r="R29" s="12">
        <f t="shared" ca="1" si="5"/>
        <v>4.0806692449595771E-4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72">
        <v>-2276.5</v>
      </c>
      <c r="B30" s="72">
        <v>-9.1604000044753775E-4</v>
      </c>
      <c r="C30" s="72">
        <v>1</v>
      </c>
      <c r="D30" s="74">
        <f t="shared" si="6"/>
        <v>-0.22764999999999999</v>
      </c>
      <c r="E30" s="74">
        <f t="shared" si="6"/>
        <v>-9.1604000044753775E-4</v>
      </c>
      <c r="F30" s="24">
        <f t="shared" si="7"/>
        <v>-0.22764999999999999</v>
      </c>
      <c r="G30" s="24">
        <f t="shared" si="7"/>
        <v>-9.1604000044753775E-4</v>
      </c>
      <c r="H30" s="24">
        <f t="shared" si="8"/>
        <v>5.1824522499999998E-2</v>
      </c>
      <c r="I30" s="24">
        <f t="shared" si="9"/>
        <v>-1.1797852547124999E-2</v>
      </c>
      <c r="J30" s="24">
        <f t="shared" si="10"/>
        <v>2.6857811323530061E-3</v>
      </c>
      <c r="K30" s="24">
        <f t="shared" si="11"/>
        <v>2.0853650610188197E-4</v>
      </c>
      <c r="L30" s="24">
        <f t="shared" si="12"/>
        <v>-4.7473335614093426E-5</v>
      </c>
      <c r="M30" s="24">
        <f t="shared" ca="1" si="4"/>
        <v>3.1460218853237231E-4</v>
      </c>
      <c r="N30" s="24">
        <f t="shared" ca="1" si="13"/>
        <v>1.5144801972972644E-6</v>
      </c>
      <c r="O30" s="75">
        <f t="shared" ca="1" si="14"/>
        <v>121.18244418659826</v>
      </c>
      <c r="P30" s="24">
        <f t="shared" ca="1" si="15"/>
        <v>424.85897303642201</v>
      </c>
      <c r="Q30" s="24">
        <f t="shared" ca="1" si="16"/>
        <v>858.18895858896417</v>
      </c>
      <c r="R30" s="12">
        <f t="shared" ca="1" si="5"/>
        <v>-1.23064218897991E-3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72">
        <v>-2276.5</v>
      </c>
      <c r="B31" s="72">
        <v>-8.1604000297375023E-4</v>
      </c>
      <c r="C31" s="72">
        <v>1</v>
      </c>
      <c r="D31" s="74">
        <f t="shared" si="6"/>
        <v>-0.22764999999999999</v>
      </c>
      <c r="E31" s="74">
        <f t="shared" si="6"/>
        <v>-8.1604000297375023E-4</v>
      </c>
      <c r="F31" s="24">
        <f t="shared" si="7"/>
        <v>-0.22764999999999999</v>
      </c>
      <c r="G31" s="24">
        <f t="shared" si="7"/>
        <v>-8.1604000297375023E-4</v>
      </c>
      <c r="H31" s="24">
        <f t="shared" si="8"/>
        <v>5.1824522499999998E-2</v>
      </c>
      <c r="I31" s="24">
        <f t="shared" si="9"/>
        <v>-1.1797852547124999E-2</v>
      </c>
      <c r="J31" s="24">
        <f t="shared" si="10"/>
        <v>2.6857811323530061E-3</v>
      </c>
      <c r="K31" s="24">
        <f t="shared" si="11"/>
        <v>1.8577150667697424E-4</v>
      </c>
      <c r="L31" s="24">
        <f t="shared" si="12"/>
        <v>-4.2290883495013182E-5</v>
      </c>
      <c r="M31" s="24">
        <f t="shared" ca="1" si="4"/>
        <v>3.1460218853237231E-4</v>
      </c>
      <c r="N31" s="24">
        <f t="shared" ca="1" si="13"/>
        <v>1.2783517652137671E-6</v>
      </c>
      <c r="O31" s="75">
        <f t="shared" ca="1" si="14"/>
        <v>121.18244418659826</v>
      </c>
      <c r="P31" s="24">
        <f t="shared" ca="1" si="15"/>
        <v>424.85897303642201</v>
      </c>
      <c r="Q31" s="24">
        <f t="shared" ca="1" si="16"/>
        <v>858.18895858896417</v>
      </c>
      <c r="R31" s="12">
        <f t="shared" ca="1" si="5"/>
        <v>-1.1306421915061224E-3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72">
        <v>-2276.5</v>
      </c>
      <c r="B32" s="72">
        <v>-6.1604000075021759E-4</v>
      </c>
      <c r="C32" s="72">
        <v>1</v>
      </c>
      <c r="D32" s="74">
        <f t="shared" si="6"/>
        <v>-0.22764999999999999</v>
      </c>
      <c r="E32" s="74">
        <f t="shared" si="6"/>
        <v>-6.1604000075021759E-4</v>
      </c>
      <c r="F32" s="24">
        <f t="shared" si="7"/>
        <v>-0.22764999999999999</v>
      </c>
      <c r="G32" s="24">
        <f t="shared" si="7"/>
        <v>-6.1604000075021759E-4</v>
      </c>
      <c r="H32" s="24">
        <f t="shared" si="8"/>
        <v>5.1824522499999998E-2</v>
      </c>
      <c r="I32" s="24">
        <f t="shared" si="9"/>
        <v>-1.1797852547124999E-2</v>
      </c>
      <c r="J32" s="24">
        <f t="shared" si="10"/>
        <v>2.6857811323530061E-3</v>
      </c>
      <c r="K32" s="24">
        <f t="shared" si="11"/>
        <v>1.4024150617078702E-4</v>
      </c>
      <c r="L32" s="24">
        <f t="shared" si="12"/>
        <v>-3.1925978879779667E-5</v>
      </c>
      <c r="M32" s="24">
        <f t="shared" ca="1" si="4"/>
        <v>3.1460218853237231E-4</v>
      </c>
      <c r="N32" s="24">
        <f t="shared" ca="1" si="13"/>
        <v>8.6609488447269185E-7</v>
      </c>
      <c r="O32" s="75">
        <f t="shared" ca="1" si="14"/>
        <v>121.18244418659826</v>
      </c>
      <c r="P32" s="24">
        <f t="shared" ca="1" si="15"/>
        <v>424.85897303642201</v>
      </c>
      <c r="Q32" s="24">
        <f t="shared" ca="1" si="16"/>
        <v>858.18895858896417</v>
      </c>
      <c r="R32" s="12">
        <f t="shared" ca="1" si="5"/>
        <v>-9.306421892825899E-4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72">
        <v>-0.5</v>
      </c>
      <c r="B33" s="72">
        <v>-1.4406800037249923E-3</v>
      </c>
      <c r="C33" s="72">
        <v>1</v>
      </c>
      <c r="D33" s="74">
        <f t="shared" si="6"/>
        <v>-5.0000000000000002E-5</v>
      </c>
      <c r="E33" s="74">
        <f t="shared" si="6"/>
        <v>-1.4406800037249923E-3</v>
      </c>
      <c r="F33" s="24">
        <f t="shared" si="7"/>
        <v>-5.0000000000000002E-5</v>
      </c>
      <c r="G33" s="24">
        <f t="shared" si="7"/>
        <v>-1.4406800037249923E-3</v>
      </c>
      <c r="H33" s="24">
        <f t="shared" si="8"/>
        <v>2.5000000000000001E-9</v>
      </c>
      <c r="I33" s="24">
        <f t="shared" si="9"/>
        <v>-1.25E-13</v>
      </c>
      <c r="J33" s="24">
        <f t="shared" si="10"/>
        <v>6.2499999999999999E-18</v>
      </c>
      <c r="K33" s="24">
        <f t="shared" si="11"/>
        <v>7.2034000186249623E-8</v>
      </c>
      <c r="L33" s="24">
        <f t="shared" si="12"/>
        <v>-3.6017000093124812E-12</v>
      </c>
      <c r="M33" s="24">
        <f t="shared" ca="1" si="4"/>
        <v>-3.5172498813905223E-4</v>
      </c>
      <c r="N33" s="24">
        <f t="shared" ca="1" si="13"/>
        <v>1.1858230259697749E-6</v>
      </c>
      <c r="O33" s="75">
        <f t="shared" ca="1" si="14"/>
        <v>107.09256522844743</v>
      </c>
      <c r="P33" s="24">
        <f t="shared" ca="1" si="15"/>
        <v>67.838304781185968</v>
      </c>
      <c r="Q33" s="24">
        <f t="shared" ca="1" si="16"/>
        <v>548.96636520877485</v>
      </c>
      <c r="R33" s="12">
        <f t="shared" ca="1" si="5"/>
        <v>-1.08895501558594E-3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72">
        <v>-0.5</v>
      </c>
      <c r="B34" s="72">
        <v>-1.4406800037249923E-3</v>
      </c>
      <c r="C34" s="72">
        <v>1</v>
      </c>
      <c r="D34" s="74">
        <f t="shared" si="6"/>
        <v>-5.0000000000000002E-5</v>
      </c>
      <c r="E34" s="74">
        <f t="shared" si="6"/>
        <v>-1.4406800037249923E-3</v>
      </c>
      <c r="F34" s="24">
        <f t="shared" si="7"/>
        <v>-5.0000000000000002E-5</v>
      </c>
      <c r="G34" s="24">
        <f t="shared" si="7"/>
        <v>-1.4406800037249923E-3</v>
      </c>
      <c r="H34" s="24">
        <f t="shared" si="8"/>
        <v>2.5000000000000001E-9</v>
      </c>
      <c r="I34" s="24">
        <f t="shared" si="9"/>
        <v>-1.25E-13</v>
      </c>
      <c r="J34" s="24">
        <f t="shared" si="10"/>
        <v>6.2499999999999999E-18</v>
      </c>
      <c r="K34" s="24">
        <f t="shared" si="11"/>
        <v>7.2034000186249623E-8</v>
      </c>
      <c r="L34" s="24">
        <f t="shared" si="12"/>
        <v>-3.6017000093124812E-12</v>
      </c>
      <c r="M34" s="24">
        <f t="shared" ca="1" si="4"/>
        <v>-3.5172498813905223E-4</v>
      </c>
      <c r="N34" s="24">
        <f t="shared" ca="1" si="13"/>
        <v>1.1858230259697749E-6</v>
      </c>
      <c r="O34" s="75">
        <f t="shared" ca="1" si="14"/>
        <v>107.09256522844743</v>
      </c>
      <c r="P34" s="24">
        <f t="shared" ca="1" si="15"/>
        <v>67.838304781185968</v>
      </c>
      <c r="Q34" s="24">
        <f t="shared" ca="1" si="16"/>
        <v>548.96636520877485</v>
      </c>
      <c r="R34" s="12">
        <f t="shared" ca="1" si="5"/>
        <v>-1.08895501558594E-3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72">
        <v>0</v>
      </c>
      <c r="B35" s="72">
        <v>-3.9999999717110768E-4</v>
      </c>
      <c r="C35" s="72">
        <v>1</v>
      </c>
      <c r="D35" s="74">
        <f t="shared" si="6"/>
        <v>0</v>
      </c>
      <c r="E35" s="74">
        <f t="shared" si="6"/>
        <v>-3.9999999717110768E-4</v>
      </c>
      <c r="F35" s="24">
        <f t="shared" si="7"/>
        <v>0</v>
      </c>
      <c r="G35" s="24">
        <f t="shared" si="7"/>
        <v>-3.9999999717110768E-4</v>
      </c>
      <c r="H35" s="24">
        <f t="shared" si="8"/>
        <v>0</v>
      </c>
      <c r="I35" s="24">
        <f t="shared" si="9"/>
        <v>0</v>
      </c>
      <c r="J35" s="24">
        <f t="shared" si="10"/>
        <v>0</v>
      </c>
      <c r="K35" s="24">
        <f t="shared" si="11"/>
        <v>0</v>
      </c>
      <c r="L35" s="24">
        <f t="shared" si="12"/>
        <v>0</v>
      </c>
      <c r="M35" s="24">
        <f t="shared" ca="1" si="4"/>
        <v>-3.5179184868731206E-4</v>
      </c>
      <c r="N35" s="24">
        <f t="shared" ca="1" si="13"/>
        <v>2.3240255802356861E-9</v>
      </c>
      <c r="O35" s="75">
        <f t="shared" ca="1" si="14"/>
        <v>107.08404666887483</v>
      </c>
      <c r="P35" s="24">
        <f t="shared" ca="1" si="15"/>
        <v>67.781920348951246</v>
      </c>
      <c r="Q35" s="24">
        <f t="shared" ca="1" si="16"/>
        <v>548.82130493896602</v>
      </c>
      <c r="R35" s="12">
        <f t="shared" ca="1" si="5"/>
        <v>-4.8208148483795622E-5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72">
        <v>0</v>
      </c>
      <c r="B36" s="72">
        <v>-4.999999946448952E-4</v>
      </c>
      <c r="C36" s="72">
        <v>1</v>
      </c>
      <c r="D36" s="74">
        <f t="shared" si="6"/>
        <v>0</v>
      </c>
      <c r="E36" s="74">
        <f t="shared" si="6"/>
        <v>-4.999999946448952E-4</v>
      </c>
      <c r="F36" s="24">
        <f t="shared" si="7"/>
        <v>0</v>
      </c>
      <c r="G36" s="24">
        <f t="shared" si="7"/>
        <v>-4.999999946448952E-4</v>
      </c>
      <c r="H36" s="24">
        <f t="shared" si="8"/>
        <v>0</v>
      </c>
      <c r="I36" s="24">
        <f t="shared" si="9"/>
        <v>0</v>
      </c>
      <c r="J36" s="24">
        <f t="shared" si="10"/>
        <v>0</v>
      </c>
      <c r="K36" s="24">
        <f t="shared" si="11"/>
        <v>0</v>
      </c>
      <c r="L36" s="24">
        <f t="shared" si="12"/>
        <v>0</v>
      </c>
      <c r="M36" s="24">
        <f t="shared" ca="1" si="4"/>
        <v>-3.5179184868731206E-4</v>
      </c>
      <c r="N36" s="24">
        <f t="shared" ca="1" si="13"/>
        <v>2.1965654528184267E-8</v>
      </c>
      <c r="O36" s="75">
        <f t="shared" ca="1" si="14"/>
        <v>107.08404666887483</v>
      </c>
      <c r="P36" s="24">
        <f t="shared" ca="1" si="15"/>
        <v>67.781920348951246</v>
      </c>
      <c r="Q36" s="24">
        <f t="shared" ca="1" si="16"/>
        <v>548.82130493896602</v>
      </c>
      <c r="R36" s="12">
        <f t="shared" ca="1" si="5"/>
        <v>-1.4820814595758314E-4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72">
        <v>3</v>
      </c>
      <c r="B37" s="72">
        <v>-7.55920002120547E-4</v>
      </c>
      <c r="C37" s="72">
        <v>1</v>
      </c>
      <c r="D37" s="74">
        <f t="shared" si="6"/>
        <v>2.9999999999999997E-4</v>
      </c>
      <c r="E37" s="74">
        <f t="shared" si="6"/>
        <v>-7.55920002120547E-4</v>
      </c>
      <c r="F37" s="24">
        <f t="shared" si="7"/>
        <v>2.9999999999999997E-4</v>
      </c>
      <c r="G37" s="24">
        <f t="shared" si="7"/>
        <v>-7.55920002120547E-4</v>
      </c>
      <c r="H37" s="24">
        <f t="shared" si="8"/>
        <v>8.9999999999999985E-8</v>
      </c>
      <c r="I37" s="24">
        <f t="shared" si="9"/>
        <v>2.6999999999999994E-11</v>
      </c>
      <c r="J37" s="24">
        <f t="shared" si="10"/>
        <v>8.0999999999999967E-15</v>
      </c>
      <c r="K37" s="24">
        <f t="shared" si="11"/>
        <v>-2.2677600063616409E-7</v>
      </c>
      <c r="L37" s="24">
        <f t="shared" si="12"/>
        <v>-6.8032800190849215E-11</v>
      </c>
      <c r="M37" s="24">
        <f t="shared" ca="1" si="4"/>
        <v>-3.5219227842383963E-4</v>
      </c>
      <c r="N37" s="24">
        <f t="shared" ca="1" si="13"/>
        <v>1.6299607488132488E-7</v>
      </c>
      <c r="O37" s="75">
        <f t="shared" ca="1" si="14"/>
        <v>107.03289152936665</v>
      </c>
      <c r="P37" s="24">
        <f t="shared" ca="1" si="15"/>
        <v>67.443999241723702</v>
      </c>
      <c r="Q37" s="24">
        <f t="shared" ca="1" si="16"/>
        <v>547.95056528785483</v>
      </c>
      <c r="R37" s="12">
        <f t="shared" ca="1" si="5"/>
        <v>-4.0372772369670737E-4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72">
        <v>3</v>
      </c>
      <c r="B38" s="72">
        <v>-8.5591999959433451E-4</v>
      </c>
      <c r="C38" s="72">
        <v>1</v>
      </c>
      <c r="D38" s="74">
        <f t="shared" si="6"/>
        <v>2.9999999999999997E-4</v>
      </c>
      <c r="E38" s="74">
        <f t="shared" si="6"/>
        <v>-8.5591999959433451E-4</v>
      </c>
      <c r="F38" s="24">
        <f t="shared" si="7"/>
        <v>2.9999999999999997E-4</v>
      </c>
      <c r="G38" s="24">
        <f t="shared" si="7"/>
        <v>-8.5591999959433451E-4</v>
      </c>
      <c r="H38" s="24">
        <f t="shared" si="8"/>
        <v>8.9999999999999985E-8</v>
      </c>
      <c r="I38" s="24">
        <f t="shared" si="9"/>
        <v>2.6999999999999994E-11</v>
      </c>
      <c r="J38" s="24">
        <f t="shared" si="10"/>
        <v>8.0999999999999967E-15</v>
      </c>
      <c r="K38" s="24">
        <f t="shared" si="11"/>
        <v>-2.5677599987830031E-7</v>
      </c>
      <c r="L38" s="24">
        <f t="shared" si="12"/>
        <v>-7.7032799963490088E-11</v>
      </c>
      <c r="M38" s="24">
        <f t="shared" ca="1" si="4"/>
        <v>-3.5219227842383963E-4</v>
      </c>
      <c r="N38" s="24">
        <f t="shared" ca="1" si="13"/>
        <v>2.5374161707561986E-7</v>
      </c>
      <c r="O38" s="75">
        <f t="shared" ca="1" si="14"/>
        <v>107.03289152936665</v>
      </c>
      <c r="P38" s="24">
        <f t="shared" ca="1" si="15"/>
        <v>67.443999241723702</v>
      </c>
      <c r="Q38" s="24">
        <f t="shared" ca="1" si="16"/>
        <v>547.95056528785483</v>
      </c>
      <c r="R38" s="12">
        <f t="shared" ca="1" si="5"/>
        <v>-5.0372772117049489E-4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72">
        <v>6.5</v>
      </c>
      <c r="B39" s="72">
        <v>-1.7115999798988923E-4</v>
      </c>
      <c r="C39" s="72">
        <v>1</v>
      </c>
      <c r="D39" s="74">
        <f t="shared" si="6"/>
        <v>6.4999999999999997E-4</v>
      </c>
      <c r="E39" s="74">
        <f t="shared" si="6"/>
        <v>-1.7115999798988923E-4</v>
      </c>
      <c r="F39" s="24">
        <f t="shared" si="7"/>
        <v>6.4999999999999997E-4</v>
      </c>
      <c r="G39" s="24">
        <f t="shared" si="7"/>
        <v>-1.7115999798988923E-4</v>
      </c>
      <c r="H39" s="24">
        <f t="shared" si="8"/>
        <v>4.2249999999999998E-7</v>
      </c>
      <c r="I39" s="24">
        <f t="shared" si="9"/>
        <v>2.7462499999999997E-10</v>
      </c>
      <c r="J39" s="24">
        <f t="shared" si="10"/>
        <v>1.7850624999999997E-13</v>
      </c>
      <c r="K39" s="24">
        <f t="shared" si="11"/>
        <v>-1.11253998693428E-7</v>
      </c>
      <c r="L39" s="24">
        <f t="shared" si="12"/>
        <v>-7.2315099150728202E-11</v>
      </c>
      <c r="M39" s="24">
        <f t="shared" ca="1" si="4"/>
        <v>-3.5265785708488747E-4</v>
      </c>
      <c r="N39" s="24">
        <f t="shared" ca="1" si="13"/>
        <v>3.2941472856067833E-8</v>
      </c>
      <c r="O39" s="75">
        <f t="shared" ca="1" si="14"/>
        <v>106.97311573362566</v>
      </c>
      <c r="P39" s="24">
        <f t="shared" ca="1" si="15"/>
        <v>67.050594521086367</v>
      </c>
      <c r="Q39" s="24">
        <f t="shared" ca="1" si="16"/>
        <v>546.93388642702598</v>
      </c>
      <c r="R39" s="12">
        <f t="shared" ca="1" si="5"/>
        <v>1.8149785909499824E-4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72">
        <v>6.5</v>
      </c>
      <c r="B40" s="72">
        <v>-7.7115999738452956E-4</v>
      </c>
      <c r="C40" s="72">
        <v>1</v>
      </c>
      <c r="D40" s="74">
        <f t="shared" si="6"/>
        <v>6.4999999999999997E-4</v>
      </c>
      <c r="E40" s="74">
        <f t="shared" si="6"/>
        <v>-7.7115999738452956E-4</v>
      </c>
      <c r="F40" s="24">
        <f t="shared" si="7"/>
        <v>6.4999999999999997E-4</v>
      </c>
      <c r="G40" s="24">
        <f t="shared" si="7"/>
        <v>-7.7115999738452956E-4</v>
      </c>
      <c r="H40" s="24">
        <f t="shared" si="8"/>
        <v>4.2249999999999998E-7</v>
      </c>
      <c r="I40" s="24">
        <f t="shared" si="9"/>
        <v>2.7462499999999997E-10</v>
      </c>
      <c r="J40" s="24">
        <f t="shared" si="10"/>
        <v>1.7850624999999997E-13</v>
      </c>
      <c r="K40" s="24">
        <f t="shared" si="11"/>
        <v>-5.0125399829994418E-7</v>
      </c>
      <c r="L40" s="24">
        <f t="shared" si="12"/>
        <v>-3.2581509889496369E-10</v>
      </c>
      <c r="M40" s="24">
        <f t="shared" ca="1" si="4"/>
        <v>-3.5265785708488747E-4</v>
      </c>
      <c r="N40" s="24">
        <f t="shared" ca="1" si="13"/>
        <v>1.751440414353813E-7</v>
      </c>
      <c r="O40" s="75">
        <f t="shared" ca="1" si="14"/>
        <v>106.97311573362566</v>
      </c>
      <c r="P40" s="24">
        <f t="shared" ca="1" si="15"/>
        <v>67.050594521086367</v>
      </c>
      <c r="Q40" s="24">
        <f t="shared" ca="1" si="16"/>
        <v>546.93388642702598</v>
      </c>
      <c r="R40" s="12">
        <f t="shared" ca="1" si="5"/>
        <v>-4.1850214029964209E-4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72">
        <v>3724</v>
      </c>
      <c r="B41" s="72">
        <v>-1.1536000238265842E-4</v>
      </c>
      <c r="C41" s="72">
        <v>1</v>
      </c>
      <c r="D41" s="74">
        <f t="shared" si="6"/>
        <v>0.37240000000000001</v>
      </c>
      <c r="E41" s="74">
        <f t="shared" si="6"/>
        <v>-1.1536000238265842E-4</v>
      </c>
      <c r="F41" s="24">
        <f t="shared" si="7"/>
        <v>0.37240000000000001</v>
      </c>
      <c r="G41" s="24">
        <f t="shared" si="7"/>
        <v>-1.1536000238265842E-4</v>
      </c>
      <c r="H41" s="24">
        <f t="shared" si="8"/>
        <v>0.13868176000000002</v>
      </c>
      <c r="I41" s="24">
        <f t="shared" si="9"/>
        <v>5.1645087424000008E-2</v>
      </c>
      <c r="J41" s="24">
        <f t="shared" si="10"/>
        <v>1.9232630556697602E-2</v>
      </c>
      <c r="K41" s="24">
        <f t="shared" si="11"/>
        <v>-4.2960064887301995E-5</v>
      </c>
      <c r="L41" s="24">
        <f t="shared" si="12"/>
        <v>-1.5998328164031263E-5</v>
      </c>
      <c r="M41" s="24">
        <f t="shared" ca="1" si="4"/>
        <v>1.192220657875051E-4</v>
      </c>
      <c r="N41" s="24">
        <f t="shared" ca="1" si="13"/>
        <v>5.5028746706991244E-8</v>
      </c>
      <c r="O41" s="75">
        <f t="shared" ca="1" si="14"/>
        <v>16.267449852786044</v>
      </c>
      <c r="P41" s="24">
        <f t="shared" ca="1" si="15"/>
        <v>668.47259053888888</v>
      </c>
      <c r="Q41" s="24">
        <f t="shared" ca="1" si="16"/>
        <v>468.92132461887161</v>
      </c>
      <c r="R41" s="12">
        <f t="shared" ca="1" si="5"/>
        <v>-2.3458206817016352E-4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72">
        <v>3724</v>
      </c>
      <c r="B42" s="72">
        <v>8.4639999840874225E-5</v>
      </c>
      <c r="C42" s="72">
        <v>1</v>
      </c>
      <c r="D42" s="74">
        <f t="shared" si="6"/>
        <v>0.37240000000000001</v>
      </c>
      <c r="E42" s="74">
        <f t="shared" si="6"/>
        <v>8.4639999840874225E-5</v>
      </c>
      <c r="F42" s="24">
        <f t="shared" si="7"/>
        <v>0.37240000000000001</v>
      </c>
      <c r="G42" s="24">
        <f t="shared" si="7"/>
        <v>8.4639999840874225E-5</v>
      </c>
      <c r="H42" s="24">
        <f t="shared" si="8"/>
        <v>0.13868176000000002</v>
      </c>
      <c r="I42" s="24">
        <f t="shared" si="9"/>
        <v>5.1645087424000008E-2</v>
      </c>
      <c r="J42" s="24">
        <f t="shared" si="10"/>
        <v>1.9232630556697602E-2</v>
      </c>
      <c r="K42" s="24">
        <f t="shared" si="11"/>
        <v>3.1519935940741563E-5</v>
      </c>
      <c r="L42" s="24">
        <f t="shared" si="12"/>
        <v>1.1738024144332158E-5</v>
      </c>
      <c r="M42" s="24">
        <f t="shared" ca="1" si="4"/>
        <v>1.192220657875051E-4</v>
      </c>
      <c r="N42" s="24">
        <f t="shared" ca="1" si="13"/>
        <v>1.1959192851371269E-9</v>
      </c>
      <c r="O42" s="75">
        <f t="shared" ca="1" si="14"/>
        <v>16.267449852786044</v>
      </c>
      <c r="P42" s="24">
        <f t="shared" ca="1" si="15"/>
        <v>668.47259053888888</v>
      </c>
      <c r="Q42" s="24">
        <f t="shared" ca="1" si="16"/>
        <v>468.92132461887161</v>
      </c>
      <c r="R42" s="12">
        <f t="shared" ca="1" si="5"/>
        <v>-3.4582065946630876E-5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72">
        <v>3730.5</v>
      </c>
      <c r="B43" s="72">
        <v>-8.6519998149015009E-5</v>
      </c>
      <c r="C43" s="72">
        <v>1</v>
      </c>
      <c r="D43" s="74">
        <f t="shared" si="6"/>
        <v>0.37304999999999999</v>
      </c>
      <c r="E43" s="74">
        <f t="shared" si="6"/>
        <v>-8.6519998149015009E-5</v>
      </c>
      <c r="F43" s="24">
        <f t="shared" si="7"/>
        <v>0.37304999999999999</v>
      </c>
      <c r="G43" s="24">
        <f t="shared" si="7"/>
        <v>-8.6519998149015009E-5</v>
      </c>
      <c r="H43" s="24">
        <f t="shared" si="8"/>
        <v>0.13916630250000001</v>
      </c>
      <c r="I43" s="24">
        <f t="shared" si="9"/>
        <v>5.1915989147624998E-2</v>
      </c>
      <c r="J43" s="24">
        <f t="shared" si="10"/>
        <v>1.9367259751521506E-2</v>
      </c>
      <c r="K43" s="24">
        <f t="shared" si="11"/>
        <v>-3.227628530949005E-5</v>
      </c>
      <c r="L43" s="24">
        <f t="shared" si="12"/>
        <v>-1.2040668234705263E-5</v>
      </c>
      <c r="M43" s="24">
        <f t="shared" ca="1" si="4"/>
        <v>1.2173822589922742E-4</v>
      </c>
      <c r="N43" s="24">
        <f t="shared" ca="1" si="13"/>
        <v>4.3371487883727941E-8</v>
      </c>
      <c r="O43" s="75">
        <f t="shared" ca="1" si="14"/>
        <v>16.132994424369123</v>
      </c>
      <c r="P43" s="24">
        <f t="shared" ca="1" si="15"/>
        <v>672.33121601455127</v>
      </c>
      <c r="Q43" s="24">
        <f t="shared" ca="1" si="16"/>
        <v>474.01046762737576</v>
      </c>
      <c r="R43" s="12">
        <f t="shared" ca="1" si="5"/>
        <v>-2.0825822404824243E-4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72">
        <v>3730.5</v>
      </c>
      <c r="B44" s="72">
        <v>-3.8651999784633517E-4</v>
      </c>
      <c r="C44" s="72">
        <v>1</v>
      </c>
      <c r="D44" s="74">
        <f t="shared" si="6"/>
        <v>0.37304999999999999</v>
      </c>
      <c r="E44" s="74">
        <f t="shared" si="6"/>
        <v>-3.8651999784633517E-4</v>
      </c>
      <c r="F44" s="24">
        <f t="shared" si="7"/>
        <v>0.37304999999999999</v>
      </c>
      <c r="G44" s="24">
        <f t="shared" si="7"/>
        <v>-3.8651999784633517E-4</v>
      </c>
      <c r="H44" s="24">
        <f t="shared" si="8"/>
        <v>0.13916630250000001</v>
      </c>
      <c r="I44" s="24">
        <f t="shared" si="9"/>
        <v>5.1915989147624998E-2</v>
      </c>
      <c r="J44" s="24">
        <f t="shared" si="10"/>
        <v>1.9367259751521506E-2</v>
      </c>
      <c r="K44" s="24">
        <f t="shared" si="11"/>
        <v>-1.4419128519657534E-4</v>
      </c>
      <c r="L44" s="24">
        <f t="shared" si="12"/>
        <v>-5.3790558942582429E-5</v>
      </c>
      <c r="M44" s="24">
        <f t="shared" ca="1" si="4"/>
        <v>1.2173822589922742E-4</v>
      </c>
      <c r="N44" s="24">
        <f t="shared" ca="1" si="13"/>
        <v>2.5832642200499437E-7</v>
      </c>
      <c r="O44" s="75">
        <f t="shared" ca="1" si="14"/>
        <v>16.132994424369123</v>
      </c>
      <c r="P44" s="24">
        <f t="shared" ca="1" si="15"/>
        <v>672.33121601455127</v>
      </c>
      <c r="Q44" s="24">
        <f t="shared" ca="1" si="16"/>
        <v>474.01046762737576</v>
      </c>
      <c r="R44" s="12">
        <f t="shared" ca="1" si="5"/>
        <v>-5.0825822374556259E-4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72">
        <v>3839</v>
      </c>
      <c r="B45" s="72">
        <v>3.4104000224033371E-4</v>
      </c>
      <c r="C45" s="72">
        <v>1</v>
      </c>
      <c r="D45" s="74">
        <f t="shared" si="6"/>
        <v>0.38390000000000002</v>
      </c>
      <c r="E45" s="74">
        <f t="shared" si="6"/>
        <v>3.4104000224033371E-4</v>
      </c>
      <c r="F45" s="24">
        <f t="shared" si="7"/>
        <v>0.38390000000000002</v>
      </c>
      <c r="G45" s="24">
        <f t="shared" si="7"/>
        <v>3.4104000224033371E-4</v>
      </c>
      <c r="H45" s="24">
        <f t="shared" si="8"/>
        <v>0.14737921000000001</v>
      </c>
      <c r="I45" s="24">
        <f t="shared" si="9"/>
        <v>5.6578878719000004E-2</v>
      </c>
      <c r="J45" s="24">
        <f t="shared" si="10"/>
        <v>2.1720631540224102E-2</v>
      </c>
      <c r="K45" s="24">
        <f t="shared" si="11"/>
        <v>1.3092525686006411E-4</v>
      </c>
      <c r="L45" s="24">
        <f t="shared" si="12"/>
        <v>5.0262206108578617E-5</v>
      </c>
      <c r="M45" s="24">
        <f t="shared" ca="1" si="4"/>
        <v>1.6461045020597963E-4</v>
      </c>
      <c r="N45" s="24">
        <f t="shared" ca="1" si="13"/>
        <v>3.1127386831042853E-8</v>
      </c>
      <c r="O45" s="75">
        <f t="shared" ca="1" si="14"/>
        <v>13.949170546830414</v>
      </c>
      <c r="P45" s="24">
        <f t="shared" ca="1" si="15"/>
        <v>738.80027868854415</v>
      </c>
      <c r="Q45" s="24">
        <f t="shared" ca="1" si="16"/>
        <v>563.95649437761256</v>
      </c>
      <c r="R45" s="12">
        <f t="shared" ca="1" si="5"/>
        <v>1.7642955203435408E-4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72">
        <v>3839</v>
      </c>
      <c r="B46" s="72">
        <v>4.4103999971412122E-4</v>
      </c>
      <c r="C46" s="72">
        <v>1</v>
      </c>
      <c r="D46" s="74">
        <f t="shared" si="6"/>
        <v>0.38390000000000002</v>
      </c>
      <c r="E46" s="74">
        <f t="shared" si="6"/>
        <v>4.4103999971412122E-4</v>
      </c>
      <c r="F46" s="24">
        <f t="shared" si="7"/>
        <v>0.38390000000000002</v>
      </c>
      <c r="G46" s="24">
        <f t="shared" si="7"/>
        <v>4.4103999971412122E-4</v>
      </c>
      <c r="H46" s="24">
        <f t="shared" si="8"/>
        <v>0.14737921000000001</v>
      </c>
      <c r="I46" s="24">
        <f t="shared" si="9"/>
        <v>5.6578878719000004E-2</v>
      </c>
      <c r="J46" s="24">
        <f t="shared" si="10"/>
        <v>2.1720631540224102E-2</v>
      </c>
      <c r="K46" s="24">
        <f t="shared" si="11"/>
        <v>1.6931525589025114E-4</v>
      </c>
      <c r="L46" s="24">
        <f t="shared" si="12"/>
        <v>6.5000126736267417E-5</v>
      </c>
      <c r="M46" s="24">
        <f t="shared" ca="1" si="4"/>
        <v>1.6461045020597963E-4</v>
      </c>
      <c r="N46" s="24">
        <f t="shared" ca="1" si="13"/>
        <v>7.6413295841274098E-8</v>
      </c>
      <c r="O46" s="75">
        <f t="shared" ca="1" si="14"/>
        <v>13.949170546830414</v>
      </c>
      <c r="P46" s="24">
        <f t="shared" ca="1" si="15"/>
        <v>738.80027868854415</v>
      </c>
      <c r="Q46" s="24">
        <f t="shared" ca="1" si="16"/>
        <v>563.95649437761256</v>
      </c>
      <c r="R46" s="12">
        <f t="shared" ca="1" si="5"/>
        <v>2.7642954950814159E-4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72">
        <v>3839.5</v>
      </c>
      <c r="B47" s="72">
        <v>6.8172000464983284E-4</v>
      </c>
      <c r="C47" s="72">
        <v>1</v>
      </c>
      <c r="D47" s="74">
        <f t="shared" si="6"/>
        <v>0.38395000000000001</v>
      </c>
      <c r="E47" s="74">
        <f t="shared" si="6"/>
        <v>6.8172000464983284E-4</v>
      </c>
      <c r="F47" s="24">
        <f t="shared" si="7"/>
        <v>0.38395000000000001</v>
      </c>
      <c r="G47" s="24">
        <f t="shared" si="7"/>
        <v>6.8172000464983284E-4</v>
      </c>
      <c r="H47" s="24">
        <f t="shared" si="8"/>
        <v>0.14741760250000002</v>
      </c>
      <c r="I47" s="24">
        <f t="shared" si="9"/>
        <v>5.6600988479875013E-2</v>
      </c>
      <c r="J47" s="24">
        <f t="shared" si="10"/>
        <v>2.1731949526848014E-2</v>
      </c>
      <c r="K47" s="24">
        <f t="shared" si="11"/>
        <v>2.6174639578530333E-4</v>
      </c>
      <c r="L47" s="24">
        <f t="shared" si="12"/>
        <v>1.0049752866176722E-4</v>
      </c>
      <c r="M47" s="24">
        <f t="shared" ca="1" si="4"/>
        <v>1.6481182554947075E-4</v>
      </c>
      <c r="N47" s="24">
        <f t="shared" ca="1" si="13"/>
        <v>2.6719406562085204E-7</v>
      </c>
      <c r="O47" s="75">
        <f t="shared" ca="1" si="14"/>
        <v>13.939378961645806</v>
      </c>
      <c r="P47" s="24">
        <f t="shared" ca="1" si="15"/>
        <v>739.11567412472232</v>
      </c>
      <c r="Q47" s="24">
        <f t="shared" ca="1" si="16"/>
        <v>564.39318012846331</v>
      </c>
      <c r="R47" s="12">
        <f t="shared" ca="1" si="5"/>
        <v>5.169081791003621E-4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72">
        <v>3839.5</v>
      </c>
      <c r="B48" s="72">
        <v>1.1817200065706857E-3</v>
      </c>
      <c r="C48" s="72">
        <v>1</v>
      </c>
      <c r="D48" s="74">
        <f t="shared" si="6"/>
        <v>0.38395000000000001</v>
      </c>
      <c r="E48" s="74">
        <f t="shared" si="6"/>
        <v>1.1817200065706857E-3</v>
      </c>
      <c r="F48" s="24">
        <f t="shared" si="7"/>
        <v>0.38395000000000001</v>
      </c>
      <c r="G48" s="24">
        <f t="shared" si="7"/>
        <v>1.1817200065706857E-3</v>
      </c>
      <c r="H48" s="24">
        <f t="shared" si="8"/>
        <v>0.14741760250000002</v>
      </c>
      <c r="I48" s="24">
        <f t="shared" si="9"/>
        <v>5.6600988479875013E-2</v>
      </c>
      <c r="J48" s="24">
        <f t="shared" si="10"/>
        <v>2.1731949526848014E-2</v>
      </c>
      <c r="K48" s="24">
        <f t="shared" si="11"/>
        <v>4.5372139652281477E-4</v>
      </c>
      <c r="L48" s="24">
        <f t="shared" si="12"/>
        <v>1.7420633019493473E-4</v>
      </c>
      <c r="M48" s="24">
        <f t="shared" ca="1" si="4"/>
        <v>1.6481182554947075E-4</v>
      </c>
      <c r="N48" s="24">
        <f t="shared" ca="1" si="13"/>
        <v>1.034102248627876E-6</v>
      </c>
      <c r="O48" s="75">
        <f t="shared" ca="1" si="14"/>
        <v>13.939378961645806</v>
      </c>
      <c r="P48" s="24">
        <f t="shared" ca="1" si="15"/>
        <v>739.11567412472232</v>
      </c>
      <c r="Q48" s="24">
        <f t="shared" ca="1" si="16"/>
        <v>564.39318012846331</v>
      </c>
      <c r="R48" s="12">
        <f t="shared" ca="1" si="5"/>
        <v>1.0169081810212149E-3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72">
        <v>3842.5</v>
      </c>
      <c r="B49" s="72">
        <v>1.1258000013185665E-3</v>
      </c>
      <c r="C49" s="72">
        <v>1</v>
      </c>
      <c r="D49" s="74">
        <f t="shared" si="6"/>
        <v>0.38424999999999998</v>
      </c>
      <c r="E49" s="74">
        <f t="shared" si="6"/>
        <v>1.1258000013185665E-3</v>
      </c>
      <c r="F49" s="24">
        <f t="shared" si="7"/>
        <v>0.38424999999999998</v>
      </c>
      <c r="G49" s="24">
        <f t="shared" si="7"/>
        <v>1.1258000013185665E-3</v>
      </c>
      <c r="H49" s="24">
        <f t="shared" si="8"/>
        <v>0.14764806249999998</v>
      </c>
      <c r="I49" s="24">
        <f t="shared" si="9"/>
        <v>5.6733768015624991E-2</v>
      </c>
      <c r="J49" s="24">
        <f t="shared" si="10"/>
        <v>2.17999503600039E-2</v>
      </c>
      <c r="K49" s="24">
        <f t="shared" si="11"/>
        <v>4.3258865050665914E-4</v>
      </c>
      <c r="L49" s="24">
        <f t="shared" si="12"/>
        <v>1.6622218895718377E-4</v>
      </c>
      <c r="M49" s="24">
        <f t="shared" ca="1" si="4"/>
        <v>1.6602081116344914E-4</v>
      </c>
      <c r="N49" s="24">
        <f t="shared" ca="1" si="13"/>
        <v>9.211760938548129E-7</v>
      </c>
      <c r="O49" s="75">
        <f t="shared" ca="1" si="14"/>
        <v>13.880683315187433</v>
      </c>
      <c r="P49" s="24">
        <f t="shared" ca="1" si="15"/>
        <v>741.00981418171716</v>
      </c>
      <c r="Q49" s="24">
        <f t="shared" ca="1" si="16"/>
        <v>567.01763772192999</v>
      </c>
      <c r="R49" s="12">
        <f t="shared" ca="1" si="5"/>
        <v>9.5977919015511736E-4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72">
        <v>3842.5</v>
      </c>
      <c r="B50" s="72">
        <v>3.2580000697635114E-4</v>
      </c>
      <c r="C50" s="72">
        <v>1</v>
      </c>
      <c r="D50" s="74">
        <f t="shared" si="6"/>
        <v>0.38424999999999998</v>
      </c>
      <c r="E50" s="74">
        <f t="shared" si="6"/>
        <v>3.2580000697635114E-4</v>
      </c>
      <c r="F50" s="24">
        <f t="shared" si="7"/>
        <v>0.38424999999999998</v>
      </c>
      <c r="G50" s="24">
        <f t="shared" si="7"/>
        <v>3.2580000697635114E-4</v>
      </c>
      <c r="H50" s="24">
        <f t="shared" si="8"/>
        <v>0.14764806249999998</v>
      </c>
      <c r="I50" s="24">
        <f t="shared" si="9"/>
        <v>5.6733768015624991E-2</v>
      </c>
      <c r="J50" s="24">
        <f t="shared" si="10"/>
        <v>2.17999503600039E-2</v>
      </c>
      <c r="K50" s="24">
        <f t="shared" si="11"/>
        <v>1.2518865268066292E-4</v>
      </c>
      <c r="L50" s="24">
        <f t="shared" si="12"/>
        <v>4.8103739792544725E-5</v>
      </c>
      <c r="M50" s="24">
        <f t="shared" ca="1" si="4"/>
        <v>1.6602081116344914E-4</v>
      </c>
      <c r="N50" s="24">
        <f t="shared" ca="1" si="13"/>
        <v>2.552939141461768E-8</v>
      </c>
      <c r="O50" s="75">
        <f t="shared" ca="1" si="14"/>
        <v>13.880683315187433</v>
      </c>
      <c r="P50" s="24">
        <f t="shared" ca="1" si="15"/>
        <v>741.00981418171716</v>
      </c>
      <c r="Q50" s="24">
        <f t="shared" ca="1" si="16"/>
        <v>567.01763772192999</v>
      </c>
      <c r="R50" s="12">
        <f t="shared" ca="1" si="5"/>
        <v>1.59779195812902E-4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72">
        <v>3846</v>
      </c>
      <c r="B51" s="72">
        <v>1.0559997463133186E-5</v>
      </c>
      <c r="C51" s="72">
        <v>1</v>
      </c>
      <c r="D51" s="74">
        <f t="shared" si="6"/>
        <v>0.3846</v>
      </c>
      <c r="E51" s="74">
        <f t="shared" si="6"/>
        <v>1.0559997463133186E-5</v>
      </c>
      <c r="F51" s="24">
        <f t="shared" si="7"/>
        <v>0.3846</v>
      </c>
      <c r="G51" s="24">
        <f t="shared" si="7"/>
        <v>1.0559997463133186E-5</v>
      </c>
      <c r="H51" s="24">
        <f t="shared" si="8"/>
        <v>0.14791715999999999</v>
      </c>
      <c r="I51" s="24">
        <f t="shared" si="9"/>
        <v>5.6888939735999997E-2</v>
      </c>
      <c r="J51" s="24">
        <f t="shared" si="10"/>
        <v>2.1879486222465598E-2</v>
      </c>
      <c r="K51" s="24">
        <f t="shared" si="11"/>
        <v>4.0613750243210236E-6</v>
      </c>
      <c r="L51" s="24">
        <f t="shared" si="12"/>
        <v>1.5620048343538656E-6</v>
      </c>
      <c r="M51" s="24">
        <f t="shared" ca="1" si="4"/>
        <v>1.6743288374465809E-4</v>
      </c>
      <c r="N51" s="24">
        <f t="shared" ca="1" si="13"/>
        <v>2.4609102450296246E-8</v>
      </c>
      <c r="O51" s="75">
        <f t="shared" ca="1" si="14"/>
        <v>13.812321963463528</v>
      </c>
      <c r="P51" s="24">
        <f t="shared" ca="1" si="15"/>
        <v>743.22347599030411</v>
      </c>
      <c r="Q51" s="24">
        <f t="shared" ca="1" si="16"/>
        <v>570.08892424109513</v>
      </c>
      <c r="R51" s="12">
        <f t="shared" ca="1" si="5"/>
        <v>-1.5687288628152491E-4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72">
        <v>3846</v>
      </c>
      <c r="B52" s="72">
        <v>2.1055999968666583E-4</v>
      </c>
      <c r="C52" s="72">
        <v>1</v>
      </c>
      <c r="D52" s="74">
        <f t="shared" si="6"/>
        <v>0.3846</v>
      </c>
      <c r="E52" s="74">
        <f t="shared" si="6"/>
        <v>2.1055999968666583E-4</v>
      </c>
      <c r="F52" s="24">
        <f t="shared" si="7"/>
        <v>0.3846</v>
      </c>
      <c r="G52" s="24">
        <f t="shared" si="7"/>
        <v>2.1055999968666583E-4</v>
      </c>
      <c r="H52" s="24">
        <f t="shared" si="8"/>
        <v>0.14791715999999999</v>
      </c>
      <c r="I52" s="24">
        <f t="shared" si="9"/>
        <v>5.6888939735999997E-2</v>
      </c>
      <c r="J52" s="24">
        <f t="shared" si="10"/>
        <v>2.1879486222465598E-2</v>
      </c>
      <c r="K52" s="24">
        <f t="shared" si="11"/>
        <v>8.0981375879491679E-5</v>
      </c>
      <c r="L52" s="24">
        <f t="shared" si="12"/>
        <v>3.1145437163252498E-5</v>
      </c>
      <c r="M52" s="24">
        <f t="shared" ca="1" si="4"/>
        <v>1.6743288374465809E-4</v>
      </c>
      <c r="N52" s="24">
        <f t="shared" ca="1" si="13"/>
        <v>1.8599481294753782E-9</v>
      </c>
      <c r="O52" s="75">
        <f t="shared" ca="1" si="14"/>
        <v>13.812321963463528</v>
      </c>
      <c r="P52" s="24">
        <f t="shared" ca="1" si="15"/>
        <v>743.22347599030411</v>
      </c>
      <c r="Q52" s="24">
        <f t="shared" ca="1" si="16"/>
        <v>570.08892424109513</v>
      </c>
      <c r="R52" s="12">
        <f t="shared" ca="1" si="5"/>
        <v>4.312711594200774E-5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72"/>
      <c r="B53" s="72"/>
      <c r="C53" s="72"/>
      <c r="D53" s="74">
        <f t="shared" si="6"/>
        <v>0</v>
      </c>
      <c r="E53" s="74">
        <f t="shared" si="6"/>
        <v>0</v>
      </c>
      <c r="F53" s="24">
        <f t="shared" si="7"/>
        <v>0</v>
      </c>
      <c r="G53" s="24">
        <f t="shared" si="7"/>
        <v>0</v>
      </c>
      <c r="H53" s="24">
        <f t="shared" si="8"/>
        <v>0</v>
      </c>
      <c r="I53" s="24">
        <f t="shared" si="9"/>
        <v>0</v>
      </c>
      <c r="J53" s="24">
        <f t="shared" si="10"/>
        <v>0</v>
      </c>
      <c r="K53" s="24">
        <f t="shared" si="11"/>
        <v>0</v>
      </c>
      <c r="L53" s="24">
        <f t="shared" si="12"/>
        <v>0</v>
      </c>
      <c r="M53" s="24">
        <f t="shared" ca="1" si="4"/>
        <v>-3.5179184868731206E-4</v>
      </c>
      <c r="N53" s="24">
        <f t="shared" ca="1" si="13"/>
        <v>0</v>
      </c>
      <c r="O53" s="75">
        <f t="shared" ca="1" si="14"/>
        <v>0</v>
      </c>
      <c r="P53" s="24">
        <f t="shared" ca="1" si="15"/>
        <v>0</v>
      </c>
      <c r="Q53" s="24">
        <f t="shared" ca="1" si="16"/>
        <v>0</v>
      </c>
      <c r="R53" s="12">
        <f t="shared" ca="1" si="5"/>
        <v>3.5179184868731206E-4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72"/>
      <c r="B54" s="72"/>
      <c r="C54" s="72"/>
      <c r="D54" s="74">
        <f t="shared" si="6"/>
        <v>0</v>
      </c>
      <c r="E54" s="74">
        <f t="shared" si="6"/>
        <v>0</v>
      </c>
      <c r="F54" s="24">
        <f t="shared" si="7"/>
        <v>0</v>
      </c>
      <c r="G54" s="24">
        <f t="shared" si="7"/>
        <v>0</v>
      </c>
      <c r="H54" s="24">
        <f t="shared" si="8"/>
        <v>0</v>
      </c>
      <c r="I54" s="24">
        <f t="shared" si="9"/>
        <v>0</v>
      </c>
      <c r="J54" s="24">
        <f t="shared" si="10"/>
        <v>0</v>
      </c>
      <c r="K54" s="24">
        <f t="shared" si="11"/>
        <v>0</v>
      </c>
      <c r="L54" s="24">
        <f t="shared" si="12"/>
        <v>0</v>
      </c>
      <c r="M54" s="24">
        <f t="shared" ca="1" si="4"/>
        <v>-3.5179184868731206E-4</v>
      </c>
      <c r="N54" s="24">
        <f t="shared" ca="1" si="13"/>
        <v>0</v>
      </c>
      <c r="O54" s="75">
        <f t="shared" ca="1" si="14"/>
        <v>0</v>
      </c>
      <c r="P54" s="24">
        <f t="shared" ca="1" si="15"/>
        <v>0</v>
      </c>
      <c r="Q54" s="24">
        <f t="shared" ca="1" si="16"/>
        <v>0</v>
      </c>
      <c r="R54" s="12">
        <f t="shared" ca="1" si="5"/>
        <v>3.5179184868731206E-4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72"/>
      <c r="B55" s="72"/>
      <c r="C55" s="72"/>
      <c r="D55" s="74">
        <f t="shared" si="6"/>
        <v>0</v>
      </c>
      <c r="E55" s="74">
        <f t="shared" si="6"/>
        <v>0</v>
      </c>
      <c r="F55" s="24">
        <f t="shared" si="7"/>
        <v>0</v>
      </c>
      <c r="G55" s="24">
        <f t="shared" si="7"/>
        <v>0</v>
      </c>
      <c r="H55" s="24">
        <f t="shared" si="8"/>
        <v>0</v>
      </c>
      <c r="I55" s="24">
        <f t="shared" si="9"/>
        <v>0</v>
      </c>
      <c r="J55" s="24">
        <f t="shared" si="10"/>
        <v>0</v>
      </c>
      <c r="K55" s="24">
        <f t="shared" si="11"/>
        <v>0</v>
      </c>
      <c r="L55" s="24">
        <f t="shared" si="12"/>
        <v>0</v>
      </c>
      <c r="M55" s="24">
        <f t="shared" ca="1" si="4"/>
        <v>-3.5179184868731206E-4</v>
      </c>
      <c r="N55" s="24">
        <f t="shared" ca="1" si="13"/>
        <v>0</v>
      </c>
      <c r="O55" s="75">
        <f t="shared" ca="1" si="14"/>
        <v>0</v>
      </c>
      <c r="P55" s="24">
        <f t="shared" ca="1" si="15"/>
        <v>0</v>
      </c>
      <c r="Q55" s="24">
        <f t="shared" ca="1" si="16"/>
        <v>0</v>
      </c>
      <c r="R55" s="12">
        <f t="shared" ca="1" si="5"/>
        <v>3.5179184868731206E-4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72"/>
      <c r="B56" s="72"/>
      <c r="C56" s="72"/>
      <c r="D56" s="74">
        <f t="shared" si="6"/>
        <v>0</v>
      </c>
      <c r="E56" s="74">
        <f t="shared" si="6"/>
        <v>0</v>
      </c>
      <c r="F56" s="24">
        <f t="shared" si="7"/>
        <v>0</v>
      </c>
      <c r="G56" s="24">
        <f t="shared" si="7"/>
        <v>0</v>
      </c>
      <c r="H56" s="24">
        <f t="shared" si="8"/>
        <v>0</v>
      </c>
      <c r="I56" s="24">
        <f t="shared" si="9"/>
        <v>0</v>
      </c>
      <c r="J56" s="24">
        <f t="shared" si="10"/>
        <v>0</v>
      </c>
      <c r="K56" s="24">
        <f t="shared" si="11"/>
        <v>0</v>
      </c>
      <c r="L56" s="24">
        <f t="shared" si="12"/>
        <v>0</v>
      </c>
      <c r="M56" s="24">
        <f t="shared" ca="1" si="4"/>
        <v>-3.5179184868731206E-4</v>
      </c>
      <c r="N56" s="24">
        <f t="shared" ca="1" si="13"/>
        <v>0</v>
      </c>
      <c r="O56" s="75">
        <f t="shared" ca="1" si="14"/>
        <v>0</v>
      </c>
      <c r="P56" s="24">
        <f t="shared" ca="1" si="15"/>
        <v>0</v>
      </c>
      <c r="Q56" s="24">
        <f t="shared" ca="1" si="16"/>
        <v>0</v>
      </c>
      <c r="R56" s="12">
        <f t="shared" ca="1" si="5"/>
        <v>3.5179184868731206E-4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72"/>
      <c r="B57" s="72"/>
      <c r="C57" s="72"/>
      <c r="D57" s="74">
        <f t="shared" si="6"/>
        <v>0</v>
      </c>
      <c r="E57" s="74">
        <f t="shared" si="6"/>
        <v>0</v>
      </c>
      <c r="F57" s="24">
        <f t="shared" si="7"/>
        <v>0</v>
      </c>
      <c r="G57" s="24">
        <f t="shared" si="7"/>
        <v>0</v>
      </c>
      <c r="H57" s="24">
        <f t="shared" si="8"/>
        <v>0</v>
      </c>
      <c r="I57" s="24">
        <f t="shared" si="9"/>
        <v>0</v>
      </c>
      <c r="J57" s="24">
        <f t="shared" si="10"/>
        <v>0</v>
      </c>
      <c r="K57" s="24">
        <f t="shared" si="11"/>
        <v>0</v>
      </c>
      <c r="L57" s="24">
        <f t="shared" si="12"/>
        <v>0</v>
      </c>
      <c r="M57" s="24">
        <f t="shared" ca="1" si="4"/>
        <v>-3.5179184868731206E-4</v>
      </c>
      <c r="N57" s="24">
        <f t="shared" ca="1" si="13"/>
        <v>0</v>
      </c>
      <c r="O57" s="75">
        <f t="shared" ca="1" si="14"/>
        <v>0</v>
      </c>
      <c r="P57" s="24">
        <f t="shared" ca="1" si="15"/>
        <v>0</v>
      </c>
      <c r="Q57" s="24">
        <f t="shared" ca="1" si="16"/>
        <v>0</v>
      </c>
      <c r="R57" s="12">
        <f t="shared" ca="1" si="5"/>
        <v>3.5179184868731206E-4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72"/>
      <c r="B58" s="72"/>
      <c r="C58" s="72"/>
      <c r="D58" s="74">
        <f t="shared" si="6"/>
        <v>0</v>
      </c>
      <c r="E58" s="74">
        <f t="shared" si="6"/>
        <v>0</v>
      </c>
      <c r="F58" s="24">
        <f t="shared" si="7"/>
        <v>0</v>
      </c>
      <c r="G58" s="24">
        <f t="shared" si="7"/>
        <v>0</v>
      </c>
      <c r="H58" s="24">
        <f t="shared" si="8"/>
        <v>0</v>
      </c>
      <c r="I58" s="24">
        <f t="shared" si="9"/>
        <v>0</v>
      </c>
      <c r="J58" s="24">
        <f t="shared" si="10"/>
        <v>0</v>
      </c>
      <c r="K58" s="24">
        <f t="shared" si="11"/>
        <v>0</v>
      </c>
      <c r="L58" s="24">
        <f t="shared" si="12"/>
        <v>0</v>
      </c>
      <c r="M58" s="24">
        <f t="shared" ca="1" si="4"/>
        <v>-3.5179184868731206E-4</v>
      </c>
      <c r="N58" s="24">
        <f t="shared" ca="1" si="13"/>
        <v>0</v>
      </c>
      <c r="O58" s="75">
        <f t="shared" ca="1" si="14"/>
        <v>0</v>
      </c>
      <c r="P58" s="24">
        <f t="shared" ca="1" si="15"/>
        <v>0</v>
      </c>
      <c r="Q58" s="24">
        <f t="shared" ca="1" si="16"/>
        <v>0</v>
      </c>
      <c r="R58" s="12">
        <f t="shared" ca="1" si="5"/>
        <v>3.5179184868731206E-4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72"/>
      <c r="B59" s="72"/>
      <c r="C59" s="72"/>
      <c r="D59" s="74">
        <f t="shared" si="6"/>
        <v>0</v>
      </c>
      <c r="E59" s="74">
        <f t="shared" si="6"/>
        <v>0</v>
      </c>
      <c r="F59" s="24">
        <f t="shared" si="7"/>
        <v>0</v>
      </c>
      <c r="G59" s="24">
        <f t="shared" si="7"/>
        <v>0</v>
      </c>
      <c r="H59" s="24">
        <f t="shared" si="8"/>
        <v>0</v>
      </c>
      <c r="I59" s="24">
        <f t="shared" si="9"/>
        <v>0</v>
      </c>
      <c r="J59" s="24">
        <f t="shared" si="10"/>
        <v>0</v>
      </c>
      <c r="K59" s="24">
        <f t="shared" si="11"/>
        <v>0</v>
      </c>
      <c r="L59" s="24">
        <f t="shared" si="12"/>
        <v>0</v>
      </c>
      <c r="M59" s="24">
        <f t="shared" ca="1" si="4"/>
        <v>-3.5179184868731206E-4</v>
      </c>
      <c r="N59" s="24">
        <f t="shared" ca="1" si="13"/>
        <v>0</v>
      </c>
      <c r="O59" s="75">
        <f t="shared" ca="1" si="14"/>
        <v>0</v>
      </c>
      <c r="P59" s="24">
        <f t="shared" ca="1" si="15"/>
        <v>0</v>
      </c>
      <c r="Q59" s="24">
        <f t="shared" ca="1" si="16"/>
        <v>0</v>
      </c>
      <c r="R59" s="12">
        <f t="shared" ca="1" si="5"/>
        <v>3.5179184868731206E-4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72"/>
      <c r="B60" s="72"/>
      <c r="C60" s="72"/>
      <c r="D60" s="74">
        <f t="shared" si="6"/>
        <v>0</v>
      </c>
      <c r="E60" s="74">
        <f t="shared" si="6"/>
        <v>0</v>
      </c>
      <c r="F60" s="24">
        <f t="shared" si="7"/>
        <v>0</v>
      </c>
      <c r="G60" s="24">
        <f t="shared" si="7"/>
        <v>0</v>
      </c>
      <c r="H60" s="24">
        <f t="shared" si="8"/>
        <v>0</v>
      </c>
      <c r="I60" s="24">
        <f t="shared" si="9"/>
        <v>0</v>
      </c>
      <c r="J60" s="24">
        <f t="shared" si="10"/>
        <v>0</v>
      </c>
      <c r="K60" s="24">
        <f t="shared" si="11"/>
        <v>0</v>
      </c>
      <c r="L60" s="24">
        <f t="shared" si="12"/>
        <v>0</v>
      </c>
      <c r="M60" s="24">
        <f t="shared" ca="1" si="4"/>
        <v>-3.5179184868731206E-4</v>
      </c>
      <c r="N60" s="24">
        <f t="shared" ca="1" si="13"/>
        <v>0</v>
      </c>
      <c r="O60" s="75">
        <f t="shared" ca="1" si="14"/>
        <v>0</v>
      </c>
      <c r="P60" s="24">
        <f t="shared" ca="1" si="15"/>
        <v>0</v>
      </c>
      <c r="Q60" s="24">
        <f t="shared" ca="1" si="16"/>
        <v>0</v>
      </c>
      <c r="R60" s="12">
        <f t="shared" ca="1" si="5"/>
        <v>3.5179184868731206E-4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72"/>
      <c r="B61" s="72"/>
      <c r="C61" s="72"/>
      <c r="D61" s="74">
        <f t="shared" si="6"/>
        <v>0</v>
      </c>
      <c r="E61" s="74">
        <f t="shared" si="6"/>
        <v>0</v>
      </c>
      <c r="F61" s="24">
        <f t="shared" si="7"/>
        <v>0</v>
      </c>
      <c r="G61" s="24">
        <f t="shared" si="7"/>
        <v>0</v>
      </c>
      <c r="H61" s="24">
        <f t="shared" si="8"/>
        <v>0</v>
      </c>
      <c r="I61" s="24">
        <f t="shared" si="9"/>
        <v>0</v>
      </c>
      <c r="J61" s="24">
        <f t="shared" si="10"/>
        <v>0</v>
      </c>
      <c r="K61" s="24">
        <f t="shared" si="11"/>
        <v>0</v>
      </c>
      <c r="L61" s="24">
        <f t="shared" si="12"/>
        <v>0</v>
      </c>
      <c r="M61" s="24">
        <f t="shared" ca="1" si="4"/>
        <v>-3.5179184868731206E-4</v>
      </c>
      <c r="N61" s="24">
        <f t="shared" ca="1" si="13"/>
        <v>0</v>
      </c>
      <c r="O61" s="75">
        <f t="shared" ca="1" si="14"/>
        <v>0</v>
      </c>
      <c r="P61" s="24">
        <f t="shared" ca="1" si="15"/>
        <v>0</v>
      </c>
      <c r="Q61" s="24">
        <f t="shared" ca="1" si="16"/>
        <v>0</v>
      </c>
      <c r="R61" s="12">
        <f t="shared" ca="1" si="5"/>
        <v>3.5179184868731206E-4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72"/>
      <c r="B62" s="72"/>
      <c r="C62" s="72"/>
      <c r="D62" s="74">
        <f t="shared" si="6"/>
        <v>0</v>
      </c>
      <c r="E62" s="74">
        <f t="shared" si="6"/>
        <v>0</v>
      </c>
      <c r="F62" s="24">
        <f t="shared" si="7"/>
        <v>0</v>
      </c>
      <c r="G62" s="24">
        <f t="shared" si="7"/>
        <v>0</v>
      </c>
      <c r="H62" s="24">
        <f t="shared" si="8"/>
        <v>0</v>
      </c>
      <c r="I62" s="24">
        <f t="shared" si="9"/>
        <v>0</v>
      </c>
      <c r="J62" s="24">
        <f t="shared" si="10"/>
        <v>0</v>
      </c>
      <c r="K62" s="24">
        <f t="shared" si="11"/>
        <v>0</v>
      </c>
      <c r="L62" s="24">
        <f t="shared" si="12"/>
        <v>0</v>
      </c>
      <c r="M62" s="24">
        <f t="shared" ca="1" si="4"/>
        <v>-3.5179184868731206E-4</v>
      </c>
      <c r="N62" s="24">
        <f t="shared" ca="1" si="13"/>
        <v>0</v>
      </c>
      <c r="O62" s="75">
        <f t="shared" ca="1" si="14"/>
        <v>0</v>
      </c>
      <c r="P62" s="24">
        <f t="shared" ca="1" si="15"/>
        <v>0</v>
      </c>
      <c r="Q62" s="24">
        <f t="shared" ca="1" si="16"/>
        <v>0</v>
      </c>
      <c r="R62" s="12">
        <f t="shared" ca="1" si="5"/>
        <v>3.5179184868731206E-4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72"/>
      <c r="B63" s="72"/>
      <c r="C63" s="72"/>
      <c r="D63" s="74">
        <f t="shared" si="6"/>
        <v>0</v>
      </c>
      <c r="E63" s="74">
        <f t="shared" si="6"/>
        <v>0</v>
      </c>
      <c r="F63" s="24">
        <f t="shared" si="7"/>
        <v>0</v>
      </c>
      <c r="G63" s="24">
        <f t="shared" si="7"/>
        <v>0</v>
      </c>
      <c r="H63" s="24">
        <f t="shared" si="8"/>
        <v>0</v>
      </c>
      <c r="I63" s="24">
        <f t="shared" si="9"/>
        <v>0</v>
      </c>
      <c r="J63" s="24">
        <f t="shared" si="10"/>
        <v>0</v>
      </c>
      <c r="K63" s="24">
        <f t="shared" si="11"/>
        <v>0</v>
      </c>
      <c r="L63" s="24">
        <f t="shared" si="12"/>
        <v>0</v>
      </c>
      <c r="M63" s="24">
        <f t="shared" ca="1" si="4"/>
        <v>-3.5179184868731206E-4</v>
      </c>
      <c r="N63" s="24">
        <f t="shared" ca="1" si="13"/>
        <v>0</v>
      </c>
      <c r="O63" s="75">
        <f t="shared" ca="1" si="14"/>
        <v>0</v>
      </c>
      <c r="P63" s="24">
        <f t="shared" ca="1" si="15"/>
        <v>0</v>
      </c>
      <c r="Q63" s="24">
        <f t="shared" ca="1" si="16"/>
        <v>0</v>
      </c>
      <c r="R63" s="12">
        <f t="shared" ca="1" si="5"/>
        <v>3.5179184868731206E-4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72"/>
      <c r="B64" s="72"/>
      <c r="C64" s="72"/>
      <c r="D64" s="74">
        <f t="shared" si="6"/>
        <v>0</v>
      </c>
      <c r="E64" s="74">
        <f t="shared" si="6"/>
        <v>0</v>
      </c>
      <c r="F64" s="24">
        <f t="shared" si="7"/>
        <v>0</v>
      </c>
      <c r="G64" s="24">
        <f t="shared" si="7"/>
        <v>0</v>
      </c>
      <c r="H64" s="24">
        <f t="shared" si="8"/>
        <v>0</v>
      </c>
      <c r="I64" s="24">
        <f t="shared" si="9"/>
        <v>0</v>
      </c>
      <c r="J64" s="24">
        <f t="shared" si="10"/>
        <v>0</v>
      </c>
      <c r="K64" s="24">
        <f t="shared" si="11"/>
        <v>0</v>
      </c>
      <c r="L64" s="24">
        <f t="shared" si="12"/>
        <v>0</v>
      </c>
      <c r="M64" s="24">
        <f t="shared" ca="1" si="4"/>
        <v>-3.5179184868731206E-4</v>
      </c>
      <c r="N64" s="24">
        <f t="shared" ca="1" si="13"/>
        <v>0</v>
      </c>
      <c r="O64" s="75">
        <f t="shared" ca="1" si="14"/>
        <v>0</v>
      </c>
      <c r="P64" s="24">
        <f t="shared" ca="1" si="15"/>
        <v>0</v>
      </c>
      <c r="Q64" s="24">
        <f t="shared" ca="1" si="16"/>
        <v>0</v>
      </c>
      <c r="R64" s="12">
        <f t="shared" ca="1" si="5"/>
        <v>3.5179184868731206E-4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72"/>
      <c r="B65" s="72"/>
      <c r="C65" s="72"/>
      <c r="D65" s="74">
        <f t="shared" si="6"/>
        <v>0</v>
      </c>
      <c r="E65" s="74">
        <f t="shared" si="6"/>
        <v>0</v>
      </c>
      <c r="F65" s="24">
        <f t="shared" si="7"/>
        <v>0</v>
      </c>
      <c r="G65" s="24">
        <f t="shared" si="7"/>
        <v>0</v>
      </c>
      <c r="H65" s="24">
        <f t="shared" si="8"/>
        <v>0</v>
      </c>
      <c r="I65" s="24">
        <f t="shared" si="9"/>
        <v>0</v>
      </c>
      <c r="J65" s="24">
        <f t="shared" si="10"/>
        <v>0</v>
      </c>
      <c r="K65" s="24">
        <f t="shared" si="11"/>
        <v>0</v>
      </c>
      <c r="L65" s="24">
        <f t="shared" si="12"/>
        <v>0</v>
      </c>
      <c r="M65" s="24">
        <f t="shared" ca="1" si="4"/>
        <v>-3.5179184868731206E-4</v>
      </c>
      <c r="N65" s="24">
        <f t="shared" ca="1" si="13"/>
        <v>0</v>
      </c>
      <c r="O65" s="75">
        <f t="shared" ca="1" si="14"/>
        <v>0</v>
      </c>
      <c r="P65" s="24">
        <f t="shared" ca="1" si="15"/>
        <v>0</v>
      </c>
      <c r="Q65" s="24">
        <f t="shared" ca="1" si="16"/>
        <v>0</v>
      </c>
      <c r="R65" s="12">
        <f t="shared" ca="1" si="5"/>
        <v>3.5179184868731206E-4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72"/>
      <c r="B66" s="72"/>
      <c r="C66" s="72"/>
      <c r="D66" s="74">
        <f t="shared" si="6"/>
        <v>0</v>
      </c>
      <c r="E66" s="74">
        <f t="shared" si="6"/>
        <v>0</v>
      </c>
      <c r="F66" s="24">
        <f t="shared" si="7"/>
        <v>0</v>
      </c>
      <c r="G66" s="24">
        <f t="shared" si="7"/>
        <v>0</v>
      </c>
      <c r="H66" s="24">
        <f t="shared" si="8"/>
        <v>0</v>
      </c>
      <c r="I66" s="24">
        <f t="shared" si="9"/>
        <v>0</v>
      </c>
      <c r="J66" s="24">
        <f t="shared" si="10"/>
        <v>0</v>
      </c>
      <c r="K66" s="24">
        <f t="shared" si="11"/>
        <v>0</v>
      </c>
      <c r="L66" s="24">
        <f t="shared" si="12"/>
        <v>0</v>
      </c>
      <c r="M66" s="24">
        <f t="shared" ca="1" si="4"/>
        <v>-3.5179184868731206E-4</v>
      </c>
      <c r="N66" s="24">
        <f t="shared" ca="1" si="13"/>
        <v>0</v>
      </c>
      <c r="O66" s="75">
        <f t="shared" ca="1" si="14"/>
        <v>0</v>
      </c>
      <c r="P66" s="24">
        <f t="shared" ca="1" si="15"/>
        <v>0</v>
      </c>
      <c r="Q66" s="24">
        <f t="shared" ca="1" si="16"/>
        <v>0</v>
      </c>
      <c r="R66" s="12">
        <f t="shared" ca="1" si="5"/>
        <v>3.5179184868731206E-4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72"/>
      <c r="B67" s="72"/>
      <c r="C67" s="72"/>
      <c r="D67" s="74">
        <f t="shared" si="6"/>
        <v>0</v>
      </c>
      <c r="E67" s="74">
        <f t="shared" si="6"/>
        <v>0</v>
      </c>
      <c r="F67" s="24">
        <f t="shared" si="7"/>
        <v>0</v>
      </c>
      <c r="G67" s="24">
        <f t="shared" si="7"/>
        <v>0</v>
      </c>
      <c r="H67" s="24">
        <f t="shared" si="8"/>
        <v>0</v>
      </c>
      <c r="I67" s="24">
        <f t="shared" si="9"/>
        <v>0</v>
      </c>
      <c r="J67" s="24">
        <f t="shared" si="10"/>
        <v>0</v>
      </c>
      <c r="K67" s="24">
        <f t="shared" si="11"/>
        <v>0</v>
      </c>
      <c r="L67" s="24">
        <f t="shared" si="12"/>
        <v>0</v>
      </c>
      <c r="M67" s="24">
        <f t="shared" ca="1" si="4"/>
        <v>-3.5179184868731206E-4</v>
      </c>
      <c r="N67" s="24">
        <f t="shared" ca="1" si="13"/>
        <v>0</v>
      </c>
      <c r="O67" s="75">
        <f t="shared" ca="1" si="14"/>
        <v>0</v>
      </c>
      <c r="P67" s="24">
        <f t="shared" ca="1" si="15"/>
        <v>0</v>
      </c>
      <c r="Q67" s="24">
        <f t="shared" ca="1" si="16"/>
        <v>0</v>
      </c>
      <c r="R67" s="12">
        <f t="shared" ca="1" si="5"/>
        <v>3.5179184868731206E-4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72"/>
      <c r="B68" s="72"/>
      <c r="C68" s="72"/>
      <c r="D68" s="74">
        <f t="shared" si="6"/>
        <v>0</v>
      </c>
      <c r="E68" s="74">
        <f t="shared" si="6"/>
        <v>0</v>
      </c>
      <c r="F68" s="24">
        <f t="shared" si="7"/>
        <v>0</v>
      </c>
      <c r="G68" s="24">
        <f t="shared" si="7"/>
        <v>0</v>
      </c>
      <c r="H68" s="24">
        <f t="shared" si="8"/>
        <v>0</v>
      </c>
      <c r="I68" s="24">
        <f t="shared" si="9"/>
        <v>0</v>
      </c>
      <c r="J68" s="24">
        <f t="shared" si="10"/>
        <v>0</v>
      </c>
      <c r="K68" s="24">
        <f t="shared" si="11"/>
        <v>0</v>
      </c>
      <c r="L68" s="24">
        <f t="shared" si="12"/>
        <v>0</v>
      </c>
      <c r="M68" s="24">
        <f t="shared" ca="1" si="4"/>
        <v>-3.5179184868731206E-4</v>
      </c>
      <c r="N68" s="24">
        <f t="shared" ca="1" si="13"/>
        <v>0</v>
      </c>
      <c r="O68" s="75">
        <f t="shared" ca="1" si="14"/>
        <v>0</v>
      </c>
      <c r="P68" s="24">
        <f t="shared" ca="1" si="15"/>
        <v>0</v>
      </c>
      <c r="Q68" s="24">
        <f t="shared" ca="1" si="16"/>
        <v>0</v>
      </c>
      <c r="R68" s="12">
        <f t="shared" ca="1" si="5"/>
        <v>3.5179184868731206E-4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72"/>
      <c r="B69" s="72"/>
      <c r="C69" s="72"/>
      <c r="D69" s="74">
        <f t="shared" si="6"/>
        <v>0</v>
      </c>
      <c r="E69" s="74">
        <f t="shared" si="6"/>
        <v>0</v>
      </c>
      <c r="F69" s="24">
        <f t="shared" si="7"/>
        <v>0</v>
      </c>
      <c r="G69" s="24">
        <f t="shared" si="7"/>
        <v>0</v>
      </c>
      <c r="H69" s="24">
        <f t="shared" si="8"/>
        <v>0</v>
      </c>
      <c r="I69" s="24">
        <f t="shared" si="9"/>
        <v>0</v>
      </c>
      <c r="J69" s="24">
        <f t="shared" si="10"/>
        <v>0</v>
      </c>
      <c r="K69" s="24">
        <f t="shared" si="11"/>
        <v>0</v>
      </c>
      <c r="L69" s="24">
        <f t="shared" si="12"/>
        <v>0</v>
      </c>
      <c r="M69" s="24">
        <f t="shared" ca="1" si="4"/>
        <v>-3.5179184868731206E-4</v>
      </c>
      <c r="N69" s="24">
        <f t="shared" ca="1" si="13"/>
        <v>0</v>
      </c>
      <c r="O69" s="75">
        <f t="shared" ca="1" si="14"/>
        <v>0</v>
      </c>
      <c r="P69" s="24">
        <f t="shared" ca="1" si="15"/>
        <v>0</v>
      </c>
      <c r="Q69" s="24">
        <f t="shared" ca="1" si="16"/>
        <v>0</v>
      </c>
      <c r="R69" s="12">
        <f t="shared" ca="1" si="5"/>
        <v>3.5179184868731206E-4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72"/>
      <c r="B70" s="72"/>
      <c r="C70" s="72"/>
      <c r="D70" s="74">
        <f t="shared" si="6"/>
        <v>0</v>
      </c>
      <c r="E70" s="74">
        <f t="shared" si="6"/>
        <v>0</v>
      </c>
      <c r="F70" s="24">
        <f t="shared" si="7"/>
        <v>0</v>
      </c>
      <c r="G70" s="24">
        <f t="shared" si="7"/>
        <v>0</v>
      </c>
      <c r="H70" s="24">
        <f t="shared" si="8"/>
        <v>0</v>
      </c>
      <c r="I70" s="24">
        <f t="shared" si="9"/>
        <v>0</v>
      </c>
      <c r="J70" s="24">
        <f t="shared" si="10"/>
        <v>0</v>
      </c>
      <c r="K70" s="24">
        <f t="shared" si="11"/>
        <v>0</v>
      </c>
      <c r="L70" s="24">
        <f t="shared" si="12"/>
        <v>0</v>
      </c>
      <c r="M70" s="24">
        <f t="shared" ca="1" si="4"/>
        <v>-3.5179184868731206E-4</v>
      </c>
      <c r="N70" s="24">
        <f t="shared" ca="1" si="13"/>
        <v>0</v>
      </c>
      <c r="O70" s="75">
        <f t="shared" ca="1" si="14"/>
        <v>0</v>
      </c>
      <c r="P70" s="24">
        <f t="shared" ca="1" si="15"/>
        <v>0</v>
      </c>
      <c r="Q70" s="24">
        <f t="shared" ca="1" si="16"/>
        <v>0</v>
      </c>
      <c r="R70" s="12">
        <f t="shared" ca="1" si="5"/>
        <v>3.5179184868731206E-4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72"/>
      <c r="B71" s="72"/>
      <c r="C71" s="72"/>
      <c r="D71" s="74">
        <f t="shared" si="6"/>
        <v>0</v>
      </c>
      <c r="E71" s="74">
        <f t="shared" si="6"/>
        <v>0</v>
      </c>
      <c r="F71" s="24">
        <f t="shared" si="7"/>
        <v>0</v>
      </c>
      <c r="G71" s="24">
        <f t="shared" si="7"/>
        <v>0</v>
      </c>
      <c r="H71" s="24">
        <f t="shared" si="8"/>
        <v>0</v>
      </c>
      <c r="I71" s="24">
        <f t="shared" si="9"/>
        <v>0</v>
      </c>
      <c r="J71" s="24">
        <f t="shared" si="10"/>
        <v>0</v>
      </c>
      <c r="K71" s="24">
        <f t="shared" si="11"/>
        <v>0</v>
      </c>
      <c r="L71" s="24">
        <f t="shared" si="12"/>
        <v>0</v>
      </c>
      <c r="M71" s="24">
        <f t="shared" ca="1" si="4"/>
        <v>-3.5179184868731206E-4</v>
      </c>
      <c r="N71" s="24">
        <f t="shared" ca="1" si="13"/>
        <v>0</v>
      </c>
      <c r="O71" s="75">
        <f t="shared" ca="1" si="14"/>
        <v>0</v>
      </c>
      <c r="P71" s="24">
        <f t="shared" ca="1" si="15"/>
        <v>0</v>
      </c>
      <c r="Q71" s="24">
        <f t="shared" ca="1" si="16"/>
        <v>0</v>
      </c>
      <c r="R71" s="12">
        <f t="shared" ca="1" si="5"/>
        <v>3.5179184868731206E-4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72"/>
      <c r="B72" s="72"/>
      <c r="C72" s="72"/>
      <c r="D72" s="74">
        <f t="shared" si="6"/>
        <v>0</v>
      </c>
      <c r="E72" s="74">
        <f t="shared" si="6"/>
        <v>0</v>
      </c>
      <c r="F72" s="24">
        <f t="shared" si="7"/>
        <v>0</v>
      </c>
      <c r="G72" s="24">
        <f t="shared" si="7"/>
        <v>0</v>
      </c>
      <c r="H72" s="24">
        <f t="shared" si="8"/>
        <v>0</v>
      </c>
      <c r="I72" s="24">
        <f t="shared" si="9"/>
        <v>0</v>
      </c>
      <c r="J72" s="24">
        <f t="shared" si="10"/>
        <v>0</v>
      </c>
      <c r="K72" s="24">
        <f t="shared" si="11"/>
        <v>0</v>
      </c>
      <c r="L72" s="24">
        <f t="shared" si="12"/>
        <v>0</v>
      </c>
      <c r="M72" s="24">
        <f t="shared" ca="1" si="4"/>
        <v>-3.5179184868731206E-4</v>
      </c>
      <c r="N72" s="24">
        <f t="shared" ca="1" si="13"/>
        <v>0</v>
      </c>
      <c r="O72" s="75">
        <f t="shared" ca="1" si="14"/>
        <v>0</v>
      </c>
      <c r="P72" s="24">
        <f t="shared" ca="1" si="15"/>
        <v>0</v>
      </c>
      <c r="Q72" s="24">
        <f t="shared" ca="1" si="16"/>
        <v>0</v>
      </c>
      <c r="R72" s="12">
        <f t="shared" ca="1" si="5"/>
        <v>3.5179184868731206E-4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72"/>
      <c r="B73" s="72"/>
      <c r="C73" s="72"/>
      <c r="D73" s="74">
        <f t="shared" si="6"/>
        <v>0</v>
      </c>
      <c r="E73" s="74">
        <f t="shared" si="6"/>
        <v>0</v>
      </c>
      <c r="F73" s="24">
        <f t="shared" si="7"/>
        <v>0</v>
      </c>
      <c r="G73" s="24">
        <f t="shared" si="7"/>
        <v>0</v>
      </c>
      <c r="H73" s="24">
        <f t="shared" si="8"/>
        <v>0</v>
      </c>
      <c r="I73" s="24">
        <f t="shared" si="9"/>
        <v>0</v>
      </c>
      <c r="J73" s="24">
        <f t="shared" si="10"/>
        <v>0</v>
      </c>
      <c r="K73" s="24">
        <f t="shared" si="11"/>
        <v>0</v>
      </c>
      <c r="L73" s="24">
        <f t="shared" si="12"/>
        <v>0</v>
      </c>
      <c r="M73" s="24">
        <f t="shared" ca="1" si="4"/>
        <v>-3.5179184868731206E-4</v>
      </c>
      <c r="N73" s="24">
        <f t="shared" ca="1" si="13"/>
        <v>0</v>
      </c>
      <c r="O73" s="75">
        <f t="shared" ca="1" si="14"/>
        <v>0</v>
      </c>
      <c r="P73" s="24">
        <f t="shared" ca="1" si="15"/>
        <v>0</v>
      </c>
      <c r="Q73" s="24">
        <f t="shared" ca="1" si="16"/>
        <v>0</v>
      </c>
      <c r="R73" s="12">
        <f t="shared" ca="1" si="5"/>
        <v>3.5179184868731206E-4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72"/>
      <c r="B74" s="72"/>
      <c r="C74" s="72"/>
      <c r="D74" s="74">
        <f t="shared" si="6"/>
        <v>0</v>
      </c>
      <c r="E74" s="74">
        <f t="shared" si="6"/>
        <v>0</v>
      </c>
      <c r="F74" s="24">
        <f t="shared" si="7"/>
        <v>0</v>
      </c>
      <c r="G74" s="24">
        <f t="shared" si="7"/>
        <v>0</v>
      </c>
      <c r="H74" s="24">
        <f t="shared" si="8"/>
        <v>0</v>
      </c>
      <c r="I74" s="24">
        <f t="shared" si="9"/>
        <v>0</v>
      </c>
      <c r="J74" s="24">
        <f t="shared" si="10"/>
        <v>0</v>
      </c>
      <c r="K74" s="24">
        <f t="shared" si="11"/>
        <v>0</v>
      </c>
      <c r="L74" s="24">
        <f t="shared" si="12"/>
        <v>0</v>
      </c>
      <c r="M74" s="24">
        <f t="shared" ca="1" si="4"/>
        <v>-3.5179184868731206E-4</v>
      </c>
      <c r="N74" s="24">
        <f t="shared" ca="1" si="13"/>
        <v>0</v>
      </c>
      <c r="O74" s="75">
        <f t="shared" ca="1" si="14"/>
        <v>0</v>
      </c>
      <c r="P74" s="24">
        <f t="shared" ca="1" si="15"/>
        <v>0</v>
      </c>
      <c r="Q74" s="24">
        <f t="shared" ca="1" si="16"/>
        <v>0</v>
      </c>
      <c r="R74" s="12">
        <f t="shared" ca="1" si="5"/>
        <v>3.5179184868731206E-4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72"/>
      <c r="B75" s="72"/>
      <c r="C75" s="72"/>
      <c r="D75" s="74">
        <f t="shared" si="6"/>
        <v>0</v>
      </c>
      <c r="E75" s="74">
        <f t="shared" si="6"/>
        <v>0</v>
      </c>
      <c r="F75" s="24">
        <f t="shared" si="7"/>
        <v>0</v>
      </c>
      <c r="G75" s="24">
        <f t="shared" si="7"/>
        <v>0</v>
      </c>
      <c r="H75" s="24">
        <f t="shared" si="8"/>
        <v>0</v>
      </c>
      <c r="I75" s="24">
        <f t="shared" si="9"/>
        <v>0</v>
      </c>
      <c r="J75" s="24">
        <f t="shared" si="10"/>
        <v>0</v>
      </c>
      <c r="K75" s="24">
        <f t="shared" si="11"/>
        <v>0</v>
      </c>
      <c r="L75" s="24">
        <f t="shared" si="12"/>
        <v>0</v>
      </c>
      <c r="M75" s="24">
        <f t="shared" ca="1" si="4"/>
        <v>-3.5179184868731206E-4</v>
      </c>
      <c r="N75" s="24">
        <f t="shared" ca="1" si="13"/>
        <v>0</v>
      </c>
      <c r="O75" s="75">
        <f t="shared" ca="1" si="14"/>
        <v>0</v>
      </c>
      <c r="P75" s="24">
        <f t="shared" ca="1" si="15"/>
        <v>0</v>
      </c>
      <c r="Q75" s="24">
        <f t="shared" ca="1" si="16"/>
        <v>0</v>
      </c>
      <c r="R75" s="12">
        <f t="shared" ca="1" si="5"/>
        <v>3.5179184868731206E-4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72"/>
      <c r="B76" s="72"/>
      <c r="C76" s="72"/>
      <c r="D76" s="74">
        <f t="shared" si="6"/>
        <v>0</v>
      </c>
      <c r="E76" s="74">
        <f t="shared" si="6"/>
        <v>0</v>
      </c>
      <c r="F76" s="24">
        <f t="shared" si="7"/>
        <v>0</v>
      </c>
      <c r="G76" s="24">
        <f t="shared" si="7"/>
        <v>0</v>
      </c>
      <c r="H76" s="24">
        <f t="shared" si="8"/>
        <v>0</v>
      </c>
      <c r="I76" s="24">
        <f t="shared" si="9"/>
        <v>0</v>
      </c>
      <c r="J76" s="24">
        <f t="shared" si="10"/>
        <v>0</v>
      </c>
      <c r="K76" s="24">
        <f t="shared" si="11"/>
        <v>0</v>
      </c>
      <c r="L76" s="24">
        <f t="shared" si="12"/>
        <v>0</v>
      </c>
      <c r="M76" s="24">
        <f t="shared" ca="1" si="4"/>
        <v>-3.5179184868731206E-4</v>
      </c>
      <c r="N76" s="24">
        <f t="shared" ca="1" si="13"/>
        <v>0</v>
      </c>
      <c r="O76" s="75">
        <f t="shared" ca="1" si="14"/>
        <v>0</v>
      </c>
      <c r="P76" s="24">
        <f t="shared" ca="1" si="15"/>
        <v>0</v>
      </c>
      <c r="Q76" s="24">
        <f t="shared" ca="1" si="16"/>
        <v>0</v>
      </c>
      <c r="R76" s="12">
        <f t="shared" ca="1" si="5"/>
        <v>3.5179184868731206E-4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72"/>
      <c r="B77" s="72"/>
      <c r="C77" s="72"/>
      <c r="D77" s="74">
        <f t="shared" si="6"/>
        <v>0</v>
      </c>
      <c r="E77" s="74">
        <f t="shared" si="6"/>
        <v>0</v>
      </c>
      <c r="F77" s="24">
        <f t="shared" si="7"/>
        <v>0</v>
      </c>
      <c r="G77" s="24">
        <f t="shared" si="7"/>
        <v>0</v>
      </c>
      <c r="H77" s="24">
        <f t="shared" si="8"/>
        <v>0</v>
      </c>
      <c r="I77" s="24">
        <f t="shared" si="9"/>
        <v>0</v>
      </c>
      <c r="J77" s="24">
        <f t="shared" si="10"/>
        <v>0</v>
      </c>
      <c r="K77" s="24">
        <f t="shared" si="11"/>
        <v>0</v>
      </c>
      <c r="L77" s="24">
        <f t="shared" si="12"/>
        <v>0</v>
      </c>
      <c r="M77" s="24">
        <f t="shared" ca="1" si="4"/>
        <v>-3.5179184868731206E-4</v>
      </c>
      <c r="N77" s="24">
        <f t="shared" ca="1" si="13"/>
        <v>0</v>
      </c>
      <c r="O77" s="75">
        <f t="shared" ca="1" si="14"/>
        <v>0</v>
      </c>
      <c r="P77" s="24">
        <f t="shared" ca="1" si="15"/>
        <v>0</v>
      </c>
      <c r="Q77" s="24">
        <f t="shared" ca="1" si="16"/>
        <v>0</v>
      </c>
      <c r="R77" s="12">
        <f t="shared" ca="1" si="5"/>
        <v>3.5179184868731206E-4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72"/>
      <c r="B78" s="72"/>
      <c r="C78" s="72"/>
      <c r="D78" s="74">
        <f t="shared" si="6"/>
        <v>0</v>
      </c>
      <c r="E78" s="74">
        <f t="shared" si="6"/>
        <v>0</v>
      </c>
      <c r="F78" s="24">
        <f t="shared" si="7"/>
        <v>0</v>
      </c>
      <c r="G78" s="24">
        <f t="shared" si="7"/>
        <v>0</v>
      </c>
      <c r="H78" s="24">
        <f t="shared" si="8"/>
        <v>0</v>
      </c>
      <c r="I78" s="24">
        <f t="shared" si="9"/>
        <v>0</v>
      </c>
      <c r="J78" s="24">
        <f t="shared" si="10"/>
        <v>0</v>
      </c>
      <c r="K78" s="24">
        <f t="shared" si="11"/>
        <v>0</v>
      </c>
      <c r="L78" s="24">
        <f t="shared" si="12"/>
        <v>0</v>
      </c>
      <c r="M78" s="24">
        <f t="shared" ca="1" si="4"/>
        <v>-3.5179184868731206E-4</v>
      </c>
      <c r="N78" s="24">
        <f t="shared" ca="1" si="13"/>
        <v>0</v>
      </c>
      <c r="O78" s="75">
        <f t="shared" ca="1" si="14"/>
        <v>0</v>
      </c>
      <c r="P78" s="24">
        <f t="shared" ca="1" si="15"/>
        <v>0</v>
      </c>
      <c r="Q78" s="24">
        <f t="shared" ca="1" si="16"/>
        <v>0</v>
      </c>
      <c r="R78" s="12">
        <f t="shared" ca="1" si="5"/>
        <v>3.5179184868731206E-4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72"/>
      <c r="B79" s="72"/>
      <c r="C79" s="72"/>
      <c r="D79" s="74">
        <f t="shared" si="6"/>
        <v>0</v>
      </c>
      <c r="E79" s="74">
        <f t="shared" si="6"/>
        <v>0</v>
      </c>
      <c r="F79" s="24">
        <f t="shared" si="7"/>
        <v>0</v>
      </c>
      <c r="G79" s="24">
        <f t="shared" si="7"/>
        <v>0</v>
      </c>
      <c r="H79" s="24">
        <f t="shared" si="8"/>
        <v>0</v>
      </c>
      <c r="I79" s="24">
        <f t="shared" si="9"/>
        <v>0</v>
      </c>
      <c r="J79" s="24">
        <f t="shared" si="10"/>
        <v>0</v>
      </c>
      <c r="K79" s="24">
        <f t="shared" si="11"/>
        <v>0</v>
      </c>
      <c r="L79" s="24">
        <f t="shared" si="12"/>
        <v>0</v>
      </c>
      <c r="M79" s="24">
        <f t="shared" ca="1" si="4"/>
        <v>-3.5179184868731206E-4</v>
      </c>
      <c r="N79" s="24">
        <f t="shared" ca="1" si="13"/>
        <v>0</v>
      </c>
      <c r="O79" s="75">
        <f t="shared" ca="1" si="14"/>
        <v>0</v>
      </c>
      <c r="P79" s="24">
        <f t="shared" ca="1" si="15"/>
        <v>0</v>
      </c>
      <c r="Q79" s="24">
        <f t="shared" ca="1" si="16"/>
        <v>0</v>
      </c>
      <c r="R79" s="12">
        <f t="shared" ca="1" si="5"/>
        <v>3.5179184868731206E-4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72"/>
      <c r="B80" s="72"/>
      <c r="C80" s="72"/>
      <c r="D80" s="74">
        <f t="shared" si="6"/>
        <v>0</v>
      </c>
      <c r="E80" s="74">
        <f t="shared" si="6"/>
        <v>0</v>
      </c>
      <c r="F80" s="24">
        <f t="shared" si="7"/>
        <v>0</v>
      </c>
      <c r="G80" s="24">
        <f t="shared" si="7"/>
        <v>0</v>
      </c>
      <c r="H80" s="24">
        <f t="shared" si="8"/>
        <v>0</v>
      </c>
      <c r="I80" s="24">
        <f t="shared" si="9"/>
        <v>0</v>
      </c>
      <c r="J80" s="24">
        <f t="shared" si="10"/>
        <v>0</v>
      </c>
      <c r="K80" s="24">
        <f t="shared" si="11"/>
        <v>0</v>
      </c>
      <c r="L80" s="24">
        <f t="shared" si="12"/>
        <v>0</v>
      </c>
      <c r="M80" s="24">
        <f t="shared" ca="1" si="4"/>
        <v>-3.5179184868731206E-4</v>
      </c>
      <c r="N80" s="24">
        <f t="shared" ca="1" si="13"/>
        <v>0</v>
      </c>
      <c r="O80" s="75">
        <f t="shared" ca="1" si="14"/>
        <v>0</v>
      </c>
      <c r="P80" s="24">
        <f t="shared" ca="1" si="15"/>
        <v>0</v>
      </c>
      <c r="Q80" s="24">
        <f t="shared" ca="1" si="16"/>
        <v>0</v>
      </c>
      <c r="R80" s="12">
        <f t="shared" ca="1" si="5"/>
        <v>3.5179184868731206E-4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72"/>
      <c r="B81" s="72"/>
      <c r="C81" s="72"/>
      <c r="D81" s="74">
        <f t="shared" si="6"/>
        <v>0</v>
      </c>
      <c r="E81" s="74">
        <f t="shared" si="6"/>
        <v>0</v>
      </c>
      <c r="F81" s="24">
        <f t="shared" si="7"/>
        <v>0</v>
      </c>
      <c r="G81" s="24">
        <f t="shared" si="7"/>
        <v>0</v>
      </c>
      <c r="H81" s="24">
        <f t="shared" si="8"/>
        <v>0</v>
      </c>
      <c r="I81" s="24">
        <f t="shared" si="9"/>
        <v>0</v>
      </c>
      <c r="J81" s="24">
        <f t="shared" si="10"/>
        <v>0</v>
      </c>
      <c r="K81" s="24">
        <f t="shared" si="11"/>
        <v>0</v>
      </c>
      <c r="L81" s="24">
        <f t="shared" si="12"/>
        <v>0</v>
      </c>
      <c r="M81" s="24">
        <f t="shared" ca="1" si="4"/>
        <v>-3.5179184868731206E-4</v>
      </c>
      <c r="N81" s="24">
        <f t="shared" ca="1" si="13"/>
        <v>0</v>
      </c>
      <c r="O81" s="75">
        <f t="shared" ca="1" si="14"/>
        <v>0</v>
      </c>
      <c r="P81" s="24">
        <f t="shared" ca="1" si="15"/>
        <v>0</v>
      </c>
      <c r="Q81" s="24">
        <f t="shared" ca="1" si="16"/>
        <v>0</v>
      </c>
      <c r="R81" s="12">
        <f t="shared" ca="1" si="5"/>
        <v>3.5179184868731206E-4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72"/>
      <c r="B82" s="72"/>
      <c r="C82" s="72"/>
      <c r="D82" s="74">
        <f t="shared" si="6"/>
        <v>0</v>
      </c>
      <c r="E82" s="74">
        <f t="shared" si="6"/>
        <v>0</v>
      </c>
      <c r="F82" s="24">
        <f t="shared" si="7"/>
        <v>0</v>
      </c>
      <c r="G82" s="24">
        <f t="shared" si="7"/>
        <v>0</v>
      </c>
      <c r="H82" s="24">
        <f t="shared" si="8"/>
        <v>0</v>
      </c>
      <c r="I82" s="24">
        <f t="shared" si="9"/>
        <v>0</v>
      </c>
      <c r="J82" s="24">
        <f t="shared" si="10"/>
        <v>0</v>
      </c>
      <c r="K82" s="24">
        <f t="shared" si="11"/>
        <v>0</v>
      </c>
      <c r="L82" s="24">
        <f t="shared" si="12"/>
        <v>0</v>
      </c>
      <c r="M82" s="24">
        <f t="shared" ca="1" si="4"/>
        <v>-3.5179184868731206E-4</v>
      </c>
      <c r="N82" s="24">
        <f t="shared" ca="1" si="13"/>
        <v>0</v>
      </c>
      <c r="O82" s="75">
        <f t="shared" ca="1" si="14"/>
        <v>0</v>
      </c>
      <c r="P82" s="24">
        <f t="shared" ca="1" si="15"/>
        <v>0</v>
      </c>
      <c r="Q82" s="24">
        <f t="shared" ca="1" si="16"/>
        <v>0</v>
      </c>
      <c r="R82" s="12">
        <f t="shared" ca="1" si="5"/>
        <v>3.5179184868731206E-4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72"/>
      <c r="B83" s="72"/>
      <c r="C83" s="72"/>
      <c r="D83" s="74">
        <f t="shared" si="6"/>
        <v>0</v>
      </c>
      <c r="E83" s="74">
        <f t="shared" si="6"/>
        <v>0</v>
      </c>
      <c r="F83" s="24">
        <f t="shared" si="7"/>
        <v>0</v>
      </c>
      <c r="G83" s="24">
        <f t="shared" si="7"/>
        <v>0</v>
      </c>
      <c r="H83" s="24">
        <f t="shared" si="8"/>
        <v>0</v>
      </c>
      <c r="I83" s="24">
        <f t="shared" si="9"/>
        <v>0</v>
      </c>
      <c r="J83" s="24">
        <f t="shared" si="10"/>
        <v>0</v>
      </c>
      <c r="K83" s="24">
        <f t="shared" si="11"/>
        <v>0</v>
      </c>
      <c r="L83" s="24">
        <f t="shared" si="12"/>
        <v>0</v>
      </c>
      <c r="M83" s="24">
        <f t="shared" ca="1" si="4"/>
        <v>-3.5179184868731206E-4</v>
      </c>
      <c r="N83" s="24">
        <f t="shared" ca="1" si="13"/>
        <v>0</v>
      </c>
      <c r="O83" s="75">
        <f t="shared" ca="1" si="14"/>
        <v>0</v>
      </c>
      <c r="P83" s="24">
        <f t="shared" ca="1" si="15"/>
        <v>0</v>
      </c>
      <c r="Q83" s="24">
        <f t="shared" ca="1" si="16"/>
        <v>0</v>
      </c>
      <c r="R83" s="12">
        <f t="shared" ca="1" si="5"/>
        <v>3.5179184868731206E-4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72"/>
      <c r="B84" s="72"/>
      <c r="C84" s="72"/>
      <c r="D84" s="74">
        <f t="shared" si="6"/>
        <v>0</v>
      </c>
      <c r="E84" s="74">
        <f t="shared" si="6"/>
        <v>0</v>
      </c>
      <c r="F84" s="24">
        <f t="shared" si="7"/>
        <v>0</v>
      </c>
      <c r="G84" s="24">
        <f t="shared" si="7"/>
        <v>0</v>
      </c>
      <c r="H84" s="24">
        <f t="shared" si="8"/>
        <v>0</v>
      </c>
      <c r="I84" s="24">
        <f t="shared" si="9"/>
        <v>0</v>
      </c>
      <c r="J84" s="24">
        <f t="shared" si="10"/>
        <v>0</v>
      </c>
      <c r="K84" s="24">
        <f t="shared" si="11"/>
        <v>0</v>
      </c>
      <c r="L84" s="24">
        <f t="shared" si="12"/>
        <v>0</v>
      </c>
      <c r="M84" s="24">
        <f t="shared" ca="1" si="4"/>
        <v>-3.5179184868731206E-4</v>
      </c>
      <c r="N84" s="24">
        <f t="shared" ca="1" si="13"/>
        <v>0</v>
      </c>
      <c r="O84" s="75">
        <f t="shared" ca="1" si="14"/>
        <v>0</v>
      </c>
      <c r="P84" s="24">
        <f t="shared" ca="1" si="15"/>
        <v>0</v>
      </c>
      <c r="Q84" s="24">
        <f t="shared" ca="1" si="16"/>
        <v>0</v>
      </c>
      <c r="R84" s="12">
        <f t="shared" ca="1" si="5"/>
        <v>3.5179184868731206E-4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72"/>
      <c r="B85" s="72"/>
      <c r="C85" s="72"/>
      <c r="D85" s="74">
        <f t="shared" si="6"/>
        <v>0</v>
      </c>
      <c r="E85" s="74">
        <f t="shared" si="6"/>
        <v>0</v>
      </c>
      <c r="F85" s="24">
        <f t="shared" si="7"/>
        <v>0</v>
      </c>
      <c r="G85" s="24">
        <f t="shared" si="7"/>
        <v>0</v>
      </c>
      <c r="H85" s="24">
        <f t="shared" si="8"/>
        <v>0</v>
      </c>
      <c r="I85" s="24">
        <f t="shared" si="9"/>
        <v>0</v>
      </c>
      <c r="J85" s="24">
        <f t="shared" si="10"/>
        <v>0</v>
      </c>
      <c r="K85" s="24">
        <f t="shared" si="11"/>
        <v>0</v>
      </c>
      <c r="L85" s="24">
        <f t="shared" si="12"/>
        <v>0</v>
      </c>
      <c r="M85" s="24">
        <f t="shared" ref="M85:M148" ca="1" si="17">+E$4+E$5*D85+E$6*D85^2</f>
        <v>-3.5179184868731206E-4</v>
      </c>
      <c r="N85" s="24">
        <f t="shared" ca="1" si="13"/>
        <v>0</v>
      </c>
      <c r="O85" s="75">
        <f t="shared" ca="1" si="14"/>
        <v>0</v>
      </c>
      <c r="P85" s="24">
        <f t="shared" ca="1" si="15"/>
        <v>0</v>
      </c>
      <c r="Q85" s="24">
        <f t="shared" ca="1" si="16"/>
        <v>0</v>
      </c>
      <c r="R85" s="12">
        <f t="shared" ref="R85:R148" ca="1" si="18">+E85-M85</f>
        <v>3.5179184868731206E-4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72"/>
      <c r="B86" s="72"/>
      <c r="C86" s="72"/>
      <c r="D86" s="74">
        <f t="shared" ref="D86:E144" si="19">A86/A$18</f>
        <v>0</v>
      </c>
      <c r="E86" s="74">
        <f t="shared" si="19"/>
        <v>0</v>
      </c>
      <c r="F86" s="24">
        <f t="shared" ref="F86:G144" si="20">$C86*D86</f>
        <v>0</v>
      </c>
      <c r="G86" s="24">
        <f t="shared" si="20"/>
        <v>0</v>
      </c>
      <c r="H86" s="24">
        <f t="shared" ref="H86:H149" si="21">C86*D86*D86</f>
        <v>0</v>
      </c>
      <c r="I86" s="24">
        <f t="shared" ref="I86:I149" si="22">C86*D86*D86*D86</f>
        <v>0</v>
      </c>
      <c r="J86" s="24">
        <f t="shared" ref="J86:J149" si="23">C86*D86*D86*D86*D86</f>
        <v>0</v>
      </c>
      <c r="K86" s="24">
        <f t="shared" ref="K86:K149" si="24">C86*E86*D86</f>
        <v>0</v>
      </c>
      <c r="L86" s="24">
        <f t="shared" ref="L86:L149" si="25">C86*E86*D86*D86</f>
        <v>0</v>
      </c>
      <c r="M86" s="24">
        <f t="shared" ca="1" si="17"/>
        <v>-3.5179184868731206E-4</v>
      </c>
      <c r="N86" s="24">
        <f t="shared" ref="N86:N149" ca="1" si="26">C86*(M86-E86)^2</f>
        <v>0</v>
      </c>
      <c r="O86" s="75">
        <f t="shared" ref="O86:O149" ca="1" si="27">(C86*O$1-O$2*F86+O$3*H86)^2</f>
        <v>0</v>
      </c>
      <c r="P86" s="24">
        <f t="shared" ref="P86:P149" ca="1" si="28">(-C86*O$2+O$4*F86-O$5*H86)^2</f>
        <v>0</v>
      </c>
      <c r="Q86" s="24">
        <f t="shared" ref="Q86:Q149" ca="1" si="29">+(C86*O$3-F86*O$5+H86*O$6)^2</f>
        <v>0</v>
      </c>
      <c r="R86" s="12">
        <f t="shared" ca="1" si="18"/>
        <v>3.5179184868731206E-4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72"/>
      <c r="B87" s="72"/>
      <c r="C87" s="72"/>
      <c r="D87" s="74">
        <f t="shared" si="19"/>
        <v>0</v>
      </c>
      <c r="E87" s="74">
        <f t="shared" si="19"/>
        <v>0</v>
      </c>
      <c r="F87" s="24">
        <f t="shared" si="20"/>
        <v>0</v>
      </c>
      <c r="G87" s="24">
        <f t="shared" si="20"/>
        <v>0</v>
      </c>
      <c r="H87" s="24">
        <f t="shared" si="21"/>
        <v>0</v>
      </c>
      <c r="I87" s="24">
        <f t="shared" si="22"/>
        <v>0</v>
      </c>
      <c r="J87" s="24">
        <f t="shared" si="23"/>
        <v>0</v>
      </c>
      <c r="K87" s="24">
        <f t="shared" si="24"/>
        <v>0</v>
      </c>
      <c r="L87" s="24">
        <f t="shared" si="25"/>
        <v>0</v>
      </c>
      <c r="M87" s="24">
        <f t="shared" ca="1" si="17"/>
        <v>-3.5179184868731206E-4</v>
      </c>
      <c r="N87" s="24">
        <f t="shared" ca="1" si="26"/>
        <v>0</v>
      </c>
      <c r="O87" s="75">
        <f t="shared" ca="1" si="27"/>
        <v>0</v>
      </c>
      <c r="P87" s="24">
        <f t="shared" ca="1" si="28"/>
        <v>0</v>
      </c>
      <c r="Q87" s="24">
        <f t="shared" ca="1" si="29"/>
        <v>0</v>
      </c>
      <c r="R87" s="12">
        <f t="shared" ca="1" si="18"/>
        <v>3.5179184868731206E-4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72"/>
      <c r="B88" s="72"/>
      <c r="C88" s="72"/>
      <c r="D88" s="74">
        <f t="shared" si="19"/>
        <v>0</v>
      </c>
      <c r="E88" s="74">
        <f t="shared" si="19"/>
        <v>0</v>
      </c>
      <c r="F88" s="24">
        <f t="shared" si="20"/>
        <v>0</v>
      </c>
      <c r="G88" s="24">
        <f t="shared" si="20"/>
        <v>0</v>
      </c>
      <c r="H88" s="24">
        <f t="shared" si="21"/>
        <v>0</v>
      </c>
      <c r="I88" s="24">
        <f t="shared" si="22"/>
        <v>0</v>
      </c>
      <c r="J88" s="24">
        <f t="shared" si="23"/>
        <v>0</v>
      </c>
      <c r="K88" s="24">
        <f t="shared" si="24"/>
        <v>0</v>
      </c>
      <c r="L88" s="24">
        <f t="shared" si="25"/>
        <v>0</v>
      </c>
      <c r="M88" s="24">
        <f t="shared" ca="1" si="17"/>
        <v>-3.5179184868731206E-4</v>
      </c>
      <c r="N88" s="24">
        <f t="shared" ca="1" si="26"/>
        <v>0</v>
      </c>
      <c r="O88" s="75">
        <f t="shared" ca="1" si="27"/>
        <v>0</v>
      </c>
      <c r="P88" s="24">
        <f t="shared" ca="1" si="28"/>
        <v>0</v>
      </c>
      <c r="Q88" s="24">
        <f t="shared" ca="1" si="29"/>
        <v>0</v>
      </c>
      <c r="R88" s="12">
        <f t="shared" ca="1" si="18"/>
        <v>3.5179184868731206E-4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72"/>
      <c r="B89" s="72"/>
      <c r="C89" s="72"/>
      <c r="D89" s="74">
        <f t="shared" si="19"/>
        <v>0</v>
      </c>
      <c r="E89" s="74">
        <f t="shared" si="19"/>
        <v>0</v>
      </c>
      <c r="F89" s="24">
        <f t="shared" si="20"/>
        <v>0</v>
      </c>
      <c r="G89" s="24">
        <f t="shared" si="20"/>
        <v>0</v>
      </c>
      <c r="H89" s="24">
        <f t="shared" si="21"/>
        <v>0</v>
      </c>
      <c r="I89" s="24">
        <f t="shared" si="22"/>
        <v>0</v>
      </c>
      <c r="J89" s="24">
        <f t="shared" si="23"/>
        <v>0</v>
      </c>
      <c r="K89" s="24">
        <f t="shared" si="24"/>
        <v>0</v>
      </c>
      <c r="L89" s="24">
        <f t="shared" si="25"/>
        <v>0</v>
      </c>
      <c r="M89" s="24">
        <f t="shared" ca="1" si="17"/>
        <v>-3.5179184868731206E-4</v>
      </c>
      <c r="N89" s="24">
        <f t="shared" ca="1" si="26"/>
        <v>0</v>
      </c>
      <c r="O89" s="75">
        <f t="shared" ca="1" si="27"/>
        <v>0</v>
      </c>
      <c r="P89" s="24">
        <f t="shared" ca="1" si="28"/>
        <v>0</v>
      </c>
      <c r="Q89" s="24">
        <f t="shared" ca="1" si="29"/>
        <v>0</v>
      </c>
      <c r="R89" s="12">
        <f t="shared" ca="1" si="18"/>
        <v>3.5179184868731206E-4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72"/>
      <c r="B90" s="72"/>
      <c r="C90" s="72"/>
      <c r="D90" s="74">
        <f t="shared" si="19"/>
        <v>0</v>
      </c>
      <c r="E90" s="74">
        <f t="shared" si="19"/>
        <v>0</v>
      </c>
      <c r="F90" s="24">
        <f t="shared" si="20"/>
        <v>0</v>
      </c>
      <c r="G90" s="24">
        <f t="shared" si="20"/>
        <v>0</v>
      </c>
      <c r="H90" s="24">
        <f t="shared" si="21"/>
        <v>0</v>
      </c>
      <c r="I90" s="24">
        <f t="shared" si="22"/>
        <v>0</v>
      </c>
      <c r="J90" s="24">
        <f t="shared" si="23"/>
        <v>0</v>
      </c>
      <c r="K90" s="24">
        <f t="shared" si="24"/>
        <v>0</v>
      </c>
      <c r="L90" s="24">
        <f t="shared" si="25"/>
        <v>0</v>
      </c>
      <c r="M90" s="24">
        <f t="shared" ca="1" si="17"/>
        <v>-3.5179184868731206E-4</v>
      </c>
      <c r="N90" s="24">
        <f t="shared" ca="1" si="26"/>
        <v>0</v>
      </c>
      <c r="O90" s="75">
        <f t="shared" ca="1" si="27"/>
        <v>0</v>
      </c>
      <c r="P90" s="24">
        <f t="shared" ca="1" si="28"/>
        <v>0</v>
      </c>
      <c r="Q90" s="24">
        <f t="shared" ca="1" si="29"/>
        <v>0</v>
      </c>
      <c r="R90" s="12">
        <f t="shared" ca="1" si="18"/>
        <v>3.5179184868731206E-4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72"/>
      <c r="B91" s="72"/>
      <c r="C91" s="72"/>
      <c r="D91" s="74">
        <f t="shared" si="19"/>
        <v>0</v>
      </c>
      <c r="E91" s="74">
        <f t="shared" si="19"/>
        <v>0</v>
      </c>
      <c r="F91" s="24">
        <f t="shared" si="20"/>
        <v>0</v>
      </c>
      <c r="G91" s="24">
        <f t="shared" si="20"/>
        <v>0</v>
      </c>
      <c r="H91" s="24">
        <f t="shared" si="21"/>
        <v>0</v>
      </c>
      <c r="I91" s="24">
        <f t="shared" si="22"/>
        <v>0</v>
      </c>
      <c r="J91" s="24">
        <f t="shared" si="23"/>
        <v>0</v>
      </c>
      <c r="K91" s="24">
        <f t="shared" si="24"/>
        <v>0</v>
      </c>
      <c r="L91" s="24">
        <f t="shared" si="25"/>
        <v>0</v>
      </c>
      <c r="M91" s="24">
        <f t="shared" ca="1" si="17"/>
        <v>-3.5179184868731206E-4</v>
      </c>
      <c r="N91" s="24">
        <f t="shared" ca="1" si="26"/>
        <v>0</v>
      </c>
      <c r="O91" s="75">
        <f t="shared" ca="1" si="27"/>
        <v>0</v>
      </c>
      <c r="P91" s="24">
        <f t="shared" ca="1" si="28"/>
        <v>0</v>
      </c>
      <c r="Q91" s="24">
        <f t="shared" ca="1" si="29"/>
        <v>0</v>
      </c>
      <c r="R91" s="12">
        <f t="shared" ca="1" si="18"/>
        <v>3.5179184868731206E-4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72"/>
      <c r="B92" s="72"/>
      <c r="C92" s="72"/>
      <c r="D92" s="74">
        <f t="shared" si="19"/>
        <v>0</v>
      </c>
      <c r="E92" s="74">
        <f t="shared" si="19"/>
        <v>0</v>
      </c>
      <c r="F92" s="24">
        <f t="shared" si="20"/>
        <v>0</v>
      </c>
      <c r="G92" s="24">
        <f t="shared" si="20"/>
        <v>0</v>
      </c>
      <c r="H92" s="24">
        <f t="shared" si="21"/>
        <v>0</v>
      </c>
      <c r="I92" s="24">
        <f t="shared" si="22"/>
        <v>0</v>
      </c>
      <c r="J92" s="24">
        <f t="shared" si="23"/>
        <v>0</v>
      </c>
      <c r="K92" s="24">
        <f t="shared" si="24"/>
        <v>0</v>
      </c>
      <c r="L92" s="24">
        <f t="shared" si="25"/>
        <v>0</v>
      </c>
      <c r="M92" s="24">
        <f t="shared" ca="1" si="17"/>
        <v>-3.5179184868731206E-4</v>
      </c>
      <c r="N92" s="24">
        <f t="shared" ca="1" si="26"/>
        <v>0</v>
      </c>
      <c r="O92" s="75">
        <f t="shared" ca="1" si="27"/>
        <v>0</v>
      </c>
      <c r="P92" s="24">
        <f t="shared" ca="1" si="28"/>
        <v>0</v>
      </c>
      <c r="Q92" s="24">
        <f t="shared" ca="1" si="29"/>
        <v>0</v>
      </c>
      <c r="R92" s="12">
        <f t="shared" ca="1" si="18"/>
        <v>3.5179184868731206E-4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72"/>
      <c r="B93" s="72"/>
      <c r="C93" s="72"/>
      <c r="D93" s="74">
        <f t="shared" si="19"/>
        <v>0</v>
      </c>
      <c r="E93" s="74">
        <f t="shared" si="19"/>
        <v>0</v>
      </c>
      <c r="F93" s="24">
        <f t="shared" si="20"/>
        <v>0</v>
      </c>
      <c r="G93" s="24">
        <f t="shared" si="20"/>
        <v>0</v>
      </c>
      <c r="H93" s="24">
        <f t="shared" si="21"/>
        <v>0</v>
      </c>
      <c r="I93" s="24">
        <f t="shared" si="22"/>
        <v>0</v>
      </c>
      <c r="J93" s="24">
        <f t="shared" si="23"/>
        <v>0</v>
      </c>
      <c r="K93" s="24">
        <f t="shared" si="24"/>
        <v>0</v>
      </c>
      <c r="L93" s="24">
        <f t="shared" si="25"/>
        <v>0</v>
      </c>
      <c r="M93" s="24">
        <f t="shared" ca="1" si="17"/>
        <v>-3.5179184868731206E-4</v>
      </c>
      <c r="N93" s="24">
        <f t="shared" ca="1" si="26"/>
        <v>0</v>
      </c>
      <c r="O93" s="75">
        <f t="shared" ca="1" si="27"/>
        <v>0</v>
      </c>
      <c r="P93" s="24">
        <f t="shared" ca="1" si="28"/>
        <v>0</v>
      </c>
      <c r="Q93" s="24">
        <f t="shared" ca="1" si="29"/>
        <v>0</v>
      </c>
      <c r="R93" s="12">
        <f t="shared" ca="1" si="18"/>
        <v>3.5179184868731206E-4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72"/>
      <c r="B94" s="72"/>
      <c r="C94" s="72"/>
      <c r="D94" s="74">
        <f t="shared" si="19"/>
        <v>0</v>
      </c>
      <c r="E94" s="74">
        <f t="shared" si="19"/>
        <v>0</v>
      </c>
      <c r="F94" s="24">
        <f t="shared" si="20"/>
        <v>0</v>
      </c>
      <c r="G94" s="24">
        <f t="shared" si="20"/>
        <v>0</v>
      </c>
      <c r="H94" s="24">
        <f t="shared" si="21"/>
        <v>0</v>
      </c>
      <c r="I94" s="24">
        <f t="shared" si="22"/>
        <v>0</v>
      </c>
      <c r="J94" s="24">
        <f t="shared" si="23"/>
        <v>0</v>
      </c>
      <c r="K94" s="24">
        <f t="shared" si="24"/>
        <v>0</v>
      </c>
      <c r="L94" s="24">
        <f t="shared" si="25"/>
        <v>0</v>
      </c>
      <c r="M94" s="24">
        <f t="shared" ca="1" si="17"/>
        <v>-3.5179184868731206E-4</v>
      </c>
      <c r="N94" s="24">
        <f t="shared" ca="1" si="26"/>
        <v>0</v>
      </c>
      <c r="O94" s="75">
        <f t="shared" ca="1" si="27"/>
        <v>0</v>
      </c>
      <c r="P94" s="24">
        <f t="shared" ca="1" si="28"/>
        <v>0</v>
      </c>
      <c r="Q94" s="24">
        <f t="shared" ca="1" si="29"/>
        <v>0</v>
      </c>
      <c r="R94" s="12">
        <f t="shared" ca="1" si="18"/>
        <v>3.5179184868731206E-4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72"/>
      <c r="B95" s="72"/>
      <c r="C95" s="72"/>
      <c r="D95" s="74">
        <f t="shared" si="19"/>
        <v>0</v>
      </c>
      <c r="E95" s="74">
        <f t="shared" si="19"/>
        <v>0</v>
      </c>
      <c r="F95" s="24">
        <f t="shared" si="20"/>
        <v>0</v>
      </c>
      <c r="G95" s="24">
        <f t="shared" si="20"/>
        <v>0</v>
      </c>
      <c r="H95" s="24">
        <f t="shared" si="21"/>
        <v>0</v>
      </c>
      <c r="I95" s="24">
        <f t="shared" si="22"/>
        <v>0</v>
      </c>
      <c r="J95" s="24">
        <f t="shared" si="23"/>
        <v>0</v>
      </c>
      <c r="K95" s="24">
        <f t="shared" si="24"/>
        <v>0</v>
      </c>
      <c r="L95" s="24">
        <f t="shared" si="25"/>
        <v>0</v>
      </c>
      <c r="M95" s="24">
        <f t="shared" ca="1" si="17"/>
        <v>-3.5179184868731206E-4</v>
      </c>
      <c r="N95" s="24">
        <f t="shared" ca="1" si="26"/>
        <v>0</v>
      </c>
      <c r="O95" s="75">
        <f t="shared" ca="1" si="27"/>
        <v>0</v>
      </c>
      <c r="P95" s="24">
        <f t="shared" ca="1" si="28"/>
        <v>0</v>
      </c>
      <c r="Q95" s="24">
        <f t="shared" ca="1" si="29"/>
        <v>0</v>
      </c>
      <c r="R95" s="12">
        <f t="shared" ca="1" si="18"/>
        <v>3.5179184868731206E-4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72"/>
      <c r="B96" s="72"/>
      <c r="C96" s="72"/>
      <c r="D96" s="74">
        <f t="shared" si="19"/>
        <v>0</v>
      </c>
      <c r="E96" s="74">
        <f t="shared" si="19"/>
        <v>0</v>
      </c>
      <c r="F96" s="24">
        <f t="shared" si="20"/>
        <v>0</v>
      </c>
      <c r="G96" s="24">
        <f t="shared" si="20"/>
        <v>0</v>
      </c>
      <c r="H96" s="24">
        <f t="shared" si="21"/>
        <v>0</v>
      </c>
      <c r="I96" s="24">
        <f t="shared" si="22"/>
        <v>0</v>
      </c>
      <c r="J96" s="24">
        <f t="shared" si="23"/>
        <v>0</v>
      </c>
      <c r="K96" s="24">
        <f t="shared" si="24"/>
        <v>0</v>
      </c>
      <c r="L96" s="24">
        <f t="shared" si="25"/>
        <v>0</v>
      </c>
      <c r="M96" s="24">
        <f t="shared" ca="1" si="17"/>
        <v>-3.5179184868731206E-4</v>
      </c>
      <c r="N96" s="24">
        <f t="shared" ca="1" si="26"/>
        <v>0</v>
      </c>
      <c r="O96" s="75">
        <f t="shared" ca="1" si="27"/>
        <v>0</v>
      </c>
      <c r="P96" s="24">
        <f t="shared" ca="1" si="28"/>
        <v>0</v>
      </c>
      <c r="Q96" s="24">
        <f t="shared" ca="1" si="29"/>
        <v>0</v>
      </c>
      <c r="R96" s="12">
        <f t="shared" ca="1" si="18"/>
        <v>3.5179184868731206E-4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72"/>
      <c r="B97" s="72"/>
      <c r="C97" s="72"/>
      <c r="D97" s="74">
        <f t="shared" si="19"/>
        <v>0</v>
      </c>
      <c r="E97" s="74">
        <f t="shared" si="19"/>
        <v>0</v>
      </c>
      <c r="F97" s="24">
        <f t="shared" si="20"/>
        <v>0</v>
      </c>
      <c r="G97" s="24">
        <f t="shared" si="20"/>
        <v>0</v>
      </c>
      <c r="H97" s="24">
        <f t="shared" si="21"/>
        <v>0</v>
      </c>
      <c r="I97" s="24">
        <f t="shared" si="22"/>
        <v>0</v>
      </c>
      <c r="J97" s="24">
        <f t="shared" si="23"/>
        <v>0</v>
      </c>
      <c r="K97" s="24">
        <f t="shared" si="24"/>
        <v>0</v>
      </c>
      <c r="L97" s="24">
        <f t="shared" si="25"/>
        <v>0</v>
      </c>
      <c r="M97" s="24">
        <f t="shared" ca="1" si="17"/>
        <v>-3.5179184868731206E-4</v>
      </c>
      <c r="N97" s="24">
        <f t="shared" ca="1" si="26"/>
        <v>0</v>
      </c>
      <c r="O97" s="75">
        <f t="shared" ca="1" si="27"/>
        <v>0</v>
      </c>
      <c r="P97" s="24">
        <f t="shared" ca="1" si="28"/>
        <v>0</v>
      </c>
      <c r="Q97" s="24">
        <f t="shared" ca="1" si="29"/>
        <v>0</v>
      </c>
      <c r="R97" s="12">
        <f t="shared" ca="1" si="18"/>
        <v>3.5179184868731206E-4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72"/>
      <c r="B98" s="72"/>
      <c r="C98" s="72"/>
      <c r="D98" s="74">
        <f t="shared" si="19"/>
        <v>0</v>
      </c>
      <c r="E98" s="74">
        <f t="shared" si="19"/>
        <v>0</v>
      </c>
      <c r="F98" s="24">
        <f t="shared" si="20"/>
        <v>0</v>
      </c>
      <c r="G98" s="24">
        <f t="shared" si="20"/>
        <v>0</v>
      </c>
      <c r="H98" s="24">
        <f t="shared" si="21"/>
        <v>0</v>
      </c>
      <c r="I98" s="24">
        <f t="shared" si="22"/>
        <v>0</v>
      </c>
      <c r="J98" s="24">
        <f t="shared" si="23"/>
        <v>0</v>
      </c>
      <c r="K98" s="24">
        <f t="shared" si="24"/>
        <v>0</v>
      </c>
      <c r="L98" s="24">
        <f t="shared" si="25"/>
        <v>0</v>
      </c>
      <c r="M98" s="24">
        <f t="shared" ca="1" si="17"/>
        <v>-3.5179184868731206E-4</v>
      </c>
      <c r="N98" s="24">
        <f t="shared" ca="1" si="26"/>
        <v>0</v>
      </c>
      <c r="O98" s="75">
        <f t="shared" ca="1" si="27"/>
        <v>0</v>
      </c>
      <c r="P98" s="24">
        <f t="shared" ca="1" si="28"/>
        <v>0</v>
      </c>
      <c r="Q98" s="24">
        <f t="shared" ca="1" si="29"/>
        <v>0</v>
      </c>
      <c r="R98" s="12">
        <f t="shared" ca="1" si="18"/>
        <v>3.5179184868731206E-4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72"/>
      <c r="B99" s="72"/>
      <c r="C99" s="72"/>
      <c r="D99" s="74">
        <f t="shared" si="19"/>
        <v>0</v>
      </c>
      <c r="E99" s="74">
        <f t="shared" si="19"/>
        <v>0</v>
      </c>
      <c r="F99" s="24">
        <f t="shared" si="20"/>
        <v>0</v>
      </c>
      <c r="G99" s="24">
        <f t="shared" si="20"/>
        <v>0</v>
      </c>
      <c r="H99" s="24">
        <f t="shared" si="21"/>
        <v>0</v>
      </c>
      <c r="I99" s="24">
        <f t="shared" si="22"/>
        <v>0</v>
      </c>
      <c r="J99" s="24">
        <f t="shared" si="23"/>
        <v>0</v>
      </c>
      <c r="K99" s="24">
        <f t="shared" si="24"/>
        <v>0</v>
      </c>
      <c r="L99" s="24">
        <f t="shared" si="25"/>
        <v>0</v>
      </c>
      <c r="M99" s="24">
        <f t="shared" ca="1" si="17"/>
        <v>-3.5179184868731206E-4</v>
      </c>
      <c r="N99" s="24">
        <f t="shared" ca="1" si="26"/>
        <v>0</v>
      </c>
      <c r="O99" s="75">
        <f t="shared" ca="1" si="27"/>
        <v>0</v>
      </c>
      <c r="P99" s="24">
        <f t="shared" ca="1" si="28"/>
        <v>0</v>
      </c>
      <c r="Q99" s="24">
        <f t="shared" ca="1" si="29"/>
        <v>0</v>
      </c>
      <c r="R99" s="12">
        <f t="shared" ca="1" si="18"/>
        <v>3.5179184868731206E-4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72"/>
      <c r="B100" s="72"/>
      <c r="C100" s="72"/>
      <c r="D100" s="74">
        <f t="shared" si="19"/>
        <v>0</v>
      </c>
      <c r="E100" s="74">
        <f t="shared" si="19"/>
        <v>0</v>
      </c>
      <c r="F100" s="24">
        <f t="shared" si="20"/>
        <v>0</v>
      </c>
      <c r="G100" s="24">
        <f t="shared" si="20"/>
        <v>0</v>
      </c>
      <c r="H100" s="24">
        <f t="shared" si="21"/>
        <v>0</v>
      </c>
      <c r="I100" s="24">
        <f t="shared" si="22"/>
        <v>0</v>
      </c>
      <c r="J100" s="24">
        <f t="shared" si="23"/>
        <v>0</v>
      </c>
      <c r="K100" s="24">
        <f t="shared" si="24"/>
        <v>0</v>
      </c>
      <c r="L100" s="24">
        <f t="shared" si="25"/>
        <v>0</v>
      </c>
      <c r="M100" s="24">
        <f t="shared" ca="1" si="17"/>
        <v>-3.5179184868731206E-4</v>
      </c>
      <c r="N100" s="24">
        <f t="shared" ca="1" si="26"/>
        <v>0</v>
      </c>
      <c r="O100" s="75">
        <f t="shared" ca="1" si="27"/>
        <v>0</v>
      </c>
      <c r="P100" s="24">
        <f t="shared" ca="1" si="28"/>
        <v>0</v>
      </c>
      <c r="Q100" s="24">
        <f t="shared" ca="1" si="29"/>
        <v>0</v>
      </c>
      <c r="R100" s="12">
        <f t="shared" ca="1" si="18"/>
        <v>3.5179184868731206E-4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72"/>
      <c r="B101" s="72"/>
      <c r="C101" s="72"/>
      <c r="D101" s="74">
        <f t="shared" si="19"/>
        <v>0</v>
      </c>
      <c r="E101" s="74">
        <f t="shared" si="19"/>
        <v>0</v>
      </c>
      <c r="F101" s="24">
        <f t="shared" si="20"/>
        <v>0</v>
      </c>
      <c r="G101" s="24">
        <f t="shared" si="20"/>
        <v>0</v>
      </c>
      <c r="H101" s="24">
        <f t="shared" si="21"/>
        <v>0</v>
      </c>
      <c r="I101" s="24">
        <f t="shared" si="22"/>
        <v>0</v>
      </c>
      <c r="J101" s="24">
        <f t="shared" si="23"/>
        <v>0</v>
      </c>
      <c r="K101" s="24">
        <f t="shared" si="24"/>
        <v>0</v>
      </c>
      <c r="L101" s="24">
        <f t="shared" si="25"/>
        <v>0</v>
      </c>
      <c r="M101" s="24">
        <f t="shared" ca="1" si="17"/>
        <v>-3.5179184868731206E-4</v>
      </c>
      <c r="N101" s="24">
        <f t="shared" ca="1" si="26"/>
        <v>0</v>
      </c>
      <c r="O101" s="75">
        <f t="shared" ca="1" si="27"/>
        <v>0</v>
      </c>
      <c r="P101" s="24">
        <f t="shared" ca="1" si="28"/>
        <v>0</v>
      </c>
      <c r="Q101" s="24">
        <f t="shared" ca="1" si="29"/>
        <v>0</v>
      </c>
      <c r="R101" s="12">
        <f t="shared" ca="1" si="18"/>
        <v>3.5179184868731206E-4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72"/>
      <c r="B102" s="72"/>
      <c r="C102" s="72"/>
      <c r="D102" s="74">
        <f t="shared" si="19"/>
        <v>0</v>
      </c>
      <c r="E102" s="74">
        <f t="shared" si="19"/>
        <v>0</v>
      </c>
      <c r="F102" s="24">
        <f t="shared" si="20"/>
        <v>0</v>
      </c>
      <c r="G102" s="24">
        <f t="shared" si="20"/>
        <v>0</v>
      </c>
      <c r="H102" s="24">
        <f t="shared" si="21"/>
        <v>0</v>
      </c>
      <c r="I102" s="24">
        <f t="shared" si="22"/>
        <v>0</v>
      </c>
      <c r="J102" s="24">
        <f t="shared" si="23"/>
        <v>0</v>
      </c>
      <c r="K102" s="24">
        <f t="shared" si="24"/>
        <v>0</v>
      </c>
      <c r="L102" s="24">
        <f t="shared" si="25"/>
        <v>0</v>
      </c>
      <c r="M102" s="24">
        <f t="shared" ca="1" si="17"/>
        <v>-3.5179184868731206E-4</v>
      </c>
      <c r="N102" s="24">
        <f t="shared" ca="1" si="26"/>
        <v>0</v>
      </c>
      <c r="O102" s="75">
        <f t="shared" ca="1" si="27"/>
        <v>0</v>
      </c>
      <c r="P102" s="24">
        <f t="shared" ca="1" si="28"/>
        <v>0</v>
      </c>
      <c r="Q102" s="24">
        <f t="shared" ca="1" si="29"/>
        <v>0</v>
      </c>
      <c r="R102" s="12">
        <f t="shared" ca="1" si="18"/>
        <v>3.5179184868731206E-4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72"/>
      <c r="B103" s="72"/>
      <c r="C103" s="72"/>
      <c r="D103" s="74">
        <f t="shared" si="19"/>
        <v>0</v>
      </c>
      <c r="E103" s="74">
        <f t="shared" si="19"/>
        <v>0</v>
      </c>
      <c r="F103" s="24">
        <f t="shared" si="20"/>
        <v>0</v>
      </c>
      <c r="G103" s="24">
        <f t="shared" si="20"/>
        <v>0</v>
      </c>
      <c r="H103" s="24">
        <f t="shared" si="21"/>
        <v>0</v>
      </c>
      <c r="I103" s="24">
        <f t="shared" si="22"/>
        <v>0</v>
      </c>
      <c r="J103" s="24">
        <f t="shared" si="23"/>
        <v>0</v>
      </c>
      <c r="K103" s="24">
        <f t="shared" si="24"/>
        <v>0</v>
      </c>
      <c r="L103" s="24">
        <f t="shared" si="25"/>
        <v>0</v>
      </c>
      <c r="M103" s="24">
        <f t="shared" ca="1" si="17"/>
        <v>-3.5179184868731206E-4</v>
      </c>
      <c r="N103" s="24">
        <f t="shared" ca="1" si="26"/>
        <v>0</v>
      </c>
      <c r="O103" s="75">
        <f t="shared" ca="1" si="27"/>
        <v>0</v>
      </c>
      <c r="P103" s="24">
        <f t="shared" ca="1" si="28"/>
        <v>0</v>
      </c>
      <c r="Q103" s="24">
        <f t="shared" ca="1" si="29"/>
        <v>0</v>
      </c>
      <c r="R103" s="12">
        <f t="shared" ca="1" si="18"/>
        <v>3.5179184868731206E-4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72"/>
      <c r="B104" s="72"/>
      <c r="C104" s="72"/>
      <c r="D104" s="74">
        <f t="shared" si="19"/>
        <v>0</v>
      </c>
      <c r="E104" s="74">
        <f t="shared" si="19"/>
        <v>0</v>
      </c>
      <c r="F104" s="24">
        <f t="shared" si="20"/>
        <v>0</v>
      </c>
      <c r="G104" s="24">
        <f t="shared" si="20"/>
        <v>0</v>
      </c>
      <c r="H104" s="24">
        <f t="shared" si="21"/>
        <v>0</v>
      </c>
      <c r="I104" s="24">
        <f t="shared" si="22"/>
        <v>0</v>
      </c>
      <c r="J104" s="24">
        <f t="shared" si="23"/>
        <v>0</v>
      </c>
      <c r="K104" s="24">
        <f t="shared" si="24"/>
        <v>0</v>
      </c>
      <c r="L104" s="24">
        <f t="shared" si="25"/>
        <v>0</v>
      </c>
      <c r="M104" s="24">
        <f t="shared" ca="1" si="17"/>
        <v>-3.5179184868731206E-4</v>
      </c>
      <c r="N104" s="24">
        <f t="shared" ca="1" si="26"/>
        <v>0</v>
      </c>
      <c r="O104" s="75">
        <f t="shared" ca="1" si="27"/>
        <v>0</v>
      </c>
      <c r="P104" s="24">
        <f t="shared" ca="1" si="28"/>
        <v>0</v>
      </c>
      <c r="Q104" s="24">
        <f t="shared" ca="1" si="29"/>
        <v>0</v>
      </c>
      <c r="R104" s="12">
        <f t="shared" ca="1" si="18"/>
        <v>3.5179184868731206E-4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72"/>
      <c r="B105" s="72"/>
      <c r="C105" s="72"/>
      <c r="D105" s="74">
        <f t="shared" si="19"/>
        <v>0</v>
      </c>
      <c r="E105" s="74">
        <f t="shared" si="19"/>
        <v>0</v>
      </c>
      <c r="F105" s="24">
        <f t="shared" si="20"/>
        <v>0</v>
      </c>
      <c r="G105" s="24">
        <f t="shared" si="20"/>
        <v>0</v>
      </c>
      <c r="H105" s="24">
        <f t="shared" si="21"/>
        <v>0</v>
      </c>
      <c r="I105" s="24">
        <f t="shared" si="22"/>
        <v>0</v>
      </c>
      <c r="J105" s="24">
        <f t="shared" si="23"/>
        <v>0</v>
      </c>
      <c r="K105" s="24">
        <f t="shared" si="24"/>
        <v>0</v>
      </c>
      <c r="L105" s="24">
        <f t="shared" si="25"/>
        <v>0</v>
      </c>
      <c r="M105" s="24">
        <f t="shared" ca="1" si="17"/>
        <v>-3.5179184868731206E-4</v>
      </c>
      <c r="N105" s="24">
        <f t="shared" ca="1" si="26"/>
        <v>0</v>
      </c>
      <c r="O105" s="75">
        <f t="shared" ca="1" si="27"/>
        <v>0</v>
      </c>
      <c r="P105" s="24">
        <f t="shared" ca="1" si="28"/>
        <v>0</v>
      </c>
      <c r="Q105" s="24">
        <f t="shared" ca="1" si="29"/>
        <v>0</v>
      </c>
      <c r="R105" s="12">
        <f t="shared" ca="1" si="18"/>
        <v>3.5179184868731206E-4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72"/>
      <c r="B106" s="72"/>
      <c r="C106" s="72"/>
      <c r="D106" s="74">
        <f t="shared" si="19"/>
        <v>0</v>
      </c>
      <c r="E106" s="74">
        <f t="shared" si="19"/>
        <v>0</v>
      </c>
      <c r="F106" s="24">
        <f t="shared" si="20"/>
        <v>0</v>
      </c>
      <c r="G106" s="24">
        <f t="shared" si="20"/>
        <v>0</v>
      </c>
      <c r="H106" s="24">
        <f t="shared" si="21"/>
        <v>0</v>
      </c>
      <c r="I106" s="24">
        <f t="shared" si="22"/>
        <v>0</v>
      </c>
      <c r="J106" s="24">
        <f t="shared" si="23"/>
        <v>0</v>
      </c>
      <c r="K106" s="24">
        <f t="shared" si="24"/>
        <v>0</v>
      </c>
      <c r="L106" s="24">
        <f t="shared" si="25"/>
        <v>0</v>
      </c>
      <c r="M106" s="24">
        <f t="shared" ca="1" si="17"/>
        <v>-3.5179184868731206E-4</v>
      </c>
      <c r="N106" s="24">
        <f t="shared" ca="1" si="26"/>
        <v>0</v>
      </c>
      <c r="O106" s="75">
        <f t="shared" ca="1" si="27"/>
        <v>0</v>
      </c>
      <c r="P106" s="24">
        <f t="shared" ca="1" si="28"/>
        <v>0</v>
      </c>
      <c r="Q106" s="24">
        <f t="shared" ca="1" si="29"/>
        <v>0</v>
      </c>
      <c r="R106" s="12">
        <f t="shared" ca="1" si="18"/>
        <v>3.5179184868731206E-4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72"/>
      <c r="B107" s="72"/>
      <c r="C107" s="72"/>
      <c r="D107" s="74">
        <f t="shared" si="19"/>
        <v>0</v>
      </c>
      <c r="E107" s="74">
        <f t="shared" si="19"/>
        <v>0</v>
      </c>
      <c r="F107" s="24">
        <f t="shared" si="20"/>
        <v>0</v>
      </c>
      <c r="G107" s="24">
        <f t="shared" si="20"/>
        <v>0</v>
      </c>
      <c r="H107" s="24">
        <f t="shared" si="21"/>
        <v>0</v>
      </c>
      <c r="I107" s="24">
        <f t="shared" si="22"/>
        <v>0</v>
      </c>
      <c r="J107" s="24">
        <f t="shared" si="23"/>
        <v>0</v>
      </c>
      <c r="K107" s="24">
        <f t="shared" si="24"/>
        <v>0</v>
      </c>
      <c r="L107" s="24">
        <f t="shared" si="25"/>
        <v>0</v>
      </c>
      <c r="M107" s="24">
        <f t="shared" ca="1" si="17"/>
        <v>-3.5179184868731206E-4</v>
      </c>
      <c r="N107" s="24">
        <f t="shared" ca="1" si="26"/>
        <v>0</v>
      </c>
      <c r="O107" s="75">
        <f t="shared" ca="1" si="27"/>
        <v>0</v>
      </c>
      <c r="P107" s="24">
        <f t="shared" ca="1" si="28"/>
        <v>0</v>
      </c>
      <c r="Q107" s="24">
        <f t="shared" ca="1" si="29"/>
        <v>0</v>
      </c>
      <c r="R107" s="12">
        <f t="shared" ca="1" si="18"/>
        <v>3.5179184868731206E-4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72"/>
      <c r="B108" s="72"/>
      <c r="C108" s="72"/>
      <c r="D108" s="74">
        <f t="shared" si="19"/>
        <v>0</v>
      </c>
      <c r="E108" s="74">
        <f t="shared" si="19"/>
        <v>0</v>
      </c>
      <c r="F108" s="24">
        <f t="shared" si="20"/>
        <v>0</v>
      </c>
      <c r="G108" s="24">
        <f t="shared" si="20"/>
        <v>0</v>
      </c>
      <c r="H108" s="24">
        <f t="shared" si="21"/>
        <v>0</v>
      </c>
      <c r="I108" s="24">
        <f t="shared" si="22"/>
        <v>0</v>
      </c>
      <c r="J108" s="24">
        <f t="shared" si="23"/>
        <v>0</v>
      </c>
      <c r="K108" s="24">
        <f t="shared" si="24"/>
        <v>0</v>
      </c>
      <c r="L108" s="24">
        <f t="shared" si="25"/>
        <v>0</v>
      </c>
      <c r="M108" s="24">
        <f t="shared" ca="1" si="17"/>
        <v>-3.5179184868731206E-4</v>
      </c>
      <c r="N108" s="24">
        <f t="shared" ca="1" si="26"/>
        <v>0</v>
      </c>
      <c r="O108" s="75">
        <f t="shared" ca="1" si="27"/>
        <v>0</v>
      </c>
      <c r="P108" s="24">
        <f t="shared" ca="1" si="28"/>
        <v>0</v>
      </c>
      <c r="Q108" s="24">
        <f t="shared" ca="1" si="29"/>
        <v>0</v>
      </c>
      <c r="R108" s="12">
        <f t="shared" ca="1" si="18"/>
        <v>3.5179184868731206E-4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72"/>
      <c r="B109" s="72"/>
      <c r="C109" s="72"/>
      <c r="D109" s="74">
        <f t="shared" si="19"/>
        <v>0</v>
      </c>
      <c r="E109" s="74">
        <f t="shared" si="19"/>
        <v>0</v>
      </c>
      <c r="F109" s="24">
        <f t="shared" si="20"/>
        <v>0</v>
      </c>
      <c r="G109" s="24">
        <f t="shared" si="20"/>
        <v>0</v>
      </c>
      <c r="H109" s="24">
        <f t="shared" si="21"/>
        <v>0</v>
      </c>
      <c r="I109" s="24">
        <f t="shared" si="22"/>
        <v>0</v>
      </c>
      <c r="J109" s="24">
        <f t="shared" si="23"/>
        <v>0</v>
      </c>
      <c r="K109" s="24">
        <f t="shared" si="24"/>
        <v>0</v>
      </c>
      <c r="L109" s="24">
        <f t="shared" si="25"/>
        <v>0</v>
      </c>
      <c r="M109" s="24">
        <f t="shared" ca="1" si="17"/>
        <v>-3.5179184868731206E-4</v>
      </c>
      <c r="N109" s="24">
        <f t="shared" ca="1" si="26"/>
        <v>0</v>
      </c>
      <c r="O109" s="75">
        <f t="shared" ca="1" si="27"/>
        <v>0</v>
      </c>
      <c r="P109" s="24">
        <f t="shared" ca="1" si="28"/>
        <v>0</v>
      </c>
      <c r="Q109" s="24">
        <f t="shared" ca="1" si="29"/>
        <v>0</v>
      </c>
      <c r="R109" s="12">
        <f t="shared" ca="1" si="18"/>
        <v>3.5179184868731206E-4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72"/>
      <c r="B110" s="72"/>
      <c r="C110" s="72"/>
      <c r="D110" s="74">
        <f t="shared" si="19"/>
        <v>0</v>
      </c>
      <c r="E110" s="74">
        <f t="shared" si="19"/>
        <v>0</v>
      </c>
      <c r="F110" s="24">
        <f t="shared" si="20"/>
        <v>0</v>
      </c>
      <c r="G110" s="24">
        <f t="shared" si="20"/>
        <v>0</v>
      </c>
      <c r="H110" s="24">
        <f t="shared" si="21"/>
        <v>0</v>
      </c>
      <c r="I110" s="24">
        <f t="shared" si="22"/>
        <v>0</v>
      </c>
      <c r="J110" s="24">
        <f t="shared" si="23"/>
        <v>0</v>
      </c>
      <c r="K110" s="24">
        <f t="shared" si="24"/>
        <v>0</v>
      </c>
      <c r="L110" s="24">
        <f t="shared" si="25"/>
        <v>0</v>
      </c>
      <c r="M110" s="24">
        <f t="shared" ca="1" si="17"/>
        <v>-3.5179184868731206E-4</v>
      </c>
      <c r="N110" s="24">
        <f t="shared" ca="1" si="26"/>
        <v>0</v>
      </c>
      <c r="O110" s="75">
        <f t="shared" ca="1" si="27"/>
        <v>0</v>
      </c>
      <c r="P110" s="24">
        <f t="shared" ca="1" si="28"/>
        <v>0</v>
      </c>
      <c r="Q110" s="24">
        <f t="shared" ca="1" si="29"/>
        <v>0</v>
      </c>
      <c r="R110" s="12">
        <f t="shared" ca="1" si="18"/>
        <v>3.5179184868731206E-4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72"/>
      <c r="B111" s="72"/>
      <c r="C111" s="72"/>
      <c r="D111" s="74">
        <f t="shared" si="19"/>
        <v>0</v>
      </c>
      <c r="E111" s="74">
        <f t="shared" si="19"/>
        <v>0</v>
      </c>
      <c r="F111" s="24">
        <f t="shared" si="20"/>
        <v>0</v>
      </c>
      <c r="G111" s="24">
        <f t="shared" si="20"/>
        <v>0</v>
      </c>
      <c r="H111" s="24">
        <f t="shared" si="21"/>
        <v>0</v>
      </c>
      <c r="I111" s="24">
        <f t="shared" si="22"/>
        <v>0</v>
      </c>
      <c r="J111" s="24">
        <f t="shared" si="23"/>
        <v>0</v>
      </c>
      <c r="K111" s="24">
        <f t="shared" si="24"/>
        <v>0</v>
      </c>
      <c r="L111" s="24">
        <f t="shared" si="25"/>
        <v>0</v>
      </c>
      <c r="M111" s="24">
        <f t="shared" ca="1" si="17"/>
        <v>-3.5179184868731206E-4</v>
      </c>
      <c r="N111" s="24">
        <f t="shared" ca="1" si="26"/>
        <v>0</v>
      </c>
      <c r="O111" s="75">
        <f t="shared" ca="1" si="27"/>
        <v>0</v>
      </c>
      <c r="P111" s="24">
        <f t="shared" ca="1" si="28"/>
        <v>0</v>
      </c>
      <c r="Q111" s="24">
        <f t="shared" ca="1" si="29"/>
        <v>0</v>
      </c>
      <c r="R111" s="12">
        <f t="shared" ca="1" si="18"/>
        <v>3.5179184868731206E-4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72"/>
      <c r="B112" s="72"/>
      <c r="C112" s="72"/>
      <c r="D112" s="74">
        <f t="shared" si="19"/>
        <v>0</v>
      </c>
      <c r="E112" s="74">
        <f t="shared" si="19"/>
        <v>0</v>
      </c>
      <c r="F112" s="24">
        <f t="shared" si="20"/>
        <v>0</v>
      </c>
      <c r="G112" s="24">
        <f t="shared" si="20"/>
        <v>0</v>
      </c>
      <c r="H112" s="24">
        <f t="shared" si="21"/>
        <v>0</v>
      </c>
      <c r="I112" s="24">
        <f t="shared" si="22"/>
        <v>0</v>
      </c>
      <c r="J112" s="24">
        <f t="shared" si="23"/>
        <v>0</v>
      </c>
      <c r="K112" s="24">
        <f t="shared" si="24"/>
        <v>0</v>
      </c>
      <c r="L112" s="24">
        <f t="shared" si="25"/>
        <v>0</v>
      </c>
      <c r="M112" s="24">
        <f t="shared" ca="1" si="17"/>
        <v>-3.5179184868731206E-4</v>
      </c>
      <c r="N112" s="24">
        <f t="shared" ca="1" si="26"/>
        <v>0</v>
      </c>
      <c r="O112" s="75">
        <f t="shared" ca="1" si="27"/>
        <v>0</v>
      </c>
      <c r="P112" s="24">
        <f t="shared" ca="1" si="28"/>
        <v>0</v>
      </c>
      <c r="Q112" s="24">
        <f t="shared" ca="1" si="29"/>
        <v>0</v>
      </c>
      <c r="R112" s="12">
        <f t="shared" ca="1" si="18"/>
        <v>3.5179184868731206E-4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72"/>
      <c r="B113" s="72"/>
      <c r="C113" s="72"/>
      <c r="D113" s="74">
        <f t="shared" si="19"/>
        <v>0</v>
      </c>
      <c r="E113" s="74">
        <f t="shared" si="19"/>
        <v>0</v>
      </c>
      <c r="F113" s="24">
        <f t="shared" si="20"/>
        <v>0</v>
      </c>
      <c r="G113" s="24">
        <f t="shared" si="20"/>
        <v>0</v>
      </c>
      <c r="H113" s="24">
        <f t="shared" si="21"/>
        <v>0</v>
      </c>
      <c r="I113" s="24">
        <f t="shared" si="22"/>
        <v>0</v>
      </c>
      <c r="J113" s="24">
        <f t="shared" si="23"/>
        <v>0</v>
      </c>
      <c r="K113" s="24">
        <f t="shared" si="24"/>
        <v>0</v>
      </c>
      <c r="L113" s="24">
        <f t="shared" si="25"/>
        <v>0</v>
      </c>
      <c r="M113" s="24">
        <f t="shared" ca="1" si="17"/>
        <v>-3.5179184868731206E-4</v>
      </c>
      <c r="N113" s="24">
        <f t="shared" ca="1" si="26"/>
        <v>0</v>
      </c>
      <c r="O113" s="75">
        <f t="shared" ca="1" si="27"/>
        <v>0</v>
      </c>
      <c r="P113" s="24">
        <f t="shared" ca="1" si="28"/>
        <v>0</v>
      </c>
      <c r="Q113" s="24">
        <f t="shared" ca="1" si="29"/>
        <v>0</v>
      </c>
      <c r="R113" s="12">
        <f t="shared" ca="1" si="18"/>
        <v>3.5179184868731206E-4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72"/>
      <c r="B114" s="72"/>
      <c r="C114" s="72"/>
      <c r="D114" s="74">
        <f t="shared" si="19"/>
        <v>0</v>
      </c>
      <c r="E114" s="74">
        <f t="shared" si="19"/>
        <v>0</v>
      </c>
      <c r="F114" s="24">
        <f t="shared" si="20"/>
        <v>0</v>
      </c>
      <c r="G114" s="24">
        <f t="shared" si="20"/>
        <v>0</v>
      </c>
      <c r="H114" s="24">
        <f t="shared" si="21"/>
        <v>0</v>
      </c>
      <c r="I114" s="24">
        <f t="shared" si="22"/>
        <v>0</v>
      </c>
      <c r="J114" s="24">
        <f t="shared" si="23"/>
        <v>0</v>
      </c>
      <c r="K114" s="24">
        <f t="shared" si="24"/>
        <v>0</v>
      </c>
      <c r="L114" s="24">
        <f t="shared" si="25"/>
        <v>0</v>
      </c>
      <c r="M114" s="24">
        <f t="shared" ca="1" si="17"/>
        <v>-3.5179184868731206E-4</v>
      </c>
      <c r="N114" s="24">
        <f t="shared" ca="1" si="26"/>
        <v>0</v>
      </c>
      <c r="O114" s="75">
        <f t="shared" ca="1" si="27"/>
        <v>0</v>
      </c>
      <c r="P114" s="24">
        <f t="shared" ca="1" si="28"/>
        <v>0</v>
      </c>
      <c r="Q114" s="24">
        <f t="shared" ca="1" si="29"/>
        <v>0</v>
      </c>
      <c r="R114" s="12">
        <f t="shared" ca="1" si="18"/>
        <v>3.5179184868731206E-4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72"/>
      <c r="B115" s="72"/>
      <c r="C115" s="72"/>
      <c r="D115" s="74">
        <f t="shared" si="19"/>
        <v>0</v>
      </c>
      <c r="E115" s="74">
        <f t="shared" si="19"/>
        <v>0</v>
      </c>
      <c r="F115" s="24">
        <f t="shared" si="20"/>
        <v>0</v>
      </c>
      <c r="G115" s="24">
        <f t="shared" si="20"/>
        <v>0</v>
      </c>
      <c r="H115" s="24">
        <f t="shared" si="21"/>
        <v>0</v>
      </c>
      <c r="I115" s="24">
        <f t="shared" si="22"/>
        <v>0</v>
      </c>
      <c r="J115" s="24">
        <f t="shared" si="23"/>
        <v>0</v>
      </c>
      <c r="K115" s="24">
        <f t="shared" si="24"/>
        <v>0</v>
      </c>
      <c r="L115" s="24">
        <f t="shared" si="25"/>
        <v>0</v>
      </c>
      <c r="M115" s="24">
        <f t="shared" ca="1" si="17"/>
        <v>-3.5179184868731206E-4</v>
      </c>
      <c r="N115" s="24">
        <f t="shared" ca="1" si="26"/>
        <v>0</v>
      </c>
      <c r="O115" s="75">
        <f t="shared" ca="1" si="27"/>
        <v>0</v>
      </c>
      <c r="P115" s="24">
        <f t="shared" ca="1" si="28"/>
        <v>0</v>
      </c>
      <c r="Q115" s="24">
        <f t="shared" ca="1" si="29"/>
        <v>0</v>
      </c>
      <c r="R115" s="12">
        <f t="shared" ca="1" si="18"/>
        <v>3.5179184868731206E-4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72"/>
      <c r="B116" s="72"/>
      <c r="C116" s="72"/>
      <c r="D116" s="74">
        <f t="shared" si="19"/>
        <v>0</v>
      </c>
      <c r="E116" s="74">
        <f t="shared" si="19"/>
        <v>0</v>
      </c>
      <c r="F116" s="24">
        <f t="shared" si="20"/>
        <v>0</v>
      </c>
      <c r="G116" s="24">
        <f t="shared" si="20"/>
        <v>0</v>
      </c>
      <c r="H116" s="24">
        <f t="shared" si="21"/>
        <v>0</v>
      </c>
      <c r="I116" s="24">
        <f t="shared" si="22"/>
        <v>0</v>
      </c>
      <c r="J116" s="24">
        <f t="shared" si="23"/>
        <v>0</v>
      </c>
      <c r="K116" s="24">
        <f t="shared" si="24"/>
        <v>0</v>
      </c>
      <c r="L116" s="24">
        <f t="shared" si="25"/>
        <v>0</v>
      </c>
      <c r="M116" s="24">
        <f t="shared" ca="1" si="17"/>
        <v>-3.5179184868731206E-4</v>
      </c>
      <c r="N116" s="24">
        <f t="shared" ca="1" si="26"/>
        <v>0</v>
      </c>
      <c r="O116" s="75">
        <f t="shared" ca="1" si="27"/>
        <v>0</v>
      </c>
      <c r="P116" s="24">
        <f t="shared" ca="1" si="28"/>
        <v>0</v>
      </c>
      <c r="Q116" s="24">
        <f t="shared" ca="1" si="29"/>
        <v>0</v>
      </c>
      <c r="R116" s="12">
        <f t="shared" ca="1" si="18"/>
        <v>3.5179184868731206E-4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72"/>
      <c r="B117" s="72"/>
      <c r="C117" s="72"/>
      <c r="D117" s="74">
        <f t="shared" si="19"/>
        <v>0</v>
      </c>
      <c r="E117" s="74">
        <f t="shared" si="19"/>
        <v>0</v>
      </c>
      <c r="F117" s="24">
        <f t="shared" si="20"/>
        <v>0</v>
      </c>
      <c r="G117" s="24">
        <f t="shared" si="20"/>
        <v>0</v>
      </c>
      <c r="H117" s="24">
        <f t="shared" si="21"/>
        <v>0</v>
      </c>
      <c r="I117" s="24">
        <f t="shared" si="22"/>
        <v>0</v>
      </c>
      <c r="J117" s="24">
        <f t="shared" si="23"/>
        <v>0</v>
      </c>
      <c r="K117" s="24">
        <f t="shared" si="24"/>
        <v>0</v>
      </c>
      <c r="L117" s="24">
        <f t="shared" si="25"/>
        <v>0</v>
      </c>
      <c r="M117" s="24">
        <f t="shared" ca="1" si="17"/>
        <v>-3.5179184868731206E-4</v>
      </c>
      <c r="N117" s="24">
        <f t="shared" ca="1" si="26"/>
        <v>0</v>
      </c>
      <c r="O117" s="75">
        <f t="shared" ca="1" si="27"/>
        <v>0</v>
      </c>
      <c r="P117" s="24">
        <f t="shared" ca="1" si="28"/>
        <v>0</v>
      </c>
      <c r="Q117" s="24">
        <f t="shared" ca="1" si="29"/>
        <v>0</v>
      </c>
      <c r="R117" s="12">
        <f t="shared" ca="1" si="18"/>
        <v>3.5179184868731206E-4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72"/>
      <c r="B118" s="72"/>
      <c r="C118" s="72"/>
      <c r="D118" s="74">
        <f t="shared" si="19"/>
        <v>0</v>
      </c>
      <c r="E118" s="74">
        <f t="shared" si="19"/>
        <v>0</v>
      </c>
      <c r="F118" s="24">
        <f t="shared" si="20"/>
        <v>0</v>
      </c>
      <c r="G118" s="24">
        <f t="shared" si="20"/>
        <v>0</v>
      </c>
      <c r="H118" s="24">
        <f t="shared" si="21"/>
        <v>0</v>
      </c>
      <c r="I118" s="24">
        <f t="shared" si="22"/>
        <v>0</v>
      </c>
      <c r="J118" s="24">
        <f t="shared" si="23"/>
        <v>0</v>
      </c>
      <c r="K118" s="24">
        <f t="shared" si="24"/>
        <v>0</v>
      </c>
      <c r="L118" s="24">
        <f t="shared" si="25"/>
        <v>0</v>
      </c>
      <c r="M118" s="24">
        <f t="shared" ca="1" si="17"/>
        <v>-3.5179184868731206E-4</v>
      </c>
      <c r="N118" s="24">
        <f t="shared" ca="1" si="26"/>
        <v>0</v>
      </c>
      <c r="O118" s="75">
        <f t="shared" ca="1" si="27"/>
        <v>0</v>
      </c>
      <c r="P118" s="24">
        <f t="shared" ca="1" si="28"/>
        <v>0</v>
      </c>
      <c r="Q118" s="24">
        <f t="shared" ca="1" si="29"/>
        <v>0</v>
      </c>
      <c r="R118" s="12">
        <f t="shared" ca="1" si="18"/>
        <v>3.5179184868731206E-4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72"/>
      <c r="B119" s="72"/>
      <c r="C119" s="72"/>
      <c r="D119" s="74">
        <f t="shared" si="19"/>
        <v>0</v>
      </c>
      <c r="E119" s="74">
        <f t="shared" si="19"/>
        <v>0</v>
      </c>
      <c r="F119" s="24">
        <f t="shared" si="20"/>
        <v>0</v>
      </c>
      <c r="G119" s="24">
        <f t="shared" si="20"/>
        <v>0</v>
      </c>
      <c r="H119" s="24">
        <f t="shared" si="21"/>
        <v>0</v>
      </c>
      <c r="I119" s="24">
        <f t="shared" si="22"/>
        <v>0</v>
      </c>
      <c r="J119" s="24">
        <f t="shared" si="23"/>
        <v>0</v>
      </c>
      <c r="K119" s="24">
        <f t="shared" si="24"/>
        <v>0</v>
      </c>
      <c r="L119" s="24">
        <f t="shared" si="25"/>
        <v>0</v>
      </c>
      <c r="M119" s="24">
        <f t="shared" ca="1" si="17"/>
        <v>-3.5179184868731206E-4</v>
      </c>
      <c r="N119" s="24">
        <f t="shared" ca="1" si="26"/>
        <v>0</v>
      </c>
      <c r="O119" s="75">
        <f t="shared" ca="1" si="27"/>
        <v>0</v>
      </c>
      <c r="P119" s="24">
        <f t="shared" ca="1" si="28"/>
        <v>0</v>
      </c>
      <c r="Q119" s="24">
        <f t="shared" ca="1" si="29"/>
        <v>0</v>
      </c>
      <c r="R119" s="12">
        <f t="shared" ca="1" si="18"/>
        <v>3.5179184868731206E-4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72"/>
      <c r="B120" s="72"/>
      <c r="C120" s="72"/>
      <c r="D120" s="74">
        <f t="shared" si="19"/>
        <v>0</v>
      </c>
      <c r="E120" s="74">
        <f t="shared" si="19"/>
        <v>0</v>
      </c>
      <c r="F120" s="24">
        <f t="shared" si="20"/>
        <v>0</v>
      </c>
      <c r="G120" s="24">
        <f t="shared" si="20"/>
        <v>0</v>
      </c>
      <c r="H120" s="24">
        <f t="shared" si="21"/>
        <v>0</v>
      </c>
      <c r="I120" s="24">
        <f t="shared" si="22"/>
        <v>0</v>
      </c>
      <c r="J120" s="24">
        <f t="shared" si="23"/>
        <v>0</v>
      </c>
      <c r="K120" s="24">
        <f t="shared" si="24"/>
        <v>0</v>
      </c>
      <c r="L120" s="24">
        <f t="shared" si="25"/>
        <v>0</v>
      </c>
      <c r="M120" s="24">
        <f t="shared" ca="1" si="17"/>
        <v>-3.5179184868731206E-4</v>
      </c>
      <c r="N120" s="24">
        <f t="shared" ca="1" si="26"/>
        <v>0</v>
      </c>
      <c r="O120" s="75">
        <f t="shared" ca="1" si="27"/>
        <v>0</v>
      </c>
      <c r="P120" s="24">
        <f t="shared" ca="1" si="28"/>
        <v>0</v>
      </c>
      <c r="Q120" s="24">
        <f t="shared" ca="1" si="29"/>
        <v>0</v>
      </c>
      <c r="R120" s="12">
        <f t="shared" ca="1" si="18"/>
        <v>3.5179184868731206E-4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72"/>
      <c r="B121" s="72"/>
      <c r="C121" s="72"/>
      <c r="D121" s="74">
        <f t="shared" si="19"/>
        <v>0</v>
      </c>
      <c r="E121" s="74">
        <f t="shared" si="19"/>
        <v>0</v>
      </c>
      <c r="F121" s="24">
        <f t="shared" si="20"/>
        <v>0</v>
      </c>
      <c r="G121" s="24">
        <f t="shared" si="20"/>
        <v>0</v>
      </c>
      <c r="H121" s="24">
        <f t="shared" si="21"/>
        <v>0</v>
      </c>
      <c r="I121" s="24">
        <f t="shared" si="22"/>
        <v>0</v>
      </c>
      <c r="J121" s="24">
        <f t="shared" si="23"/>
        <v>0</v>
      </c>
      <c r="K121" s="24">
        <f t="shared" si="24"/>
        <v>0</v>
      </c>
      <c r="L121" s="24">
        <f t="shared" si="25"/>
        <v>0</v>
      </c>
      <c r="M121" s="24">
        <f t="shared" ca="1" si="17"/>
        <v>-3.5179184868731206E-4</v>
      </c>
      <c r="N121" s="24">
        <f t="shared" ca="1" si="26"/>
        <v>0</v>
      </c>
      <c r="O121" s="75">
        <f t="shared" ca="1" si="27"/>
        <v>0</v>
      </c>
      <c r="P121" s="24">
        <f t="shared" ca="1" si="28"/>
        <v>0</v>
      </c>
      <c r="Q121" s="24">
        <f t="shared" ca="1" si="29"/>
        <v>0</v>
      </c>
      <c r="R121" s="12">
        <f t="shared" ca="1" si="18"/>
        <v>3.5179184868731206E-4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72"/>
      <c r="B122" s="72"/>
      <c r="C122" s="72"/>
      <c r="D122" s="74">
        <f t="shared" si="19"/>
        <v>0</v>
      </c>
      <c r="E122" s="74">
        <f t="shared" si="19"/>
        <v>0</v>
      </c>
      <c r="F122" s="24">
        <f t="shared" si="20"/>
        <v>0</v>
      </c>
      <c r="G122" s="24">
        <f t="shared" si="20"/>
        <v>0</v>
      </c>
      <c r="H122" s="24">
        <f t="shared" si="21"/>
        <v>0</v>
      </c>
      <c r="I122" s="24">
        <f t="shared" si="22"/>
        <v>0</v>
      </c>
      <c r="J122" s="24">
        <f t="shared" si="23"/>
        <v>0</v>
      </c>
      <c r="K122" s="24">
        <f t="shared" si="24"/>
        <v>0</v>
      </c>
      <c r="L122" s="24">
        <f t="shared" si="25"/>
        <v>0</v>
      </c>
      <c r="M122" s="24">
        <f t="shared" ca="1" si="17"/>
        <v>-3.5179184868731206E-4</v>
      </c>
      <c r="N122" s="24">
        <f t="shared" ca="1" si="26"/>
        <v>0</v>
      </c>
      <c r="O122" s="75">
        <f t="shared" ca="1" si="27"/>
        <v>0</v>
      </c>
      <c r="P122" s="24">
        <f t="shared" ca="1" si="28"/>
        <v>0</v>
      </c>
      <c r="Q122" s="24">
        <f t="shared" ca="1" si="29"/>
        <v>0</v>
      </c>
      <c r="R122" s="12">
        <f t="shared" ca="1" si="18"/>
        <v>3.5179184868731206E-4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72"/>
      <c r="B123" s="72"/>
      <c r="C123" s="72"/>
      <c r="D123" s="74">
        <f t="shared" si="19"/>
        <v>0</v>
      </c>
      <c r="E123" s="74">
        <f t="shared" si="19"/>
        <v>0</v>
      </c>
      <c r="F123" s="24">
        <f t="shared" si="20"/>
        <v>0</v>
      </c>
      <c r="G123" s="24">
        <f t="shared" si="20"/>
        <v>0</v>
      </c>
      <c r="H123" s="24">
        <f t="shared" si="21"/>
        <v>0</v>
      </c>
      <c r="I123" s="24">
        <f t="shared" si="22"/>
        <v>0</v>
      </c>
      <c r="J123" s="24">
        <f t="shared" si="23"/>
        <v>0</v>
      </c>
      <c r="K123" s="24">
        <f t="shared" si="24"/>
        <v>0</v>
      </c>
      <c r="L123" s="24">
        <f t="shared" si="25"/>
        <v>0</v>
      </c>
      <c r="M123" s="24">
        <f t="shared" ca="1" si="17"/>
        <v>-3.5179184868731206E-4</v>
      </c>
      <c r="N123" s="24">
        <f t="shared" ca="1" si="26"/>
        <v>0</v>
      </c>
      <c r="O123" s="75">
        <f t="shared" ca="1" si="27"/>
        <v>0</v>
      </c>
      <c r="P123" s="24">
        <f t="shared" ca="1" si="28"/>
        <v>0</v>
      </c>
      <c r="Q123" s="24">
        <f t="shared" ca="1" si="29"/>
        <v>0</v>
      </c>
      <c r="R123" s="12">
        <f t="shared" ca="1" si="18"/>
        <v>3.5179184868731206E-4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72"/>
      <c r="B124" s="72"/>
      <c r="C124" s="72"/>
      <c r="D124" s="74">
        <f t="shared" si="19"/>
        <v>0</v>
      </c>
      <c r="E124" s="74">
        <f t="shared" si="19"/>
        <v>0</v>
      </c>
      <c r="F124" s="24">
        <f t="shared" si="20"/>
        <v>0</v>
      </c>
      <c r="G124" s="24">
        <f t="shared" si="20"/>
        <v>0</v>
      </c>
      <c r="H124" s="24">
        <f t="shared" si="21"/>
        <v>0</v>
      </c>
      <c r="I124" s="24">
        <f t="shared" si="22"/>
        <v>0</v>
      </c>
      <c r="J124" s="24">
        <f t="shared" si="23"/>
        <v>0</v>
      </c>
      <c r="K124" s="24">
        <f t="shared" si="24"/>
        <v>0</v>
      </c>
      <c r="L124" s="24">
        <f t="shared" si="25"/>
        <v>0</v>
      </c>
      <c r="M124" s="24">
        <f t="shared" ca="1" si="17"/>
        <v>-3.5179184868731206E-4</v>
      </c>
      <c r="N124" s="24">
        <f t="shared" ca="1" si="26"/>
        <v>0</v>
      </c>
      <c r="O124" s="75">
        <f t="shared" ca="1" si="27"/>
        <v>0</v>
      </c>
      <c r="P124" s="24">
        <f t="shared" ca="1" si="28"/>
        <v>0</v>
      </c>
      <c r="Q124" s="24">
        <f t="shared" ca="1" si="29"/>
        <v>0</v>
      </c>
      <c r="R124" s="12">
        <f t="shared" ca="1" si="18"/>
        <v>3.5179184868731206E-4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72"/>
      <c r="B125" s="72"/>
      <c r="C125" s="72"/>
      <c r="D125" s="74">
        <f t="shared" si="19"/>
        <v>0</v>
      </c>
      <c r="E125" s="74">
        <f t="shared" si="19"/>
        <v>0</v>
      </c>
      <c r="F125" s="24">
        <f t="shared" si="20"/>
        <v>0</v>
      </c>
      <c r="G125" s="24">
        <f t="shared" si="20"/>
        <v>0</v>
      </c>
      <c r="H125" s="24">
        <f t="shared" si="21"/>
        <v>0</v>
      </c>
      <c r="I125" s="24">
        <f t="shared" si="22"/>
        <v>0</v>
      </c>
      <c r="J125" s="24">
        <f t="shared" si="23"/>
        <v>0</v>
      </c>
      <c r="K125" s="24">
        <f t="shared" si="24"/>
        <v>0</v>
      </c>
      <c r="L125" s="24">
        <f t="shared" si="25"/>
        <v>0</v>
      </c>
      <c r="M125" s="24">
        <f t="shared" ca="1" si="17"/>
        <v>-3.5179184868731206E-4</v>
      </c>
      <c r="N125" s="24">
        <f t="shared" ca="1" si="26"/>
        <v>0</v>
      </c>
      <c r="O125" s="75">
        <f t="shared" ca="1" si="27"/>
        <v>0</v>
      </c>
      <c r="P125" s="24">
        <f t="shared" ca="1" si="28"/>
        <v>0</v>
      </c>
      <c r="Q125" s="24">
        <f t="shared" ca="1" si="29"/>
        <v>0</v>
      </c>
      <c r="R125" s="12">
        <f t="shared" ca="1" si="18"/>
        <v>3.5179184868731206E-4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72"/>
      <c r="B126" s="72"/>
      <c r="C126" s="72"/>
      <c r="D126" s="74">
        <f t="shared" si="19"/>
        <v>0</v>
      </c>
      <c r="E126" s="74">
        <f t="shared" si="19"/>
        <v>0</v>
      </c>
      <c r="F126" s="24">
        <f t="shared" si="20"/>
        <v>0</v>
      </c>
      <c r="G126" s="24">
        <f t="shared" si="20"/>
        <v>0</v>
      </c>
      <c r="H126" s="24">
        <f t="shared" si="21"/>
        <v>0</v>
      </c>
      <c r="I126" s="24">
        <f t="shared" si="22"/>
        <v>0</v>
      </c>
      <c r="J126" s="24">
        <f t="shared" si="23"/>
        <v>0</v>
      </c>
      <c r="K126" s="24">
        <f t="shared" si="24"/>
        <v>0</v>
      </c>
      <c r="L126" s="24">
        <f t="shared" si="25"/>
        <v>0</v>
      </c>
      <c r="M126" s="24">
        <f t="shared" ca="1" si="17"/>
        <v>-3.5179184868731206E-4</v>
      </c>
      <c r="N126" s="24">
        <f t="shared" ca="1" si="26"/>
        <v>0</v>
      </c>
      <c r="O126" s="75">
        <f t="shared" ca="1" si="27"/>
        <v>0</v>
      </c>
      <c r="P126" s="24">
        <f t="shared" ca="1" si="28"/>
        <v>0</v>
      </c>
      <c r="Q126" s="24">
        <f t="shared" ca="1" si="29"/>
        <v>0</v>
      </c>
      <c r="R126" s="12">
        <f t="shared" ca="1" si="18"/>
        <v>3.5179184868731206E-4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72"/>
      <c r="B127" s="72"/>
      <c r="C127" s="72"/>
      <c r="D127" s="74">
        <f t="shared" si="19"/>
        <v>0</v>
      </c>
      <c r="E127" s="74">
        <f t="shared" si="19"/>
        <v>0</v>
      </c>
      <c r="F127" s="24">
        <f t="shared" si="20"/>
        <v>0</v>
      </c>
      <c r="G127" s="24">
        <f t="shared" si="20"/>
        <v>0</v>
      </c>
      <c r="H127" s="24">
        <f t="shared" si="21"/>
        <v>0</v>
      </c>
      <c r="I127" s="24">
        <f t="shared" si="22"/>
        <v>0</v>
      </c>
      <c r="J127" s="24">
        <f t="shared" si="23"/>
        <v>0</v>
      </c>
      <c r="K127" s="24">
        <f t="shared" si="24"/>
        <v>0</v>
      </c>
      <c r="L127" s="24">
        <f t="shared" si="25"/>
        <v>0</v>
      </c>
      <c r="M127" s="24">
        <f t="shared" ca="1" si="17"/>
        <v>-3.5179184868731206E-4</v>
      </c>
      <c r="N127" s="24">
        <f t="shared" ca="1" si="26"/>
        <v>0</v>
      </c>
      <c r="O127" s="75">
        <f t="shared" ca="1" si="27"/>
        <v>0</v>
      </c>
      <c r="P127" s="24">
        <f t="shared" ca="1" si="28"/>
        <v>0</v>
      </c>
      <c r="Q127" s="24">
        <f t="shared" ca="1" si="29"/>
        <v>0</v>
      </c>
      <c r="R127" s="12">
        <f t="shared" ca="1" si="18"/>
        <v>3.5179184868731206E-4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72"/>
      <c r="B128" s="72"/>
      <c r="C128" s="72"/>
      <c r="D128" s="74">
        <f t="shared" si="19"/>
        <v>0</v>
      </c>
      <c r="E128" s="74">
        <f t="shared" si="19"/>
        <v>0</v>
      </c>
      <c r="F128" s="24">
        <f t="shared" si="20"/>
        <v>0</v>
      </c>
      <c r="G128" s="24">
        <f t="shared" si="20"/>
        <v>0</v>
      </c>
      <c r="H128" s="24">
        <f t="shared" si="21"/>
        <v>0</v>
      </c>
      <c r="I128" s="24">
        <f t="shared" si="22"/>
        <v>0</v>
      </c>
      <c r="J128" s="24">
        <f t="shared" si="23"/>
        <v>0</v>
      </c>
      <c r="K128" s="24">
        <f t="shared" si="24"/>
        <v>0</v>
      </c>
      <c r="L128" s="24">
        <f t="shared" si="25"/>
        <v>0</v>
      </c>
      <c r="M128" s="24">
        <f t="shared" ca="1" si="17"/>
        <v>-3.5179184868731206E-4</v>
      </c>
      <c r="N128" s="24">
        <f t="shared" ca="1" si="26"/>
        <v>0</v>
      </c>
      <c r="O128" s="75">
        <f t="shared" ca="1" si="27"/>
        <v>0</v>
      </c>
      <c r="P128" s="24">
        <f t="shared" ca="1" si="28"/>
        <v>0</v>
      </c>
      <c r="Q128" s="24">
        <f t="shared" ca="1" si="29"/>
        <v>0</v>
      </c>
      <c r="R128" s="12">
        <f t="shared" ca="1" si="18"/>
        <v>3.5179184868731206E-4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72"/>
      <c r="B129" s="72"/>
      <c r="C129" s="72"/>
      <c r="D129" s="74">
        <f t="shared" si="19"/>
        <v>0</v>
      </c>
      <c r="E129" s="74">
        <f t="shared" si="19"/>
        <v>0</v>
      </c>
      <c r="F129" s="24">
        <f t="shared" si="20"/>
        <v>0</v>
      </c>
      <c r="G129" s="24">
        <f t="shared" si="20"/>
        <v>0</v>
      </c>
      <c r="H129" s="24">
        <f t="shared" si="21"/>
        <v>0</v>
      </c>
      <c r="I129" s="24">
        <f t="shared" si="22"/>
        <v>0</v>
      </c>
      <c r="J129" s="24">
        <f t="shared" si="23"/>
        <v>0</v>
      </c>
      <c r="K129" s="24">
        <f t="shared" si="24"/>
        <v>0</v>
      </c>
      <c r="L129" s="24">
        <f t="shared" si="25"/>
        <v>0</v>
      </c>
      <c r="M129" s="24">
        <f t="shared" ca="1" si="17"/>
        <v>-3.5179184868731206E-4</v>
      </c>
      <c r="N129" s="24">
        <f t="shared" ca="1" si="26"/>
        <v>0</v>
      </c>
      <c r="O129" s="75">
        <f t="shared" ca="1" si="27"/>
        <v>0</v>
      </c>
      <c r="P129" s="24">
        <f t="shared" ca="1" si="28"/>
        <v>0</v>
      </c>
      <c r="Q129" s="24">
        <f t="shared" ca="1" si="29"/>
        <v>0</v>
      </c>
      <c r="R129" s="12">
        <f t="shared" ca="1" si="18"/>
        <v>3.5179184868731206E-4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72"/>
      <c r="B130" s="72"/>
      <c r="C130" s="72"/>
      <c r="D130" s="74">
        <f t="shared" si="19"/>
        <v>0</v>
      </c>
      <c r="E130" s="74">
        <f t="shared" si="19"/>
        <v>0</v>
      </c>
      <c r="F130" s="24">
        <f t="shared" si="20"/>
        <v>0</v>
      </c>
      <c r="G130" s="24">
        <f t="shared" si="20"/>
        <v>0</v>
      </c>
      <c r="H130" s="24">
        <f t="shared" si="21"/>
        <v>0</v>
      </c>
      <c r="I130" s="24">
        <f t="shared" si="22"/>
        <v>0</v>
      </c>
      <c r="J130" s="24">
        <f t="shared" si="23"/>
        <v>0</v>
      </c>
      <c r="K130" s="24">
        <f t="shared" si="24"/>
        <v>0</v>
      </c>
      <c r="L130" s="24">
        <f t="shared" si="25"/>
        <v>0</v>
      </c>
      <c r="M130" s="24">
        <f t="shared" ca="1" si="17"/>
        <v>-3.5179184868731206E-4</v>
      </c>
      <c r="N130" s="24">
        <f t="shared" ca="1" si="26"/>
        <v>0</v>
      </c>
      <c r="O130" s="75">
        <f t="shared" ca="1" si="27"/>
        <v>0</v>
      </c>
      <c r="P130" s="24">
        <f t="shared" ca="1" si="28"/>
        <v>0</v>
      </c>
      <c r="Q130" s="24">
        <f t="shared" ca="1" si="29"/>
        <v>0</v>
      </c>
      <c r="R130" s="12">
        <f t="shared" ca="1" si="18"/>
        <v>3.5179184868731206E-4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72"/>
      <c r="B131" s="72"/>
      <c r="C131" s="72"/>
      <c r="D131" s="74">
        <f t="shared" si="19"/>
        <v>0</v>
      </c>
      <c r="E131" s="74">
        <f t="shared" si="19"/>
        <v>0</v>
      </c>
      <c r="F131" s="24">
        <f t="shared" si="20"/>
        <v>0</v>
      </c>
      <c r="G131" s="24">
        <f t="shared" si="20"/>
        <v>0</v>
      </c>
      <c r="H131" s="24">
        <f t="shared" si="21"/>
        <v>0</v>
      </c>
      <c r="I131" s="24">
        <f t="shared" si="22"/>
        <v>0</v>
      </c>
      <c r="J131" s="24">
        <f t="shared" si="23"/>
        <v>0</v>
      </c>
      <c r="K131" s="24">
        <f t="shared" si="24"/>
        <v>0</v>
      </c>
      <c r="L131" s="24">
        <f t="shared" si="25"/>
        <v>0</v>
      </c>
      <c r="M131" s="24">
        <f t="shared" ca="1" si="17"/>
        <v>-3.5179184868731206E-4</v>
      </c>
      <c r="N131" s="24">
        <f t="shared" ca="1" si="26"/>
        <v>0</v>
      </c>
      <c r="O131" s="75">
        <f t="shared" ca="1" si="27"/>
        <v>0</v>
      </c>
      <c r="P131" s="24">
        <f t="shared" ca="1" si="28"/>
        <v>0</v>
      </c>
      <c r="Q131" s="24">
        <f t="shared" ca="1" si="29"/>
        <v>0</v>
      </c>
      <c r="R131" s="12">
        <f t="shared" ca="1" si="18"/>
        <v>3.5179184868731206E-4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72"/>
      <c r="B132" s="72"/>
      <c r="C132" s="72"/>
      <c r="D132" s="74">
        <f t="shared" si="19"/>
        <v>0</v>
      </c>
      <c r="E132" s="74">
        <f t="shared" si="19"/>
        <v>0</v>
      </c>
      <c r="F132" s="24">
        <f t="shared" si="20"/>
        <v>0</v>
      </c>
      <c r="G132" s="24">
        <f t="shared" si="20"/>
        <v>0</v>
      </c>
      <c r="H132" s="24">
        <f t="shared" si="21"/>
        <v>0</v>
      </c>
      <c r="I132" s="24">
        <f t="shared" si="22"/>
        <v>0</v>
      </c>
      <c r="J132" s="24">
        <f t="shared" si="23"/>
        <v>0</v>
      </c>
      <c r="K132" s="24">
        <f t="shared" si="24"/>
        <v>0</v>
      </c>
      <c r="L132" s="24">
        <f t="shared" si="25"/>
        <v>0</v>
      </c>
      <c r="M132" s="24">
        <f t="shared" ca="1" si="17"/>
        <v>-3.5179184868731206E-4</v>
      </c>
      <c r="N132" s="24">
        <f t="shared" ca="1" si="26"/>
        <v>0</v>
      </c>
      <c r="O132" s="75">
        <f t="shared" ca="1" si="27"/>
        <v>0</v>
      </c>
      <c r="P132" s="24">
        <f t="shared" ca="1" si="28"/>
        <v>0</v>
      </c>
      <c r="Q132" s="24">
        <f t="shared" ca="1" si="29"/>
        <v>0</v>
      </c>
      <c r="R132" s="12">
        <f t="shared" ca="1" si="18"/>
        <v>3.5179184868731206E-4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72"/>
      <c r="B133" s="72"/>
      <c r="C133" s="72"/>
      <c r="D133" s="74">
        <f t="shared" si="19"/>
        <v>0</v>
      </c>
      <c r="E133" s="74">
        <f t="shared" si="19"/>
        <v>0</v>
      </c>
      <c r="F133" s="24">
        <f t="shared" si="20"/>
        <v>0</v>
      </c>
      <c r="G133" s="24">
        <f t="shared" si="20"/>
        <v>0</v>
      </c>
      <c r="H133" s="24">
        <f t="shared" si="21"/>
        <v>0</v>
      </c>
      <c r="I133" s="24">
        <f t="shared" si="22"/>
        <v>0</v>
      </c>
      <c r="J133" s="24">
        <f t="shared" si="23"/>
        <v>0</v>
      </c>
      <c r="K133" s="24">
        <f t="shared" si="24"/>
        <v>0</v>
      </c>
      <c r="L133" s="24">
        <f t="shared" si="25"/>
        <v>0</v>
      </c>
      <c r="M133" s="24">
        <f t="shared" ca="1" si="17"/>
        <v>-3.5179184868731206E-4</v>
      </c>
      <c r="N133" s="24">
        <f t="shared" ca="1" si="26"/>
        <v>0</v>
      </c>
      <c r="O133" s="75">
        <f t="shared" ca="1" si="27"/>
        <v>0</v>
      </c>
      <c r="P133" s="24">
        <f t="shared" ca="1" si="28"/>
        <v>0</v>
      </c>
      <c r="Q133" s="24">
        <f t="shared" ca="1" si="29"/>
        <v>0</v>
      </c>
      <c r="R133" s="12">
        <f t="shared" ca="1" si="18"/>
        <v>3.5179184868731206E-4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72"/>
      <c r="B134" s="72"/>
      <c r="C134" s="72"/>
      <c r="D134" s="74">
        <f t="shared" si="19"/>
        <v>0</v>
      </c>
      <c r="E134" s="74">
        <f t="shared" si="19"/>
        <v>0</v>
      </c>
      <c r="F134" s="24">
        <f t="shared" si="20"/>
        <v>0</v>
      </c>
      <c r="G134" s="24">
        <f t="shared" si="20"/>
        <v>0</v>
      </c>
      <c r="H134" s="24">
        <f t="shared" si="21"/>
        <v>0</v>
      </c>
      <c r="I134" s="24">
        <f t="shared" si="22"/>
        <v>0</v>
      </c>
      <c r="J134" s="24">
        <f t="shared" si="23"/>
        <v>0</v>
      </c>
      <c r="K134" s="24">
        <f t="shared" si="24"/>
        <v>0</v>
      </c>
      <c r="L134" s="24">
        <f t="shared" si="25"/>
        <v>0</v>
      </c>
      <c r="M134" s="24">
        <f t="shared" ca="1" si="17"/>
        <v>-3.5179184868731206E-4</v>
      </c>
      <c r="N134" s="24">
        <f t="shared" ca="1" si="26"/>
        <v>0</v>
      </c>
      <c r="O134" s="75">
        <f t="shared" ca="1" si="27"/>
        <v>0</v>
      </c>
      <c r="P134" s="24">
        <f t="shared" ca="1" si="28"/>
        <v>0</v>
      </c>
      <c r="Q134" s="24">
        <f t="shared" ca="1" si="29"/>
        <v>0</v>
      </c>
      <c r="R134" s="12">
        <f t="shared" ca="1" si="18"/>
        <v>3.5179184868731206E-4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72"/>
      <c r="B135" s="72"/>
      <c r="C135" s="72"/>
      <c r="D135" s="74">
        <f t="shared" si="19"/>
        <v>0</v>
      </c>
      <c r="E135" s="74">
        <f t="shared" si="19"/>
        <v>0</v>
      </c>
      <c r="F135" s="24">
        <f t="shared" si="20"/>
        <v>0</v>
      </c>
      <c r="G135" s="24">
        <f t="shared" si="20"/>
        <v>0</v>
      </c>
      <c r="H135" s="24">
        <f t="shared" si="21"/>
        <v>0</v>
      </c>
      <c r="I135" s="24">
        <f t="shared" si="22"/>
        <v>0</v>
      </c>
      <c r="J135" s="24">
        <f t="shared" si="23"/>
        <v>0</v>
      </c>
      <c r="K135" s="24">
        <f t="shared" si="24"/>
        <v>0</v>
      </c>
      <c r="L135" s="24">
        <f t="shared" si="25"/>
        <v>0</v>
      </c>
      <c r="M135" s="24">
        <f t="shared" ca="1" si="17"/>
        <v>-3.5179184868731206E-4</v>
      </c>
      <c r="N135" s="24">
        <f t="shared" ca="1" si="26"/>
        <v>0</v>
      </c>
      <c r="O135" s="75">
        <f t="shared" ca="1" si="27"/>
        <v>0</v>
      </c>
      <c r="P135" s="24">
        <f t="shared" ca="1" si="28"/>
        <v>0</v>
      </c>
      <c r="Q135" s="24">
        <f t="shared" ca="1" si="29"/>
        <v>0</v>
      </c>
      <c r="R135" s="12">
        <f t="shared" ca="1" si="18"/>
        <v>3.5179184868731206E-4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72"/>
      <c r="B136" s="72"/>
      <c r="C136" s="72"/>
      <c r="D136" s="74">
        <f t="shared" si="19"/>
        <v>0</v>
      </c>
      <c r="E136" s="74">
        <f t="shared" si="19"/>
        <v>0</v>
      </c>
      <c r="F136" s="24">
        <f t="shared" si="20"/>
        <v>0</v>
      </c>
      <c r="G136" s="24">
        <f t="shared" si="20"/>
        <v>0</v>
      </c>
      <c r="H136" s="24">
        <f t="shared" si="21"/>
        <v>0</v>
      </c>
      <c r="I136" s="24">
        <f t="shared" si="22"/>
        <v>0</v>
      </c>
      <c r="J136" s="24">
        <f t="shared" si="23"/>
        <v>0</v>
      </c>
      <c r="K136" s="24">
        <f t="shared" si="24"/>
        <v>0</v>
      </c>
      <c r="L136" s="24">
        <f t="shared" si="25"/>
        <v>0</v>
      </c>
      <c r="M136" s="24">
        <f t="shared" ca="1" si="17"/>
        <v>-3.5179184868731206E-4</v>
      </c>
      <c r="N136" s="24">
        <f t="shared" ca="1" si="26"/>
        <v>0</v>
      </c>
      <c r="O136" s="75">
        <f t="shared" ca="1" si="27"/>
        <v>0</v>
      </c>
      <c r="P136" s="24">
        <f t="shared" ca="1" si="28"/>
        <v>0</v>
      </c>
      <c r="Q136" s="24">
        <f t="shared" ca="1" si="29"/>
        <v>0</v>
      </c>
      <c r="R136" s="12">
        <f t="shared" ca="1" si="18"/>
        <v>3.5179184868731206E-4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72"/>
      <c r="B137" s="72"/>
      <c r="C137" s="72"/>
      <c r="D137" s="74">
        <f t="shared" si="19"/>
        <v>0</v>
      </c>
      <c r="E137" s="74">
        <f t="shared" si="19"/>
        <v>0</v>
      </c>
      <c r="F137" s="24">
        <f t="shared" si="20"/>
        <v>0</v>
      </c>
      <c r="G137" s="24">
        <f t="shared" si="20"/>
        <v>0</v>
      </c>
      <c r="H137" s="24">
        <f t="shared" si="21"/>
        <v>0</v>
      </c>
      <c r="I137" s="24">
        <f t="shared" si="22"/>
        <v>0</v>
      </c>
      <c r="J137" s="24">
        <f t="shared" si="23"/>
        <v>0</v>
      </c>
      <c r="K137" s="24">
        <f t="shared" si="24"/>
        <v>0</v>
      </c>
      <c r="L137" s="24">
        <f t="shared" si="25"/>
        <v>0</v>
      </c>
      <c r="M137" s="24">
        <f t="shared" ca="1" si="17"/>
        <v>-3.5179184868731206E-4</v>
      </c>
      <c r="N137" s="24">
        <f t="shared" ca="1" si="26"/>
        <v>0</v>
      </c>
      <c r="O137" s="75">
        <f t="shared" ca="1" si="27"/>
        <v>0</v>
      </c>
      <c r="P137" s="24">
        <f t="shared" ca="1" si="28"/>
        <v>0</v>
      </c>
      <c r="Q137" s="24">
        <f t="shared" ca="1" si="29"/>
        <v>0</v>
      </c>
      <c r="R137" s="12">
        <f t="shared" ca="1" si="18"/>
        <v>3.5179184868731206E-4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72"/>
      <c r="B138" s="72"/>
      <c r="C138" s="72"/>
      <c r="D138" s="74">
        <f t="shared" si="19"/>
        <v>0</v>
      </c>
      <c r="E138" s="74">
        <f t="shared" si="19"/>
        <v>0</v>
      </c>
      <c r="F138" s="24">
        <f t="shared" si="20"/>
        <v>0</v>
      </c>
      <c r="G138" s="24">
        <f t="shared" si="20"/>
        <v>0</v>
      </c>
      <c r="H138" s="24">
        <f t="shared" si="21"/>
        <v>0</v>
      </c>
      <c r="I138" s="24">
        <f t="shared" si="22"/>
        <v>0</v>
      </c>
      <c r="J138" s="24">
        <f t="shared" si="23"/>
        <v>0</v>
      </c>
      <c r="K138" s="24">
        <f t="shared" si="24"/>
        <v>0</v>
      </c>
      <c r="L138" s="24">
        <f t="shared" si="25"/>
        <v>0</v>
      </c>
      <c r="M138" s="24">
        <f t="shared" ca="1" si="17"/>
        <v>-3.5179184868731206E-4</v>
      </c>
      <c r="N138" s="24">
        <f t="shared" ca="1" si="26"/>
        <v>0</v>
      </c>
      <c r="O138" s="75">
        <f t="shared" ca="1" si="27"/>
        <v>0</v>
      </c>
      <c r="P138" s="24">
        <f t="shared" ca="1" si="28"/>
        <v>0</v>
      </c>
      <c r="Q138" s="24">
        <f t="shared" ca="1" si="29"/>
        <v>0</v>
      </c>
      <c r="R138" s="12">
        <f t="shared" ca="1" si="18"/>
        <v>3.5179184868731206E-4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72"/>
      <c r="B139" s="72"/>
      <c r="C139" s="72"/>
      <c r="D139" s="74">
        <f t="shared" si="19"/>
        <v>0</v>
      </c>
      <c r="E139" s="74">
        <f t="shared" si="19"/>
        <v>0</v>
      </c>
      <c r="F139" s="24">
        <f t="shared" si="20"/>
        <v>0</v>
      </c>
      <c r="G139" s="24">
        <f t="shared" si="20"/>
        <v>0</v>
      </c>
      <c r="H139" s="24">
        <f t="shared" si="21"/>
        <v>0</v>
      </c>
      <c r="I139" s="24">
        <f t="shared" si="22"/>
        <v>0</v>
      </c>
      <c r="J139" s="24">
        <f t="shared" si="23"/>
        <v>0</v>
      </c>
      <c r="K139" s="24">
        <f t="shared" si="24"/>
        <v>0</v>
      </c>
      <c r="L139" s="24">
        <f t="shared" si="25"/>
        <v>0</v>
      </c>
      <c r="M139" s="24">
        <f t="shared" ca="1" si="17"/>
        <v>-3.5179184868731206E-4</v>
      </c>
      <c r="N139" s="24">
        <f t="shared" ca="1" si="26"/>
        <v>0</v>
      </c>
      <c r="O139" s="75">
        <f t="shared" ca="1" si="27"/>
        <v>0</v>
      </c>
      <c r="P139" s="24">
        <f t="shared" ca="1" si="28"/>
        <v>0</v>
      </c>
      <c r="Q139" s="24">
        <f t="shared" ca="1" si="29"/>
        <v>0</v>
      </c>
      <c r="R139" s="12">
        <f t="shared" ca="1" si="18"/>
        <v>3.5179184868731206E-4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72"/>
      <c r="B140" s="72"/>
      <c r="C140" s="72"/>
      <c r="D140" s="74">
        <f t="shared" si="19"/>
        <v>0</v>
      </c>
      <c r="E140" s="74">
        <f t="shared" si="19"/>
        <v>0</v>
      </c>
      <c r="F140" s="24">
        <f t="shared" si="20"/>
        <v>0</v>
      </c>
      <c r="G140" s="24">
        <f t="shared" si="20"/>
        <v>0</v>
      </c>
      <c r="H140" s="24">
        <f t="shared" si="21"/>
        <v>0</v>
      </c>
      <c r="I140" s="24">
        <f t="shared" si="22"/>
        <v>0</v>
      </c>
      <c r="J140" s="24">
        <f t="shared" si="23"/>
        <v>0</v>
      </c>
      <c r="K140" s="24">
        <f t="shared" si="24"/>
        <v>0</v>
      </c>
      <c r="L140" s="24">
        <f t="shared" si="25"/>
        <v>0</v>
      </c>
      <c r="M140" s="24">
        <f t="shared" ca="1" si="17"/>
        <v>-3.5179184868731206E-4</v>
      </c>
      <c r="N140" s="24">
        <f t="shared" ca="1" si="26"/>
        <v>0</v>
      </c>
      <c r="O140" s="75">
        <f t="shared" ca="1" si="27"/>
        <v>0</v>
      </c>
      <c r="P140" s="24">
        <f t="shared" ca="1" si="28"/>
        <v>0</v>
      </c>
      <c r="Q140" s="24">
        <f t="shared" ca="1" si="29"/>
        <v>0</v>
      </c>
      <c r="R140" s="12">
        <f t="shared" ca="1" si="18"/>
        <v>3.5179184868731206E-4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72"/>
      <c r="B141" s="72"/>
      <c r="C141" s="72"/>
      <c r="D141" s="74">
        <f t="shared" si="19"/>
        <v>0</v>
      </c>
      <c r="E141" s="74">
        <f t="shared" si="19"/>
        <v>0</v>
      </c>
      <c r="F141" s="24">
        <f t="shared" si="20"/>
        <v>0</v>
      </c>
      <c r="G141" s="24">
        <f t="shared" si="20"/>
        <v>0</v>
      </c>
      <c r="H141" s="24">
        <f t="shared" si="21"/>
        <v>0</v>
      </c>
      <c r="I141" s="24">
        <f t="shared" si="22"/>
        <v>0</v>
      </c>
      <c r="J141" s="24">
        <f t="shared" si="23"/>
        <v>0</v>
      </c>
      <c r="K141" s="24">
        <f t="shared" si="24"/>
        <v>0</v>
      </c>
      <c r="L141" s="24">
        <f t="shared" si="25"/>
        <v>0</v>
      </c>
      <c r="M141" s="24">
        <f t="shared" ca="1" si="17"/>
        <v>-3.5179184868731206E-4</v>
      </c>
      <c r="N141" s="24">
        <f t="shared" ca="1" si="26"/>
        <v>0</v>
      </c>
      <c r="O141" s="75">
        <f t="shared" ca="1" si="27"/>
        <v>0</v>
      </c>
      <c r="P141" s="24">
        <f t="shared" ca="1" si="28"/>
        <v>0</v>
      </c>
      <c r="Q141" s="24">
        <f t="shared" ca="1" si="29"/>
        <v>0</v>
      </c>
      <c r="R141" s="12">
        <f t="shared" ca="1" si="18"/>
        <v>3.5179184868731206E-4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72"/>
      <c r="B142" s="72"/>
      <c r="C142" s="72"/>
      <c r="D142" s="74">
        <f t="shared" si="19"/>
        <v>0</v>
      </c>
      <c r="E142" s="74">
        <f t="shared" si="19"/>
        <v>0</v>
      </c>
      <c r="F142" s="24">
        <f t="shared" si="20"/>
        <v>0</v>
      </c>
      <c r="G142" s="24">
        <f t="shared" si="20"/>
        <v>0</v>
      </c>
      <c r="H142" s="24">
        <f t="shared" si="21"/>
        <v>0</v>
      </c>
      <c r="I142" s="24">
        <f t="shared" si="22"/>
        <v>0</v>
      </c>
      <c r="J142" s="24">
        <f t="shared" si="23"/>
        <v>0</v>
      </c>
      <c r="K142" s="24">
        <f t="shared" si="24"/>
        <v>0</v>
      </c>
      <c r="L142" s="24">
        <f t="shared" si="25"/>
        <v>0</v>
      </c>
      <c r="M142" s="24">
        <f t="shared" ca="1" si="17"/>
        <v>-3.5179184868731206E-4</v>
      </c>
      <c r="N142" s="24">
        <f t="shared" ca="1" si="26"/>
        <v>0</v>
      </c>
      <c r="O142" s="75">
        <f t="shared" ca="1" si="27"/>
        <v>0</v>
      </c>
      <c r="P142" s="24">
        <f t="shared" ca="1" si="28"/>
        <v>0</v>
      </c>
      <c r="Q142" s="24">
        <f t="shared" ca="1" si="29"/>
        <v>0</v>
      </c>
      <c r="R142" s="12">
        <f t="shared" ca="1" si="18"/>
        <v>3.5179184868731206E-4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72"/>
      <c r="B143" s="72"/>
      <c r="C143" s="72"/>
      <c r="D143" s="74">
        <f t="shared" si="19"/>
        <v>0</v>
      </c>
      <c r="E143" s="74">
        <f t="shared" si="19"/>
        <v>0</v>
      </c>
      <c r="F143" s="24">
        <f t="shared" si="20"/>
        <v>0</v>
      </c>
      <c r="G143" s="24">
        <f t="shared" si="20"/>
        <v>0</v>
      </c>
      <c r="H143" s="24">
        <f t="shared" si="21"/>
        <v>0</v>
      </c>
      <c r="I143" s="24">
        <f t="shared" si="22"/>
        <v>0</v>
      </c>
      <c r="J143" s="24">
        <f t="shared" si="23"/>
        <v>0</v>
      </c>
      <c r="K143" s="24">
        <f t="shared" si="24"/>
        <v>0</v>
      </c>
      <c r="L143" s="24">
        <f t="shared" si="25"/>
        <v>0</v>
      </c>
      <c r="M143" s="24">
        <f t="shared" ca="1" si="17"/>
        <v>-3.5179184868731206E-4</v>
      </c>
      <c r="N143" s="24">
        <f t="shared" ca="1" si="26"/>
        <v>0</v>
      </c>
      <c r="O143" s="75">
        <f t="shared" ca="1" si="27"/>
        <v>0</v>
      </c>
      <c r="P143" s="24">
        <f t="shared" ca="1" si="28"/>
        <v>0</v>
      </c>
      <c r="Q143" s="24">
        <f t="shared" ca="1" si="29"/>
        <v>0</v>
      </c>
      <c r="R143" s="12">
        <f t="shared" ca="1" si="18"/>
        <v>3.5179184868731206E-4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72"/>
      <c r="B144" s="72"/>
      <c r="C144" s="72"/>
      <c r="D144" s="74">
        <f t="shared" si="19"/>
        <v>0</v>
      </c>
      <c r="E144" s="74">
        <f t="shared" si="19"/>
        <v>0</v>
      </c>
      <c r="F144" s="24">
        <f t="shared" si="20"/>
        <v>0</v>
      </c>
      <c r="G144" s="24">
        <f t="shared" si="20"/>
        <v>0</v>
      </c>
      <c r="H144" s="24">
        <f t="shared" si="21"/>
        <v>0</v>
      </c>
      <c r="I144" s="24">
        <f t="shared" si="22"/>
        <v>0</v>
      </c>
      <c r="J144" s="24">
        <f t="shared" si="23"/>
        <v>0</v>
      </c>
      <c r="K144" s="24">
        <f t="shared" si="24"/>
        <v>0</v>
      </c>
      <c r="L144" s="24">
        <f t="shared" si="25"/>
        <v>0</v>
      </c>
      <c r="M144" s="24">
        <f t="shared" ca="1" si="17"/>
        <v>-3.5179184868731206E-4</v>
      </c>
      <c r="N144" s="24">
        <f t="shared" ca="1" si="26"/>
        <v>0</v>
      </c>
      <c r="O144" s="75">
        <f t="shared" ca="1" si="27"/>
        <v>0</v>
      </c>
      <c r="P144" s="24">
        <f t="shared" ca="1" si="28"/>
        <v>0</v>
      </c>
      <c r="Q144" s="24">
        <f t="shared" ca="1" si="29"/>
        <v>0</v>
      </c>
      <c r="R144" s="12">
        <f t="shared" ca="1" si="18"/>
        <v>3.5179184868731206E-4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72"/>
      <c r="B145" s="72"/>
      <c r="C145" s="72"/>
      <c r="D145" s="74">
        <f t="shared" ref="D145:E208" si="30">A145/A$18</f>
        <v>0</v>
      </c>
      <c r="E145" s="74">
        <f t="shared" si="30"/>
        <v>0</v>
      </c>
      <c r="F145" s="24">
        <f t="shared" ref="F145:G208" si="31">$C145*D145</f>
        <v>0</v>
      </c>
      <c r="G145" s="24">
        <f t="shared" si="31"/>
        <v>0</v>
      </c>
      <c r="H145" s="24">
        <f t="shared" si="21"/>
        <v>0</v>
      </c>
      <c r="I145" s="24">
        <f t="shared" si="22"/>
        <v>0</v>
      </c>
      <c r="J145" s="24">
        <f t="shared" si="23"/>
        <v>0</v>
      </c>
      <c r="K145" s="24">
        <f t="shared" si="24"/>
        <v>0</v>
      </c>
      <c r="L145" s="24">
        <f t="shared" si="25"/>
        <v>0</v>
      </c>
      <c r="M145" s="24">
        <f t="shared" ca="1" si="17"/>
        <v>-3.5179184868731206E-4</v>
      </c>
      <c r="N145" s="24">
        <f t="shared" ca="1" si="26"/>
        <v>0</v>
      </c>
      <c r="O145" s="75">
        <f t="shared" ca="1" si="27"/>
        <v>0</v>
      </c>
      <c r="P145" s="24">
        <f t="shared" ca="1" si="28"/>
        <v>0</v>
      </c>
      <c r="Q145" s="24">
        <f t="shared" ca="1" si="29"/>
        <v>0</v>
      </c>
      <c r="R145" s="12">
        <f t="shared" ca="1" si="18"/>
        <v>3.5179184868731206E-4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72"/>
      <c r="B146" s="72"/>
      <c r="C146" s="72"/>
      <c r="D146" s="74">
        <f t="shared" si="30"/>
        <v>0</v>
      </c>
      <c r="E146" s="74">
        <f t="shared" si="30"/>
        <v>0</v>
      </c>
      <c r="F146" s="24">
        <f t="shared" si="31"/>
        <v>0</v>
      </c>
      <c r="G146" s="24">
        <f t="shared" si="31"/>
        <v>0</v>
      </c>
      <c r="H146" s="24">
        <f t="shared" si="21"/>
        <v>0</v>
      </c>
      <c r="I146" s="24">
        <f t="shared" si="22"/>
        <v>0</v>
      </c>
      <c r="J146" s="24">
        <f t="shared" si="23"/>
        <v>0</v>
      </c>
      <c r="K146" s="24">
        <f t="shared" si="24"/>
        <v>0</v>
      </c>
      <c r="L146" s="24">
        <f t="shared" si="25"/>
        <v>0</v>
      </c>
      <c r="M146" s="24">
        <f t="shared" ca="1" si="17"/>
        <v>-3.5179184868731206E-4</v>
      </c>
      <c r="N146" s="24">
        <f t="shared" ca="1" si="26"/>
        <v>0</v>
      </c>
      <c r="O146" s="75">
        <f t="shared" ca="1" si="27"/>
        <v>0</v>
      </c>
      <c r="P146" s="24">
        <f t="shared" ca="1" si="28"/>
        <v>0</v>
      </c>
      <c r="Q146" s="24">
        <f t="shared" ca="1" si="29"/>
        <v>0</v>
      </c>
      <c r="R146" s="12">
        <f t="shared" ca="1" si="18"/>
        <v>3.5179184868731206E-4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72"/>
      <c r="B147" s="72"/>
      <c r="C147" s="72"/>
      <c r="D147" s="74">
        <f t="shared" si="30"/>
        <v>0</v>
      </c>
      <c r="E147" s="74">
        <f t="shared" si="30"/>
        <v>0</v>
      </c>
      <c r="F147" s="24">
        <f t="shared" si="31"/>
        <v>0</v>
      </c>
      <c r="G147" s="24">
        <f t="shared" si="31"/>
        <v>0</v>
      </c>
      <c r="H147" s="24">
        <f t="shared" si="21"/>
        <v>0</v>
      </c>
      <c r="I147" s="24">
        <f t="shared" si="22"/>
        <v>0</v>
      </c>
      <c r="J147" s="24">
        <f t="shared" si="23"/>
        <v>0</v>
      </c>
      <c r="K147" s="24">
        <f t="shared" si="24"/>
        <v>0</v>
      </c>
      <c r="L147" s="24">
        <f t="shared" si="25"/>
        <v>0</v>
      </c>
      <c r="M147" s="24">
        <f t="shared" ca="1" si="17"/>
        <v>-3.5179184868731206E-4</v>
      </c>
      <c r="N147" s="24">
        <f t="shared" ca="1" si="26"/>
        <v>0</v>
      </c>
      <c r="O147" s="75">
        <f t="shared" ca="1" si="27"/>
        <v>0</v>
      </c>
      <c r="P147" s="24">
        <f t="shared" ca="1" si="28"/>
        <v>0</v>
      </c>
      <c r="Q147" s="24">
        <f t="shared" ca="1" si="29"/>
        <v>0</v>
      </c>
      <c r="R147" s="12">
        <f t="shared" ca="1" si="18"/>
        <v>3.5179184868731206E-4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72"/>
      <c r="B148" s="72"/>
      <c r="C148" s="72"/>
      <c r="D148" s="74">
        <f t="shared" si="30"/>
        <v>0</v>
      </c>
      <c r="E148" s="74">
        <f t="shared" si="30"/>
        <v>0</v>
      </c>
      <c r="F148" s="24">
        <f t="shared" si="31"/>
        <v>0</v>
      </c>
      <c r="G148" s="24">
        <f t="shared" si="31"/>
        <v>0</v>
      </c>
      <c r="H148" s="24">
        <f t="shared" si="21"/>
        <v>0</v>
      </c>
      <c r="I148" s="24">
        <f t="shared" si="22"/>
        <v>0</v>
      </c>
      <c r="J148" s="24">
        <f t="shared" si="23"/>
        <v>0</v>
      </c>
      <c r="K148" s="24">
        <f t="shared" si="24"/>
        <v>0</v>
      </c>
      <c r="L148" s="24">
        <f t="shared" si="25"/>
        <v>0</v>
      </c>
      <c r="M148" s="24">
        <f t="shared" ca="1" si="17"/>
        <v>-3.5179184868731206E-4</v>
      </c>
      <c r="N148" s="24">
        <f t="shared" ca="1" si="26"/>
        <v>0</v>
      </c>
      <c r="O148" s="75">
        <f t="shared" ca="1" si="27"/>
        <v>0</v>
      </c>
      <c r="P148" s="24">
        <f t="shared" ca="1" si="28"/>
        <v>0</v>
      </c>
      <c r="Q148" s="24">
        <f t="shared" ca="1" si="29"/>
        <v>0</v>
      </c>
      <c r="R148" s="12">
        <f t="shared" ca="1" si="18"/>
        <v>3.5179184868731206E-4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72"/>
      <c r="B149" s="72"/>
      <c r="C149" s="72"/>
      <c r="D149" s="74">
        <f t="shared" si="30"/>
        <v>0</v>
      </c>
      <c r="E149" s="74">
        <f t="shared" si="30"/>
        <v>0</v>
      </c>
      <c r="F149" s="24">
        <f t="shared" si="31"/>
        <v>0</v>
      </c>
      <c r="G149" s="24">
        <f t="shared" si="31"/>
        <v>0</v>
      </c>
      <c r="H149" s="24">
        <f t="shared" si="21"/>
        <v>0</v>
      </c>
      <c r="I149" s="24">
        <f t="shared" si="22"/>
        <v>0</v>
      </c>
      <c r="J149" s="24">
        <f t="shared" si="23"/>
        <v>0</v>
      </c>
      <c r="K149" s="24">
        <f t="shared" si="24"/>
        <v>0</v>
      </c>
      <c r="L149" s="24">
        <f t="shared" si="25"/>
        <v>0</v>
      </c>
      <c r="M149" s="24">
        <f t="shared" ref="M149:M212" ca="1" si="32">+E$4+E$5*D149+E$6*D149^2</f>
        <v>-3.5179184868731206E-4</v>
      </c>
      <c r="N149" s="24">
        <f t="shared" ca="1" si="26"/>
        <v>0</v>
      </c>
      <c r="O149" s="75">
        <f t="shared" ca="1" si="27"/>
        <v>0</v>
      </c>
      <c r="P149" s="24">
        <f t="shared" ca="1" si="28"/>
        <v>0</v>
      </c>
      <c r="Q149" s="24">
        <f t="shared" ca="1" si="29"/>
        <v>0</v>
      </c>
      <c r="R149" s="12">
        <f t="shared" ref="R149:R212" ca="1" si="33">+E149-M149</f>
        <v>3.5179184868731206E-4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72"/>
      <c r="B150" s="72"/>
      <c r="C150" s="72"/>
      <c r="D150" s="74">
        <f t="shared" si="30"/>
        <v>0</v>
      </c>
      <c r="E150" s="74">
        <f t="shared" si="30"/>
        <v>0</v>
      </c>
      <c r="F150" s="24">
        <f t="shared" si="31"/>
        <v>0</v>
      </c>
      <c r="G150" s="24">
        <f t="shared" si="31"/>
        <v>0</v>
      </c>
      <c r="H150" s="24">
        <f t="shared" ref="H150:H213" si="34">C150*D150*D150</f>
        <v>0</v>
      </c>
      <c r="I150" s="24">
        <f t="shared" ref="I150:I213" si="35">C150*D150*D150*D150</f>
        <v>0</v>
      </c>
      <c r="J150" s="24">
        <f t="shared" ref="J150:J213" si="36">C150*D150*D150*D150*D150</f>
        <v>0</v>
      </c>
      <c r="K150" s="24">
        <f t="shared" ref="K150:K213" si="37">C150*E150*D150</f>
        <v>0</v>
      </c>
      <c r="L150" s="24">
        <f t="shared" ref="L150:L213" si="38">C150*E150*D150*D150</f>
        <v>0</v>
      </c>
      <c r="M150" s="24">
        <f t="shared" ca="1" si="32"/>
        <v>-3.5179184868731206E-4</v>
      </c>
      <c r="N150" s="24">
        <f t="shared" ref="N150:N213" ca="1" si="39">C150*(M150-E150)^2</f>
        <v>0</v>
      </c>
      <c r="O150" s="75">
        <f t="shared" ref="O150:O213" ca="1" si="40">(C150*O$1-O$2*F150+O$3*H150)^2</f>
        <v>0</v>
      </c>
      <c r="P150" s="24">
        <f t="shared" ref="P150:P213" ca="1" si="41">(-C150*O$2+O$4*F150-O$5*H150)^2</f>
        <v>0</v>
      </c>
      <c r="Q150" s="24">
        <f t="shared" ref="Q150:Q213" ca="1" si="42">+(C150*O$3-F150*O$5+H150*O$6)^2</f>
        <v>0</v>
      </c>
      <c r="R150" s="12">
        <f t="shared" ca="1" si="33"/>
        <v>3.5179184868731206E-4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72"/>
      <c r="B151" s="72"/>
      <c r="C151" s="72"/>
      <c r="D151" s="74">
        <f t="shared" si="30"/>
        <v>0</v>
      </c>
      <c r="E151" s="74">
        <f t="shared" si="30"/>
        <v>0</v>
      </c>
      <c r="F151" s="24">
        <f t="shared" si="31"/>
        <v>0</v>
      </c>
      <c r="G151" s="24">
        <f t="shared" si="31"/>
        <v>0</v>
      </c>
      <c r="H151" s="24">
        <f t="shared" si="34"/>
        <v>0</v>
      </c>
      <c r="I151" s="24">
        <f t="shared" si="35"/>
        <v>0</v>
      </c>
      <c r="J151" s="24">
        <f t="shared" si="36"/>
        <v>0</v>
      </c>
      <c r="K151" s="24">
        <f t="shared" si="37"/>
        <v>0</v>
      </c>
      <c r="L151" s="24">
        <f t="shared" si="38"/>
        <v>0</v>
      </c>
      <c r="M151" s="24">
        <f t="shared" ca="1" si="32"/>
        <v>-3.5179184868731206E-4</v>
      </c>
      <c r="N151" s="24">
        <f t="shared" ca="1" si="39"/>
        <v>0</v>
      </c>
      <c r="O151" s="75">
        <f t="shared" ca="1" si="40"/>
        <v>0</v>
      </c>
      <c r="P151" s="24">
        <f t="shared" ca="1" si="41"/>
        <v>0</v>
      </c>
      <c r="Q151" s="24">
        <f t="shared" ca="1" si="42"/>
        <v>0</v>
      </c>
      <c r="R151" s="12">
        <f t="shared" ca="1" si="33"/>
        <v>3.5179184868731206E-4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72"/>
      <c r="B152" s="72"/>
      <c r="C152" s="72"/>
      <c r="D152" s="74">
        <f t="shared" si="30"/>
        <v>0</v>
      </c>
      <c r="E152" s="74">
        <f t="shared" si="30"/>
        <v>0</v>
      </c>
      <c r="F152" s="24">
        <f t="shared" si="31"/>
        <v>0</v>
      </c>
      <c r="G152" s="24">
        <f t="shared" si="31"/>
        <v>0</v>
      </c>
      <c r="H152" s="24">
        <f t="shared" si="34"/>
        <v>0</v>
      </c>
      <c r="I152" s="24">
        <f t="shared" si="35"/>
        <v>0</v>
      </c>
      <c r="J152" s="24">
        <f t="shared" si="36"/>
        <v>0</v>
      </c>
      <c r="K152" s="24">
        <f t="shared" si="37"/>
        <v>0</v>
      </c>
      <c r="L152" s="24">
        <f t="shared" si="38"/>
        <v>0</v>
      </c>
      <c r="M152" s="24">
        <f t="shared" ca="1" si="32"/>
        <v>-3.5179184868731206E-4</v>
      </c>
      <c r="N152" s="24">
        <f t="shared" ca="1" si="39"/>
        <v>0</v>
      </c>
      <c r="O152" s="75">
        <f t="shared" ca="1" si="40"/>
        <v>0</v>
      </c>
      <c r="P152" s="24">
        <f t="shared" ca="1" si="41"/>
        <v>0</v>
      </c>
      <c r="Q152" s="24">
        <f t="shared" ca="1" si="42"/>
        <v>0</v>
      </c>
      <c r="R152" s="12">
        <f t="shared" ca="1" si="33"/>
        <v>3.5179184868731206E-4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72"/>
      <c r="B153" s="72"/>
      <c r="C153" s="72"/>
      <c r="D153" s="74">
        <f t="shared" si="30"/>
        <v>0</v>
      </c>
      <c r="E153" s="74">
        <f t="shared" si="30"/>
        <v>0</v>
      </c>
      <c r="F153" s="24">
        <f t="shared" si="31"/>
        <v>0</v>
      </c>
      <c r="G153" s="24">
        <f t="shared" si="31"/>
        <v>0</v>
      </c>
      <c r="H153" s="24">
        <f t="shared" si="34"/>
        <v>0</v>
      </c>
      <c r="I153" s="24">
        <f t="shared" si="35"/>
        <v>0</v>
      </c>
      <c r="J153" s="24">
        <f t="shared" si="36"/>
        <v>0</v>
      </c>
      <c r="K153" s="24">
        <f t="shared" si="37"/>
        <v>0</v>
      </c>
      <c r="L153" s="24">
        <f t="shared" si="38"/>
        <v>0</v>
      </c>
      <c r="M153" s="24">
        <f t="shared" ca="1" si="32"/>
        <v>-3.5179184868731206E-4</v>
      </c>
      <c r="N153" s="24">
        <f t="shared" ca="1" si="39"/>
        <v>0</v>
      </c>
      <c r="O153" s="75">
        <f t="shared" ca="1" si="40"/>
        <v>0</v>
      </c>
      <c r="P153" s="24">
        <f t="shared" ca="1" si="41"/>
        <v>0</v>
      </c>
      <c r="Q153" s="24">
        <f t="shared" ca="1" si="42"/>
        <v>0</v>
      </c>
      <c r="R153" s="12">
        <f t="shared" ca="1" si="33"/>
        <v>3.5179184868731206E-4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72"/>
      <c r="B154" s="72"/>
      <c r="C154" s="72"/>
      <c r="D154" s="74">
        <f t="shared" si="30"/>
        <v>0</v>
      </c>
      <c r="E154" s="74">
        <f t="shared" si="30"/>
        <v>0</v>
      </c>
      <c r="F154" s="24">
        <f t="shared" si="31"/>
        <v>0</v>
      </c>
      <c r="G154" s="24">
        <f t="shared" si="31"/>
        <v>0</v>
      </c>
      <c r="H154" s="24">
        <f t="shared" si="34"/>
        <v>0</v>
      </c>
      <c r="I154" s="24">
        <f t="shared" si="35"/>
        <v>0</v>
      </c>
      <c r="J154" s="24">
        <f t="shared" si="36"/>
        <v>0</v>
      </c>
      <c r="K154" s="24">
        <f t="shared" si="37"/>
        <v>0</v>
      </c>
      <c r="L154" s="24">
        <f t="shared" si="38"/>
        <v>0</v>
      </c>
      <c r="M154" s="24">
        <f t="shared" ca="1" si="32"/>
        <v>-3.5179184868731206E-4</v>
      </c>
      <c r="N154" s="24">
        <f t="shared" ca="1" si="39"/>
        <v>0</v>
      </c>
      <c r="O154" s="75">
        <f t="shared" ca="1" si="40"/>
        <v>0</v>
      </c>
      <c r="P154" s="24">
        <f t="shared" ca="1" si="41"/>
        <v>0</v>
      </c>
      <c r="Q154" s="24">
        <f t="shared" ca="1" si="42"/>
        <v>0</v>
      </c>
      <c r="R154" s="12">
        <f t="shared" ca="1" si="33"/>
        <v>3.5179184868731206E-4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72"/>
      <c r="B155" s="72"/>
      <c r="C155" s="72"/>
      <c r="D155" s="74">
        <f t="shared" si="30"/>
        <v>0</v>
      </c>
      <c r="E155" s="74">
        <f t="shared" si="30"/>
        <v>0</v>
      </c>
      <c r="F155" s="24">
        <f t="shared" si="31"/>
        <v>0</v>
      </c>
      <c r="G155" s="24">
        <f t="shared" si="31"/>
        <v>0</v>
      </c>
      <c r="H155" s="24">
        <f t="shared" si="34"/>
        <v>0</v>
      </c>
      <c r="I155" s="24">
        <f t="shared" si="35"/>
        <v>0</v>
      </c>
      <c r="J155" s="24">
        <f t="shared" si="36"/>
        <v>0</v>
      </c>
      <c r="K155" s="24">
        <f t="shared" si="37"/>
        <v>0</v>
      </c>
      <c r="L155" s="24">
        <f t="shared" si="38"/>
        <v>0</v>
      </c>
      <c r="M155" s="24">
        <f t="shared" ca="1" si="32"/>
        <v>-3.5179184868731206E-4</v>
      </c>
      <c r="N155" s="24">
        <f t="shared" ca="1" si="39"/>
        <v>0</v>
      </c>
      <c r="O155" s="75">
        <f t="shared" ca="1" si="40"/>
        <v>0</v>
      </c>
      <c r="P155" s="24">
        <f t="shared" ca="1" si="41"/>
        <v>0</v>
      </c>
      <c r="Q155" s="24">
        <f t="shared" ca="1" si="42"/>
        <v>0</v>
      </c>
      <c r="R155" s="12">
        <f t="shared" ca="1" si="33"/>
        <v>3.5179184868731206E-4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72"/>
      <c r="B156" s="72"/>
      <c r="C156" s="72"/>
      <c r="D156" s="74">
        <f t="shared" si="30"/>
        <v>0</v>
      </c>
      <c r="E156" s="74">
        <f t="shared" si="30"/>
        <v>0</v>
      </c>
      <c r="F156" s="24">
        <f t="shared" si="31"/>
        <v>0</v>
      </c>
      <c r="G156" s="24">
        <f t="shared" si="31"/>
        <v>0</v>
      </c>
      <c r="H156" s="24">
        <f t="shared" si="34"/>
        <v>0</v>
      </c>
      <c r="I156" s="24">
        <f t="shared" si="35"/>
        <v>0</v>
      </c>
      <c r="J156" s="24">
        <f t="shared" si="36"/>
        <v>0</v>
      </c>
      <c r="K156" s="24">
        <f t="shared" si="37"/>
        <v>0</v>
      </c>
      <c r="L156" s="24">
        <f t="shared" si="38"/>
        <v>0</v>
      </c>
      <c r="M156" s="24">
        <f t="shared" ca="1" si="32"/>
        <v>-3.5179184868731206E-4</v>
      </c>
      <c r="N156" s="24">
        <f t="shared" ca="1" si="39"/>
        <v>0</v>
      </c>
      <c r="O156" s="75">
        <f t="shared" ca="1" si="40"/>
        <v>0</v>
      </c>
      <c r="P156" s="24">
        <f t="shared" ca="1" si="41"/>
        <v>0</v>
      </c>
      <c r="Q156" s="24">
        <f t="shared" ca="1" si="42"/>
        <v>0</v>
      </c>
      <c r="R156" s="12">
        <f t="shared" ca="1" si="33"/>
        <v>3.5179184868731206E-4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72"/>
      <c r="B157" s="72"/>
      <c r="C157" s="72"/>
      <c r="D157" s="74">
        <f t="shared" si="30"/>
        <v>0</v>
      </c>
      <c r="E157" s="74">
        <f t="shared" si="30"/>
        <v>0</v>
      </c>
      <c r="F157" s="24">
        <f t="shared" si="31"/>
        <v>0</v>
      </c>
      <c r="G157" s="24">
        <f t="shared" si="31"/>
        <v>0</v>
      </c>
      <c r="H157" s="24">
        <f t="shared" si="34"/>
        <v>0</v>
      </c>
      <c r="I157" s="24">
        <f t="shared" si="35"/>
        <v>0</v>
      </c>
      <c r="J157" s="24">
        <f t="shared" si="36"/>
        <v>0</v>
      </c>
      <c r="K157" s="24">
        <f t="shared" si="37"/>
        <v>0</v>
      </c>
      <c r="L157" s="24">
        <f t="shared" si="38"/>
        <v>0</v>
      </c>
      <c r="M157" s="24">
        <f t="shared" ca="1" si="32"/>
        <v>-3.5179184868731206E-4</v>
      </c>
      <c r="N157" s="24">
        <f t="shared" ca="1" si="39"/>
        <v>0</v>
      </c>
      <c r="O157" s="75">
        <f t="shared" ca="1" si="40"/>
        <v>0</v>
      </c>
      <c r="P157" s="24">
        <f t="shared" ca="1" si="41"/>
        <v>0</v>
      </c>
      <c r="Q157" s="24">
        <f t="shared" ca="1" si="42"/>
        <v>0</v>
      </c>
      <c r="R157" s="12">
        <f t="shared" ca="1" si="33"/>
        <v>3.5179184868731206E-4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72"/>
      <c r="B158" s="72"/>
      <c r="C158" s="72"/>
      <c r="D158" s="74">
        <f t="shared" si="30"/>
        <v>0</v>
      </c>
      <c r="E158" s="74">
        <f t="shared" si="30"/>
        <v>0</v>
      </c>
      <c r="F158" s="24">
        <f t="shared" si="31"/>
        <v>0</v>
      </c>
      <c r="G158" s="24">
        <f t="shared" si="31"/>
        <v>0</v>
      </c>
      <c r="H158" s="24">
        <f t="shared" si="34"/>
        <v>0</v>
      </c>
      <c r="I158" s="24">
        <f t="shared" si="35"/>
        <v>0</v>
      </c>
      <c r="J158" s="24">
        <f t="shared" si="36"/>
        <v>0</v>
      </c>
      <c r="K158" s="24">
        <f t="shared" si="37"/>
        <v>0</v>
      </c>
      <c r="L158" s="24">
        <f t="shared" si="38"/>
        <v>0</v>
      </c>
      <c r="M158" s="24">
        <f t="shared" ca="1" si="32"/>
        <v>-3.5179184868731206E-4</v>
      </c>
      <c r="N158" s="24">
        <f t="shared" ca="1" si="39"/>
        <v>0</v>
      </c>
      <c r="O158" s="75">
        <f t="shared" ca="1" si="40"/>
        <v>0</v>
      </c>
      <c r="P158" s="24">
        <f t="shared" ca="1" si="41"/>
        <v>0</v>
      </c>
      <c r="Q158" s="24">
        <f t="shared" ca="1" si="42"/>
        <v>0</v>
      </c>
      <c r="R158" s="12">
        <f t="shared" ca="1" si="33"/>
        <v>3.5179184868731206E-4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72"/>
      <c r="B159" s="72"/>
      <c r="C159" s="72"/>
      <c r="D159" s="74">
        <f t="shared" si="30"/>
        <v>0</v>
      </c>
      <c r="E159" s="74">
        <f t="shared" si="30"/>
        <v>0</v>
      </c>
      <c r="F159" s="24">
        <f t="shared" si="31"/>
        <v>0</v>
      </c>
      <c r="G159" s="24">
        <f t="shared" si="31"/>
        <v>0</v>
      </c>
      <c r="H159" s="24">
        <f t="shared" si="34"/>
        <v>0</v>
      </c>
      <c r="I159" s="24">
        <f t="shared" si="35"/>
        <v>0</v>
      </c>
      <c r="J159" s="24">
        <f t="shared" si="36"/>
        <v>0</v>
      </c>
      <c r="K159" s="24">
        <f t="shared" si="37"/>
        <v>0</v>
      </c>
      <c r="L159" s="24">
        <f t="shared" si="38"/>
        <v>0</v>
      </c>
      <c r="M159" s="24">
        <f t="shared" ca="1" si="32"/>
        <v>-3.5179184868731206E-4</v>
      </c>
      <c r="N159" s="24">
        <f t="shared" ca="1" si="39"/>
        <v>0</v>
      </c>
      <c r="O159" s="75">
        <f t="shared" ca="1" si="40"/>
        <v>0</v>
      </c>
      <c r="P159" s="24">
        <f t="shared" ca="1" si="41"/>
        <v>0</v>
      </c>
      <c r="Q159" s="24">
        <f t="shared" ca="1" si="42"/>
        <v>0</v>
      </c>
      <c r="R159" s="12">
        <f t="shared" ca="1" si="33"/>
        <v>3.5179184868731206E-4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72"/>
      <c r="B160" s="72"/>
      <c r="C160" s="72"/>
      <c r="D160" s="74">
        <f t="shared" si="30"/>
        <v>0</v>
      </c>
      <c r="E160" s="74">
        <f t="shared" si="30"/>
        <v>0</v>
      </c>
      <c r="F160" s="24">
        <f t="shared" si="31"/>
        <v>0</v>
      </c>
      <c r="G160" s="24">
        <f t="shared" si="31"/>
        <v>0</v>
      </c>
      <c r="H160" s="24">
        <f t="shared" si="34"/>
        <v>0</v>
      </c>
      <c r="I160" s="24">
        <f t="shared" si="35"/>
        <v>0</v>
      </c>
      <c r="J160" s="24">
        <f t="shared" si="36"/>
        <v>0</v>
      </c>
      <c r="K160" s="24">
        <f t="shared" si="37"/>
        <v>0</v>
      </c>
      <c r="L160" s="24">
        <f t="shared" si="38"/>
        <v>0</v>
      </c>
      <c r="M160" s="24">
        <f t="shared" ca="1" si="32"/>
        <v>-3.5179184868731206E-4</v>
      </c>
      <c r="N160" s="24">
        <f t="shared" ca="1" si="39"/>
        <v>0</v>
      </c>
      <c r="O160" s="75">
        <f t="shared" ca="1" si="40"/>
        <v>0</v>
      </c>
      <c r="P160" s="24">
        <f t="shared" ca="1" si="41"/>
        <v>0</v>
      </c>
      <c r="Q160" s="24">
        <f t="shared" ca="1" si="42"/>
        <v>0</v>
      </c>
      <c r="R160" s="12">
        <f t="shared" ca="1" si="33"/>
        <v>3.5179184868731206E-4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72"/>
      <c r="B161" s="72"/>
      <c r="C161" s="72"/>
      <c r="D161" s="74">
        <f t="shared" si="30"/>
        <v>0</v>
      </c>
      <c r="E161" s="74">
        <f t="shared" si="30"/>
        <v>0</v>
      </c>
      <c r="F161" s="24">
        <f t="shared" si="31"/>
        <v>0</v>
      </c>
      <c r="G161" s="24">
        <f t="shared" si="31"/>
        <v>0</v>
      </c>
      <c r="H161" s="24">
        <f t="shared" si="34"/>
        <v>0</v>
      </c>
      <c r="I161" s="24">
        <f t="shared" si="35"/>
        <v>0</v>
      </c>
      <c r="J161" s="24">
        <f t="shared" si="36"/>
        <v>0</v>
      </c>
      <c r="K161" s="24">
        <f t="shared" si="37"/>
        <v>0</v>
      </c>
      <c r="L161" s="24">
        <f t="shared" si="38"/>
        <v>0</v>
      </c>
      <c r="M161" s="24">
        <f t="shared" ca="1" si="32"/>
        <v>-3.5179184868731206E-4</v>
      </c>
      <c r="N161" s="24">
        <f t="shared" ca="1" si="39"/>
        <v>0</v>
      </c>
      <c r="O161" s="75">
        <f t="shared" ca="1" si="40"/>
        <v>0</v>
      </c>
      <c r="P161" s="24">
        <f t="shared" ca="1" si="41"/>
        <v>0</v>
      </c>
      <c r="Q161" s="24">
        <f t="shared" ca="1" si="42"/>
        <v>0</v>
      </c>
      <c r="R161" s="12">
        <f t="shared" ca="1" si="33"/>
        <v>3.5179184868731206E-4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72"/>
      <c r="B162" s="72"/>
      <c r="C162" s="72"/>
      <c r="D162" s="74">
        <f t="shared" si="30"/>
        <v>0</v>
      </c>
      <c r="E162" s="74">
        <f t="shared" si="30"/>
        <v>0</v>
      </c>
      <c r="F162" s="24">
        <f t="shared" si="31"/>
        <v>0</v>
      </c>
      <c r="G162" s="24">
        <f t="shared" si="31"/>
        <v>0</v>
      </c>
      <c r="H162" s="24">
        <f t="shared" si="34"/>
        <v>0</v>
      </c>
      <c r="I162" s="24">
        <f t="shared" si="35"/>
        <v>0</v>
      </c>
      <c r="J162" s="24">
        <f t="shared" si="36"/>
        <v>0</v>
      </c>
      <c r="K162" s="24">
        <f t="shared" si="37"/>
        <v>0</v>
      </c>
      <c r="L162" s="24">
        <f t="shared" si="38"/>
        <v>0</v>
      </c>
      <c r="M162" s="24">
        <f t="shared" ca="1" si="32"/>
        <v>-3.5179184868731206E-4</v>
      </c>
      <c r="N162" s="24">
        <f t="shared" ca="1" si="39"/>
        <v>0</v>
      </c>
      <c r="O162" s="75">
        <f t="shared" ca="1" si="40"/>
        <v>0</v>
      </c>
      <c r="P162" s="24">
        <f t="shared" ca="1" si="41"/>
        <v>0</v>
      </c>
      <c r="Q162" s="24">
        <f t="shared" ca="1" si="42"/>
        <v>0</v>
      </c>
      <c r="R162" s="12">
        <f t="shared" ca="1" si="33"/>
        <v>3.5179184868731206E-4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72"/>
      <c r="B163" s="72"/>
      <c r="C163" s="72"/>
      <c r="D163" s="74">
        <f t="shared" si="30"/>
        <v>0</v>
      </c>
      <c r="E163" s="74">
        <f t="shared" si="30"/>
        <v>0</v>
      </c>
      <c r="F163" s="24">
        <f t="shared" si="31"/>
        <v>0</v>
      </c>
      <c r="G163" s="24">
        <f t="shared" si="31"/>
        <v>0</v>
      </c>
      <c r="H163" s="24">
        <f t="shared" si="34"/>
        <v>0</v>
      </c>
      <c r="I163" s="24">
        <f t="shared" si="35"/>
        <v>0</v>
      </c>
      <c r="J163" s="24">
        <f t="shared" si="36"/>
        <v>0</v>
      </c>
      <c r="K163" s="24">
        <f t="shared" si="37"/>
        <v>0</v>
      </c>
      <c r="L163" s="24">
        <f t="shared" si="38"/>
        <v>0</v>
      </c>
      <c r="M163" s="24">
        <f t="shared" ca="1" si="32"/>
        <v>-3.5179184868731206E-4</v>
      </c>
      <c r="N163" s="24">
        <f t="shared" ca="1" si="39"/>
        <v>0</v>
      </c>
      <c r="O163" s="75">
        <f t="shared" ca="1" si="40"/>
        <v>0</v>
      </c>
      <c r="P163" s="24">
        <f t="shared" ca="1" si="41"/>
        <v>0</v>
      </c>
      <c r="Q163" s="24">
        <f t="shared" ca="1" si="42"/>
        <v>0</v>
      </c>
      <c r="R163" s="12">
        <f t="shared" ca="1" si="33"/>
        <v>3.5179184868731206E-4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72"/>
      <c r="B164" s="72"/>
      <c r="C164" s="72"/>
      <c r="D164" s="74">
        <f t="shared" si="30"/>
        <v>0</v>
      </c>
      <c r="E164" s="74">
        <f t="shared" si="30"/>
        <v>0</v>
      </c>
      <c r="F164" s="24">
        <f t="shared" si="31"/>
        <v>0</v>
      </c>
      <c r="G164" s="24">
        <f t="shared" si="31"/>
        <v>0</v>
      </c>
      <c r="H164" s="24">
        <f t="shared" si="34"/>
        <v>0</v>
      </c>
      <c r="I164" s="24">
        <f t="shared" si="35"/>
        <v>0</v>
      </c>
      <c r="J164" s="24">
        <f t="shared" si="36"/>
        <v>0</v>
      </c>
      <c r="K164" s="24">
        <f t="shared" si="37"/>
        <v>0</v>
      </c>
      <c r="L164" s="24">
        <f t="shared" si="38"/>
        <v>0</v>
      </c>
      <c r="M164" s="24">
        <f t="shared" ca="1" si="32"/>
        <v>-3.5179184868731206E-4</v>
      </c>
      <c r="N164" s="24">
        <f t="shared" ca="1" si="39"/>
        <v>0</v>
      </c>
      <c r="O164" s="75">
        <f t="shared" ca="1" si="40"/>
        <v>0</v>
      </c>
      <c r="P164" s="24">
        <f t="shared" ca="1" si="41"/>
        <v>0</v>
      </c>
      <c r="Q164" s="24">
        <f t="shared" ca="1" si="42"/>
        <v>0</v>
      </c>
      <c r="R164" s="12">
        <f t="shared" ca="1" si="33"/>
        <v>3.5179184868731206E-4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72"/>
      <c r="B165" s="72"/>
      <c r="C165" s="72"/>
      <c r="D165" s="74">
        <f t="shared" si="30"/>
        <v>0</v>
      </c>
      <c r="E165" s="74">
        <f t="shared" si="30"/>
        <v>0</v>
      </c>
      <c r="F165" s="24">
        <f t="shared" si="31"/>
        <v>0</v>
      </c>
      <c r="G165" s="24">
        <f t="shared" si="31"/>
        <v>0</v>
      </c>
      <c r="H165" s="24">
        <f t="shared" si="34"/>
        <v>0</v>
      </c>
      <c r="I165" s="24">
        <f t="shared" si="35"/>
        <v>0</v>
      </c>
      <c r="J165" s="24">
        <f t="shared" si="36"/>
        <v>0</v>
      </c>
      <c r="K165" s="24">
        <f t="shared" si="37"/>
        <v>0</v>
      </c>
      <c r="L165" s="24">
        <f t="shared" si="38"/>
        <v>0</v>
      </c>
      <c r="M165" s="24">
        <f t="shared" ca="1" si="32"/>
        <v>-3.5179184868731206E-4</v>
      </c>
      <c r="N165" s="24">
        <f t="shared" ca="1" si="39"/>
        <v>0</v>
      </c>
      <c r="O165" s="75">
        <f t="shared" ca="1" si="40"/>
        <v>0</v>
      </c>
      <c r="P165" s="24">
        <f t="shared" ca="1" si="41"/>
        <v>0</v>
      </c>
      <c r="Q165" s="24">
        <f t="shared" ca="1" si="42"/>
        <v>0</v>
      </c>
      <c r="R165" s="12">
        <f t="shared" ca="1" si="33"/>
        <v>3.5179184868731206E-4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72"/>
      <c r="B166" s="72"/>
      <c r="C166" s="72"/>
      <c r="D166" s="74">
        <f t="shared" si="30"/>
        <v>0</v>
      </c>
      <c r="E166" s="74">
        <f t="shared" si="30"/>
        <v>0</v>
      </c>
      <c r="F166" s="24">
        <f t="shared" si="31"/>
        <v>0</v>
      </c>
      <c r="G166" s="24">
        <f t="shared" si="31"/>
        <v>0</v>
      </c>
      <c r="H166" s="24">
        <f t="shared" si="34"/>
        <v>0</v>
      </c>
      <c r="I166" s="24">
        <f t="shared" si="35"/>
        <v>0</v>
      </c>
      <c r="J166" s="24">
        <f t="shared" si="36"/>
        <v>0</v>
      </c>
      <c r="K166" s="24">
        <f t="shared" si="37"/>
        <v>0</v>
      </c>
      <c r="L166" s="24">
        <f t="shared" si="38"/>
        <v>0</v>
      </c>
      <c r="M166" s="24">
        <f t="shared" ca="1" si="32"/>
        <v>-3.5179184868731206E-4</v>
      </c>
      <c r="N166" s="24">
        <f t="shared" ca="1" si="39"/>
        <v>0</v>
      </c>
      <c r="O166" s="75">
        <f t="shared" ca="1" si="40"/>
        <v>0</v>
      </c>
      <c r="P166" s="24">
        <f t="shared" ca="1" si="41"/>
        <v>0</v>
      </c>
      <c r="Q166" s="24">
        <f t="shared" ca="1" si="42"/>
        <v>0</v>
      </c>
      <c r="R166" s="12">
        <f t="shared" ca="1" si="33"/>
        <v>3.5179184868731206E-4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72"/>
      <c r="B167" s="72"/>
      <c r="C167" s="72"/>
      <c r="D167" s="74">
        <f t="shared" si="30"/>
        <v>0</v>
      </c>
      <c r="E167" s="74">
        <f t="shared" si="30"/>
        <v>0</v>
      </c>
      <c r="F167" s="24">
        <f t="shared" si="31"/>
        <v>0</v>
      </c>
      <c r="G167" s="24">
        <f t="shared" si="31"/>
        <v>0</v>
      </c>
      <c r="H167" s="24">
        <f t="shared" si="34"/>
        <v>0</v>
      </c>
      <c r="I167" s="24">
        <f t="shared" si="35"/>
        <v>0</v>
      </c>
      <c r="J167" s="24">
        <f t="shared" si="36"/>
        <v>0</v>
      </c>
      <c r="K167" s="24">
        <f t="shared" si="37"/>
        <v>0</v>
      </c>
      <c r="L167" s="24">
        <f t="shared" si="38"/>
        <v>0</v>
      </c>
      <c r="M167" s="24">
        <f t="shared" ca="1" si="32"/>
        <v>-3.5179184868731206E-4</v>
      </c>
      <c r="N167" s="24">
        <f t="shared" ca="1" si="39"/>
        <v>0</v>
      </c>
      <c r="O167" s="75">
        <f t="shared" ca="1" si="40"/>
        <v>0</v>
      </c>
      <c r="P167" s="24">
        <f t="shared" ca="1" si="41"/>
        <v>0</v>
      </c>
      <c r="Q167" s="24">
        <f t="shared" ca="1" si="42"/>
        <v>0</v>
      </c>
      <c r="R167" s="12">
        <f t="shared" ca="1" si="33"/>
        <v>3.5179184868731206E-4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72"/>
      <c r="B168" s="72"/>
      <c r="C168" s="72"/>
      <c r="D168" s="74">
        <f t="shared" si="30"/>
        <v>0</v>
      </c>
      <c r="E168" s="74">
        <f t="shared" si="30"/>
        <v>0</v>
      </c>
      <c r="F168" s="24">
        <f t="shared" si="31"/>
        <v>0</v>
      </c>
      <c r="G168" s="24">
        <f t="shared" si="31"/>
        <v>0</v>
      </c>
      <c r="H168" s="24">
        <f t="shared" si="34"/>
        <v>0</v>
      </c>
      <c r="I168" s="24">
        <f t="shared" si="35"/>
        <v>0</v>
      </c>
      <c r="J168" s="24">
        <f t="shared" si="36"/>
        <v>0</v>
      </c>
      <c r="K168" s="24">
        <f t="shared" si="37"/>
        <v>0</v>
      </c>
      <c r="L168" s="24">
        <f t="shared" si="38"/>
        <v>0</v>
      </c>
      <c r="M168" s="24">
        <f t="shared" ca="1" si="32"/>
        <v>-3.5179184868731206E-4</v>
      </c>
      <c r="N168" s="24">
        <f t="shared" ca="1" si="39"/>
        <v>0</v>
      </c>
      <c r="O168" s="75">
        <f t="shared" ca="1" si="40"/>
        <v>0</v>
      </c>
      <c r="P168" s="24">
        <f t="shared" ca="1" si="41"/>
        <v>0</v>
      </c>
      <c r="Q168" s="24">
        <f t="shared" ca="1" si="42"/>
        <v>0</v>
      </c>
      <c r="R168" s="12">
        <f t="shared" ca="1" si="33"/>
        <v>3.5179184868731206E-4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72"/>
      <c r="B169" s="72"/>
      <c r="C169" s="72"/>
      <c r="D169" s="74">
        <f t="shared" si="30"/>
        <v>0</v>
      </c>
      <c r="E169" s="74">
        <f t="shared" si="30"/>
        <v>0</v>
      </c>
      <c r="F169" s="24">
        <f t="shared" si="31"/>
        <v>0</v>
      </c>
      <c r="G169" s="24">
        <f t="shared" si="31"/>
        <v>0</v>
      </c>
      <c r="H169" s="24">
        <f t="shared" si="34"/>
        <v>0</v>
      </c>
      <c r="I169" s="24">
        <f t="shared" si="35"/>
        <v>0</v>
      </c>
      <c r="J169" s="24">
        <f t="shared" si="36"/>
        <v>0</v>
      </c>
      <c r="K169" s="24">
        <f t="shared" si="37"/>
        <v>0</v>
      </c>
      <c r="L169" s="24">
        <f t="shared" si="38"/>
        <v>0</v>
      </c>
      <c r="M169" s="24">
        <f t="shared" ca="1" si="32"/>
        <v>-3.5179184868731206E-4</v>
      </c>
      <c r="N169" s="24">
        <f t="shared" ca="1" si="39"/>
        <v>0</v>
      </c>
      <c r="O169" s="75">
        <f t="shared" ca="1" si="40"/>
        <v>0</v>
      </c>
      <c r="P169" s="24">
        <f t="shared" ca="1" si="41"/>
        <v>0</v>
      </c>
      <c r="Q169" s="24">
        <f t="shared" ca="1" si="42"/>
        <v>0</v>
      </c>
      <c r="R169" s="12">
        <f t="shared" ca="1" si="33"/>
        <v>3.5179184868731206E-4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72"/>
      <c r="B170" s="72"/>
      <c r="C170" s="72"/>
      <c r="D170" s="74">
        <f t="shared" si="30"/>
        <v>0</v>
      </c>
      <c r="E170" s="74">
        <f t="shared" si="30"/>
        <v>0</v>
      </c>
      <c r="F170" s="24">
        <f t="shared" si="31"/>
        <v>0</v>
      </c>
      <c r="G170" s="24">
        <f t="shared" si="31"/>
        <v>0</v>
      </c>
      <c r="H170" s="24">
        <f t="shared" si="34"/>
        <v>0</v>
      </c>
      <c r="I170" s="24">
        <f t="shared" si="35"/>
        <v>0</v>
      </c>
      <c r="J170" s="24">
        <f t="shared" si="36"/>
        <v>0</v>
      </c>
      <c r="K170" s="24">
        <f t="shared" si="37"/>
        <v>0</v>
      </c>
      <c r="L170" s="24">
        <f t="shared" si="38"/>
        <v>0</v>
      </c>
      <c r="M170" s="24">
        <f t="shared" ca="1" si="32"/>
        <v>-3.5179184868731206E-4</v>
      </c>
      <c r="N170" s="24">
        <f t="shared" ca="1" si="39"/>
        <v>0</v>
      </c>
      <c r="O170" s="75">
        <f t="shared" ca="1" si="40"/>
        <v>0</v>
      </c>
      <c r="P170" s="24">
        <f t="shared" ca="1" si="41"/>
        <v>0</v>
      </c>
      <c r="Q170" s="24">
        <f t="shared" ca="1" si="42"/>
        <v>0</v>
      </c>
      <c r="R170" s="12">
        <f t="shared" ca="1" si="33"/>
        <v>3.5179184868731206E-4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72"/>
      <c r="B171" s="72"/>
      <c r="C171" s="72"/>
      <c r="D171" s="74">
        <f t="shared" si="30"/>
        <v>0</v>
      </c>
      <c r="E171" s="74">
        <f t="shared" si="30"/>
        <v>0</v>
      </c>
      <c r="F171" s="24">
        <f t="shared" si="31"/>
        <v>0</v>
      </c>
      <c r="G171" s="24">
        <f t="shared" si="31"/>
        <v>0</v>
      </c>
      <c r="H171" s="24">
        <f t="shared" si="34"/>
        <v>0</v>
      </c>
      <c r="I171" s="24">
        <f t="shared" si="35"/>
        <v>0</v>
      </c>
      <c r="J171" s="24">
        <f t="shared" si="36"/>
        <v>0</v>
      </c>
      <c r="K171" s="24">
        <f t="shared" si="37"/>
        <v>0</v>
      </c>
      <c r="L171" s="24">
        <f t="shared" si="38"/>
        <v>0</v>
      </c>
      <c r="M171" s="24">
        <f t="shared" ca="1" si="32"/>
        <v>-3.5179184868731206E-4</v>
      </c>
      <c r="N171" s="24">
        <f t="shared" ca="1" si="39"/>
        <v>0</v>
      </c>
      <c r="O171" s="75">
        <f t="shared" ca="1" si="40"/>
        <v>0</v>
      </c>
      <c r="P171" s="24">
        <f t="shared" ca="1" si="41"/>
        <v>0</v>
      </c>
      <c r="Q171" s="24">
        <f t="shared" ca="1" si="42"/>
        <v>0</v>
      </c>
      <c r="R171" s="12">
        <f t="shared" ca="1" si="33"/>
        <v>3.5179184868731206E-4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72"/>
      <c r="B172" s="72"/>
      <c r="C172" s="72"/>
      <c r="D172" s="74">
        <f t="shared" si="30"/>
        <v>0</v>
      </c>
      <c r="E172" s="74">
        <f t="shared" si="30"/>
        <v>0</v>
      </c>
      <c r="F172" s="24">
        <f t="shared" si="31"/>
        <v>0</v>
      </c>
      <c r="G172" s="24">
        <f t="shared" si="31"/>
        <v>0</v>
      </c>
      <c r="H172" s="24">
        <f t="shared" si="34"/>
        <v>0</v>
      </c>
      <c r="I172" s="24">
        <f t="shared" si="35"/>
        <v>0</v>
      </c>
      <c r="J172" s="24">
        <f t="shared" si="36"/>
        <v>0</v>
      </c>
      <c r="K172" s="24">
        <f t="shared" si="37"/>
        <v>0</v>
      </c>
      <c r="L172" s="24">
        <f t="shared" si="38"/>
        <v>0</v>
      </c>
      <c r="M172" s="24">
        <f t="shared" ca="1" si="32"/>
        <v>-3.5179184868731206E-4</v>
      </c>
      <c r="N172" s="24">
        <f t="shared" ca="1" si="39"/>
        <v>0</v>
      </c>
      <c r="O172" s="75">
        <f t="shared" ca="1" si="40"/>
        <v>0</v>
      </c>
      <c r="P172" s="24">
        <f t="shared" ca="1" si="41"/>
        <v>0</v>
      </c>
      <c r="Q172" s="24">
        <f t="shared" ca="1" si="42"/>
        <v>0</v>
      </c>
      <c r="R172" s="12">
        <f t="shared" ca="1" si="33"/>
        <v>3.5179184868731206E-4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72"/>
      <c r="B173" s="72"/>
      <c r="C173" s="72"/>
      <c r="D173" s="74">
        <f t="shared" si="30"/>
        <v>0</v>
      </c>
      <c r="E173" s="74">
        <f t="shared" si="30"/>
        <v>0</v>
      </c>
      <c r="F173" s="24">
        <f t="shared" si="31"/>
        <v>0</v>
      </c>
      <c r="G173" s="24">
        <f t="shared" si="31"/>
        <v>0</v>
      </c>
      <c r="H173" s="24">
        <f t="shared" si="34"/>
        <v>0</v>
      </c>
      <c r="I173" s="24">
        <f t="shared" si="35"/>
        <v>0</v>
      </c>
      <c r="J173" s="24">
        <f t="shared" si="36"/>
        <v>0</v>
      </c>
      <c r="K173" s="24">
        <f t="shared" si="37"/>
        <v>0</v>
      </c>
      <c r="L173" s="24">
        <f t="shared" si="38"/>
        <v>0</v>
      </c>
      <c r="M173" s="24">
        <f t="shared" ca="1" si="32"/>
        <v>-3.5179184868731206E-4</v>
      </c>
      <c r="N173" s="24">
        <f t="shared" ca="1" si="39"/>
        <v>0</v>
      </c>
      <c r="O173" s="75">
        <f t="shared" ca="1" si="40"/>
        <v>0</v>
      </c>
      <c r="P173" s="24">
        <f t="shared" ca="1" si="41"/>
        <v>0</v>
      </c>
      <c r="Q173" s="24">
        <f t="shared" ca="1" si="42"/>
        <v>0</v>
      </c>
      <c r="R173" s="12">
        <f t="shared" ca="1" si="33"/>
        <v>3.5179184868731206E-4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72"/>
      <c r="B174" s="72"/>
      <c r="C174" s="72"/>
      <c r="D174" s="74">
        <f t="shared" si="30"/>
        <v>0</v>
      </c>
      <c r="E174" s="74">
        <f t="shared" si="30"/>
        <v>0</v>
      </c>
      <c r="F174" s="24">
        <f t="shared" si="31"/>
        <v>0</v>
      </c>
      <c r="G174" s="24">
        <f t="shared" si="31"/>
        <v>0</v>
      </c>
      <c r="H174" s="24">
        <f t="shared" si="34"/>
        <v>0</v>
      </c>
      <c r="I174" s="24">
        <f t="shared" si="35"/>
        <v>0</v>
      </c>
      <c r="J174" s="24">
        <f t="shared" si="36"/>
        <v>0</v>
      </c>
      <c r="K174" s="24">
        <f t="shared" si="37"/>
        <v>0</v>
      </c>
      <c r="L174" s="24">
        <f t="shared" si="38"/>
        <v>0</v>
      </c>
      <c r="M174" s="24">
        <f t="shared" ca="1" si="32"/>
        <v>-3.5179184868731206E-4</v>
      </c>
      <c r="N174" s="24">
        <f t="shared" ca="1" si="39"/>
        <v>0</v>
      </c>
      <c r="O174" s="75">
        <f t="shared" ca="1" si="40"/>
        <v>0</v>
      </c>
      <c r="P174" s="24">
        <f t="shared" ca="1" si="41"/>
        <v>0</v>
      </c>
      <c r="Q174" s="24">
        <f t="shared" ca="1" si="42"/>
        <v>0</v>
      </c>
      <c r="R174" s="12">
        <f t="shared" ca="1" si="33"/>
        <v>3.5179184868731206E-4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72"/>
      <c r="B175" s="72"/>
      <c r="C175" s="72"/>
      <c r="D175" s="74">
        <f t="shared" si="30"/>
        <v>0</v>
      </c>
      <c r="E175" s="74">
        <f t="shared" si="30"/>
        <v>0</v>
      </c>
      <c r="F175" s="24">
        <f t="shared" si="31"/>
        <v>0</v>
      </c>
      <c r="G175" s="24">
        <f t="shared" si="31"/>
        <v>0</v>
      </c>
      <c r="H175" s="24">
        <f t="shared" si="34"/>
        <v>0</v>
      </c>
      <c r="I175" s="24">
        <f t="shared" si="35"/>
        <v>0</v>
      </c>
      <c r="J175" s="24">
        <f t="shared" si="36"/>
        <v>0</v>
      </c>
      <c r="K175" s="24">
        <f t="shared" si="37"/>
        <v>0</v>
      </c>
      <c r="L175" s="24">
        <f t="shared" si="38"/>
        <v>0</v>
      </c>
      <c r="M175" s="24">
        <f t="shared" ca="1" si="32"/>
        <v>-3.5179184868731206E-4</v>
      </c>
      <c r="N175" s="24">
        <f t="shared" ca="1" si="39"/>
        <v>0</v>
      </c>
      <c r="O175" s="75">
        <f t="shared" ca="1" si="40"/>
        <v>0</v>
      </c>
      <c r="P175" s="24">
        <f t="shared" ca="1" si="41"/>
        <v>0</v>
      </c>
      <c r="Q175" s="24">
        <f t="shared" ca="1" si="42"/>
        <v>0</v>
      </c>
      <c r="R175" s="12">
        <f t="shared" ca="1" si="33"/>
        <v>3.5179184868731206E-4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72"/>
      <c r="B176" s="72"/>
      <c r="C176" s="72"/>
      <c r="D176" s="74">
        <f t="shared" si="30"/>
        <v>0</v>
      </c>
      <c r="E176" s="74">
        <f t="shared" si="30"/>
        <v>0</v>
      </c>
      <c r="F176" s="24">
        <f t="shared" si="31"/>
        <v>0</v>
      </c>
      <c r="G176" s="24">
        <f t="shared" si="31"/>
        <v>0</v>
      </c>
      <c r="H176" s="24">
        <f t="shared" si="34"/>
        <v>0</v>
      </c>
      <c r="I176" s="24">
        <f t="shared" si="35"/>
        <v>0</v>
      </c>
      <c r="J176" s="24">
        <f t="shared" si="36"/>
        <v>0</v>
      </c>
      <c r="K176" s="24">
        <f t="shared" si="37"/>
        <v>0</v>
      </c>
      <c r="L176" s="24">
        <f t="shared" si="38"/>
        <v>0</v>
      </c>
      <c r="M176" s="24">
        <f t="shared" ca="1" si="32"/>
        <v>-3.5179184868731206E-4</v>
      </c>
      <c r="N176" s="24">
        <f t="shared" ca="1" si="39"/>
        <v>0</v>
      </c>
      <c r="O176" s="75">
        <f t="shared" ca="1" si="40"/>
        <v>0</v>
      </c>
      <c r="P176" s="24">
        <f t="shared" ca="1" si="41"/>
        <v>0</v>
      </c>
      <c r="Q176" s="24">
        <f t="shared" ca="1" si="42"/>
        <v>0</v>
      </c>
      <c r="R176" s="12">
        <f t="shared" ca="1" si="33"/>
        <v>3.5179184868731206E-4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72"/>
      <c r="B177" s="72"/>
      <c r="C177" s="72"/>
      <c r="D177" s="74">
        <f t="shared" si="30"/>
        <v>0</v>
      </c>
      <c r="E177" s="74">
        <f t="shared" si="30"/>
        <v>0</v>
      </c>
      <c r="F177" s="24">
        <f t="shared" si="31"/>
        <v>0</v>
      </c>
      <c r="G177" s="24">
        <f t="shared" si="31"/>
        <v>0</v>
      </c>
      <c r="H177" s="24">
        <f t="shared" si="34"/>
        <v>0</v>
      </c>
      <c r="I177" s="24">
        <f t="shared" si="35"/>
        <v>0</v>
      </c>
      <c r="J177" s="24">
        <f t="shared" si="36"/>
        <v>0</v>
      </c>
      <c r="K177" s="24">
        <f t="shared" si="37"/>
        <v>0</v>
      </c>
      <c r="L177" s="24">
        <f t="shared" si="38"/>
        <v>0</v>
      </c>
      <c r="M177" s="24">
        <f t="shared" ca="1" si="32"/>
        <v>-3.5179184868731206E-4</v>
      </c>
      <c r="N177" s="24">
        <f t="shared" ca="1" si="39"/>
        <v>0</v>
      </c>
      <c r="O177" s="75">
        <f t="shared" ca="1" si="40"/>
        <v>0</v>
      </c>
      <c r="P177" s="24">
        <f t="shared" ca="1" si="41"/>
        <v>0</v>
      </c>
      <c r="Q177" s="24">
        <f t="shared" ca="1" si="42"/>
        <v>0</v>
      </c>
      <c r="R177" s="12">
        <f t="shared" ca="1" si="33"/>
        <v>3.5179184868731206E-4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72"/>
      <c r="B178" s="72"/>
      <c r="C178" s="72"/>
      <c r="D178" s="74">
        <f t="shared" si="30"/>
        <v>0</v>
      </c>
      <c r="E178" s="74">
        <f t="shared" si="30"/>
        <v>0</v>
      </c>
      <c r="F178" s="24">
        <f t="shared" si="31"/>
        <v>0</v>
      </c>
      <c r="G178" s="24">
        <f t="shared" si="31"/>
        <v>0</v>
      </c>
      <c r="H178" s="24">
        <f t="shared" si="34"/>
        <v>0</v>
      </c>
      <c r="I178" s="24">
        <f t="shared" si="35"/>
        <v>0</v>
      </c>
      <c r="J178" s="24">
        <f t="shared" si="36"/>
        <v>0</v>
      </c>
      <c r="K178" s="24">
        <f t="shared" si="37"/>
        <v>0</v>
      </c>
      <c r="L178" s="24">
        <f t="shared" si="38"/>
        <v>0</v>
      </c>
      <c r="M178" s="24">
        <f t="shared" ca="1" si="32"/>
        <v>-3.5179184868731206E-4</v>
      </c>
      <c r="N178" s="24">
        <f t="shared" ca="1" si="39"/>
        <v>0</v>
      </c>
      <c r="O178" s="75">
        <f t="shared" ca="1" si="40"/>
        <v>0</v>
      </c>
      <c r="P178" s="24">
        <f t="shared" ca="1" si="41"/>
        <v>0</v>
      </c>
      <c r="Q178" s="24">
        <f t="shared" ca="1" si="42"/>
        <v>0</v>
      </c>
      <c r="R178" s="12">
        <f t="shared" ca="1" si="33"/>
        <v>3.5179184868731206E-4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72"/>
      <c r="B179" s="72"/>
      <c r="C179" s="72"/>
      <c r="D179" s="74">
        <f t="shared" si="30"/>
        <v>0</v>
      </c>
      <c r="E179" s="74">
        <f t="shared" si="30"/>
        <v>0</v>
      </c>
      <c r="F179" s="24">
        <f t="shared" si="31"/>
        <v>0</v>
      </c>
      <c r="G179" s="24">
        <f t="shared" si="31"/>
        <v>0</v>
      </c>
      <c r="H179" s="24">
        <f t="shared" si="34"/>
        <v>0</v>
      </c>
      <c r="I179" s="24">
        <f t="shared" si="35"/>
        <v>0</v>
      </c>
      <c r="J179" s="24">
        <f t="shared" si="36"/>
        <v>0</v>
      </c>
      <c r="K179" s="24">
        <f t="shared" si="37"/>
        <v>0</v>
      </c>
      <c r="L179" s="24">
        <f t="shared" si="38"/>
        <v>0</v>
      </c>
      <c r="M179" s="24">
        <f t="shared" ca="1" si="32"/>
        <v>-3.5179184868731206E-4</v>
      </c>
      <c r="N179" s="24">
        <f t="shared" ca="1" si="39"/>
        <v>0</v>
      </c>
      <c r="O179" s="75">
        <f t="shared" ca="1" si="40"/>
        <v>0</v>
      </c>
      <c r="P179" s="24">
        <f t="shared" ca="1" si="41"/>
        <v>0</v>
      </c>
      <c r="Q179" s="24">
        <f t="shared" ca="1" si="42"/>
        <v>0</v>
      </c>
      <c r="R179" s="12">
        <f t="shared" ca="1" si="33"/>
        <v>3.5179184868731206E-4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72"/>
      <c r="B180" s="72"/>
      <c r="C180" s="72"/>
      <c r="D180" s="74">
        <f t="shared" si="30"/>
        <v>0</v>
      </c>
      <c r="E180" s="74">
        <f t="shared" si="30"/>
        <v>0</v>
      </c>
      <c r="F180" s="24">
        <f t="shared" si="31"/>
        <v>0</v>
      </c>
      <c r="G180" s="24">
        <f t="shared" si="31"/>
        <v>0</v>
      </c>
      <c r="H180" s="24">
        <f t="shared" si="34"/>
        <v>0</v>
      </c>
      <c r="I180" s="24">
        <f t="shared" si="35"/>
        <v>0</v>
      </c>
      <c r="J180" s="24">
        <f t="shared" si="36"/>
        <v>0</v>
      </c>
      <c r="K180" s="24">
        <f t="shared" si="37"/>
        <v>0</v>
      </c>
      <c r="L180" s="24">
        <f t="shared" si="38"/>
        <v>0</v>
      </c>
      <c r="M180" s="24">
        <f t="shared" ca="1" si="32"/>
        <v>-3.5179184868731206E-4</v>
      </c>
      <c r="N180" s="24">
        <f t="shared" ca="1" si="39"/>
        <v>0</v>
      </c>
      <c r="O180" s="75">
        <f t="shared" ca="1" si="40"/>
        <v>0</v>
      </c>
      <c r="P180" s="24">
        <f t="shared" ca="1" si="41"/>
        <v>0</v>
      </c>
      <c r="Q180" s="24">
        <f t="shared" ca="1" si="42"/>
        <v>0</v>
      </c>
      <c r="R180" s="12">
        <f t="shared" ca="1" si="33"/>
        <v>3.5179184868731206E-4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72"/>
      <c r="B181" s="72"/>
      <c r="C181" s="72"/>
      <c r="D181" s="74">
        <f t="shared" si="30"/>
        <v>0</v>
      </c>
      <c r="E181" s="74">
        <f t="shared" si="30"/>
        <v>0</v>
      </c>
      <c r="F181" s="24">
        <f t="shared" si="31"/>
        <v>0</v>
      </c>
      <c r="G181" s="24">
        <f t="shared" si="31"/>
        <v>0</v>
      </c>
      <c r="H181" s="24">
        <f t="shared" si="34"/>
        <v>0</v>
      </c>
      <c r="I181" s="24">
        <f t="shared" si="35"/>
        <v>0</v>
      </c>
      <c r="J181" s="24">
        <f t="shared" si="36"/>
        <v>0</v>
      </c>
      <c r="K181" s="24">
        <f t="shared" si="37"/>
        <v>0</v>
      </c>
      <c r="L181" s="24">
        <f t="shared" si="38"/>
        <v>0</v>
      </c>
      <c r="M181" s="24">
        <f t="shared" ca="1" si="32"/>
        <v>-3.5179184868731206E-4</v>
      </c>
      <c r="N181" s="24">
        <f t="shared" ca="1" si="39"/>
        <v>0</v>
      </c>
      <c r="O181" s="75">
        <f t="shared" ca="1" si="40"/>
        <v>0</v>
      </c>
      <c r="P181" s="24">
        <f t="shared" ca="1" si="41"/>
        <v>0</v>
      </c>
      <c r="Q181" s="24">
        <f t="shared" ca="1" si="42"/>
        <v>0</v>
      </c>
      <c r="R181" s="12">
        <f t="shared" ca="1" si="33"/>
        <v>3.5179184868731206E-4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72"/>
      <c r="B182" s="72"/>
      <c r="C182" s="72"/>
      <c r="D182" s="74">
        <f t="shared" si="30"/>
        <v>0</v>
      </c>
      <c r="E182" s="74">
        <f t="shared" si="30"/>
        <v>0</v>
      </c>
      <c r="F182" s="24">
        <f t="shared" si="31"/>
        <v>0</v>
      </c>
      <c r="G182" s="24">
        <f t="shared" si="31"/>
        <v>0</v>
      </c>
      <c r="H182" s="24">
        <f t="shared" si="34"/>
        <v>0</v>
      </c>
      <c r="I182" s="24">
        <f t="shared" si="35"/>
        <v>0</v>
      </c>
      <c r="J182" s="24">
        <f t="shared" si="36"/>
        <v>0</v>
      </c>
      <c r="K182" s="24">
        <f t="shared" si="37"/>
        <v>0</v>
      </c>
      <c r="L182" s="24">
        <f t="shared" si="38"/>
        <v>0</v>
      </c>
      <c r="M182" s="24">
        <f t="shared" ca="1" si="32"/>
        <v>-3.5179184868731206E-4</v>
      </c>
      <c r="N182" s="24">
        <f t="shared" ca="1" si="39"/>
        <v>0</v>
      </c>
      <c r="O182" s="75">
        <f t="shared" ca="1" si="40"/>
        <v>0</v>
      </c>
      <c r="P182" s="24">
        <f t="shared" ca="1" si="41"/>
        <v>0</v>
      </c>
      <c r="Q182" s="24">
        <f t="shared" ca="1" si="42"/>
        <v>0</v>
      </c>
      <c r="R182" s="12">
        <f t="shared" ca="1" si="33"/>
        <v>3.5179184868731206E-4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72"/>
      <c r="B183" s="72"/>
      <c r="C183" s="72"/>
      <c r="D183" s="74">
        <f t="shared" si="30"/>
        <v>0</v>
      </c>
      <c r="E183" s="74">
        <f t="shared" si="30"/>
        <v>0</v>
      </c>
      <c r="F183" s="24">
        <f t="shared" si="31"/>
        <v>0</v>
      </c>
      <c r="G183" s="24">
        <f t="shared" si="31"/>
        <v>0</v>
      </c>
      <c r="H183" s="24">
        <f t="shared" si="34"/>
        <v>0</v>
      </c>
      <c r="I183" s="24">
        <f t="shared" si="35"/>
        <v>0</v>
      </c>
      <c r="J183" s="24">
        <f t="shared" si="36"/>
        <v>0</v>
      </c>
      <c r="K183" s="24">
        <f t="shared" si="37"/>
        <v>0</v>
      </c>
      <c r="L183" s="24">
        <f t="shared" si="38"/>
        <v>0</v>
      </c>
      <c r="M183" s="24">
        <f t="shared" ca="1" si="32"/>
        <v>-3.5179184868731206E-4</v>
      </c>
      <c r="N183" s="24">
        <f t="shared" ca="1" si="39"/>
        <v>0</v>
      </c>
      <c r="O183" s="75">
        <f t="shared" ca="1" si="40"/>
        <v>0</v>
      </c>
      <c r="P183" s="24">
        <f t="shared" ca="1" si="41"/>
        <v>0</v>
      </c>
      <c r="Q183" s="24">
        <f t="shared" ca="1" si="42"/>
        <v>0</v>
      </c>
      <c r="R183" s="12">
        <f t="shared" ca="1" si="33"/>
        <v>3.5179184868731206E-4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72"/>
      <c r="B184" s="72"/>
      <c r="C184" s="72"/>
      <c r="D184" s="74">
        <f t="shared" si="30"/>
        <v>0</v>
      </c>
      <c r="E184" s="74">
        <f t="shared" si="30"/>
        <v>0</v>
      </c>
      <c r="F184" s="24">
        <f t="shared" si="31"/>
        <v>0</v>
      </c>
      <c r="G184" s="24">
        <f t="shared" si="31"/>
        <v>0</v>
      </c>
      <c r="H184" s="24">
        <f t="shared" si="34"/>
        <v>0</v>
      </c>
      <c r="I184" s="24">
        <f t="shared" si="35"/>
        <v>0</v>
      </c>
      <c r="J184" s="24">
        <f t="shared" si="36"/>
        <v>0</v>
      </c>
      <c r="K184" s="24">
        <f t="shared" si="37"/>
        <v>0</v>
      </c>
      <c r="L184" s="24">
        <f t="shared" si="38"/>
        <v>0</v>
      </c>
      <c r="M184" s="24">
        <f t="shared" ca="1" si="32"/>
        <v>-3.5179184868731206E-4</v>
      </c>
      <c r="N184" s="24">
        <f t="shared" ca="1" si="39"/>
        <v>0</v>
      </c>
      <c r="O184" s="75">
        <f t="shared" ca="1" si="40"/>
        <v>0</v>
      </c>
      <c r="P184" s="24">
        <f t="shared" ca="1" si="41"/>
        <v>0</v>
      </c>
      <c r="Q184" s="24">
        <f t="shared" ca="1" si="42"/>
        <v>0</v>
      </c>
      <c r="R184" s="12">
        <f t="shared" ca="1" si="33"/>
        <v>3.5179184868731206E-4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72"/>
      <c r="B185" s="72"/>
      <c r="C185" s="72"/>
      <c r="D185" s="74">
        <f t="shared" si="30"/>
        <v>0</v>
      </c>
      <c r="E185" s="74">
        <f t="shared" si="30"/>
        <v>0</v>
      </c>
      <c r="F185" s="24">
        <f t="shared" si="31"/>
        <v>0</v>
      </c>
      <c r="G185" s="24">
        <f t="shared" si="31"/>
        <v>0</v>
      </c>
      <c r="H185" s="24">
        <f t="shared" si="34"/>
        <v>0</v>
      </c>
      <c r="I185" s="24">
        <f t="shared" si="35"/>
        <v>0</v>
      </c>
      <c r="J185" s="24">
        <f t="shared" si="36"/>
        <v>0</v>
      </c>
      <c r="K185" s="24">
        <f t="shared" si="37"/>
        <v>0</v>
      </c>
      <c r="L185" s="24">
        <f t="shared" si="38"/>
        <v>0</v>
      </c>
      <c r="M185" s="24">
        <f t="shared" ca="1" si="32"/>
        <v>-3.5179184868731206E-4</v>
      </c>
      <c r="N185" s="24">
        <f t="shared" ca="1" si="39"/>
        <v>0</v>
      </c>
      <c r="O185" s="75">
        <f t="shared" ca="1" si="40"/>
        <v>0</v>
      </c>
      <c r="P185" s="24">
        <f t="shared" ca="1" si="41"/>
        <v>0</v>
      </c>
      <c r="Q185" s="24">
        <f t="shared" ca="1" si="42"/>
        <v>0</v>
      </c>
      <c r="R185" s="12">
        <f t="shared" ca="1" si="33"/>
        <v>3.5179184868731206E-4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72"/>
      <c r="B186" s="72"/>
      <c r="C186" s="72"/>
      <c r="D186" s="74">
        <f t="shared" si="30"/>
        <v>0</v>
      </c>
      <c r="E186" s="74">
        <f t="shared" si="30"/>
        <v>0</v>
      </c>
      <c r="F186" s="24">
        <f t="shared" si="31"/>
        <v>0</v>
      </c>
      <c r="G186" s="24">
        <f t="shared" si="31"/>
        <v>0</v>
      </c>
      <c r="H186" s="24">
        <f t="shared" si="34"/>
        <v>0</v>
      </c>
      <c r="I186" s="24">
        <f t="shared" si="35"/>
        <v>0</v>
      </c>
      <c r="J186" s="24">
        <f t="shared" si="36"/>
        <v>0</v>
      </c>
      <c r="K186" s="24">
        <f t="shared" si="37"/>
        <v>0</v>
      </c>
      <c r="L186" s="24">
        <f t="shared" si="38"/>
        <v>0</v>
      </c>
      <c r="M186" s="24">
        <f t="shared" ca="1" si="32"/>
        <v>-3.5179184868731206E-4</v>
      </c>
      <c r="N186" s="24">
        <f t="shared" ca="1" si="39"/>
        <v>0</v>
      </c>
      <c r="O186" s="75">
        <f t="shared" ca="1" si="40"/>
        <v>0</v>
      </c>
      <c r="P186" s="24">
        <f t="shared" ca="1" si="41"/>
        <v>0</v>
      </c>
      <c r="Q186" s="24">
        <f t="shared" ca="1" si="42"/>
        <v>0</v>
      </c>
      <c r="R186" s="12">
        <f t="shared" ca="1" si="33"/>
        <v>3.5179184868731206E-4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72"/>
      <c r="B187" s="72"/>
      <c r="C187" s="72"/>
      <c r="D187" s="74">
        <f t="shared" si="30"/>
        <v>0</v>
      </c>
      <c r="E187" s="74">
        <f t="shared" si="30"/>
        <v>0</v>
      </c>
      <c r="F187" s="24">
        <f t="shared" si="31"/>
        <v>0</v>
      </c>
      <c r="G187" s="24">
        <f t="shared" si="31"/>
        <v>0</v>
      </c>
      <c r="H187" s="24">
        <f t="shared" si="34"/>
        <v>0</v>
      </c>
      <c r="I187" s="24">
        <f t="shared" si="35"/>
        <v>0</v>
      </c>
      <c r="J187" s="24">
        <f t="shared" si="36"/>
        <v>0</v>
      </c>
      <c r="K187" s="24">
        <f t="shared" si="37"/>
        <v>0</v>
      </c>
      <c r="L187" s="24">
        <f t="shared" si="38"/>
        <v>0</v>
      </c>
      <c r="M187" s="24">
        <f t="shared" ca="1" si="32"/>
        <v>-3.5179184868731206E-4</v>
      </c>
      <c r="N187" s="24">
        <f t="shared" ca="1" si="39"/>
        <v>0</v>
      </c>
      <c r="O187" s="75">
        <f t="shared" ca="1" si="40"/>
        <v>0</v>
      </c>
      <c r="P187" s="24">
        <f t="shared" ca="1" si="41"/>
        <v>0</v>
      </c>
      <c r="Q187" s="24">
        <f t="shared" ca="1" si="42"/>
        <v>0</v>
      </c>
      <c r="R187" s="12">
        <f t="shared" ca="1" si="33"/>
        <v>3.5179184868731206E-4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72"/>
      <c r="B188" s="72"/>
      <c r="C188" s="72"/>
      <c r="D188" s="74">
        <f t="shared" si="30"/>
        <v>0</v>
      </c>
      <c r="E188" s="74">
        <f t="shared" si="30"/>
        <v>0</v>
      </c>
      <c r="F188" s="24">
        <f t="shared" si="31"/>
        <v>0</v>
      </c>
      <c r="G188" s="24">
        <f t="shared" si="31"/>
        <v>0</v>
      </c>
      <c r="H188" s="24">
        <f t="shared" si="34"/>
        <v>0</v>
      </c>
      <c r="I188" s="24">
        <f t="shared" si="35"/>
        <v>0</v>
      </c>
      <c r="J188" s="24">
        <f t="shared" si="36"/>
        <v>0</v>
      </c>
      <c r="K188" s="24">
        <f t="shared" si="37"/>
        <v>0</v>
      </c>
      <c r="L188" s="24">
        <f t="shared" si="38"/>
        <v>0</v>
      </c>
      <c r="M188" s="24">
        <f t="shared" ca="1" si="32"/>
        <v>-3.5179184868731206E-4</v>
      </c>
      <c r="N188" s="24">
        <f t="shared" ca="1" si="39"/>
        <v>0</v>
      </c>
      <c r="O188" s="75">
        <f t="shared" ca="1" si="40"/>
        <v>0</v>
      </c>
      <c r="P188" s="24">
        <f t="shared" ca="1" si="41"/>
        <v>0</v>
      </c>
      <c r="Q188" s="24">
        <f t="shared" ca="1" si="42"/>
        <v>0</v>
      </c>
      <c r="R188" s="12">
        <f t="shared" ca="1" si="33"/>
        <v>3.5179184868731206E-4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72"/>
      <c r="B189" s="72"/>
      <c r="C189" s="72"/>
      <c r="D189" s="74">
        <f t="shared" si="30"/>
        <v>0</v>
      </c>
      <c r="E189" s="74">
        <f t="shared" si="30"/>
        <v>0</v>
      </c>
      <c r="F189" s="24">
        <f t="shared" si="31"/>
        <v>0</v>
      </c>
      <c r="G189" s="24">
        <f t="shared" si="31"/>
        <v>0</v>
      </c>
      <c r="H189" s="24">
        <f t="shared" si="34"/>
        <v>0</v>
      </c>
      <c r="I189" s="24">
        <f t="shared" si="35"/>
        <v>0</v>
      </c>
      <c r="J189" s="24">
        <f t="shared" si="36"/>
        <v>0</v>
      </c>
      <c r="K189" s="24">
        <f t="shared" si="37"/>
        <v>0</v>
      </c>
      <c r="L189" s="24">
        <f t="shared" si="38"/>
        <v>0</v>
      </c>
      <c r="M189" s="24">
        <f t="shared" ca="1" si="32"/>
        <v>-3.5179184868731206E-4</v>
      </c>
      <c r="N189" s="24">
        <f t="shared" ca="1" si="39"/>
        <v>0</v>
      </c>
      <c r="O189" s="75">
        <f t="shared" ca="1" si="40"/>
        <v>0</v>
      </c>
      <c r="P189" s="24">
        <f t="shared" ca="1" si="41"/>
        <v>0</v>
      </c>
      <c r="Q189" s="24">
        <f t="shared" ca="1" si="42"/>
        <v>0</v>
      </c>
      <c r="R189" s="12">
        <f t="shared" ca="1" si="33"/>
        <v>3.5179184868731206E-4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72"/>
      <c r="B190" s="72"/>
      <c r="C190" s="72"/>
      <c r="D190" s="74">
        <f t="shared" si="30"/>
        <v>0</v>
      </c>
      <c r="E190" s="74">
        <f t="shared" si="30"/>
        <v>0</v>
      </c>
      <c r="F190" s="24">
        <f t="shared" si="31"/>
        <v>0</v>
      </c>
      <c r="G190" s="24">
        <f t="shared" si="31"/>
        <v>0</v>
      </c>
      <c r="H190" s="24">
        <f t="shared" si="34"/>
        <v>0</v>
      </c>
      <c r="I190" s="24">
        <f t="shared" si="35"/>
        <v>0</v>
      </c>
      <c r="J190" s="24">
        <f t="shared" si="36"/>
        <v>0</v>
      </c>
      <c r="K190" s="24">
        <f t="shared" si="37"/>
        <v>0</v>
      </c>
      <c r="L190" s="24">
        <f t="shared" si="38"/>
        <v>0</v>
      </c>
      <c r="M190" s="24">
        <f t="shared" ca="1" si="32"/>
        <v>-3.5179184868731206E-4</v>
      </c>
      <c r="N190" s="24">
        <f t="shared" ca="1" si="39"/>
        <v>0</v>
      </c>
      <c r="O190" s="75">
        <f t="shared" ca="1" si="40"/>
        <v>0</v>
      </c>
      <c r="P190" s="24">
        <f t="shared" ca="1" si="41"/>
        <v>0</v>
      </c>
      <c r="Q190" s="24">
        <f t="shared" ca="1" si="42"/>
        <v>0</v>
      </c>
      <c r="R190" s="12">
        <f t="shared" ca="1" si="33"/>
        <v>3.5179184868731206E-4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72"/>
      <c r="B191" s="72"/>
      <c r="C191" s="72"/>
      <c r="D191" s="74">
        <f t="shared" si="30"/>
        <v>0</v>
      </c>
      <c r="E191" s="74">
        <f t="shared" si="30"/>
        <v>0</v>
      </c>
      <c r="F191" s="24">
        <f t="shared" si="31"/>
        <v>0</v>
      </c>
      <c r="G191" s="24">
        <f t="shared" si="31"/>
        <v>0</v>
      </c>
      <c r="H191" s="24">
        <f t="shared" si="34"/>
        <v>0</v>
      </c>
      <c r="I191" s="24">
        <f t="shared" si="35"/>
        <v>0</v>
      </c>
      <c r="J191" s="24">
        <f t="shared" si="36"/>
        <v>0</v>
      </c>
      <c r="K191" s="24">
        <f t="shared" si="37"/>
        <v>0</v>
      </c>
      <c r="L191" s="24">
        <f t="shared" si="38"/>
        <v>0</v>
      </c>
      <c r="M191" s="24">
        <f t="shared" ca="1" si="32"/>
        <v>-3.5179184868731206E-4</v>
      </c>
      <c r="N191" s="24">
        <f t="shared" ca="1" si="39"/>
        <v>0</v>
      </c>
      <c r="O191" s="75">
        <f t="shared" ca="1" si="40"/>
        <v>0</v>
      </c>
      <c r="P191" s="24">
        <f t="shared" ca="1" si="41"/>
        <v>0</v>
      </c>
      <c r="Q191" s="24">
        <f t="shared" ca="1" si="42"/>
        <v>0</v>
      </c>
      <c r="R191" s="12">
        <f t="shared" ca="1" si="33"/>
        <v>3.5179184868731206E-4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72"/>
      <c r="B192" s="72"/>
      <c r="C192" s="72"/>
      <c r="D192" s="74">
        <f t="shared" si="30"/>
        <v>0</v>
      </c>
      <c r="E192" s="74">
        <f t="shared" si="30"/>
        <v>0</v>
      </c>
      <c r="F192" s="24">
        <f t="shared" si="31"/>
        <v>0</v>
      </c>
      <c r="G192" s="24">
        <f t="shared" si="31"/>
        <v>0</v>
      </c>
      <c r="H192" s="24">
        <f t="shared" si="34"/>
        <v>0</v>
      </c>
      <c r="I192" s="24">
        <f t="shared" si="35"/>
        <v>0</v>
      </c>
      <c r="J192" s="24">
        <f t="shared" si="36"/>
        <v>0</v>
      </c>
      <c r="K192" s="24">
        <f t="shared" si="37"/>
        <v>0</v>
      </c>
      <c r="L192" s="24">
        <f t="shared" si="38"/>
        <v>0</v>
      </c>
      <c r="M192" s="24">
        <f t="shared" ca="1" si="32"/>
        <v>-3.5179184868731206E-4</v>
      </c>
      <c r="N192" s="24">
        <f t="shared" ca="1" si="39"/>
        <v>0</v>
      </c>
      <c r="O192" s="75">
        <f t="shared" ca="1" si="40"/>
        <v>0</v>
      </c>
      <c r="P192" s="24">
        <f t="shared" ca="1" si="41"/>
        <v>0</v>
      </c>
      <c r="Q192" s="24">
        <f t="shared" ca="1" si="42"/>
        <v>0</v>
      </c>
      <c r="R192" s="12">
        <f t="shared" ca="1" si="33"/>
        <v>3.5179184868731206E-4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72"/>
      <c r="B193" s="72"/>
      <c r="C193" s="72"/>
      <c r="D193" s="74">
        <f t="shared" si="30"/>
        <v>0</v>
      </c>
      <c r="E193" s="74">
        <f t="shared" si="30"/>
        <v>0</v>
      </c>
      <c r="F193" s="24">
        <f t="shared" si="31"/>
        <v>0</v>
      </c>
      <c r="G193" s="24">
        <f t="shared" si="31"/>
        <v>0</v>
      </c>
      <c r="H193" s="24">
        <f t="shared" si="34"/>
        <v>0</v>
      </c>
      <c r="I193" s="24">
        <f t="shared" si="35"/>
        <v>0</v>
      </c>
      <c r="J193" s="24">
        <f t="shared" si="36"/>
        <v>0</v>
      </c>
      <c r="K193" s="24">
        <f t="shared" si="37"/>
        <v>0</v>
      </c>
      <c r="L193" s="24">
        <f t="shared" si="38"/>
        <v>0</v>
      </c>
      <c r="M193" s="24">
        <f t="shared" ca="1" si="32"/>
        <v>-3.5179184868731206E-4</v>
      </c>
      <c r="N193" s="24">
        <f t="shared" ca="1" si="39"/>
        <v>0</v>
      </c>
      <c r="O193" s="75">
        <f t="shared" ca="1" si="40"/>
        <v>0</v>
      </c>
      <c r="P193" s="24">
        <f t="shared" ca="1" si="41"/>
        <v>0</v>
      </c>
      <c r="Q193" s="24">
        <f t="shared" ca="1" si="42"/>
        <v>0</v>
      </c>
      <c r="R193" s="12">
        <f t="shared" ca="1" si="33"/>
        <v>3.5179184868731206E-4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72"/>
      <c r="B194" s="72"/>
      <c r="C194" s="72"/>
      <c r="D194" s="74">
        <f t="shared" si="30"/>
        <v>0</v>
      </c>
      <c r="E194" s="74">
        <f t="shared" si="30"/>
        <v>0</v>
      </c>
      <c r="F194" s="24">
        <f t="shared" si="31"/>
        <v>0</v>
      </c>
      <c r="G194" s="24">
        <f t="shared" si="31"/>
        <v>0</v>
      </c>
      <c r="H194" s="24">
        <f t="shared" si="34"/>
        <v>0</v>
      </c>
      <c r="I194" s="24">
        <f t="shared" si="35"/>
        <v>0</v>
      </c>
      <c r="J194" s="24">
        <f t="shared" si="36"/>
        <v>0</v>
      </c>
      <c r="K194" s="24">
        <f t="shared" si="37"/>
        <v>0</v>
      </c>
      <c r="L194" s="24">
        <f t="shared" si="38"/>
        <v>0</v>
      </c>
      <c r="M194" s="24">
        <f t="shared" ca="1" si="32"/>
        <v>-3.5179184868731206E-4</v>
      </c>
      <c r="N194" s="24">
        <f t="shared" ca="1" si="39"/>
        <v>0</v>
      </c>
      <c r="O194" s="75">
        <f t="shared" ca="1" si="40"/>
        <v>0</v>
      </c>
      <c r="P194" s="24">
        <f t="shared" ca="1" si="41"/>
        <v>0</v>
      </c>
      <c r="Q194" s="24">
        <f t="shared" ca="1" si="42"/>
        <v>0</v>
      </c>
      <c r="R194" s="12">
        <f t="shared" ca="1" si="33"/>
        <v>3.5179184868731206E-4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72"/>
      <c r="B195" s="72"/>
      <c r="C195" s="72"/>
      <c r="D195" s="74">
        <f t="shared" si="30"/>
        <v>0</v>
      </c>
      <c r="E195" s="74">
        <f t="shared" si="30"/>
        <v>0</v>
      </c>
      <c r="F195" s="24">
        <f t="shared" si="31"/>
        <v>0</v>
      </c>
      <c r="G195" s="24">
        <f t="shared" si="31"/>
        <v>0</v>
      </c>
      <c r="H195" s="24">
        <f t="shared" si="34"/>
        <v>0</v>
      </c>
      <c r="I195" s="24">
        <f t="shared" si="35"/>
        <v>0</v>
      </c>
      <c r="J195" s="24">
        <f t="shared" si="36"/>
        <v>0</v>
      </c>
      <c r="K195" s="24">
        <f t="shared" si="37"/>
        <v>0</v>
      </c>
      <c r="L195" s="24">
        <f t="shared" si="38"/>
        <v>0</v>
      </c>
      <c r="M195" s="24">
        <f t="shared" ca="1" si="32"/>
        <v>-3.5179184868731206E-4</v>
      </c>
      <c r="N195" s="24">
        <f t="shared" ca="1" si="39"/>
        <v>0</v>
      </c>
      <c r="O195" s="75">
        <f t="shared" ca="1" si="40"/>
        <v>0</v>
      </c>
      <c r="P195" s="24">
        <f t="shared" ca="1" si="41"/>
        <v>0</v>
      </c>
      <c r="Q195" s="24">
        <f t="shared" ca="1" si="42"/>
        <v>0</v>
      </c>
      <c r="R195" s="12">
        <f t="shared" ca="1" si="33"/>
        <v>3.5179184868731206E-4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72"/>
      <c r="B196" s="72"/>
      <c r="C196" s="72"/>
      <c r="D196" s="74">
        <f t="shared" si="30"/>
        <v>0</v>
      </c>
      <c r="E196" s="74">
        <f t="shared" si="30"/>
        <v>0</v>
      </c>
      <c r="F196" s="24">
        <f t="shared" si="31"/>
        <v>0</v>
      </c>
      <c r="G196" s="24">
        <f t="shared" si="31"/>
        <v>0</v>
      </c>
      <c r="H196" s="24">
        <f t="shared" si="34"/>
        <v>0</v>
      </c>
      <c r="I196" s="24">
        <f t="shared" si="35"/>
        <v>0</v>
      </c>
      <c r="J196" s="24">
        <f t="shared" si="36"/>
        <v>0</v>
      </c>
      <c r="K196" s="24">
        <f t="shared" si="37"/>
        <v>0</v>
      </c>
      <c r="L196" s="24">
        <f t="shared" si="38"/>
        <v>0</v>
      </c>
      <c r="M196" s="24">
        <f t="shared" ca="1" si="32"/>
        <v>-3.5179184868731206E-4</v>
      </c>
      <c r="N196" s="24">
        <f t="shared" ca="1" si="39"/>
        <v>0</v>
      </c>
      <c r="O196" s="75">
        <f t="shared" ca="1" si="40"/>
        <v>0</v>
      </c>
      <c r="P196" s="24">
        <f t="shared" ca="1" si="41"/>
        <v>0</v>
      </c>
      <c r="Q196" s="24">
        <f t="shared" ca="1" si="42"/>
        <v>0</v>
      </c>
      <c r="R196" s="12">
        <f t="shared" ca="1" si="33"/>
        <v>3.5179184868731206E-4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72"/>
      <c r="B197" s="72"/>
      <c r="C197" s="72"/>
      <c r="D197" s="74">
        <f t="shared" si="30"/>
        <v>0</v>
      </c>
      <c r="E197" s="74">
        <f t="shared" si="30"/>
        <v>0</v>
      </c>
      <c r="F197" s="24">
        <f t="shared" si="31"/>
        <v>0</v>
      </c>
      <c r="G197" s="24">
        <f t="shared" si="31"/>
        <v>0</v>
      </c>
      <c r="H197" s="24">
        <f t="shared" si="34"/>
        <v>0</v>
      </c>
      <c r="I197" s="24">
        <f t="shared" si="35"/>
        <v>0</v>
      </c>
      <c r="J197" s="24">
        <f t="shared" si="36"/>
        <v>0</v>
      </c>
      <c r="K197" s="24">
        <f t="shared" si="37"/>
        <v>0</v>
      </c>
      <c r="L197" s="24">
        <f t="shared" si="38"/>
        <v>0</v>
      </c>
      <c r="M197" s="24">
        <f t="shared" ca="1" si="32"/>
        <v>-3.5179184868731206E-4</v>
      </c>
      <c r="N197" s="24">
        <f t="shared" ca="1" si="39"/>
        <v>0</v>
      </c>
      <c r="O197" s="75">
        <f t="shared" ca="1" si="40"/>
        <v>0</v>
      </c>
      <c r="P197" s="24">
        <f t="shared" ca="1" si="41"/>
        <v>0</v>
      </c>
      <c r="Q197" s="24">
        <f t="shared" ca="1" si="42"/>
        <v>0</v>
      </c>
      <c r="R197" s="12">
        <f t="shared" ca="1" si="33"/>
        <v>3.5179184868731206E-4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72"/>
      <c r="B198" s="72"/>
      <c r="C198" s="72"/>
      <c r="D198" s="74">
        <f t="shared" si="30"/>
        <v>0</v>
      </c>
      <c r="E198" s="74">
        <f t="shared" si="30"/>
        <v>0</v>
      </c>
      <c r="F198" s="24">
        <f t="shared" si="31"/>
        <v>0</v>
      </c>
      <c r="G198" s="24">
        <f t="shared" si="31"/>
        <v>0</v>
      </c>
      <c r="H198" s="24">
        <f t="shared" si="34"/>
        <v>0</v>
      </c>
      <c r="I198" s="24">
        <f t="shared" si="35"/>
        <v>0</v>
      </c>
      <c r="J198" s="24">
        <f t="shared" si="36"/>
        <v>0</v>
      </c>
      <c r="K198" s="24">
        <f t="shared" si="37"/>
        <v>0</v>
      </c>
      <c r="L198" s="24">
        <f t="shared" si="38"/>
        <v>0</v>
      </c>
      <c r="M198" s="24">
        <f t="shared" ca="1" si="32"/>
        <v>-3.5179184868731206E-4</v>
      </c>
      <c r="N198" s="24">
        <f t="shared" ca="1" si="39"/>
        <v>0</v>
      </c>
      <c r="O198" s="75">
        <f t="shared" ca="1" si="40"/>
        <v>0</v>
      </c>
      <c r="P198" s="24">
        <f t="shared" ca="1" si="41"/>
        <v>0</v>
      </c>
      <c r="Q198" s="24">
        <f t="shared" ca="1" si="42"/>
        <v>0</v>
      </c>
      <c r="R198" s="12">
        <f t="shared" ca="1" si="33"/>
        <v>3.5179184868731206E-4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72"/>
      <c r="B199" s="72"/>
      <c r="C199" s="72"/>
      <c r="D199" s="74">
        <f t="shared" si="30"/>
        <v>0</v>
      </c>
      <c r="E199" s="74">
        <f t="shared" si="30"/>
        <v>0</v>
      </c>
      <c r="F199" s="24">
        <f t="shared" si="31"/>
        <v>0</v>
      </c>
      <c r="G199" s="24">
        <f t="shared" si="31"/>
        <v>0</v>
      </c>
      <c r="H199" s="24">
        <f t="shared" si="34"/>
        <v>0</v>
      </c>
      <c r="I199" s="24">
        <f t="shared" si="35"/>
        <v>0</v>
      </c>
      <c r="J199" s="24">
        <f t="shared" si="36"/>
        <v>0</v>
      </c>
      <c r="K199" s="24">
        <f t="shared" si="37"/>
        <v>0</v>
      </c>
      <c r="L199" s="24">
        <f t="shared" si="38"/>
        <v>0</v>
      </c>
      <c r="M199" s="24">
        <f t="shared" ca="1" si="32"/>
        <v>-3.5179184868731206E-4</v>
      </c>
      <c r="N199" s="24">
        <f t="shared" ca="1" si="39"/>
        <v>0</v>
      </c>
      <c r="O199" s="75">
        <f t="shared" ca="1" si="40"/>
        <v>0</v>
      </c>
      <c r="P199" s="24">
        <f t="shared" ca="1" si="41"/>
        <v>0</v>
      </c>
      <c r="Q199" s="24">
        <f t="shared" ca="1" si="42"/>
        <v>0</v>
      </c>
      <c r="R199" s="12">
        <f t="shared" ca="1" si="33"/>
        <v>3.5179184868731206E-4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72"/>
      <c r="B200" s="72"/>
      <c r="C200" s="72"/>
      <c r="D200" s="74">
        <f t="shared" si="30"/>
        <v>0</v>
      </c>
      <c r="E200" s="74">
        <f t="shared" si="30"/>
        <v>0</v>
      </c>
      <c r="F200" s="24">
        <f t="shared" si="31"/>
        <v>0</v>
      </c>
      <c r="G200" s="24">
        <f t="shared" si="31"/>
        <v>0</v>
      </c>
      <c r="H200" s="24">
        <f t="shared" si="34"/>
        <v>0</v>
      </c>
      <c r="I200" s="24">
        <f t="shared" si="35"/>
        <v>0</v>
      </c>
      <c r="J200" s="24">
        <f t="shared" si="36"/>
        <v>0</v>
      </c>
      <c r="K200" s="24">
        <f t="shared" si="37"/>
        <v>0</v>
      </c>
      <c r="L200" s="24">
        <f t="shared" si="38"/>
        <v>0</v>
      </c>
      <c r="M200" s="24">
        <f t="shared" ca="1" si="32"/>
        <v>-3.5179184868731206E-4</v>
      </c>
      <c r="N200" s="24">
        <f t="shared" ca="1" si="39"/>
        <v>0</v>
      </c>
      <c r="O200" s="75">
        <f t="shared" ca="1" si="40"/>
        <v>0</v>
      </c>
      <c r="P200" s="24">
        <f t="shared" ca="1" si="41"/>
        <v>0</v>
      </c>
      <c r="Q200" s="24">
        <f t="shared" ca="1" si="42"/>
        <v>0</v>
      </c>
      <c r="R200" s="12">
        <f t="shared" ca="1" si="33"/>
        <v>3.5179184868731206E-4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72"/>
      <c r="B201" s="72"/>
      <c r="C201" s="72"/>
      <c r="D201" s="74">
        <f t="shared" si="30"/>
        <v>0</v>
      </c>
      <c r="E201" s="74">
        <f t="shared" si="30"/>
        <v>0</v>
      </c>
      <c r="F201" s="24">
        <f t="shared" si="31"/>
        <v>0</v>
      </c>
      <c r="G201" s="24">
        <f t="shared" si="31"/>
        <v>0</v>
      </c>
      <c r="H201" s="24">
        <f t="shared" si="34"/>
        <v>0</v>
      </c>
      <c r="I201" s="24">
        <f t="shared" si="35"/>
        <v>0</v>
      </c>
      <c r="J201" s="24">
        <f t="shared" si="36"/>
        <v>0</v>
      </c>
      <c r="K201" s="24">
        <f t="shared" si="37"/>
        <v>0</v>
      </c>
      <c r="L201" s="24">
        <f t="shared" si="38"/>
        <v>0</v>
      </c>
      <c r="M201" s="24">
        <f t="shared" ca="1" si="32"/>
        <v>-3.5179184868731206E-4</v>
      </c>
      <c r="N201" s="24">
        <f t="shared" ca="1" si="39"/>
        <v>0</v>
      </c>
      <c r="O201" s="75">
        <f t="shared" ca="1" si="40"/>
        <v>0</v>
      </c>
      <c r="P201" s="24">
        <f t="shared" ca="1" si="41"/>
        <v>0</v>
      </c>
      <c r="Q201" s="24">
        <f t="shared" ca="1" si="42"/>
        <v>0</v>
      </c>
      <c r="R201" s="12">
        <f t="shared" ca="1" si="33"/>
        <v>3.5179184868731206E-4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72"/>
      <c r="B202" s="72"/>
      <c r="C202" s="72"/>
      <c r="D202" s="74">
        <f t="shared" si="30"/>
        <v>0</v>
      </c>
      <c r="E202" s="74">
        <f t="shared" si="30"/>
        <v>0</v>
      </c>
      <c r="F202" s="24">
        <f t="shared" si="31"/>
        <v>0</v>
      </c>
      <c r="G202" s="24">
        <f t="shared" si="31"/>
        <v>0</v>
      </c>
      <c r="H202" s="24">
        <f t="shared" si="34"/>
        <v>0</v>
      </c>
      <c r="I202" s="24">
        <f t="shared" si="35"/>
        <v>0</v>
      </c>
      <c r="J202" s="24">
        <f t="shared" si="36"/>
        <v>0</v>
      </c>
      <c r="K202" s="24">
        <f t="shared" si="37"/>
        <v>0</v>
      </c>
      <c r="L202" s="24">
        <f t="shared" si="38"/>
        <v>0</v>
      </c>
      <c r="M202" s="24">
        <f t="shared" ca="1" si="32"/>
        <v>-3.5179184868731206E-4</v>
      </c>
      <c r="N202" s="24">
        <f t="shared" ca="1" si="39"/>
        <v>0</v>
      </c>
      <c r="O202" s="75">
        <f t="shared" ca="1" si="40"/>
        <v>0</v>
      </c>
      <c r="P202" s="24">
        <f t="shared" ca="1" si="41"/>
        <v>0</v>
      </c>
      <c r="Q202" s="24">
        <f t="shared" ca="1" si="42"/>
        <v>0</v>
      </c>
      <c r="R202" s="12">
        <f t="shared" ca="1" si="33"/>
        <v>3.5179184868731206E-4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72"/>
      <c r="B203" s="72"/>
      <c r="C203" s="72"/>
      <c r="D203" s="74">
        <f t="shared" si="30"/>
        <v>0</v>
      </c>
      <c r="E203" s="74">
        <f t="shared" si="30"/>
        <v>0</v>
      </c>
      <c r="F203" s="24">
        <f t="shared" si="31"/>
        <v>0</v>
      </c>
      <c r="G203" s="24">
        <f t="shared" si="31"/>
        <v>0</v>
      </c>
      <c r="H203" s="24">
        <f t="shared" si="34"/>
        <v>0</v>
      </c>
      <c r="I203" s="24">
        <f t="shared" si="35"/>
        <v>0</v>
      </c>
      <c r="J203" s="24">
        <f t="shared" si="36"/>
        <v>0</v>
      </c>
      <c r="K203" s="24">
        <f t="shared" si="37"/>
        <v>0</v>
      </c>
      <c r="L203" s="24">
        <f t="shared" si="38"/>
        <v>0</v>
      </c>
      <c r="M203" s="24">
        <f t="shared" ca="1" si="32"/>
        <v>-3.5179184868731206E-4</v>
      </c>
      <c r="N203" s="24">
        <f t="shared" ca="1" si="39"/>
        <v>0</v>
      </c>
      <c r="O203" s="75">
        <f t="shared" ca="1" si="40"/>
        <v>0</v>
      </c>
      <c r="P203" s="24">
        <f t="shared" ca="1" si="41"/>
        <v>0</v>
      </c>
      <c r="Q203" s="24">
        <f t="shared" ca="1" si="42"/>
        <v>0</v>
      </c>
      <c r="R203" s="12">
        <f t="shared" ca="1" si="33"/>
        <v>3.5179184868731206E-4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72"/>
      <c r="B204" s="72"/>
      <c r="C204" s="72"/>
      <c r="D204" s="74">
        <f t="shared" si="30"/>
        <v>0</v>
      </c>
      <c r="E204" s="74">
        <f t="shared" si="30"/>
        <v>0</v>
      </c>
      <c r="F204" s="24">
        <f t="shared" si="31"/>
        <v>0</v>
      </c>
      <c r="G204" s="24">
        <f t="shared" si="31"/>
        <v>0</v>
      </c>
      <c r="H204" s="24">
        <f t="shared" si="34"/>
        <v>0</v>
      </c>
      <c r="I204" s="24">
        <f t="shared" si="35"/>
        <v>0</v>
      </c>
      <c r="J204" s="24">
        <f t="shared" si="36"/>
        <v>0</v>
      </c>
      <c r="K204" s="24">
        <f t="shared" si="37"/>
        <v>0</v>
      </c>
      <c r="L204" s="24">
        <f t="shared" si="38"/>
        <v>0</v>
      </c>
      <c r="M204" s="24">
        <f t="shared" ca="1" si="32"/>
        <v>-3.5179184868731206E-4</v>
      </c>
      <c r="N204" s="24">
        <f t="shared" ca="1" si="39"/>
        <v>0</v>
      </c>
      <c r="O204" s="75">
        <f t="shared" ca="1" si="40"/>
        <v>0</v>
      </c>
      <c r="P204" s="24">
        <f t="shared" ca="1" si="41"/>
        <v>0</v>
      </c>
      <c r="Q204" s="24">
        <f t="shared" ca="1" si="42"/>
        <v>0</v>
      </c>
      <c r="R204" s="12">
        <f t="shared" ca="1" si="33"/>
        <v>3.5179184868731206E-4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72"/>
      <c r="B205" s="72"/>
      <c r="C205" s="72"/>
      <c r="D205" s="74">
        <f t="shared" si="30"/>
        <v>0</v>
      </c>
      <c r="E205" s="74">
        <f t="shared" si="30"/>
        <v>0</v>
      </c>
      <c r="F205" s="24">
        <f t="shared" si="31"/>
        <v>0</v>
      </c>
      <c r="G205" s="24">
        <f t="shared" si="31"/>
        <v>0</v>
      </c>
      <c r="H205" s="24">
        <f t="shared" si="34"/>
        <v>0</v>
      </c>
      <c r="I205" s="24">
        <f t="shared" si="35"/>
        <v>0</v>
      </c>
      <c r="J205" s="24">
        <f t="shared" si="36"/>
        <v>0</v>
      </c>
      <c r="K205" s="24">
        <f t="shared" si="37"/>
        <v>0</v>
      </c>
      <c r="L205" s="24">
        <f t="shared" si="38"/>
        <v>0</v>
      </c>
      <c r="M205" s="24">
        <f t="shared" ca="1" si="32"/>
        <v>-3.5179184868731206E-4</v>
      </c>
      <c r="N205" s="24">
        <f t="shared" ca="1" si="39"/>
        <v>0</v>
      </c>
      <c r="O205" s="75">
        <f t="shared" ca="1" si="40"/>
        <v>0</v>
      </c>
      <c r="P205" s="24">
        <f t="shared" ca="1" si="41"/>
        <v>0</v>
      </c>
      <c r="Q205" s="24">
        <f t="shared" ca="1" si="42"/>
        <v>0</v>
      </c>
      <c r="R205" s="12">
        <f t="shared" ca="1" si="33"/>
        <v>3.5179184868731206E-4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72"/>
      <c r="B206" s="72"/>
      <c r="C206" s="72"/>
      <c r="D206" s="74">
        <f t="shared" si="30"/>
        <v>0</v>
      </c>
      <c r="E206" s="74">
        <f t="shared" si="30"/>
        <v>0</v>
      </c>
      <c r="F206" s="24">
        <f t="shared" si="31"/>
        <v>0</v>
      </c>
      <c r="G206" s="24">
        <f t="shared" si="31"/>
        <v>0</v>
      </c>
      <c r="H206" s="24">
        <f t="shared" si="34"/>
        <v>0</v>
      </c>
      <c r="I206" s="24">
        <f t="shared" si="35"/>
        <v>0</v>
      </c>
      <c r="J206" s="24">
        <f t="shared" si="36"/>
        <v>0</v>
      </c>
      <c r="K206" s="24">
        <f t="shared" si="37"/>
        <v>0</v>
      </c>
      <c r="L206" s="24">
        <f t="shared" si="38"/>
        <v>0</v>
      </c>
      <c r="M206" s="24">
        <f t="shared" ca="1" si="32"/>
        <v>-3.5179184868731206E-4</v>
      </c>
      <c r="N206" s="24">
        <f t="shared" ca="1" si="39"/>
        <v>0</v>
      </c>
      <c r="O206" s="75">
        <f t="shared" ca="1" si="40"/>
        <v>0</v>
      </c>
      <c r="P206" s="24">
        <f t="shared" ca="1" si="41"/>
        <v>0</v>
      </c>
      <c r="Q206" s="24">
        <f t="shared" ca="1" si="42"/>
        <v>0</v>
      </c>
      <c r="R206" s="12">
        <f t="shared" ca="1" si="33"/>
        <v>3.5179184868731206E-4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72"/>
      <c r="B207" s="72"/>
      <c r="C207" s="72"/>
      <c r="D207" s="74">
        <f t="shared" si="30"/>
        <v>0</v>
      </c>
      <c r="E207" s="74">
        <f t="shared" si="30"/>
        <v>0</v>
      </c>
      <c r="F207" s="24">
        <f t="shared" si="31"/>
        <v>0</v>
      </c>
      <c r="G207" s="24">
        <f t="shared" si="31"/>
        <v>0</v>
      </c>
      <c r="H207" s="24">
        <f t="shared" si="34"/>
        <v>0</v>
      </c>
      <c r="I207" s="24">
        <f t="shared" si="35"/>
        <v>0</v>
      </c>
      <c r="J207" s="24">
        <f t="shared" si="36"/>
        <v>0</v>
      </c>
      <c r="K207" s="24">
        <f t="shared" si="37"/>
        <v>0</v>
      </c>
      <c r="L207" s="24">
        <f t="shared" si="38"/>
        <v>0</v>
      </c>
      <c r="M207" s="24">
        <f t="shared" ca="1" si="32"/>
        <v>-3.5179184868731206E-4</v>
      </c>
      <c r="N207" s="24">
        <f t="shared" ca="1" si="39"/>
        <v>0</v>
      </c>
      <c r="O207" s="75">
        <f t="shared" ca="1" si="40"/>
        <v>0</v>
      </c>
      <c r="P207" s="24">
        <f t="shared" ca="1" si="41"/>
        <v>0</v>
      </c>
      <c r="Q207" s="24">
        <f t="shared" ca="1" si="42"/>
        <v>0</v>
      </c>
      <c r="R207" s="12">
        <f t="shared" ca="1" si="33"/>
        <v>3.5179184868731206E-4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72"/>
      <c r="B208" s="72"/>
      <c r="C208" s="72"/>
      <c r="D208" s="74">
        <f t="shared" si="30"/>
        <v>0</v>
      </c>
      <c r="E208" s="74">
        <f t="shared" si="30"/>
        <v>0</v>
      </c>
      <c r="F208" s="24">
        <f t="shared" si="31"/>
        <v>0</v>
      </c>
      <c r="G208" s="24">
        <f t="shared" si="31"/>
        <v>0</v>
      </c>
      <c r="H208" s="24">
        <f t="shared" si="34"/>
        <v>0</v>
      </c>
      <c r="I208" s="24">
        <f t="shared" si="35"/>
        <v>0</v>
      </c>
      <c r="J208" s="24">
        <f t="shared" si="36"/>
        <v>0</v>
      </c>
      <c r="K208" s="24">
        <f t="shared" si="37"/>
        <v>0</v>
      </c>
      <c r="L208" s="24">
        <f t="shared" si="38"/>
        <v>0</v>
      </c>
      <c r="M208" s="24">
        <f t="shared" ca="1" si="32"/>
        <v>-3.5179184868731206E-4</v>
      </c>
      <c r="N208" s="24">
        <f t="shared" ca="1" si="39"/>
        <v>0</v>
      </c>
      <c r="O208" s="75">
        <f t="shared" ca="1" si="40"/>
        <v>0</v>
      </c>
      <c r="P208" s="24">
        <f t="shared" ca="1" si="41"/>
        <v>0</v>
      </c>
      <c r="Q208" s="24">
        <f t="shared" ca="1" si="42"/>
        <v>0</v>
      </c>
      <c r="R208" s="12">
        <f t="shared" ca="1" si="33"/>
        <v>3.5179184868731206E-4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72"/>
      <c r="B209" s="72"/>
      <c r="C209" s="72"/>
      <c r="D209" s="74">
        <f t="shared" ref="D209:E272" si="43">A209/A$18</f>
        <v>0</v>
      </c>
      <c r="E209" s="74">
        <f t="shared" si="43"/>
        <v>0</v>
      </c>
      <c r="F209" s="24">
        <f t="shared" ref="F209:G272" si="44">$C209*D209</f>
        <v>0</v>
      </c>
      <c r="G209" s="24">
        <f t="shared" si="44"/>
        <v>0</v>
      </c>
      <c r="H209" s="24">
        <f t="shared" si="34"/>
        <v>0</v>
      </c>
      <c r="I209" s="24">
        <f t="shared" si="35"/>
        <v>0</v>
      </c>
      <c r="J209" s="24">
        <f t="shared" si="36"/>
        <v>0</v>
      </c>
      <c r="K209" s="24">
        <f t="shared" si="37"/>
        <v>0</v>
      </c>
      <c r="L209" s="24">
        <f t="shared" si="38"/>
        <v>0</v>
      </c>
      <c r="M209" s="24">
        <f t="shared" ca="1" si="32"/>
        <v>-3.5179184868731206E-4</v>
      </c>
      <c r="N209" s="24">
        <f t="shared" ca="1" si="39"/>
        <v>0</v>
      </c>
      <c r="O209" s="75">
        <f t="shared" ca="1" si="40"/>
        <v>0</v>
      </c>
      <c r="P209" s="24">
        <f t="shared" ca="1" si="41"/>
        <v>0</v>
      </c>
      <c r="Q209" s="24">
        <f t="shared" ca="1" si="42"/>
        <v>0</v>
      </c>
      <c r="R209" s="12">
        <f t="shared" ca="1" si="33"/>
        <v>3.5179184868731206E-4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72"/>
      <c r="B210" s="72"/>
      <c r="C210" s="72"/>
      <c r="D210" s="74">
        <f t="shared" si="43"/>
        <v>0</v>
      </c>
      <c r="E210" s="74">
        <f t="shared" si="43"/>
        <v>0</v>
      </c>
      <c r="F210" s="24">
        <f t="shared" si="44"/>
        <v>0</v>
      </c>
      <c r="G210" s="24">
        <f t="shared" si="44"/>
        <v>0</v>
      </c>
      <c r="H210" s="24">
        <f t="shared" si="34"/>
        <v>0</v>
      </c>
      <c r="I210" s="24">
        <f t="shared" si="35"/>
        <v>0</v>
      </c>
      <c r="J210" s="24">
        <f t="shared" si="36"/>
        <v>0</v>
      </c>
      <c r="K210" s="24">
        <f t="shared" si="37"/>
        <v>0</v>
      </c>
      <c r="L210" s="24">
        <f t="shared" si="38"/>
        <v>0</v>
      </c>
      <c r="M210" s="24">
        <f t="shared" ca="1" si="32"/>
        <v>-3.5179184868731206E-4</v>
      </c>
      <c r="N210" s="24">
        <f t="shared" ca="1" si="39"/>
        <v>0</v>
      </c>
      <c r="O210" s="75">
        <f t="shared" ca="1" si="40"/>
        <v>0</v>
      </c>
      <c r="P210" s="24">
        <f t="shared" ca="1" si="41"/>
        <v>0</v>
      </c>
      <c r="Q210" s="24">
        <f t="shared" ca="1" si="42"/>
        <v>0</v>
      </c>
      <c r="R210" s="12">
        <f t="shared" ca="1" si="33"/>
        <v>3.5179184868731206E-4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72"/>
      <c r="B211" s="72"/>
      <c r="C211" s="72"/>
      <c r="D211" s="74">
        <f t="shared" si="43"/>
        <v>0</v>
      </c>
      <c r="E211" s="74">
        <f t="shared" si="43"/>
        <v>0</v>
      </c>
      <c r="F211" s="24">
        <f t="shared" si="44"/>
        <v>0</v>
      </c>
      <c r="G211" s="24">
        <f t="shared" si="44"/>
        <v>0</v>
      </c>
      <c r="H211" s="24">
        <f t="shared" si="34"/>
        <v>0</v>
      </c>
      <c r="I211" s="24">
        <f t="shared" si="35"/>
        <v>0</v>
      </c>
      <c r="J211" s="24">
        <f t="shared" si="36"/>
        <v>0</v>
      </c>
      <c r="K211" s="24">
        <f t="shared" si="37"/>
        <v>0</v>
      </c>
      <c r="L211" s="24">
        <f t="shared" si="38"/>
        <v>0</v>
      </c>
      <c r="M211" s="24">
        <f t="shared" ca="1" si="32"/>
        <v>-3.5179184868731206E-4</v>
      </c>
      <c r="N211" s="24">
        <f t="shared" ca="1" si="39"/>
        <v>0</v>
      </c>
      <c r="O211" s="75">
        <f t="shared" ca="1" si="40"/>
        <v>0</v>
      </c>
      <c r="P211" s="24">
        <f t="shared" ca="1" si="41"/>
        <v>0</v>
      </c>
      <c r="Q211" s="24">
        <f t="shared" ca="1" si="42"/>
        <v>0</v>
      </c>
      <c r="R211" s="12">
        <f t="shared" ca="1" si="33"/>
        <v>3.5179184868731206E-4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72"/>
      <c r="B212" s="72"/>
      <c r="C212" s="72"/>
      <c r="D212" s="74">
        <f t="shared" si="43"/>
        <v>0</v>
      </c>
      <c r="E212" s="74">
        <f t="shared" si="43"/>
        <v>0</v>
      </c>
      <c r="F212" s="24">
        <f t="shared" si="44"/>
        <v>0</v>
      </c>
      <c r="G212" s="24">
        <f t="shared" si="44"/>
        <v>0</v>
      </c>
      <c r="H212" s="24">
        <f t="shared" si="34"/>
        <v>0</v>
      </c>
      <c r="I212" s="24">
        <f t="shared" si="35"/>
        <v>0</v>
      </c>
      <c r="J212" s="24">
        <f t="shared" si="36"/>
        <v>0</v>
      </c>
      <c r="K212" s="24">
        <f t="shared" si="37"/>
        <v>0</v>
      </c>
      <c r="L212" s="24">
        <f t="shared" si="38"/>
        <v>0</v>
      </c>
      <c r="M212" s="24">
        <f t="shared" ca="1" si="32"/>
        <v>-3.5179184868731206E-4</v>
      </c>
      <c r="N212" s="24">
        <f t="shared" ca="1" si="39"/>
        <v>0</v>
      </c>
      <c r="O212" s="75">
        <f t="shared" ca="1" si="40"/>
        <v>0</v>
      </c>
      <c r="P212" s="24">
        <f t="shared" ca="1" si="41"/>
        <v>0</v>
      </c>
      <c r="Q212" s="24">
        <f t="shared" ca="1" si="42"/>
        <v>0</v>
      </c>
      <c r="R212" s="12">
        <f t="shared" ca="1" si="33"/>
        <v>3.5179184868731206E-4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72"/>
      <c r="B213" s="72"/>
      <c r="C213" s="72"/>
      <c r="D213" s="74">
        <f t="shared" si="43"/>
        <v>0</v>
      </c>
      <c r="E213" s="74">
        <f t="shared" si="43"/>
        <v>0</v>
      </c>
      <c r="F213" s="24">
        <f t="shared" si="44"/>
        <v>0</v>
      </c>
      <c r="G213" s="24">
        <f t="shared" si="44"/>
        <v>0</v>
      </c>
      <c r="H213" s="24">
        <f t="shared" si="34"/>
        <v>0</v>
      </c>
      <c r="I213" s="24">
        <f t="shared" si="35"/>
        <v>0</v>
      </c>
      <c r="J213" s="24">
        <f t="shared" si="36"/>
        <v>0</v>
      </c>
      <c r="K213" s="24">
        <f t="shared" si="37"/>
        <v>0</v>
      </c>
      <c r="L213" s="24">
        <f t="shared" si="38"/>
        <v>0</v>
      </c>
      <c r="M213" s="24">
        <f t="shared" ref="M213:M276" ca="1" si="45">+E$4+E$5*D213+E$6*D213^2</f>
        <v>-3.5179184868731206E-4</v>
      </c>
      <c r="N213" s="24">
        <f t="shared" ca="1" si="39"/>
        <v>0</v>
      </c>
      <c r="O213" s="75">
        <f t="shared" ca="1" si="40"/>
        <v>0</v>
      </c>
      <c r="P213" s="24">
        <f t="shared" ca="1" si="41"/>
        <v>0</v>
      </c>
      <c r="Q213" s="24">
        <f t="shared" ca="1" si="42"/>
        <v>0</v>
      </c>
      <c r="R213" s="12">
        <f t="shared" ref="R213:R276" ca="1" si="46">+E213-M213</f>
        <v>3.5179184868731206E-4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72"/>
      <c r="B214" s="72"/>
      <c r="C214" s="72"/>
      <c r="D214" s="74">
        <f t="shared" si="43"/>
        <v>0</v>
      </c>
      <c r="E214" s="74">
        <f t="shared" si="43"/>
        <v>0</v>
      </c>
      <c r="F214" s="24">
        <f t="shared" si="44"/>
        <v>0</v>
      </c>
      <c r="G214" s="24">
        <f t="shared" si="44"/>
        <v>0</v>
      </c>
      <c r="H214" s="24">
        <f t="shared" ref="H214:H277" si="47">C214*D214*D214</f>
        <v>0</v>
      </c>
      <c r="I214" s="24">
        <f t="shared" ref="I214:I277" si="48">C214*D214*D214*D214</f>
        <v>0</v>
      </c>
      <c r="J214" s="24">
        <f t="shared" ref="J214:J277" si="49">C214*D214*D214*D214*D214</f>
        <v>0</v>
      </c>
      <c r="K214" s="24">
        <f t="shared" ref="K214:K277" si="50">C214*E214*D214</f>
        <v>0</v>
      </c>
      <c r="L214" s="24">
        <f t="shared" ref="L214:L277" si="51">C214*E214*D214*D214</f>
        <v>0</v>
      </c>
      <c r="M214" s="24">
        <f t="shared" ca="1" si="45"/>
        <v>-3.5179184868731206E-4</v>
      </c>
      <c r="N214" s="24">
        <f t="shared" ref="N214:N277" ca="1" si="52">C214*(M214-E214)^2</f>
        <v>0</v>
      </c>
      <c r="O214" s="75">
        <f t="shared" ref="O214:O277" ca="1" si="53">(C214*O$1-O$2*F214+O$3*H214)^2</f>
        <v>0</v>
      </c>
      <c r="P214" s="24">
        <f t="shared" ref="P214:P277" ca="1" si="54">(-C214*O$2+O$4*F214-O$5*H214)^2</f>
        <v>0</v>
      </c>
      <c r="Q214" s="24">
        <f t="shared" ref="Q214:Q277" ca="1" si="55">+(C214*O$3-F214*O$5+H214*O$6)^2</f>
        <v>0</v>
      </c>
      <c r="R214" s="12">
        <f t="shared" ca="1" si="46"/>
        <v>3.5179184868731206E-4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72"/>
      <c r="B215" s="72"/>
      <c r="C215" s="72"/>
      <c r="D215" s="74">
        <f t="shared" si="43"/>
        <v>0</v>
      </c>
      <c r="E215" s="74">
        <f t="shared" si="43"/>
        <v>0</v>
      </c>
      <c r="F215" s="24">
        <f t="shared" si="44"/>
        <v>0</v>
      </c>
      <c r="G215" s="24">
        <f t="shared" si="44"/>
        <v>0</v>
      </c>
      <c r="H215" s="24">
        <f t="shared" si="47"/>
        <v>0</v>
      </c>
      <c r="I215" s="24">
        <f t="shared" si="48"/>
        <v>0</v>
      </c>
      <c r="J215" s="24">
        <f t="shared" si="49"/>
        <v>0</v>
      </c>
      <c r="K215" s="24">
        <f t="shared" si="50"/>
        <v>0</v>
      </c>
      <c r="L215" s="24">
        <f t="shared" si="51"/>
        <v>0</v>
      </c>
      <c r="M215" s="24">
        <f t="shared" ca="1" si="45"/>
        <v>-3.5179184868731206E-4</v>
      </c>
      <c r="N215" s="24">
        <f t="shared" ca="1" si="52"/>
        <v>0</v>
      </c>
      <c r="O215" s="75">
        <f t="shared" ca="1" si="53"/>
        <v>0</v>
      </c>
      <c r="P215" s="24">
        <f t="shared" ca="1" si="54"/>
        <v>0</v>
      </c>
      <c r="Q215" s="24">
        <f t="shared" ca="1" si="55"/>
        <v>0</v>
      </c>
      <c r="R215" s="12">
        <f t="shared" ca="1" si="46"/>
        <v>3.5179184868731206E-4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72"/>
      <c r="B216" s="72"/>
      <c r="C216" s="72"/>
      <c r="D216" s="74">
        <f t="shared" si="43"/>
        <v>0</v>
      </c>
      <c r="E216" s="74">
        <f t="shared" si="43"/>
        <v>0</v>
      </c>
      <c r="F216" s="24">
        <f t="shared" si="44"/>
        <v>0</v>
      </c>
      <c r="G216" s="24">
        <f t="shared" si="44"/>
        <v>0</v>
      </c>
      <c r="H216" s="24">
        <f t="shared" si="47"/>
        <v>0</v>
      </c>
      <c r="I216" s="24">
        <f t="shared" si="48"/>
        <v>0</v>
      </c>
      <c r="J216" s="24">
        <f t="shared" si="49"/>
        <v>0</v>
      </c>
      <c r="K216" s="24">
        <f t="shared" si="50"/>
        <v>0</v>
      </c>
      <c r="L216" s="24">
        <f t="shared" si="51"/>
        <v>0</v>
      </c>
      <c r="M216" s="24">
        <f t="shared" ca="1" si="45"/>
        <v>-3.5179184868731206E-4</v>
      </c>
      <c r="N216" s="24">
        <f t="shared" ca="1" si="52"/>
        <v>0</v>
      </c>
      <c r="O216" s="75">
        <f t="shared" ca="1" si="53"/>
        <v>0</v>
      </c>
      <c r="P216" s="24">
        <f t="shared" ca="1" si="54"/>
        <v>0</v>
      </c>
      <c r="Q216" s="24">
        <f t="shared" ca="1" si="55"/>
        <v>0</v>
      </c>
      <c r="R216" s="12">
        <f t="shared" ca="1" si="46"/>
        <v>3.5179184868731206E-4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72"/>
      <c r="B217" s="72"/>
      <c r="C217" s="72"/>
      <c r="D217" s="74">
        <f t="shared" si="43"/>
        <v>0</v>
      </c>
      <c r="E217" s="74">
        <f t="shared" si="43"/>
        <v>0</v>
      </c>
      <c r="F217" s="24">
        <f t="shared" si="44"/>
        <v>0</v>
      </c>
      <c r="G217" s="24">
        <f t="shared" si="44"/>
        <v>0</v>
      </c>
      <c r="H217" s="24">
        <f t="shared" si="47"/>
        <v>0</v>
      </c>
      <c r="I217" s="24">
        <f t="shared" si="48"/>
        <v>0</v>
      </c>
      <c r="J217" s="24">
        <f t="shared" si="49"/>
        <v>0</v>
      </c>
      <c r="K217" s="24">
        <f t="shared" si="50"/>
        <v>0</v>
      </c>
      <c r="L217" s="24">
        <f t="shared" si="51"/>
        <v>0</v>
      </c>
      <c r="M217" s="24">
        <f t="shared" ca="1" si="45"/>
        <v>-3.5179184868731206E-4</v>
      </c>
      <c r="N217" s="24">
        <f t="shared" ca="1" si="52"/>
        <v>0</v>
      </c>
      <c r="O217" s="75">
        <f t="shared" ca="1" si="53"/>
        <v>0</v>
      </c>
      <c r="P217" s="24">
        <f t="shared" ca="1" si="54"/>
        <v>0</v>
      </c>
      <c r="Q217" s="24">
        <f t="shared" ca="1" si="55"/>
        <v>0</v>
      </c>
      <c r="R217" s="12">
        <f t="shared" ca="1" si="46"/>
        <v>3.5179184868731206E-4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72"/>
      <c r="B218" s="72"/>
      <c r="C218" s="72"/>
      <c r="D218" s="74">
        <f t="shared" si="43"/>
        <v>0</v>
      </c>
      <c r="E218" s="74">
        <f t="shared" si="43"/>
        <v>0</v>
      </c>
      <c r="F218" s="24">
        <f t="shared" si="44"/>
        <v>0</v>
      </c>
      <c r="G218" s="24">
        <f t="shared" si="44"/>
        <v>0</v>
      </c>
      <c r="H218" s="24">
        <f t="shared" si="47"/>
        <v>0</v>
      </c>
      <c r="I218" s="24">
        <f t="shared" si="48"/>
        <v>0</v>
      </c>
      <c r="J218" s="24">
        <f t="shared" si="49"/>
        <v>0</v>
      </c>
      <c r="K218" s="24">
        <f t="shared" si="50"/>
        <v>0</v>
      </c>
      <c r="L218" s="24">
        <f t="shared" si="51"/>
        <v>0</v>
      </c>
      <c r="M218" s="24">
        <f t="shared" ca="1" si="45"/>
        <v>-3.5179184868731206E-4</v>
      </c>
      <c r="N218" s="24">
        <f t="shared" ca="1" si="52"/>
        <v>0</v>
      </c>
      <c r="O218" s="75">
        <f t="shared" ca="1" si="53"/>
        <v>0</v>
      </c>
      <c r="P218" s="24">
        <f t="shared" ca="1" si="54"/>
        <v>0</v>
      </c>
      <c r="Q218" s="24">
        <f t="shared" ca="1" si="55"/>
        <v>0</v>
      </c>
      <c r="R218" s="12">
        <f t="shared" ca="1" si="46"/>
        <v>3.5179184868731206E-4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72"/>
      <c r="B219" s="72"/>
      <c r="C219" s="72"/>
      <c r="D219" s="74">
        <f t="shared" si="43"/>
        <v>0</v>
      </c>
      <c r="E219" s="74">
        <f t="shared" si="43"/>
        <v>0</v>
      </c>
      <c r="F219" s="24">
        <f t="shared" si="44"/>
        <v>0</v>
      </c>
      <c r="G219" s="24">
        <f t="shared" si="44"/>
        <v>0</v>
      </c>
      <c r="H219" s="24">
        <f t="shared" si="47"/>
        <v>0</v>
      </c>
      <c r="I219" s="24">
        <f t="shared" si="48"/>
        <v>0</v>
      </c>
      <c r="J219" s="24">
        <f t="shared" si="49"/>
        <v>0</v>
      </c>
      <c r="K219" s="24">
        <f t="shared" si="50"/>
        <v>0</v>
      </c>
      <c r="L219" s="24">
        <f t="shared" si="51"/>
        <v>0</v>
      </c>
      <c r="M219" s="24">
        <f t="shared" ca="1" si="45"/>
        <v>-3.5179184868731206E-4</v>
      </c>
      <c r="N219" s="24">
        <f t="shared" ca="1" si="52"/>
        <v>0</v>
      </c>
      <c r="O219" s="75">
        <f t="shared" ca="1" si="53"/>
        <v>0</v>
      </c>
      <c r="P219" s="24">
        <f t="shared" ca="1" si="54"/>
        <v>0</v>
      </c>
      <c r="Q219" s="24">
        <f t="shared" ca="1" si="55"/>
        <v>0</v>
      </c>
      <c r="R219" s="12">
        <f t="shared" ca="1" si="46"/>
        <v>3.5179184868731206E-4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72"/>
      <c r="B220" s="72"/>
      <c r="C220" s="72"/>
      <c r="D220" s="74">
        <f t="shared" si="43"/>
        <v>0</v>
      </c>
      <c r="E220" s="74">
        <f t="shared" si="43"/>
        <v>0</v>
      </c>
      <c r="F220" s="24">
        <f t="shared" si="44"/>
        <v>0</v>
      </c>
      <c r="G220" s="24">
        <f t="shared" si="44"/>
        <v>0</v>
      </c>
      <c r="H220" s="24">
        <f t="shared" si="47"/>
        <v>0</v>
      </c>
      <c r="I220" s="24">
        <f t="shared" si="48"/>
        <v>0</v>
      </c>
      <c r="J220" s="24">
        <f t="shared" si="49"/>
        <v>0</v>
      </c>
      <c r="K220" s="24">
        <f t="shared" si="50"/>
        <v>0</v>
      </c>
      <c r="L220" s="24">
        <f t="shared" si="51"/>
        <v>0</v>
      </c>
      <c r="M220" s="24">
        <f t="shared" ca="1" si="45"/>
        <v>-3.5179184868731206E-4</v>
      </c>
      <c r="N220" s="24">
        <f t="shared" ca="1" si="52"/>
        <v>0</v>
      </c>
      <c r="O220" s="75">
        <f t="shared" ca="1" si="53"/>
        <v>0</v>
      </c>
      <c r="P220" s="24">
        <f t="shared" ca="1" si="54"/>
        <v>0</v>
      </c>
      <c r="Q220" s="24">
        <f t="shared" ca="1" si="55"/>
        <v>0</v>
      </c>
      <c r="R220" s="12">
        <f t="shared" ca="1" si="46"/>
        <v>3.5179184868731206E-4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72"/>
      <c r="B221" s="72"/>
      <c r="C221" s="72"/>
      <c r="D221" s="74">
        <f t="shared" si="43"/>
        <v>0</v>
      </c>
      <c r="E221" s="74">
        <f t="shared" si="43"/>
        <v>0</v>
      </c>
      <c r="F221" s="24">
        <f t="shared" si="44"/>
        <v>0</v>
      </c>
      <c r="G221" s="24">
        <f t="shared" si="44"/>
        <v>0</v>
      </c>
      <c r="H221" s="24">
        <f t="shared" si="47"/>
        <v>0</v>
      </c>
      <c r="I221" s="24">
        <f t="shared" si="48"/>
        <v>0</v>
      </c>
      <c r="J221" s="24">
        <f t="shared" si="49"/>
        <v>0</v>
      </c>
      <c r="K221" s="24">
        <f t="shared" si="50"/>
        <v>0</v>
      </c>
      <c r="L221" s="24">
        <f t="shared" si="51"/>
        <v>0</v>
      </c>
      <c r="M221" s="24">
        <f t="shared" ca="1" si="45"/>
        <v>-3.5179184868731206E-4</v>
      </c>
      <c r="N221" s="24">
        <f t="shared" ca="1" si="52"/>
        <v>0</v>
      </c>
      <c r="O221" s="75">
        <f t="shared" ca="1" si="53"/>
        <v>0</v>
      </c>
      <c r="P221" s="24">
        <f t="shared" ca="1" si="54"/>
        <v>0</v>
      </c>
      <c r="Q221" s="24">
        <f t="shared" ca="1" si="55"/>
        <v>0</v>
      </c>
      <c r="R221" s="12">
        <f t="shared" ca="1" si="46"/>
        <v>3.5179184868731206E-4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72"/>
      <c r="B222" s="72"/>
      <c r="C222" s="72"/>
      <c r="D222" s="74">
        <f t="shared" si="43"/>
        <v>0</v>
      </c>
      <c r="E222" s="74">
        <f t="shared" si="43"/>
        <v>0</v>
      </c>
      <c r="F222" s="24">
        <f t="shared" si="44"/>
        <v>0</v>
      </c>
      <c r="G222" s="24">
        <f t="shared" si="44"/>
        <v>0</v>
      </c>
      <c r="H222" s="24">
        <f t="shared" si="47"/>
        <v>0</v>
      </c>
      <c r="I222" s="24">
        <f t="shared" si="48"/>
        <v>0</v>
      </c>
      <c r="J222" s="24">
        <f t="shared" si="49"/>
        <v>0</v>
      </c>
      <c r="K222" s="24">
        <f t="shared" si="50"/>
        <v>0</v>
      </c>
      <c r="L222" s="24">
        <f t="shared" si="51"/>
        <v>0</v>
      </c>
      <c r="M222" s="24">
        <f t="shared" ca="1" si="45"/>
        <v>-3.5179184868731206E-4</v>
      </c>
      <c r="N222" s="24">
        <f t="shared" ca="1" si="52"/>
        <v>0</v>
      </c>
      <c r="O222" s="75">
        <f t="shared" ca="1" si="53"/>
        <v>0</v>
      </c>
      <c r="P222" s="24">
        <f t="shared" ca="1" si="54"/>
        <v>0</v>
      </c>
      <c r="Q222" s="24">
        <f t="shared" ca="1" si="55"/>
        <v>0</v>
      </c>
      <c r="R222" s="12">
        <f t="shared" ca="1" si="46"/>
        <v>3.5179184868731206E-4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72"/>
      <c r="B223" s="72"/>
      <c r="C223" s="72"/>
      <c r="D223" s="74">
        <f t="shared" si="43"/>
        <v>0</v>
      </c>
      <c r="E223" s="74">
        <f t="shared" si="43"/>
        <v>0</v>
      </c>
      <c r="F223" s="24">
        <f t="shared" si="44"/>
        <v>0</v>
      </c>
      <c r="G223" s="24">
        <f t="shared" si="44"/>
        <v>0</v>
      </c>
      <c r="H223" s="24">
        <f t="shared" si="47"/>
        <v>0</v>
      </c>
      <c r="I223" s="24">
        <f t="shared" si="48"/>
        <v>0</v>
      </c>
      <c r="J223" s="24">
        <f t="shared" si="49"/>
        <v>0</v>
      </c>
      <c r="K223" s="24">
        <f t="shared" si="50"/>
        <v>0</v>
      </c>
      <c r="L223" s="24">
        <f t="shared" si="51"/>
        <v>0</v>
      </c>
      <c r="M223" s="24">
        <f t="shared" ca="1" si="45"/>
        <v>-3.5179184868731206E-4</v>
      </c>
      <c r="N223" s="24">
        <f t="shared" ca="1" si="52"/>
        <v>0</v>
      </c>
      <c r="O223" s="75">
        <f t="shared" ca="1" si="53"/>
        <v>0</v>
      </c>
      <c r="P223" s="24">
        <f t="shared" ca="1" si="54"/>
        <v>0</v>
      </c>
      <c r="Q223" s="24">
        <f t="shared" ca="1" si="55"/>
        <v>0</v>
      </c>
      <c r="R223" s="12">
        <f t="shared" ca="1" si="46"/>
        <v>3.5179184868731206E-4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72"/>
      <c r="B224" s="72"/>
      <c r="C224" s="72"/>
      <c r="D224" s="74">
        <f t="shared" si="43"/>
        <v>0</v>
      </c>
      <c r="E224" s="74">
        <f t="shared" si="43"/>
        <v>0</v>
      </c>
      <c r="F224" s="24">
        <f t="shared" si="44"/>
        <v>0</v>
      </c>
      <c r="G224" s="24">
        <f t="shared" si="44"/>
        <v>0</v>
      </c>
      <c r="H224" s="24">
        <f t="shared" si="47"/>
        <v>0</v>
      </c>
      <c r="I224" s="24">
        <f t="shared" si="48"/>
        <v>0</v>
      </c>
      <c r="J224" s="24">
        <f t="shared" si="49"/>
        <v>0</v>
      </c>
      <c r="K224" s="24">
        <f t="shared" si="50"/>
        <v>0</v>
      </c>
      <c r="L224" s="24">
        <f t="shared" si="51"/>
        <v>0</v>
      </c>
      <c r="M224" s="24">
        <f t="shared" ca="1" si="45"/>
        <v>-3.5179184868731206E-4</v>
      </c>
      <c r="N224" s="24">
        <f t="shared" ca="1" si="52"/>
        <v>0</v>
      </c>
      <c r="O224" s="75">
        <f t="shared" ca="1" si="53"/>
        <v>0</v>
      </c>
      <c r="P224" s="24">
        <f t="shared" ca="1" si="54"/>
        <v>0</v>
      </c>
      <c r="Q224" s="24">
        <f t="shared" ca="1" si="55"/>
        <v>0</v>
      </c>
      <c r="R224" s="12">
        <f t="shared" ca="1" si="46"/>
        <v>3.5179184868731206E-4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72"/>
      <c r="B225" s="72"/>
      <c r="C225" s="72"/>
      <c r="D225" s="74">
        <f t="shared" si="43"/>
        <v>0</v>
      </c>
      <c r="E225" s="74">
        <f t="shared" si="43"/>
        <v>0</v>
      </c>
      <c r="F225" s="24">
        <f t="shared" si="44"/>
        <v>0</v>
      </c>
      <c r="G225" s="24">
        <f t="shared" si="44"/>
        <v>0</v>
      </c>
      <c r="H225" s="24">
        <f t="shared" si="47"/>
        <v>0</v>
      </c>
      <c r="I225" s="24">
        <f t="shared" si="48"/>
        <v>0</v>
      </c>
      <c r="J225" s="24">
        <f t="shared" si="49"/>
        <v>0</v>
      </c>
      <c r="K225" s="24">
        <f t="shared" si="50"/>
        <v>0</v>
      </c>
      <c r="L225" s="24">
        <f t="shared" si="51"/>
        <v>0</v>
      </c>
      <c r="M225" s="24">
        <f t="shared" ca="1" si="45"/>
        <v>-3.5179184868731206E-4</v>
      </c>
      <c r="N225" s="24">
        <f t="shared" ca="1" si="52"/>
        <v>0</v>
      </c>
      <c r="O225" s="75">
        <f t="shared" ca="1" si="53"/>
        <v>0</v>
      </c>
      <c r="P225" s="24">
        <f t="shared" ca="1" si="54"/>
        <v>0</v>
      </c>
      <c r="Q225" s="24">
        <f t="shared" ca="1" si="55"/>
        <v>0</v>
      </c>
      <c r="R225" s="12">
        <f t="shared" ca="1" si="46"/>
        <v>3.5179184868731206E-4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72"/>
      <c r="B226" s="72"/>
      <c r="C226" s="72"/>
      <c r="D226" s="74">
        <f t="shared" si="43"/>
        <v>0</v>
      </c>
      <c r="E226" s="74">
        <f t="shared" si="43"/>
        <v>0</v>
      </c>
      <c r="F226" s="24">
        <f t="shared" si="44"/>
        <v>0</v>
      </c>
      <c r="G226" s="24">
        <f t="shared" si="44"/>
        <v>0</v>
      </c>
      <c r="H226" s="24">
        <f t="shared" si="47"/>
        <v>0</v>
      </c>
      <c r="I226" s="24">
        <f t="shared" si="48"/>
        <v>0</v>
      </c>
      <c r="J226" s="24">
        <f t="shared" si="49"/>
        <v>0</v>
      </c>
      <c r="K226" s="24">
        <f t="shared" si="50"/>
        <v>0</v>
      </c>
      <c r="L226" s="24">
        <f t="shared" si="51"/>
        <v>0</v>
      </c>
      <c r="M226" s="24">
        <f t="shared" ca="1" si="45"/>
        <v>-3.5179184868731206E-4</v>
      </c>
      <c r="N226" s="24">
        <f t="shared" ca="1" si="52"/>
        <v>0</v>
      </c>
      <c r="O226" s="75">
        <f t="shared" ca="1" si="53"/>
        <v>0</v>
      </c>
      <c r="P226" s="24">
        <f t="shared" ca="1" si="54"/>
        <v>0</v>
      </c>
      <c r="Q226" s="24">
        <f t="shared" ca="1" si="55"/>
        <v>0</v>
      </c>
      <c r="R226" s="12">
        <f t="shared" ca="1" si="46"/>
        <v>3.5179184868731206E-4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72"/>
      <c r="B227" s="72"/>
      <c r="C227" s="72"/>
      <c r="D227" s="74">
        <f t="shared" si="43"/>
        <v>0</v>
      </c>
      <c r="E227" s="74">
        <f t="shared" si="43"/>
        <v>0</v>
      </c>
      <c r="F227" s="24">
        <f t="shared" si="44"/>
        <v>0</v>
      </c>
      <c r="G227" s="24">
        <f t="shared" si="44"/>
        <v>0</v>
      </c>
      <c r="H227" s="24">
        <f t="shared" si="47"/>
        <v>0</v>
      </c>
      <c r="I227" s="24">
        <f t="shared" si="48"/>
        <v>0</v>
      </c>
      <c r="J227" s="24">
        <f t="shared" si="49"/>
        <v>0</v>
      </c>
      <c r="K227" s="24">
        <f t="shared" si="50"/>
        <v>0</v>
      </c>
      <c r="L227" s="24">
        <f t="shared" si="51"/>
        <v>0</v>
      </c>
      <c r="M227" s="24">
        <f t="shared" ca="1" si="45"/>
        <v>-3.5179184868731206E-4</v>
      </c>
      <c r="N227" s="24">
        <f t="shared" ca="1" si="52"/>
        <v>0</v>
      </c>
      <c r="O227" s="75">
        <f t="shared" ca="1" si="53"/>
        <v>0</v>
      </c>
      <c r="P227" s="24">
        <f t="shared" ca="1" si="54"/>
        <v>0</v>
      </c>
      <c r="Q227" s="24">
        <f t="shared" ca="1" si="55"/>
        <v>0</v>
      </c>
      <c r="R227" s="12">
        <f t="shared" ca="1" si="46"/>
        <v>3.5179184868731206E-4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72"/>
      <c r="B228" s="72"/>
      <c r="C228" s="72"/>
      <c r="D228" s="74">
        <f t="shared" si="43"/>
        <v>0</v>
      </c>
      <c r="E228" s="74">
        <f t="shared" si="43"/>
        <v>0</v>
      </c>
      <c r="F228" s="24">
        <f t="shared" si="44"/>
        <v>0</v>
      </c>
      <c r="G228" s="24">
        <f t="shared" si="44"/>
        <v>0</v>
      </c>
      <c r="H228" s="24">
        <f t="shared" si="47"/>
        <v>0</v>
      </c>
      <c r="I228" s="24">
        <f t="shared" si="48"/>
        <v>0</v>
      </c>
      <c r="J228" s="24">
        <f t="shared" si="49"/>
        <v>0</v>
      </c>
      <c r="K228" s="24">
        <f t="shared" si="50"/>
        <v>0</v>
      </c>
      <c r="L228" s="24">
        <f t="shared" si="51"/>
        <v>0</v>
      </c>
      <c r="M228" s="24">
        <f t="shared" ca="1" si="45"/>
        <v>-3.5179184868731206E-4</v>
      </c>
      <c r="N228" s="24">
        <f t="shared" ca="1" si="52"/>
        <v>0</v>
      </c>
      <c r="O228" s="75">
        <f t="shared" ca="1" si="53"/>
        <v>0</v>
      </c>
      <c r="P228" s="24">
        <f t="shared" ca="1" si="54"/>
        <v>0</v>
      </c>
      <c r="Q228" s="24">
        <f t="shared" ca="1" si="55"/>
        <v>0</v>
      </c>
      <c r="R228" s="12">
        <f t="shared" ca="1" si="46"/>
        <v>3.5179184868731206E-4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72"/>
      <c r="B229" s="72"/>
      <c r="C229" s="72"/>
      <c r="D229" s="74">
        <f t="shared" si="43"/>
        <v>0</v>
      </c>
      <c r="E229" s="74">
        <f t="shared" si="43"/>
        <v>0</v>
      </c>
      <c r="F229" s="24">
        <f t="shared" si="44"/>
        <v>0</v>
      </c>
      <c r="G229" s="24">
        <f t="shared" si="44"/>
        <v>0</v>
      </c>
      <c r="H229" s="24">
        <f t="shared" si="47"/>
        <v>0</v>
      </c>
      <c r="I229" s="24">
        <f t="shared" si="48"/>
        <v>0</v>
      </c>
      <c r="J229" s="24">
        <f t="shared" si="49"/>
        <v>0</v>
      </c>
      <c r="K229" s="24">
        <f t="shared" si="50"/>
        <v>0</v>
      </c>
      <c r="L229" s="24">
        <f t="shared" si="51"/>
        <v>0</v>
      </c>
      <c r="M229" s="24">
        <f t="shared" ca="1" si="45"/>
        <v>-3.5179184868731206E-4</v>
      </c>
      <c r="N229" s="24">
        <f t="shared" ca="1" si="52"/>
        <v>0</v>
      </c>
      <c r="O229" s="75">
        <f t="shared" ca="1" si="53"/>
        <v>0</v>
      </c>
      <c r="P229" s="24">
        <f t="shared" ca="1" si="54"/>
        <v>0</v>
      </c>
      <c r="Q229" s="24">
        <f t="shared" ca="1" si="55"/>
        <v>0</v>
      </c>
      <c r="R229" s="12">
        <f t="shared" ca="1" si="46"/>
        <v>3.5179184868731206E-4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72"/>
      <c r="B230" s="72"/>
      <c r="C230" s="72"/>
      <c r="D230" s="74">
        <f t="shared" si="43"/>
        <v>0</v>
      </c>
      <c r="E230" s="74">
        <f t="shared" si="43"/>
        <v>0</v>
      </c>
      <c r="F230" s="24">
        <f t="shared" si="44"/>
        <v>0</v>
      </c>
      <c r="G230" s="24">
        <f t="shared" si="44"/>
        <v>0</v>
      </c>
      <c r="H230" s="24">
        <f t="shared" si="47"/>
        <v>0</v>
      </c>
      <c r="I230" s="24">
        <f t="shared" si="48"/>
        <v>0</v>
      </c>
      <c r="J230" s="24">
        <f t="shared" si="49"/>
        <v>0</v>
      </c>
      <c r="K230" s="24">
        <f t="shared" si="50"/>
        <v>0</v>
      </c>
      <c r="L230" s="24">
        <f t="shared" si="51"/>
        <v>0</v>
      </c>
      <c r="M230" s="24">
        <f t="shared" ca="1" si="45"/>
        <v>-3.5179184868731206E-4</v>
      </c>
      <c r="N230" s="24">
        <f t="shared" ca="1" si="52"/>
        <v>0</v>
      </c>
      <c r="O230" s="75">
        <f t="shared" ca="1" si="53"/>
        <v>0</v>
      </c>
      <c r="P230" s="24">
        <f t="shared" ca="1" si="54"/>
        <v>0</v>
      </c>
      <c r="Q230" s="24">
        <f t="shared" ca="1" si="55"/>
        <v>0</v>
      </c>
      <c r="R230" s="12">
        <f t="shared" ca="1" si="46"/>
        <v>3.5179184868731206E-4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72"/>
      <c r="B231" s="72"/>
      <c r="C231" s="72"/>
      <c r="D231" s="74">
        <f t="shared" si="43"/>
        <v>0</v>
      </c>
      <c r="E231" s="74">
        <f t="shared" si="43"/>
        <v>0</v>
      </c>
      <c r="F231" s="24">
        <f t="shared" si="44"/>
        <v>0</v>
      </c>
      <c r="G231" s="24">
        <f t="shared" si="44"/>
        <v>0</v>
      </c>
      <c r="H231" s="24">
        <f t="shared" si="47"/>
        <v>0</v>
      </c>
      <c r="I231" s="24">
        <f t="shared" si="48"/>
        <v>0</v>
      </c>
      <c r="J231" s="24">
        <f t="shared" si="49"/>
        <v>0</v>
      </c>
      <c r="K231" s="24">
        <f t="shared" si="50"/>
        <v>0</v>
      </c>
      <c r="L231" s="24">
        <f t="shared" si="51"/>
        <v>0</v>
      </c>
      <c r="M231" s="24">
        <f t="shared" ca="1" si="45"/>
        <v>-3.5179184868731206E-4</v>
      </c>
      <c r="N231" s="24">
        <f t="shared" ca="1" si="52"/>
        <v>0</v>
      </c>
      <c r="O231" s="75">
        <f t="shared" ca="1" si="53"/>
        <v>0</v>
      </c>
      <c r="P231" s="24">
        <f t="shared" ca="1" si="54"/>
        <v>0</v>
      </c>
      <c r="Q231" s="24">
        <f t="shared" ca="1" si="55"/>
        <v>0</v>
      </c>
      <c r="R231" s="12">
        <f t="shared" ca="1" si="46"/>
        <v>3.5179184868731206E-4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72"/>
      <c r="B232" s="72"/>
      <c r="C232" s="72"/>
      <c r="D232" s="74">
        <f t="shared" si="43"/>
        <v>0</v>
      </c>
      <c r="E232" s="74">
        <f t="shared" si="43"/>
        <v>0</v>
      </c>
      <c r="F232" s="24">
        <f t="shared" si="44"/>
        <v>0</v>
      </c>
      <c r="G232" s="24">
        <f t="shared" si="44"/>
        <v>0</v>
      </c>
      <c r="H232" s="24">
        <f t="shared" si="47"/>
        <v>0</v>
      </c>
      <c r="I232" s="24">
        <f t="shared" si="48"/>
        <v>0</v>
      </c>
      <c r="J232" s="24">
        <f t="shared" si="49"/>
        <v>0</v>
      </c>
      <c r="K232" s="24">
        <f t="shared" si="50"/>
        <v>0</v>
      </c>
      <c r="L232" s="24">
        <f t="shared" si="51"/>
        <v>0</v>
      </c>
      <c r="M232" s="24">
        <f t="shared" ca="1" si="45"/>
        <v>-3.5179184868731206E-4</v>
      </c>
      <c r="N232" s="24">
        <f t="shared" ca="1" si="52"/>
        <v>0</v>
      </c>
      <c r="O232" s="75">
        <f t="shared" ca="1" si="53"/>
        <v>0</v>
      </c>
      <c r="P232" s="24">
        <f t="shared" ca="1" si="54"/>
        <v>0</v>
      </c>
      <c r="Q232" s="24">
        <f t="shared" ca="1" si="55"/>
        <v>0</v>
      </c>
      <c r="R232" s="12">
        <f t="shared" ca="1" si="46"/>
        <v>3.5179184868731206E-4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72"/>
      <c r="B233" s="72"/>
      <c r="C233" s="72"/>
      <c r="D233" s="74">
        <f t="shared" si="43"/>
        <v>0</v>
      </c>
      <c r="E233" s="74">
        <f t="shared" si="43"/>
        <v>0</v>
      </c>
      <c r="F233" s="24">
        <f t="shared" si="44"/>
        <v>0</v>
      </c>
      <c r="G233" s="24">
        <f t="shared" si="44"/>
        <v>0</v>
      </c>
      <c r="H233" s="24">
        <f t="shared" si="47"/>
        <v>0</v>
      </c>
      <c r="I233" s="24">
        <f t="shared" si="48"/>
        <v>0</v>
      </c>
      <c r="J233" s="24">
        <f t="shared" si="49"/>
        <v>0</v>
      </c>
      <c r="K233" s="24">
        <f t="shared" si="50"/>
        <v>0</v>
      </c>
      <c r="L233" s="24">
        <f t="shared" si="51"/>
        <v>0</v>
      </c>
      <c r="M233" s="24">
        <f t="shared" ca="1" si="45"/>
        <v>-3.5179184868731206E-4</v>
      </c>
      <c r="N233" s="24">
        <f t="shared" ca="1" si="52"/>
        <v>0</v>
      </c>
      <c r="O233" s="75">
        <f t="shared" ca="1" si="53"/>
        <v>0</v>
      </c>
      <c r="P233" s="24">
        <f t="shared" ca="1" si="54"/>
        <v>0</v>
      </c>
      <c r="Q233" s="24">
        <f t="shared" ca="1" si="55"/>
        <v>0</v>
      </c>
      <c r="R233" s="12">
        <f t="shared" ca="1" si="46"/>
        <v>3.5179184868731206E-4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72"/>
      <c r="B234" s="72"/>
      <c r="C234" s="72"/>
      <c r="D234" s="74">
        <f t="shared" si="43"/>
        <v>0</v>
      </c>
      <c r="E234" s="74">
        <f t="shared" si="43"/>
        <v>0</v>
      </c>
      <c r="F234" s="24">
        <f t="shared" si="44"/>
        <v>0</v>
      </c>
      <c r="G234" s="24">
        <f t="shared" si="44"/>
        <v>0</v>
      </c>
      <c r="H234" s="24">
        <f t="shared" si="47"/>
        <v>0</v>
      </c>
      <c r="I234" s="24">
        <f t="shared" si="48"/>
        <v>0</v>
      </c>
      <c r="J234" s="24">
        <f t="shared" si="49"/>
        <v>0</v>
      </c>
      <c r="K234" s="24">
        <f t="shared" si="50"/>
        <v>0</v>
      </c>
      <c r="L234" s="24">
        <f t="shared" si="51"/>
        <v>0</v>
      </c>
      <c r="M234" s="24">
        <f t="shared" ca="1" si="45"/>
        <v>-3.5179184868731206E-4</v>
      </c>
      <c r="N234" s="24">
        <f t="shared" ca="1" si="52"/>
        <v>0</v>
      </c>
      <c r="O234" s="75">
        <f t="shared" ca="1" si="53"/>
        <v>0</v>
      </c>
      <c r="P234" s="24">
        <f t="shared" ca="1" si="54"/>
        <v>0</v>
      </c>
      <c r="Q234" s="24">
        <f t="shared" ca="1" si="55"/>
        <v>0</v>
      </c>
      <c r="R234" s="12">
        <f t="shared" ca="1" si="46"/>
        <v>3.5179184868731206E-4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72"/>
      <c r="B235" s="72"/>
      <c r="C235" s="72"/>
      <c r="D235" s="74">
        <f t="shared" si="43"/>
        <v>0</v>
      </c>
      <c r="E235" s="74">
        <f t="shared" si="43"/>
        <v>0</v>
      </c>
      <c r="F235" s="24">
        <f t="shared" si="44"/>
        <v>0</v>
      </c>
      <c r="G235" s="24">
        <f t="shared" si="44"/>
        <v>0</v>
      </c>
      <c r="H235" s="24">
        <f t="shared" si="47"/>
        <v>0</v>
      </c>
      <c r="I235" s="24">
        <f t="shared" si="48"/>
        <v>0</v>
      </c>
      <c r="J235" s="24">
        <f t="shared" si="49"/>
        <v>0</v>
      </c>
      <c r="K235" s="24">
        <f t="shared" si="50"/>
        <v>0</v>
      </c>
      <c r="L235" s="24">
        <f t="shared" si="51"/>
        <v>0</v>
      </c>
      <c r="M235" s="24">
        <f t="shared" ca="1" si="45"/>
        <v>-3.5179184868731206E-4</v>
      </c>
      <c r="N235" s="24">
        <f t="shared" ca="1" si="52"/>
        <v>0</v>
      </c>
      <c r="O235" s="75">
        <f t="shared" ca="1" si="53"/>
        <v>0</v>
      </c>
      <c r="P235" s="24">
        <f t="shared" ca="1" si="54"/>
        <v>0</v>
      </c>
      <c r="Q235" s="24">
        <f t="shared" ca="1" si="55"/>
        <v>0</v>
      </c>
      <c r="R235" s="12">
        <f t="shared" ca="1" si="46"/>
        <v>3.5179184868731206E-4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72"/>
      <c r="B236" s="72"/>
      <c r="C236" s="72"/>
      <c r="D236" s="74">
        <f t="shared" si="43"/>
        <v>0</v>
      </c>
      <c r="E236" s="74">
        <f t="shared" si="43"/>
        <v>0</v>
      </c>
      <c r="F236" s="24">
        <f t="shared" si="44"/>
        <v>0</v>
      </c>
      <c r="G236" s="24">
        <f t="shared" si="44"/>
        <v>0</v>
      </c>
      <c r="H236" s="24">
        <f t="shared" si="47"/>
        <v>0</v>
      </c>
      <c r="I236" s="24">
        <f t="shared" si="48"/>
        <v>0</v>
      </c>
      <c r="J236" s="24">
        <f t="shared" si="49"/>
        <v>0</v>
      </c>
      <c r="K236" s="24">
        <f t="shared" si="50"/>
        <v>0</v>
      </c>
      <c r="L236" s="24">
        <f t="shared" si="51"/>
        <v>0</v>
      </c>
      <c r="M236" s="24">
        <f t="shared" ca="1" si="45"/>
        <v>-3.5179184868731206E-4</v>
      </c>
      <c r="N236" s="24">
        <f t="shared" ca="1" si="52"/>
        <v>0</v>
      </c>
      <c r="O236" s="75">
        <f t="shared" ca="1" si="53"/>
        <v>0</v>
      </c>
      <c r="P236" s="24">
        <f t="shared" ca="1" si="54"/>
        <v>0</v>
      </c>
      <c r="Q236" s="24">
        <f t="shared" ca="1" si="55"/>
        <v>0</v>
      </c>
      <c r="R236" s="12">
        <f t="shared" ca="1" si="46"/>
        <v>3.5179184868731206E-4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72"/>
      <c r="B237" s="72"/>
      <c r="C237" s="72"/>
      <c r="D237" s="74">
        <f t="shared" si="43"/>
        <v>0</v>
      </c>
      <c r="E237" s="74">
        <f t="shared" si="43"/>
        <v>0</v>
      </c>
      <c r="F237" s="24">
        <f t="shared" si="44"/>
        <v>0</v>
      </c>
      <c r="G237" s="24">
        <f t="shared" si="44"/>
        <v>0</v>
      </c>
      <c r="H237" s="24">
        <f t="shared" si="47"/>
        <v>0</v>
      </c>
      <c r="I237" s="24">
        <f t="shared" si="48"/>
        <v>0</v>
      </c>
      <c r="J237" s="24">
        <f t="shared" si="49"/>
        <v>0</v>
      </c>
      <c r="K237" s="24">
        <f t="shared" si="50"/>
        <v>0</v>
      </c>
      <c r="L237" s="24">
        <f t="shared" si="51"/>
        <v>0</v>
      </c>
      <c r="M237" s="24">
        <f t="shared" ca="1" si="45"/>
        <v>-3.5179184868731206E-4</v>
      </c>
      <c r="N237" s="24">
        <f t="shared" ca="1" si="52"/>
        <v>0</v>
      </c>
      <c r="O237" s="75">
        <f t="shared" ca="1" si="53"/>
        <v>0</v>
      </c>
      <c r="P237" s="24">
        <f t="shared" ca="1" si="54"/>
        <v>0</v>
      </c>
      <c r="Q237" s="24">
        <f t="shared" ca="1" si="55"/>
        <v>0</v>
      </c>
      <c r="R237" s="12">
        <f t="shared" ca="1" si="46"/>
        <v>3.5179184868731206E-4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72"/>
      <c r="B238" s="72"/>
      <c r="C238" s="72"/>
      <c r="D238" s="74">
        <f t="shared" si="43"/>
        <v>0</v>
      </c>
      <c r="E238" s="74">
        <f t="shared" si="43"/>
        <v>0</v>
      </c>
      <c r="F238" s="24">
        <f t="shared" si="44"/>
        <v>0</v>
      </c>
      <c r="G238" s="24">
        <f t="shared" si="44"/>
        <v>0</v>
      </c>
      <c r="H238" s="24">
        <f t="shared" si="47"/>
        <v>0</v>
      </c>
      <c r="I238" s="24">
        <f t="shared" si="48"/>
        <v>0</v>
      </c>
      <c r="J238" s="24">
        <f t="shared" si="49"/>
        <v>0</v>
      </c>
      <c r="K238" s="24">
        <f t="shared" si="50"/>
        <v>0</v>
      </c>
      <c r="L238" s="24">
        <f t="shared" si="51"/>
        <v>0</v>
      </c>
      <c r="M238" s="24">
        <f t="shared" ca="1" si="45"/>
        <v>-3.5179184868731206E-4</v>
      </c>
      <c r="N238" s="24">
        <f t="shared" ca="1" si="52"/>
        <v>0</v>
      </c>
      <c r="O238" s="75">
        <f t="shared" ca="1" si="53"/>
        <v>0</v>
      </c>
      <c r="P238" s="24">
        <f t="shared" ca="1" si="54"/>
        <v>0</v>
      </c>
      <c r="Q238" s="24">
        <f t="shared" ca="1" si="55"/>
        <v>0</v>
      </c>
      <c r="R238" s="12">
        <f t="shared" ca="1" si="46"/>
        <v>3.5179184868731206E-4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72"/>
      <c r="B239" s="72"/>
      <c r="C239" s="72"/>
      <c r="D239" s="74">
        <f t="shared" si="43"/>
        <v>0</v>
      </c>
      <c r="E239" s="74">
        <f t="shared" si="43"/>
        <v>0</v>
      </c>
      <c r="F239" s="24">
        <f t="shared" si="44"/>
        <v>0</v>
      </c>
      <c r="G239" s="24">
        <f t="shared" si="44"/>
        <v>0</v>
      </c>
      <c r="H239" s="24">
        <f t="shared" si="47"/>
        <v>0</v>
      </c>
      <c r="I239" s="24">
        <f t="shared" si="48"/>
        <v>0</v>
      </c>
      <c r="J239" s="24">
        <f t="shared" si="49"/>
        <v>0</v>
      </c>
      <c r="K239" s="24">
        <f t="shared" si="50"/>
        <v>0</v>
      </c>
      <c r="L239" s="24">
        <f t="shared" si="51"/>
        <v>0</v>
      </c>
      <c r="M239" s="24">
        <f t="shared" ca="1" si="45"/>
        <v>-3.5179184868731206E-4</v>
      </c>
      <c r="N239" s="24">
        <f t="shared" ca="1" si="52"/>
        <v>0</v>
      </c>
      <c r="O239" s="75">
        <f t="shared" ca="1" si="53"/>
        <v>0</v>
      </c>
      <c r="P239" s="24">
        <f t="shared" ca="1" si="54"/>
        <v>0</v>
      </c>
      <c r="Q239" s="24">
        <f t="shared" ca="1" si="55"/>
        <v>0</v>
      </c>
      <c r="R239" s="12">
        <f t="shared" ca="1" si="46"/>
        <v>3.5179184868731206E-4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72"/>
      <c r="B240" s="72"/>
      <c r="C240" s="72"/>
      <c r="D240" s="74">
        <f t="shared" si="43"/>
        <v>0</v>
      </c>
      <c r="E240" s="74">
        <f t="shared" si="43"/>
        <v>0</v>
      </c>
      <c r="F240" s="24">
        <f t="shared" si="44"/>
        <v>0</v>
      </c>
      <c r="G240" s="24">
        <f t="shared" si="44"/>
        <v>0</v>
      </c>
      <c r="H240" s="24">
        <f t="shared" si="47"/>
        <v>0</v>
      </c>
      <c r="I240" s="24">
        <f t="shared" si="48"/>
        <v>0</v>
      </c>
      <c r="J240" s="24">
        <f t="shared" si="49"/>
        <v>0</v>
      </c>
      <c r="K240" s="24">
        <f t="shared" si="50"/>
        <v>0</v>
      </c>
      <c r="L240" s="24">
        <f t="shared" si="51"/>
        <v>0</v>
      </c>
      <c r="M240" s="24">
        <f t="shared" ca="1" si="45"/>
        <v>-3.5179184868731206E-4</v>
      </c>
      <c r="N240" s="24">
        <f t="shared" ca="1" si="52"/>
        <v>0</v>
      </c>
      <c r="O240" s="75">
        <f t="shared" ca="1" si="53"/>
        <v>0</v>
      </c>
      <c r="P240" s="24">
        <f t="shared" ca="1" si="54"/>
        <v>0</v>
      </c>
      <c r="Q240" s="24">
        <f t="shared" ca="1" si="55"/>
        <v>0</v>
      </c>
      <c r="R240" s="12">
        <f t="shared" ca="1" si="46"/>
        <v>3.5179184868731206E-4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72"/>
      <c r="B241" s="72"/>
      <c r="C241" s="72"/>
      <c r="D241" s="74">
        <f t="shared" si="43"/>
        <v>0</v>
      </c>
      <c r="E241" s="74">
        <f t="shared" si="43"/>
        <v>0</v>
      </c>
      <c r="F241" s="24">
        <f t="shared" si="44"/>
        <v>0</v>
      </c>
      <c r="G241" s="24">
        <f t="shared" si="44"/>
        <v>0</v>
      </c>
      <c r="H241" s="24">
        <f t="shared" si="47"/>
        <v>0</v>
      </c>
      <c r="I241" s="24">
        <f t="shared" si="48"/>
        <v>0</v>
      </c>
      <c r="J241" s="24">
        <f t="shared" si="49"/>
        <v>0</v>
      </c>
      <c r="K241" s="24">
        <f t="shared" si="50"/>
        <v>0</v>
      </c>
      <c r="L241" s="24">
        <f t="shared" si="51"/>
        <v>0</v>
      </c>
      <c r="M241" s="24">
        <f t="shared" ca="1" si="45"/>
        <v>-3.5179184868731206E-4</v>
      </c>
      <c r="N241" s="24">
        <f t="shared" ca="1" si="52"/>
        <v>0</v>
      </c>
      <c r="O241" s="75">
        <f t="shared" ca="1" si="53"/>
        <v>0</v>
      </c>
      <c r="P241" s="24">
        <f t="shared" ca="1" si="54"/>
        <v>0</v>
      </c>
      <c r="Q241" s="24">
        <f t="shared" ca="1" si="55"/>
        <v>0</v>
      </c>
      <c r="R241" s="12">
        <f t="shared" ca="1" si="46"/>
        <v>3.5179184868731206E-4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72"/>
      <c r="B242" s="72"/>
      <c r="C242" s="72"/>
      <c r="D242" s="74">
        <f t="shared" si="43"/>
        <v>0</v>
      </c>
      <c r="E242" s="74">
        <f t="shared" si="43"/>
        <v>0</v>
      </c>
      <c r="F242" s="24">
        <f t="shared" si="44"/>
        <v>0</v>
      </c>
      <c r="G242" s="24">
        <f t="shared" si="44"/>
        <v>0</v>
      </c>
      <c r="H242" s="24">
        <f t="shared" si="47"/>
        <v>0</v>
      </c>
      <c r="I242" s="24">
        <f t="shared" si="48"/>
        <v>0</v>
      </c>
      <c r="J242" s="24">
        <f t="shared" si="49"/>
        <v>0</v>
      </c>
      <c r="K242" s="24">
        <f t="shared" si="50"/>
        <v>0</v>
      </c>
      <c r="L242" s="24">
        <f t="shared" si="51"/>
        <v>0</v>
      </c>
      <c r="M242" s="24">
        <f t="shared" ca="1" si="45"/>
        <v>-3.5179184868731206E-4</v>
      </c>
      <c r="N242" s="24">
        <f t="shared" ca="1" si="52"/>
        <v>0</v>
      </c>
      <c r="O242" s="75">
        <f t="shared" ca="1" si="53"/>
        <v>0</v>
      </c>
      <c r="P242" s="24">
        <f t="shared" ca="1" si="54"/>
        <v>0</v>
      </c>
      <c r="Q242" s="24">
        <f t="shared" ca="1" si="55"/>
        <v>0</v>
      </c>
      <c r="R242" s="12">
        <f t="shared" ca="1" si="46"/>
        <v>3.5179184868731206E-4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72"/>
      <c r="B243" s="72"/>
      <c r="C243" s="72"/>
      <c r="D243" s="74">
        <f t="shared" si="43"/>
        <v>0</v>
      </c>
      <c r="E243" s="74">
        <f t="shared" si="43"/>
        <v>0</v>
      </c>
      <c r="F243" s="24">
        <f t="shared" si="44"/>
        <v>0</v>
      </c>
      <c r="G243" s="24">
        <f t="shared" si="44"/>
        <v>0</v>
      </c>
      <c r="H243" s="24">
        <f t="shared" si="47"/>
        <v>0</v>
      </c>
      <c r="I243" s="24">
        <f t="shared" si="48"/>
        <v>0</v>
      </c>
      <c r="J243" s="24">
        <f t="shared" si="49"/>
        <v>0</v>
      </c>
      <c r="K243" s="24">
        <f t="shared" si="50"/>
        <v>0</v>
      </c>
      <c r="L243" s="24">
        <f t="shared" si="51"/>
        <v>0</v>
      </c>
      <c r="M243" s="24">
        <f t="shared" ca="1" si="45"/>
        <v>-3.5179184868731206E-4</v>
      </c>
      <c r="N243" s="24">
        <f t="shared" ca="1" si="52"/>
        <v>0</v>
      </c>
      <c r="O243" s="75">
        <f t="shared" ca="1" si="53"/>
        <v>0</v>
      </c>
      <c r="P243" s="24">
        <f t="shared" ca="1" si="54"/>
        <v>0</v>
      </c>
      <c r="Q243" s="24">
        <f t="shared" ca="1" si="55"/>
        <v>0</v>
      </c>
      <c r="R243" s="12">
        <f t="shared" ca="1" si="46"/>
        <v>3.5179184868731206E-4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72"/>
      <c r="B244" s="72"/>
      <c r="C244" s="72"/>
      <c r="D244" s="74">
        <f t="shared" si="43"/>
        <v>0</v>
      </c>
      <c r="E244" s="74">
        <f t="shared" si="43"/>
        <v>0</v>
      </c>
      <c r="F244" s="24">
        <f t="shared" si="44"/>
        <v>0</v>
      </c>
      <c r="G244" s="24">
        <f t="shared" si="44"/>
        <v>0</v>
      </c>
      <c r="H244" s="24">
        <f t="shared" si="47"/>
        <v>0</v>
      </c>
      <c r="I244" s="24">
        <f t="shared" si="48"/>
        <v>0</v>
      </c>
      <c r="J244" s="24">
        <f t="shared" si="49"/>
        <v>0</v>
      </c>
      <c r="K244" s="24">
        <f t="shared" si="50"/>
        <v>0</v>
      </c>
      <c r="L244" s="24">
        <f t="shared" si="51"/>
        <v>0</v>
      </c>
      <c r="M244" s="24">
        <f t="shared" ca="1" si="45"/>
        <v>-3.5179184868731206E-4</v>
      </c>
      <c r="N244" s="24">
        <f t="shared" ca="1" si="52"/>
        <v>0</v>
      </c>
      <c r="O244" s="75">
        <f t="shared" ca="1" si="53"/>
        <v>0</v>
      </c>
      <c r="P244" s="24">
        <f t="shared" ca="1" si="54"/>
        <v>0</v>
      </c>
      <c r="Q244" s="24">
        <f t="shared" ca="1" si="55"/>
        <v>0</v>
      </c>
      <c r="R244" s="12">
        <f t="shared" ca="1" si="46"/>
        <v>3.5179184868731206E-4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72"/>
      <c r="B245" s="72"/>
      <c r="C245" s="72"/>
      <c r="D245" s="74">
        <f t="shared" si="43"/>
        <v>0</v>
      </c>
      <c r="E245" s="74">
        <f t="shared" si="43"/>
        <v>0</v>
      </c>
      <c r="F245" s="24">
        <f t="shared" si="44"/>
        <v>0</v>
      </c>
      <c r="G245" s="24">
        <f t="shared" si="44"/>
        <v>0</v>
      </c>
      <c r="H245" s="24">
        <f t="shared" si="47"/>
        <v>0</v>
      </c>
      <c r="I245" s="24">
        <f t="shared" si="48"/>
        <v>0</v>
      </c>
      <c r="J245" s="24">
        <f t="shared" si="49"/>
        <v>0</v>
      </c>
      <c r="K245" s="24">
        <f t="shared" si="50"/>
        <v>0</v>
      </c>
      <c r="L245" s="24">
        <f t="shared" si="51"/>
        <v>0</v>
      </c>
      <c r="M245" s="24">
        <f t="shared" ca="1" si="45"/>
        <v>-3.5179184868731206E-4</v>
      </c>
      <c r="N245" s="24">
        <f t="shared" ca="1" si="52"/>
        <v>0</v>
      </c>
      <c r="O245" s="75">
        <f t="shared" ca="1" si="53"/>
        <v>0</v>
      </c>
      <c r="P245" s="24">
        <f t="shared" ca="1" si="54"/>
        <v>0</v>
      </c>
      <c r="Q245" s="24">
        <f t="shared" ca="1" si="55"/>
        <v>0</v>
      </c>
      <c r="R245" s="12">
        <f t="shared" ca="1" si="46"/>
        <v>3.5179184868731206E-4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72"/>
      <c r="B246" s="72"/>
      <c r="C246" s="72"/>
      <c r="D246" s="74">
        <f t="shared" si="43"/>
        <v>0</v>
      </c>
      <c r="E246" s="74">
        <f t="shared" si="43"/>
        <v>0</v>
      </c>
      <c r="F246" s="24">
        <f t="shared" si="44"/>
        <v>0</v>
      </c>
      <c r="G246" s="24">
        <f t="shared" si="44"/>
        <v>0</v>
      </c>
      <c r="H246" s="24">
        <f t="shared" si="47"/>
        <v>0</v>
      </c>
      <c r="I246" s="24">
        <f t="shared" si="48"/>
        <v>0</v>
      </c>
      <c r="J246" s="24">
        <f t="shared" si="49"/>
        <v>0</v>
      </c>
      <c r="K246" s="24">
        <f t="shared" si="50"/>
        <v>0</v>
      </c>
      <c r="L246" s="24">
        <f t="shared" si="51"/>
        <v>0</v>
      </c>
      <c r="M246" s="24">
        <f t="shared" ca="1" si="45"/>
        <v>-3.5179184868731206E-4</v>
      </c>
      <c r="N246" s="24">
        <f t="shared" ca="1" si="52"/>
        <v>0</v>
      </c>
      <c r="O246" s="75">
        <f t="shared" ca="1" si="53"/>
        <v>0</v>
      </c>
      <c r="P246" s="24">
        <f t="shared" ca="1" si="54"/>
        <v>0</v>
      </c>
      <c r="Q246" s="24">
        <f t="shared" ca="1" si="55"/>
        <v>0</v>
      </c>
      <c r="R246" s="12">
        <f t="shared" ca="1" si="46"/>
        <v>3.5179184868731206E-4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72"/>
      <c r="B247" s="72"/>
      <c r="C247" s="72"/>
      <c r="D247" s="74">
        <f t="shared" si="43"/>
        <v>0</v>
      </c>
      <c r="E247" s="74">
        <f t="shared" si="43"/>
        <v>0</v>
      </c>
      <c r="F247" s="24">
        <f t="shared" si="44"/>
        <v>0</v>
      </c>
      <c r="G247" s="24">
        <f t="shared" si="44"/>
        <v>0</v>
      </c>
      <c r="H247" s="24">
        <f t="shared" si="47"/>
        <v>0</v>
      </c>
      <c r="I247" s="24">
        <f t="shared" si="48"/>
        <v>0</v>
      </c>
      <c r="J247" s="24">
        <f t="shared" si="49"/>
        <v>0</v>
      </c>
      <c r="K247" s="24">
        <f t="shared" si="50"/>
        <v>0</v>
      </c>
      <c r="L247" s="24">
        <f t="shared" si="51"/>
        <v>0</v>
      </c>
      <c r="M247" s="24">
        <f t="shared" ca="1" si="45"/>
        <v>-3.5179184868731206E-4</v>
      </c>
      <c r="N247" s="24">
        <f t="shared" ca="1" si="52"/>
        <v>0</v>
      </c>
      <c r="O247" s="75">
        <f t="shared" ca="1" si="53"/>
        <v>0</v>
      </c>
      <c r="P247" s="24">
        <f t="shared" ca="1" si="54"/>
        <v>0</v>
      </c>
      <c r="Q247" s="24">
        <f t="shared" ca="1" si="55"/>
        <v>0</v>
      </c>
      <c r="R247" s="12">
        <f t="shared" ca="1" si="46"/>
        <v>3.5179184868731206E-4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72"/>
      <c r="B248" s="72"/>
      <c r="C248" s="72"/>
      <c r="D248" s="74">
        <f t="shared" si="43"/>
        <v>0</v>
      </c>
      <c r="E248" s="74">
        <f t="shared" si="43"/>
        <v>0</v>
      </c>
      <c r="F248" s="24">
        <f t="shared" si="44"/>
        <v>0</v>
      </c>
      <c r="G248" s="24">
        <f t="shared" si="44"/>
        <v>0</v>
      </c>
      <c r="H248" s="24">
        <f t="shared" si="47"/>
        <v>0</v>
      </c>
      <c r="I248" s="24">
        <f t="shared" si="48"/>
        <v>0</v>
      </c>
      <c r="J248" s="24">
        <f t="shared" si="49"/>
        <v>0</v>
      </c>
      <c r="K248" s="24">
        <f t="shared" si="50"/>
        <v>0</v>
      </c>
      <c r="L248" s="24">
        <f t="shared" si="51"/>
        <v>0</v>
      </c>
      <c r="M248" s="24">
        <f t="shared" ca="1" si="45"/>
        <v>-3.5179184868731206E-4</v>
      </c>
      <c r="N248" s="24">
        <f t="shared" ca="1" si="52"/>
        <v>0</v>
      </c>
      <c r="O248" s="75">
        <f t="shared" ca="1" si="53"/>
        <v>0</v>
      </c>
      <c r="P248" s="24">
        <f t="shared" ca="1" si="54"/>
        <v>0</v>
      </c>
      <c r="Q248" s="24">
        <f t="shared" ca="1" si="55"/>
        <v>0</v>
      </c>
      <c r="R248" s="12">
        <f t="shared" ca="1" si="46"/>
        <v>3.5179184868731206E-4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72"/>
      <c r="B249" s="72"/>
      <c r="C249" s="72"/>
      <c r="D249" s="74">
        <f t="shared" si="43"/>
        <v>0</v>
      </c>
      <c r="E249" s="74">
        <f t="shared" si="43"/>
        <v>0</v>
      </c>
      <c r="F249" s="24">
        <f t="shared" si="44"/>
        <v>0</v>
      </c>
      <c r="G249" s="24">
        <f t="shared" si="44"/>
        <v>0</v>
      </c>
      <c r="H249" s="24">
        <f t="shared" si="47"/>
        <v>0</v>
      </c>
      <c r="I249" s="24">
        <f t="shared" si="48"/>
        <v>0</v>
      </c>
      <c r="J249" s="24">
        <f t="shared" si="49"/>
        <v>0</v>
      </c>
      <c r="K249" s="24">
        <f t="shared" si="50"/>
        <v>0</v>
      </c>
      <c r="L249" s="24">
        <f t="shared" si="51"/>
        <v>0</v>
      </c>
      <c r="M249" s="24">
        <f t="shared" ca="1" si="45"/>
        <v>-3.5179184868731206E-4</v>
      </c>
      <c r="N249" s="24">
        <f t="shared" ca="1" si="52"/>
        <v>0</v>
      </c>
      <c r="O249" s="75">
        <f t="shared" ca="1" si="53"/>
        <v>0</v>
      </c>
      <c r="P249" s="24">
        <f t="shared" ca="1" si="54"/>
        <v>0</v>
      </c>
      <c r="Q249" s="24">
        <f t="shared" ca="1" si="55"/>
        <v>0</v>
      </c>
      <c r="R249" s="12">
        <f t="shared" ca="1" si="46"/>
        <v>3.5179184868731206E-4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72"/>
      <c r="B250" s="72"/>
      <c r="C250" s="72"/>
      <c r="D250" s="74">
        <f t="shared" si="43"/>
        <v>0</v>
      </c>
      <c r="E250" s="74">
        <f t="shared" si="43"/>
        <v>0</v>
      </c>
      <c r="F250" s="24">
        <f t="shared" si="44"/>
        <v>0</v>
      </c>
      <c r="G250" s="24">
        <f t="shared" si="44"/>
        <v>0</v>
      </c>
      <c r="H250" s="24">
        <f t="shared" si="47"/>
        <v>0</v>
      </c>
      <c r="I250" s="24">
        <f t="shared" si="48"/>
        <v>0</v>
      </c>
      <c r="J250" s="24">
        <f t="shared" si="49"/>
        <v>0</v>
      </c>
      <c r="K250" s="24">
        <f t="shared" si="50"/>
        <v>0</v>
      </c>
      <c r="L250" s="24">
        <f t="shared" si="51"/>
        <v>0</v>
      </c>
      <c r="M250" s="24">
        <f t="shared" ca="1" si="45"/>
        <v>-3.5179184868731206E-4</v>
      </c>
      <c r="N250" s="24">
        <f t="shared" ca="1" si="52"/>
        <v>0</v>
      </c>
      <c r="O250" s="75">
        <f t="shared" ca="1" si="53"/>
        <v>0</v>
      </c>
      <c r="P250" s="24">
        <f t="shared" ca="1" si="54"/>
        <v>0</v>
      </c>
      <c r="Q250" s="24">
        <f t="shared" ca="1" si="55"/>
        <v>0</v>
      </c>
      <c r="R250" s="12">
        <f t="shared" ca="1" si="46"/>
        <v>3.5179184868731206E-4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72"/>
      <c r="B251" s="72"/>
      <c r="C251" s="72"/>
      <c r="D251" s="74">
        <f t="shared" si="43"/>
        <v>0</v>
      </c>
      <c r="E251" s="74">
        <f t="shared" si="43"/>
        <v>0</v>
      </c>
      <c r="F251" s="24">
        <f t="shared" si="44"/>
        <v>0</v>
      </c>
      <c r="G251" s="24">
        <f t="shared" si="44"/>
        <v>0</v>
      </c>
      <c r="H251" s="24">
        <f t="shared" si="47"/>
        <v>0</v>
      </c>
      <c r="I251" s="24">
        <f t="shared" si="48"/>
        <v>0</v>
      </c>
      <c r="J251" s="24">
        <f t="shared" si="49"/>
        <v>0</v>
      </c>
      <c r="K251" s="24">
        <f t="shared" si="50"/>
        <v>0</v>
      </c>
      <c r="L251" s="24">
        <f t="shared" si="51"/>
        <v>0</v>
      </c>
      <c r="M251" s="24">
        <f t="shared" ca="1" si="45"/>
        <v>-3.5179184868731206E-4</v>
      </c>
      <c r="N251" s="24">
        <f t="shared" ca="1" si="52"/>
        <v>0</v>
      </c>
      <c r="O251" s="75">
        <f t="shared" ca="1" si="53"/>
        <v>0</v>
      </c>
      <c r="P251" s="24">
        <f t="shared" ca="1" si="54"/>
        <v>0</v>
      </c>
      <c r="Q251" s="24">
        <f t="shared" ca="1" si="55"/>
        <v>0</v>
      </c>
      <c r="R251" s="12">
        <f t="shared" ca="1" si="46"/>
        <v>3.5179184868731206E-4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72"/>
      <c r="B252" s="72"/>
      <c r="C252" s="72"/>
      <c r="D252" s="74">
        <f t="shared" si="43"/>
        <v>0</v>
      </c>
      <c r="E252" s="74">
        <f t="shared" si="43"/>
        <v>0</v>
      </c>
      <c r="F252" s="24">
        <f t="shared" si="44"/>
        <v>0</v>
      </c>
      <c r="G252" s="24">
        <f t="shared" si="44"/>
        <v>0</v>
      </c>
      <c r="H252" s="24">
        <f t="shared" si="47"/>
        <v>0</v>
      </c>
      <c r="I252" s="24">
        <f t="shared" si="48"/>
        <v>0</v>
      </c>
      <c r="J252" s="24">
        <f t="shared" si="49"/>
        <v>0</v>
      </c>
      <c r="K252" s="24">
        <f t="shared" si="50"/>
        <v>0</v>
      </c>
      <c r="L252" s="24">
        <f t="shared" si="51"/>
        <v>0</v>
      </c>
      <c r="M252" s="24">
        <f t="shared" ca="1" si="45"/>
        <v>-3.5179184868731206E-4</v>
      </c>
      <c r="N252" s="24">
        <f t="shared" ca="1" si="52"/>
        <v>0</v>
      </c>
      <c r="O252" s="75">
        <f t="shared" ca="1" si="53"/>
        <v>0</v>
      </c>
      <c r="P252" s="24">
        <f t="shared" ca="1" si="54"/>
        <v>0</v>
      </c>
      <c r="Q252" s="24">
        <f t="shared" ca="1" si="55"/>
        <v>0</v>
      </c>
      <c r="R252" s="12">
        <f t="shared" ca="1" si="46"/>
        <v>3.5179184868731206E-4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72"/>
      <c r="B253" s="72"/>
      <c r="C253" s="72"/>
      <c r="D253" s="74">
        <f t="shared" si="43"/>
        <v>0</v>
      </c>
      <c r="E253" s="74">
        <f t="shared" si="43"/>
        <v>0</v>
      </c>
      <c r="F253" s="24">
        <f t="shared" si="44"/>
        <v>0</v>
      </c>
      <c r="G253" s="24">
        <f t="shared" si="44"/>
        <v>0</v>
      </c>
      <c r="H253" s="24">
        <f t="shared" si="47"/>
        <v>0</v>
      </c>
      <c r="I253" s="24">
        <f t="shared" si="48"/>
        <v>0</v>
      </c>
      <c r="J253" s="24">
        <f t="shared" si="49"/>
        <v>0</v>
      </c>
      <c r="K253" s="24">
        <f t="shared" si="50"/>
        <v>0</v>
      </c>
      <c r="L253" s="24">
        <f t="shared" si="51"/>
        <v>0</v>
      </c>
      <c r="M253" s="24">
        <f t="shared" ca="1" si="45"/>
        <v>-3.5179184868731206E-4</v>
      </c>
      <c r="N253" s="24">
        <f t="shared" ca="1" si="52"/>
        <v>0</v>
      </c>
      <c r="O253" s="75">
        <f t="shared" ca="1" si="53"/>
        <v>0</v>
      </c>
      <c r="P253" s="24">
        <f t="shared" ca="1" si="54"/>
        <v>0</v>
      </c>
      <c r="Q253" s="24">
        <f t="shared" ca="1" si="55"/>
        <v>0</v>
      </c>
      <c r="R253" s="12">
        <f t="shared" ca="1" si="46"/>
        <v>3.5179184868731206E-4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72"/>
      <c r="B254" s="72"/>
      <c r="C254" s="72"/>
      <c r="D254" s="74">
        <f t="shared" si="43"/>
        <v>0</v>
      </c>
      <c r="E254" s="74">
        <f t="shared" si="43"/>
        <v>0</v>
      </c>
      <c r="F254" s="24">
        <f t="shared" si="44"/>
        <v>0</v>
      </c>
      <c r="G254" s="24">
        <f t="shared" si="44"/>
        <v>0</v>
      </c>
      <c r="H254" s="24">
        <f t="shared" si="47"/>
        <v>0</v>
      </c>
      <c r="I254" s="24">
        <f t="shared" si="48"/>
        <v>0</v>
      </c>
      <c r="J254" s="24">
        <f t="shared" si="49"/>
        <v>0</v>
      </c>
      <c r="K254" s="24">
        <f t="shared" si="50"/>
        <v>0</v>
      </c>
      <c r="L254" s="24">
        <f t="shared" si="51"/>
        <v>0</v>
      </c>
      <c r="M254" s="24">
        <f t="shared" ca="1" si="45"/>
        <v>-3.5179184868731206E-4</v>
      </c>
      <c r="N254" s="24">
        <f t="shared" ca="1" si="52"/>
        <v>0</v>
      </c>
      <c r="O254" s="75">
        <f t="shared" ca="1" si="53"/>
        <v>0</v>
      </c>
      <c r="P254" s="24">
        <f t="shared" ca="1" si="54"/>
        <v>0</v>
      </c>
      <c r="Q254" s="24">
        <f t="shared" ca="1" si="55"/>
        <v>0</v>
      </c>
      <c r="R254" s="12">
        <f t="shared" ca="1" si="46"/>
        <v>3.5179184868731206E-4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72"/>
      <c r="B255" s="72"/>
      <c r="C255" s="72"/>
      <c r="D255" s="74">
        <f t="shared" si="43"/>
        <v>0</v>
      </c>
      <c r="E255" s="74">
        <f t="shared" si="43"/>
        <v>0</v>
      </c>
      <c r="F255" s="24">
        <f t="shared" si="44"/>
        <v>0</v>
      </c>
      <c r="G255" s="24">
        <f t="shared" si="44"/>
        <v>0</v>
      </c>
      <c r="H255" s="24">
        <f t="shared" si="47"/>
        <v>0</v>
      </c>
      <c r="I255" s="24">
        <f t="shared" si="48"/>
        <v>0</v>
      </c>
      <c r="J255" s="24">
        <f t="shared" si="49"/>
        <v>0</v>
      </c>
      <c r="K255" s="24">
        <f t="shared" si="50"/>
        <v>0</v>
      </c>
      <c r="L255" s="24">
        <f t="shared" si="51"/>
        <v>0</v>
      </c>
      <c r="M255" s="24">
        <f t="shared" ca="1" si="45"/>
        <v>-3.5179184868731206E-4</v>
      </c>
      <c r="N255" s="24">
        <f t="shared" ca="1" si="52"/>
        <v>0</v>
      </c>
      <c r="O255" s="75">
        <f t="shared" ca="1" si="53"/>
        <v>0</v>
      </c>
      <c r="P255" s="24">
        <f t="shared" ca="1" si="54"/>
        <v>0</v>
      </c>
      <c r="Q255" s="24">
        <f t="shared" ca="1" si="55"/>
        <v>0</v>
      </c>
      <c r="R255" s="12">
        <f t="shared" ca="1" si="46"/>
        <v>3.5179184868731206E-4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72"/>
      <c r="B256" s="72"/>
      <c r="C256" s="72"/>
      <c r="D256" s="74">
        <f t="shared" si="43"/>
        <v>0</v>
      </c>
      <c r="E256" s="74">
        <f t="shared" si="43"/>
        <v>0</v>
      </c>
      <c r="F256" s="24">
        <f t="shared" si="44"/>
        <v>0</v>
      </c>
      <c r="G256" s="24">
        <f t="shared" si="44"/>
        <v>0</v>
      </c>
      <c r="H256" s="24">
        <f t="shared" si="47"/>
        <v>0</v>
      </c>
      <c r="I256" s="24">
        <f t="shared" si="48"/>
        <v>0</v>
      </c>
      <c r="J256" s="24">
        <f t="shared" si="49"/>
        <v>0</v>
      </c>
      <c r="K256" s="24">
        <f t="shared" si="50"/>
        <v>0</v>
      </c>
      <c r="L256" s="24">
        <f t="shared" si="51"/>
        <v>0</v>
      </c>
      <c r="M256" s="24">
        <f t="shared" ca="1" si="45"/>
        <v>-3.5179184868731206E-4</v>
      </c>
      <c r="N256" s="24">
        <f t="shared" ca="1" si="52"/>
        <v>0</v>
      </c>
      <c r="O256" s="75">
        <f t="shared" ca="1" si="53"/>
        <v>0</v>
      </c>
      <c r="P256" s="24">
        <f t="shared" ca="1" si="54"/>
        <v>0</v>
      </c>
      <c r="Q256" s="24">
        <f t="shared" ca="1" si="55"/>
        <v>0</v>
      </c>
      <c r="R256" s="12">
        <f t="shared" ca="1" si="46"/>
        <v>3.5179184868731206E-4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72"/>
      <c r="B257" s="72"/>
      <c r="C257" s="72"/>
      <c r="D257" s="74">
        <f t="shared" si="43"/>
        <v>0</v>
      </c>
      <c r="E257" s="74">
        <f t="shared" si="43"/>
        <v>0</v>
      </c>
      <c r="F257" s="24">
        <f t="shared" si="44"/>
        <v>0</v>
      </c>
      <c r="G257" s="24">
        <f t="shared" si="44"/>
        <v>0</v>
      </c>
      <c r="H257" s="24">
        <f t="shared" si="47"/>
        <v>0</v>
      </c>
      <c r="I257" s="24">
        <f t="shared" si="48"/>
        <v>0</v>
      </c>
      <c r="J257" s="24">
        <f t="shared" si="49"/>
        <v>0</v>
      </c>
      <c r="K257" s="24">
        <f t="shared" si="50"/>
        <v>0</v>
      </c>
      <c r="L257" s="24">
        <f t="shared" si="51"/>
        <v>0</v>
      </c>
      <c r="M257" s="24">
        <f t="shared" ca="1" si="45"/>
        <v>-3.5179184868731206E-4</v>
      </c>
      <c r="N257" s="24">
        <f t="shared" ca="1" si="52"/>
        <v>0</v>
      </c>
      <c r="O257" s="75">
        <f t="shared" ca="1" si="53"/>
        <v>0</v>
      </c>
      <c r="P257" s="24">
        <f t="shared" ca="1" si="54"/>
        <v>0</v>
      </c>
      <c r="Q257" s="24">
        <f t="shared" ca="1" si="55"/>
        <v>0</v>
      </c>
      <c r="R257" s="12">
        <f t="shared" ca="1" si="46"/>
        <v>3.5179184868731206E-4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72"/>
      <c r="B258" s="72"/>
      <c r="C258" s="72"/>
      <c r="D258" s="74">
        <f t="shared" si="43"/>
        <v>0</v>
      </c>
      <c r="E258" s="74">
        <f t="shared" si="43"/>
        <v>0</v>
      </c>
      <c r="F258" s="24">
        <f t="shared" si="44"/>
        <v>0</v>
      </c>
      <c r="G258" s="24">
        <f t="shared" si="44"/>
        <v>0</v>
      </c>
      <c r="H258" s="24">
        <f t="shared" si="47"/>
        <v>0</v>
      </c>
      <c r="I258" s="24">
        <f t="shared" si="48"/>
        <v>0</v>
      </c>
      <c r="J258" s="24">
        <f t="shared" si="49"/>
        <v>0</v>
      </c>
      <c r="K258" s="24">
        <f t="shared" si="50"/>
        <v>0</v>
      </c>
      <c r="L258" s="24">
        <f t="shared" si="51"/>
        <v>0</v>
      </c>
      <c r="M258" s="24">
        <f t="shared" ca="1" si="45"/>
        <v>-3.5179184868731206E-4</v>
      </c>
      <c r="N258" s="24">
        <f t="shared" ca="1" si="52"/>
        <v>0</v>
      </c>
      <c r="O258" s="75">
        <f t="shared" ca="1" si="53"/>
        <v>0</v>
      </c>
      <c r="P258" s="24">
        <f t="shared" ca="1" si="54"/>
        <v>0</v>
      </c>
      <c r="Q258" s="24">
        <f t="shared" ca="1" si="55"/>
        <v>0</v>
      </c>
      <c r="R258" s="12">
        <f t="shared" ca="1" si="46"/>
        <v>3.5179184868731206E-4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72"/>
      <c r="B259" s="72"/>
      <c r="C259" s="72"/>
      <c r="D259" s="74">
        <f t="shared" si="43"/>
        <v>0</v>
      </c>
      <c r="E259" s="74">
        <f t="shared" si="43"/>
        <v>0</v>
      </c>
      <c r="F259" s="24">
        <f t="shared" si="44"/>
        <v>0</v>
      </c>
      <c r="G259" s="24">
        <f t="shared" si="44"/>
        <v>0</v>
      </c>
      <c r="H259" s="24">
        <f t="shared" si="47"/>
        <v>0</v>
      </c>
      <c r="I259" s="24">
        <f t="shared" si="48"/>
        <v>0</v>
      </c>
      <c r="J259" s="24">
        <f t="shared" si="49"/>
        <v>0</v>
      </c>
      <c r="K259" s="24">
        <f t="shared" si="50"/>
        <v>0</v>
      </c>
      <c r="L259" s="24">
        <f t="shared" si="51"/>
        <v>0</v>
      </c>
      <c r="M259" s="24">
        <f t="shared" ca="1" si="45"/>
        <v>-3.5179184868731206E-4</v>
      </c>
      <c r="N259" s="24">
        <f t="shared" ca="1" si="52"/>
        <v>0</v>
      </c>
      <c r="O259" s="75">
        <f t="shared" ca="1" si="53"/>
        <v>0</v>
      </c>
      <c r="P259" s="24">
        <f t="shared" ca="1" si="54"/>
        <v>0</v>
      </c>
      <c r="Q259" s="24">
        <f t="shared" ca="1" si="55"/>
        <v>0</v>
      </c>
      <c r="R259" s="12">
        <f t="shared" ca="1" si="46"/>
        <v>3.5179184868731206E-4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72"/>
      <c r="B260" s="72"/>
      <c r="C260" s="72"/>
      <c r="D260" s="74">
        <f t="shared" si="43"/>
        <v>0</v>
      </c>
      <c r="E260" s="74">
        <f t="shared" si="43"/>
        <v>0</v>
      </c>
      <c r="F260" s="24">
        <f t="shared" si="44"/>
        <v>0</v>
      </c>
      <c r="G260" s="24">
        <f t="shared" si="44"/>
        <v>0</v>
      </c>
      <c r="H260" s="24">
        <f t="shared" si="47"/>
        <v>0</v>
      </c>
      <c r="I260" s="24">
        <f t="shared" si="48"/>
        <v>0</v>
      </c>
      <c r="J260" s="24">
        <f t="shared" si="49"/>
        <v>0</v>
      </c>
      <c r="K260" s="24">
        <f t="shared" si="50"/>
        <v>0</v>
      </c>
      <c r="L260" s="24">
        <f t="shared" si="51"/>
        <v>0</v>
      </c>
      <c r="M260" s="24">
        <f t="shared" ca="1" si="45"/>
        <v>-3.5179184868731206E-4</v>
      </c>
      <c r="N260" s="24">
        <f t="shared" ca="1" si="52"/>
        <v>0</v>
      </c>
      <c r="O260" s="75">
        <f t="shared" ca="1" si="53"/>
        <v>0</v>
      </c>
      <c r="P260" s="24">
        <f t="shared" ca="1" si="54"/>
        <v>0</v>
      </c>
      <c r="Q260" s="24">
        <f t="shared" ca="1" si="55"/>
        <v>0</v>
      </c>
      <c r="R260" s="12">
        <f t="shared" ca="1" si="46"/>
        <v>3.5179184868731206E-4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72"/>
      <c r="B261" s="72"/>
      <c r="C261" s="72"/>
      <c r="D261" s="74">
        <f t="shared" si="43"/>
        <v>0</v>
      </c>
      <c r="E261" s="74">
        <f t="shared" si="43"/>
        <v>0</v>
      </c>
      <c r="F261" s="24">
        <f t="shared" si="44"/>
        <v>0</v>
      </c>
      <c r="G261" s="24">
        <f t="shared" si="44"/>
        <v>0</v>
      </c>
      <c r="H261" s="24">
        <f t="shared" si="47"/>
        <v>0</v>
      </c>
      <c r="I261" s="24">
        <f t="shared" si="48"/>
        <v>0</v>
      </c>
      <c r="J261" s="24">
        <f t="shared" si="49"/>
        <v>0</v>
      </c>
      <c r="K261" s="24">
        <f t="shared" si="50"/>
        <v>0</v>
      </c>
      <c r="L261" s="24">
        <f t="shared" si="51"/>
        <v>0</v>
      </c>
      <c r="M261" s="24">
        <f t="shared" ca="1" si="45"/>
        <v>-3.5179184868731206E-4</v>
      </c>
      <c r="N261" s="24">
        <f t="shared" ca="1" si="52"/>
        <v>0</v>
      </c>
      <c r="O261" s="75">
        <f t="shared" ca="1" si="53"/>
        <v>0</v>
      </c>
      <c r="P261" s="24">
        <f t="shared" ca="1" si="54"/>
        <v>0</v>
      </c>
      <c r="Q261" s="24">
        <f t="shared" ca="1" si="55"/>
        <v>0</v>
      </c>
      <c r="R261" s="12">
        <f t="shared" ca="1" si="46"/>
        <v>3.5179184868731206E-4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72"/>
      <c r="B262" s="72"/>
      <c r="C262" s="72"/>
      <c r="D262" s="74">
        <f t="shared" si="43"/>
        <v>0</v>
      </c>
      <c r="E262" s="74">
        <f t="shared" si="43"/>
        <v>0</v>
      </c>
      <c r="F262" s="24">
        <f t="shared" si="44"/>
        <v>0</v>
      </c>
      <c r="G262" s="24">
        <f t="shared" si="44"/>
        <v>0</v>
      </c>
      <c r="H262" s="24">
        <f t="shared" si="47"/>
        <v>0</v>
      </c>
      <c r="I262" s="24">
        <f t="shared" si="48"/>
        <v>0</v>
      </c>
      <c r="J262" s="24">
        <f t="shared" si="49"/>
        <v>0</v>
      </c>
      <c r="K262" s="24">
        <f t="shared" si="50"/>
        <v>0</v>
      </c>
      <c r="L262" s="24">
        <f t="shared" si="51"/>
        <v>0</v>
      </c>
      <c r="M262" s="24">
        <f t="shared" ca="1" si="45"/>
        <v>-3.5179184868731206E-4</v>
      </c>
      <c r="N262" s="24">
        <f t="shared" ca="1" si="52"/>
        <v>0</v>
      </c>
      <c r="O262" s="75">
        <f t="shared" ca="1" si="53"/>
        <v>0</v>
      </c>
      <c r="P262" s="24">
        <f t="shared" ca="1" si="54"/>
        <v>0</v>
      </c>
      <c r="Q262" s="24">
        <f t="shared" ca="1" si="55"/>
        <v>0</v>
      </c>
      <c r="R262" s="12">
        <f t="shared" ca="1" si="46"/>
        <v>3.5179184868731206E-4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72"/>
      <c r="B263" s="72"/>
      <c r="C263" s="72"/>
      <c r="D263" s="74">
        <f t="shared" si="43"/>
        <v>0</v>
      </c>
      <c r="E263" s="74">
        <f t="shared" si="43"/>
        <v>0</v>
      </c>
      <c r="F263" s="24">
        <f t="shared" si="44"/>
        <v>0</v>
      </c>
      <c r="G263" s="24">
        <f t="shared" si="44"/>
        <v>0</v>
      </c>
      <c r="H263" s="24">
        <f t="shared" si="47"/>
        <v>0</v>
      </c>
      <c r="I263" s="24">
        <f t="shared" si="48"/>
        <v>0</v>
      </c>
      <c r="J263" s="24">
        <f t="shared" si="49"/>
        <v>0</v>
      </c>
      <c r="K263" s="24">
        <f t="shared" si="50"/>
        <v>0</v>
      </c>
      <c r="L263" s="24">
        <f t="shared" si="51"/>
        <v>0</v>
      </c>
      <c r="M263" s="24">
        <f t="shared" ca="1" si="45"/>
        <v>-3.5179184868731206E-4</v>
      </c>
      <c r="N263" s="24">
        <f t="shared" ca="1" si="52"/>
        <v>0</v>
      </c>
      <c r="O263" s="75">
        <f t="shared" ca="1" si="53"/>
        <v>0</v>
      </c>
      <c r="P263" s="24">
        <f t="shared" ca="1" si="54"/>
        <v>0</v>
      </c>
      <c r="Q263" s="24">
        <f t="shared" ca="1" si="55"/>
        <v>0</v>
      </c>
      <c r="R263" s="12">
        <f t="shared" ca="1" si="46"/>
        <v>3.5179184868731206E-4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72"/>
      <c r="B264" s="72"/>
      <c r="C264" s="72"/>
      <c r="D264" s="74">
        <f t="shared" si="43"/>
        <v>0</v>
      </c>
      <c r="E264" s="74">
        <f t="shared" si="43"/>
        <v>0</v>
      </c>
      <c r="F264" s="24">
        <f t="shared" si="44"/>
        <v>0</v>
      </c>
      <c r="G264" s="24">
        <f t="shared" si="44"/>
        <v>0</v>
      </c>
      <c r="H264" s="24">
        <f t="shared" si="47"/>
        <v>0</v>
      </c>
      <c r="I264" s="24">
        <f t="shared" si="48"/>
        <v>0</v>
      </c>
      <c r="J264" s="24">
        <f t="shared" si="49"/>
        <v>0</v>
      </c>
      <c r="K264" s="24">
        <f t="shared" si="50"/>
        <v>0</v>
      </c>
      <c r="L264" s="24">
        <f t="shared" si="51"/>
        <v>0</v>
      </c>
      <c r="M264" s="24">
        <f t="shared" ca="1" si="45"/>
        <v>-3.5179184868731206E-4</v>
      </c>
      <c r="N264" s="24">
        <f t="shared" ca="1" si="52"/>
        <v>0</v>
      </c>
      <c r="O264" s="75">
        <f t="shared" ca="1" si="53"/>
        <v>0</v>
      </c>
      <c r="P264" s="24">
        <f t="shared" ca="1" si="54"/>
        <v>0</v>
      </c>
      <c r="Q264" s="24">
        <f t="shared" ca="1" si="55"/>
        <v>0</v>
      </c>
      <c r="R264" s="12">
        <f t="shared" ca="1" si="46"/>
        <v>3.5179184868731206E-4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72"/>
      <c r="B265" s="72"/>
      <c r="C265" s="72"/>
      <c r="D265" s="74">
        <f t="shared" si="43"/>
        <v>0</v>
      </c>
      <c r="E265" s="74">
        <f t="shared" si="43"/>
        <v>0</v>
      </c>
      <c r="F265" s="24">
        <f t="shared" si="44"/>
        <v>0</v>
      </c>
      <c r="G265" s="24">
        <f t="shared" si="44"/>
        <v>0</v>
      </c>
      <c r="H265" s="24">
        <f t="shared" si="47"/>
        <v>0</v>
      </c>
      <c r="I265" s="24">
        <f t="shared" si="48"/>
        <v>0</v>
      </c>
      <c r="J265" s="24">
        <f t="shared" si="49"/>
        <v>0</v>
      </c>
      <c r="K265" s="24">
        <f t="shared" si="50"/>
        <v>0</v>
      </c>
      <c r="L265" s="24">
        <f t="shared" si="51"/>
        <v>0</v>
      </c>
      <c r="M265" s="24">
        <f t="shared" ca="1" si="45"/>
        <v>-3.5179184868731206E-4</v>
      </c>
      <c r="N265" s="24">
        <f t="shared" ca="1" si="52"/>
        <v>0</v>
      </c>
      <c r="O265" s="75">
        <f t="shared" ca="1" si="53"/>
        <v>0</v>
      </c>
      <c r="P265" s="24">
        <f t="shared" ca="1" si="54"/>
        <v>0</v>
      </c>
      <c r="Q265" s="24">
        <f t="shared" ca="1" si="55"/>
        <v>0</v>
      </c>
      <c r="R265" s="12">
        <f t="shared" ca="1" si="46"/>
        <v>3.5179184868731206E-4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72"/>
      <c r="B266" s="72"/>
      <c r="C266" s="72"/>
      <c r="D266" s="74">
        <f t="shared" si="43"/>
        <v>0</v>
      </c>
      <c r="E266" s="74">
        <f t="shared" si="43"/>
        <v>0</v>
      </c>
      <c r="F266" s="24">
        <f t="shared" si="44"/>
        <v>0</v>
      </c>
      <c r="G266" s="24">
        <f t="shared" si="44"/>
        <v>0</v>
      </c>
      <c r="H266" s="24">
        <f t="shared" si="47"/>
        <v>0</v>
      </c>
      <c r="I266" s="24">
        <f t="shared" si="48"/>
        <v>0</v>
      </c>
      <c r="J266" s="24">
        <f t="shared" si="49"/>
        <v>0</v>
      </c>
      <c r="K266" s="24">
        <f t="shared" si="50"/>
        <v>0</v>
      </c>
      <c r="L266" s="24">
        <f t="shared" si="51"/>
        <v>0</v>
      </c>
      <c r="M266" s="24">
        <f t="shared" ca="1" si="45"/>
        <v>-3.5179184868731206E-4</v>
      </c>
      <c r="N266" s="24">
        <f t="shared" ca="1" si="52"/>
        <v>0</v>
      </c>
      <c r="O266" s="75">
        <f t="shared" ca="1" si="53"/>
        <v>0</v>
      </c>
      <c r="P266" s="24">
        <f t="shared" ca="1" si="54"/>
        <v>0</v>
      </c>
      <c r="Q266" s="24">
        <f t="shared" ca="1" si="55"/>
        <v>0</v>
      </c>
      <c r="R266" s="12">
        <f t="shared" ca="1" si="46"/>
        <v>3.5179184868731206E-4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72"/>
      <c r="B267" s="72"/>
      <c r="C267" s="72"/>
      <c r="D267" s="74">
        <f t="shared" si="43"/>
        <v>0</v>
      </c>
      <c r="E267" s="74">
        <f t="shared" si="43"/>
        <v>0</v>
      </c>
      <c r="F267" s="24">
        <f t="shared" si="44"/>
        <v>0</v>
      </c>
      <c r="G267" s="24">
        <f t="shared" si="44"/>
        <v>0</v>
      </c>
      <c r="H267" s="24">
        <f t="shared" si="47"/>
        <v>0</v>
      </c>
      <c r="I267" s="24">
        <f t="shared" si="48"/>
        <v>0</v>
      </c>
      <c r="J267" s="24">
        <f t="shared" si="49"/>
        <v>0</v>
      </c>
      <c r="K267" s="24">
        <f t="shared" si="50"/>
        <v>0</v>
      </c>
      <c r="L267" s="24">
        <f t="shared" si="51"/>
        <v>0</v>
      </c>
      <c r="M267" s="24">
        <f t="shared" ca="1" si="45"/>
        <v>-3.5179184868731206E-4</v>
      </c>
      <c r="N267" s="24">
        <f t="shared" ca="1" si="52"/>
        <v>0</v>
      </c>
      <c r="O267" s="75">
        <f t="shared" ca="1" si="53"/>
        <v>0</v>
      </c>
      <c r="P267" s="24">
        <f t="shared" ca="1" si="54"/>
        <v>0</v>
      </c>
      <c r="Q267" s="24">
        <f t="shared" ca="1" si="55"/>
        <v>0</v>
      </c>
      <c r="R267" s="12">
        <f t="shared" ca="1" si="46"/>
        <v>3.5179184868731206E-4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72"/>
      <c r="B268" s="72"/>
      <c r="C268" s="72"/>
      <c r="D268" s="74">
        <f t="shared" si="43"/>
        <v>0</v>
      </c>
      <c r="E268" s="74">
        <f t="shared" si="43"/>
        <v>0</v>
      </c>
      <c r="F268" s="24">
        <f t="shared" si="44"/>
        <v>0</v>
      </c>
      <c r="G268" s="24">
        <f t="shared" si="44"/>
        <v>0</v>
      </c>
      <c r="H268" s="24">
        <f t="shared" si="47"/>
        <v>0</v>
      </c>
      <c r="I268" s="24">
        <f t="shared" si="48"/>
        <v>0</v>
      </c>
      <c r="J268" s="24">
        <f t="shared" si="49"/>
        <v>0</v>
      </c>
      <c r="K268" s="24">
        <f t="shared" si="50"/>
        <v>0</v>
      </c>
      <c r="L268" s="24">
        <f t="shared" si="51"/>
        <v>0</v>
      </c>
      <c r="M268" s="24">
        <f t="shared" ca="1" si="45"/>
        <v>-3.5179184868731206E-4</v>
      </c>
      <c r="N268" s="24">
        <f t="shared" ca="1" si="52"/>
        <v>0</v>
      </c>
      <c r="O268" s="75">
        <f t="shared" ca="1" si="53"/>
        <v>0</v>
      </c>
      <c r="P268" s="24">
        <f t="shared" ca="1" si="54"/>
        <v>0</v>
      </c>
      <c r="Q268" s="24">
        <f t="shared" ca="1" si="55"/>
        <v>0</v>
      </c>
      <c r="R268" s="12">
        <f t="shared" ca="1" si="46"/>
        <v>3.5179184868731206E-4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72"/>
      <c r="B269" s="72"/>
      <c r="C269" s="72"/>
      <c r="D269" s="74">
        <f t="shared" si="43"/>
        <v>0</v>
      </c>
      <c r="E269" s="74">
        <f t="shared" si="43"/>
        <v>0</v>
      </c>
      <c r="F269" s="24">
        <f t="shared" si="44"/>
        <v>0</v>
      </c>
      <c r="G269" s="24">
        <f t="shared" si="44"/>
        <v>0</v>
      </c>
      <c r="H269" s="24">
        <f t="shared" si="47"/>
        <v>0</v>
      </c>
      <c r="I269" s="24">
        <f t="shared" si="48"/>
        <v>0</v>
      </c>
      <c r="J269" s="24">
        <f t="shared" si="49"/>
        <v>0</v>
      </c>
      <c r="K269" s="24">
        <f t="shared" si="50"/>
        <v>0</v>
      </c>
      <c r="L269" s="24">
        <f t="shared" si="51"/>
        <v>0</v>
      </c>
      <c r="M269" s="24">
        <f t="shared" ca="1" si="45"/>
        <v>-3.5179184868731206E-4</v>
      </c>
      <c r="N269" s="24">
        <f t="shared" ca="1" si="52"/>
        <v>0</v>
      </c>
      <c r="O269" s="75">
        <f t="shared" ca="1" si="53"/>
        <v>0</v>
      </c>
      <c r="P269" s="24">
        <f t="shared" ca="1" si="54"/>
        <v>0</v>
      </c>
      <c r="Q269" s="24">
        <f t="shared" ca="1" si="55"/>
        <v>0</v>
      </c>
      <c r="R269" s="12">
        <f t="shared" ca="1" si="46"/>
        <v>3.5179184868731206E-4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72"/>
      <c r="B270" s="72"/>
      <c r="C270" s="72"/>
      <c r="D270" s="74">
        <f t="shared" si="43"/>
        <v>0</v>
      </c>
      <c r="E270" s="74">
        <f t="shared" si="43"/>
        <v>0</v>
      </c>
      <c r="F270" s="24">
        <f t="shared" si="44"/>
        <v>0</v>
      </c>
      <c r="G270" s="24">
        <f t="shared" si="44"/>
        <v>0</v>
      </c>
      <c r="H270" s="24">
        <f t="shared" si="47"/>
        <v>0</v>
      </c>
      <c r="I270" s="24">
        <f t="shared" si="48"/>
        <v>0</v>
      </c>
      <c r="J270" s="24">
        <f t="shared" si="49"/>
        <v>0</v>
      </c>
      <c r="K270" s="24">
        <f t="shared" si="50"/>
        <v>0</v>
      </c>
      <c r="L270" s="24">
        <f t="shared" si="51"/>
        <v>0</v>
      </c>
      <c r="M270" s="24">
        <f t="shared" ca="1" si="45"/>
        <v>-3.5179184868731206E-4</v>
      </c>
      <c r="N270" s="24">
        <f t="shared" ca="1" si="52"/>
        <v>0</v>
      </c>
      <c r="O270" s="75">
        <f t="shared" ca="1" si="53"/>
        <v>0</v>
      </c>
      <c r="P270" s="24">
        <f t="shared" ca="1" si="54"/>
        <v>0</v>
      </c>
      <c r="Q270" s="24">
        <f t="shared" ca="1" si="55"/>
        <v>0</v>
      </c>
      <c r="R270" s="12">
        <f t="shared" ca="1" si="46"/>
        <v>3.5179184868731206E-4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72"/>
      <c r="B271" s="72"/>
      <c r="C271" s="72"/>
      <c r="D271" s="74">
        <f t="shared" si="43"/>
        <v>0</v>
      </c>
      <c r="E271" s="74">
        <f t="shared" si="43"/>
        <v>0</v>
      </c>
      <c r="F271" s="24">
        <f t="shared" si="44"/>
        <v>0</v>
      </c>
      <c r="G271" s="24">
        <f t="shared" si="44"/>
        <v>0</v>
      </c>
      <c r="H271" s="24">
        <f t="shared" si="47"/>
        <v>0</v>
      </c>
      <c r="I271" s="24">
        <f t="shared" si="48"/>
        <v>0</v>
      </c>
      <c r="J271" s="24">
        <f t="shared" si="49"/>
        <v>0</v>
      </c>
      <c r="K271" s="24">
        <f t="shared" si="50"/>
        <v>0</v>
      </c>
      <c r="L271" s="24">
        <f t="shared" si="51"/>
        <v>0</v>
      </c>
      <c r="M271" s="24">
        <f t="shared" ca="1" si="45"/>
        <v>-3.5179184868731206E-4</v>
      </c>
      <c r="N271" s="24">
        <f t="shared" ca="1" si="52"/>
        <v>0</v>
      </c>
      <c r="O271" s="75">
        <f t="shared" ca="1" si="53"/>
        <v>0</v>
      </c>
      <c r="P271" s="24">
        <f t="shared" ca="1" si="54"/>
        <v>0</v>
      </c>
      <c r="Q271" s="24">
        <f t="shared" ca="1" si="55"/>
        <v>0</v>
      </c>
      <c r="R271" s="12">
        <f t="shared" ca="1" si="46"/>
        <v>3.5179184868731206E-4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72"/>
      <c r="B272" s="72"/>
      <c r="C272" s="72"/>
      <c r="D272" s="74">
        <f t="shared" si="43"/>
        <v>0</v>
      </c>
      <c r="E272" s="74">
        <f t="shared" si="43"/>
        <v>0</v>
      </c>
      <c r="F272" s="24">
        <f t="shared" si="44"/>
        <v>0</v>
      </c>
      <c r="G272" s="24">
        <f t="shared" si="44"/>
        <v>0</v>
      </c>
      <c r="H272" s="24">
        <f t="shared" si="47"/>
        <v>0</v>
      </c>
      <c r="I272" s="24">
        <f t="shared" si="48"/>
        <v>0</v>
      </c>
      <c r="J272" s="24">
        <f t="shared" si="49"/>
        <v>0</v>
      </c>
      <c r="K272" s="24">
        <f t="shared" si="50"/>
        <v>0</v>
      </c>
      <c r="L272" s="24">
        <f t="shared" si="51"/>
        <v>0</v>
      </c>
      <c r="M272" s="24">
        <f t="shared" ca="1" si="45"/>
        <v>-3.5179184868731206E-4</v>
      </c>
      <c r="N272" s="24">
        <f t="shared" ca="1" si="52"/>
        <v>0</v>
      </c>
      <c r="O272" s="75">
        <f t="shared" ca="1" si="53"/>
        <v>0</v>
      </c>
      <c r="P272" s="24">
        <f t="shared" ca="1" si="54"/>
        <v>0</v>
      </c>
      <c r="Q272" s="24">
        <f t="shared" ca="1" si="55"/>
        <v>0</v>
      </c>
      <c r="R272" s="12">
        <f t="shared" ca="1" si="46"/>
        <v>3.5179184868731206E-4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72"/>
      <c r="B273" s="72"/>
      <c r="C273" s="72"/>
      <c r="D273" s="74">
        <f t="shared" ref="D273:E336" si="56">A273/A$18</f>
        <v>0</v>
      </c>
      <c r="E273" s="74">
        <f t="shared" si="56"/>
        <v>0</v>
      </c>
      <c r="F273" s="24">
        <f t="shared" ref="F273:G336" si="57">$C273*D273</f>
        <v>0</v>
      </c>
      <c r="G273" s="24">
        <f t="shared" si="57"/>
        <v>0</v>
      </c>
      <c r="H273" s="24">
        <f t="shared" si="47"/>
        <v>0</v>
      </c>
      <c r="I273" s="24">
        <f t="shared" si="48"/>
        <v>0</v>
      </c>
      <c r="J273" s="24">
        <f t="shared" si="49"/>
        <v>0</v>
      </c>
      <c r="K273" s="24">
        <f t="shared" si="50"/>
        <v>0</v>
      </c>
      <c r="L273" s="24">
        <f t="shared" si="51"/>
        <v>0</v>
      </c>
      <c r="M273" s="24">
        <f t="shared" ca="1" si="45"/>
        <v>-3.5179184868731206E-4</v>
      </c>
      <c r="N273" s="24">
        <f t="shared" ca="1" si="52"/>
        <v>0</v>
      </c>
      <c r="O273" s="75">
        <f t="shared" ca="1" si="53"/>
        <v>0</v>
      </c>
      <c r="P273" s="24">
        <f t="shared" ca="1" si="54"/>
        <v>0</v>
      </c>
      <c r="Q273" s="24">
        <f t="shared" ca="1" si="55"/>
        <v>0</v>
      </c>
      <c r="R273" s="12">
        <f t="shared" ca="1" si="46"/>
        <v>3.5179184868731206E-4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72"/>
      <c r="B274" s="72"/>
      <c r="C274" s="72"/>
      <c r="D274" s="74">
        <f t="shared" si="56"/>
        <v>0</v>
      </c>
      <c r="E274" s="74">
        <f t="shared" si="56"/>
        <v>0</v>
      </c>
      <c r="F274" s="24">
        <f t="shared" si="57"/>
        <v>0</v>
      </c>
      <c r="G274" s="24">
        <f t="shared" si="57"/>
        <v>0</v>
      </c>
      <c r="H274" s="24">
        <f t="shared" si="47"/>
        <v>0</v>
      </c>
      <c r="I274" s="24">
        <f t="shared" si="48"/>
        <v>0</v>
      </c>
      <c r="J274" s="24">
        <f t="shared" si="49"/>
        <v>0</v>
      </c>
      <c r="K274" s="24">
        <f t="shared" si="50"/>
        <v>0</v>
      </c>
      <c r="L274" s="24">
        <f t="shared" si="51"/>
        <v>0</v>
      </c>
      <c r="M274" s="24">
        <f t="shared" ca="1" si="45"/>
        <v>-3.5179184868731206E-4</v>
      </c>
      <c r="N274" s="24">
        <f t="shared" ca="1" si="52"/>
        <v>0</v>
      </c>
      <c r="O274" s="75">
        <f t="shared" ca="1" si="53"/>
        <v>0</v>
      </c>
      <c r="P274" s="24">
        <f t="shared" ca="1" si="54"/>
        <v>0</v>
      </c>
      <c r="Q274" s="24">
        <f t="shared" ca="1" si="55"/>
        <v>0</v>
      </c>
      <c r="R274" s="12">
        <f t="shared" ca="1" si="46"/>
        <v>3.5179184868731206E-4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72"/>
      <c r="B275" s="72"/>
      <c r="C275" s="72"/>
      <c r="D275" s="74">
        <f t="shared" si="56"/>
        <v>0</v>
      </c>
      <c r="E275" s="74">
        <f t="shared" si="56"/>
        <v>0</v>
      </c>
      <c r="F275" s="24">
        <f t="shared" si="57"/>
        <v>0</v>
      </c>
      <c r="G275" s="24">
        <f t="shared" si="57"/>
        <v>0</v>
      </c>
      <c r="H275" s="24">
        <f t="shared" si="47"/>
        <v>0</v>
      </c>
      <c r="I275" s="24">
        <f t="shared" si="48"/>
        <v>0</v>
      </c>
      <c r="J275" s="24">
        <f t="shared" si="49"/>
        <v>0</v>
      </c>
      <c r="K275" s="24">
        <f t="shared" si="50"/>
        <v>0</v>
      </c>
      <c r="L275" s="24">
        <f t="shared" si="51"/>
        <v>0</v>
      </c>
      <c r="M275" s="24">
        <f t="shared" ca="1" si="45"/>
        <v>-3.5179184868731206E-4</v>
      </c>
      <c r="N275" s="24">
        <f t="shared" ca="1" si="52"/>
        <v>0</v>
      </c>
      <c r="O275" s="75">
        <f t="shared" ca="1" si="53"/>
        <v>0</v>
      </c>
      <c r="P275" s="24">
        <f t="shared" ca="1" si="54"/>
        <v>0</v>
      </c>
      <c r="Q275" s="24">
        <f t="shared" ca="1" si="55"/>
        <v>0</v>
      </c>
      <c r="R275" s="12">
        <f t="shared" ca="1" si="46"/>
        <v>3.5179184868731206E-4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72"/>
      <c r="B276" s="72"/>
      <c r="C276" s="72"/>
      <c r="D276" s="74">
        <f t="shared" si="56"/>
        <v>0</v>
      </c>
      <c r="E276" s="74">
        <f t="shared" si="56"/>
        <v>0</v>
      </c>
      <c r="F276" s="24">
        <f t="shared" si="57"/>
        <v>0</v>
      </c>
      <c r="G276" s="24">
        <f t="shared" si="57"/>
        <v>0</v>
      </c>
      <c r="H276" s="24">
        <f t="shared" si="47"/>
        <v>0</v>
      </c>
      <c r="I276" s="24">
        <f t="shared" si="48"/>
        <v>0</v>
      </c>
      <c r="J276" s="24">
        <f t="shared" si="49"/>
        <v>0</v>
      </c>
      <c r="K276" s="24">
        <f t="shared" si="50"/>
        <v>0</v>
      </c>
      <c r="L276" s="24">
        <f t="shared" si="51"/>
        <v>0</v>
      </c>
      <c r="M276" s="24">
        <f t="shared" ca="1" si="45"/>
        <v>-3.5179184868731206E-4</v>
      </c>
      <c r="N276" s="24">
        <f t="shared" ca="1" si="52"/>
        <v>0</v>
      </c>
      <c r="O276" s="75">
        <f t="shared" ca="1" si="53"/>
        <v>0</v>
      </c>
      <c r="P276" s="24">
        <f t="shared" ca="1" si="54"/>
        <v>0</v>
      </c>
      <c r="Q276" s="24">
        <f t="shared" ca="1" si="55"/>
        <v>0</v>
      </c>
      <c r="R276" s="12">
        <f t="shared" ca="1" si="46"/>
        <v>3.5179184868731206E-4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72"/>
      <c r="B277" s="72"/>
      <c r="C277" s="72"/>
      <c r="D277" s="74">
        <f t="shared" si="56"/>
        <v>0</v>
      </c>
      <c r="E277" s="74">
        <f t="shared" si="56"/>
        <v>0</v>
      </c>
      <c r="F277" s="24">
        <f t="shared" si="57"/>
        <v>0</v>
      </c>
      <c r="G277" s="24">
        <f t="shared" si="57"/>
        <v>0</v>
      </c>
      <c r="H277" s="24">
        <f t="shared" si="47"/>
        <v>0</v>
      </c>
      <c r="I277" s="24">
        <f t="shared" si="48"/>
        <v>0</v>
      </c>
      <c r="J277" s="24">
        <f t="shared" si="49"/>
        <v>0</v>
      </c>
      <c r="K277" s="24">
        <f t="shared" si="50"/>
        <v>0</v>
      </c>
      <c r="L277" s="24">
        <f t="shared" si="51"/>
        <v>0</v>
      </c>
      <c r="M277" s="24">
        <f t="shared" ref="M277:M337" ca="1" si="58">+E$4+E$5*D277+E$6*D277^2</f>
        <v>-3.5179184868731206E-4</v>
      </c>
      <c r="N277" s="24">
        <f t="shared" ca="1" si="52"/>
        <v>0</v>
      </c>
      <c r="O277" s="75">
        <f t="shared" ca="1" si="53"/>
        <v>0</v>
      </c>
      <c r="P277" s="24">
        <f t="shared" ca="1" si="54"/>
        <v>0</v>
      </c>
      <c r="Q277" s="24">
        <f t="shared" ca="1" si="55"/>
        <v>0</v>
      </c>
      <c r="R277" s="12">
        <f t="shared" ref="R277:R337" ca="1" si="59">+E277-M277</f>
        <v>3.5179184868731206E-4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72"/>
      <c r="B278" s="72"/>
      <c r="C278" s="72"/>
      <c r="D278" s="74">
        <f t="shared" si="56"/>
        <v>0</v>
      </c>
      <c r="E278" s="74">
        <f t="shared" si="56"/>
        <v>0</v>
      </c>
      <c r="F278" s="24">
        <f t="shared" si="57"/>
        <v>0</v>
      </c>
      <c r="G278" s="24">
        <f t="shared" si="57"/>
        <v>0</v>
      </c>
      <c r="H278" s="24">
        <f t="shared" ref="H278:H336" si="60">C278*D278*D278</f>
        <v>0</v>
      </c>
      <c r="I278" s="24">
        <f t="shared" ref="I278:I336" si="61">C278*D278*D278*D278</f>
        <v>0</v>
      </c>
      <c r="J278" s="24">
        <f t="shared" ref="J278:J336" si="62">C278*D278*D278*D278*D278</f>
        <v>0</v>
      </c>
      <c r="K278" s="24">
        <f t="shared" ref="K278:K336" si="63">C278*E278*D278</f>
        <v>0</v>
      </c>
      <c r="L278" s="24">
        <f t="shared" ref="L278:L336" si="64">C278*E278*D278*D278</f>
        <v>0</v>
      </c>
      <c r="M278" s="24">
        <f t="shared" ca="1" si="58"/>
        <v>-3.5179184868731206E-4</v>
      </c>
      <c r="N278" s="24">
        <f t="shared" ref="N278:N336" ca="1" si="65">C278*(M278-E278)^2</f>
        <v>0</v>
      </c>
      <c r="O278" s="75">
        <f t="shared" ref="O278:O336" ca="1" si="66">(C278*O$1-O$2*F278+O$3*H278)^2</f>
        <v>0</v>
      </c>
      <c r="P278" s="24">
        <f t="shared" ref="P278:P336" ca="1" si="67">(-C278*O$2+O$4*F278-O$5*H278)^2</f>
        <v>0</v>
      </c>
      <c r="Q278" s="24">
        <f t="shared" ref="Q278:Q336" ca="1" si="68">+(C278*O$3-F278*O$5+H278*O$6)^2</f>
        <v>0</v>
      </c>
      <c r="R278" s="12">
        <f t="shared" ca="1" si="59"/>
        <v>3.5179184868731206E-4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72"/>
      <c r="B279" s="72"/>
      <c r="C279" s="72"/>
      <c r="D279" s="74">
        <f t="shared" si="56"/>
        <v>0</v>
      </c>
      <c r="E279" s="74">
        <f t="shared" si="56"/>
        <v>0</v>
      </c>
      <c r="F279" s="24">
        <f t="shared" si="57"/>
        <v>0</v>
      </c>
      <c r="G279" s="24">
        <f t="shared" si="57"/>
        <v>0</v>
      </c>
      <c r="H279" s="24">
        <f t="shared" si="60"/>
        <v>0</v>
      </c>
      <c r="I279" s="24">
        <f t="shared" si="61"/>
        <v>0</v>
      </c>
      <c r="J279" s="24">
        <f t="shared" si="62"/>
        <v>0</v>
      </c>
      <c r="K279" s="24">
        <f t="shared" si="63"/>
        <v>0</v>
      </c>
      <c r="L279" s="24">
        <f t="shared" si="64"/>
        <v>0</v>
      </c>
      <c r="M279" s="24">
        <f t="shared" ca="1" si="58"/>
        <v>-3.5179184868731206E-4</v>
      </c>
      <c r="N279" s="24">
        <f t="shared" ca="1" si="65"/>
        <v>0</v>
      </c>
      <c r="O279" s="75">
        <f t="shared" ca="1" si="66"/>
        <v>0</v>
      </c>
      <c r="P279" s="24">
        <f t="shared" ca="1" si="67"/>
        <v>0</v>
      </c>
      <c r="Q279" s="24">
        <f t="shared" ca="1" si="68"/>
        <v>0</v>
      </c>
      <c r="R279" s="12">
        <f t="shared" ca="1" si="59"/>
        <v>3.5179184868731206E-4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72"/>
      <c r="B280" s="72"/>
      <c r="C280" s="72"/>
      <c r="D280" s="74">
        <f t="shared" si="56"/>
        <v>0</v>
      </c>
      <c r="E280" s="74">
        <f t="shared" si="56"/>
        <v>0</v>
      </c>
      <c r="F280" s="24">
        <f t="shared" si="57"/>
        <v>0</v>
      </c>
      <c r="G280" s="24">
        <f t="shared" si="57"/>
        <v>0</v>
      </c>
      <c r="H280" s="24">
        <f t="shared" si="60"/>
        <v>0</v>
      </c>
      <c r="I280" s="24">
        <f t="shared" si="61"/>
        <v>0</v>
      </c>
      <c r="J280" s="24">
        <f t="shared" si="62"/>
        <v>0</v>
      </c>
      <c r="K280" s="24">
        <f t="shared" si="63"/>
        <v>0</v>
      </c>
      <c r="L280" s="24">
        <f t="shared" si="64"/>
        <v>0</v>
      </c>
      <c r="M280" s="24">
        <f t="shared" ca="1" si="58"/>
        <v>-3.5179184868731206E-4</v>
      </c>
      <c r="N280" s="24">
        <f t="shared" ca="1" si="65"/>
        <v>0</v>
      </c>
      <c r="O280" s="75">
        <f t="shared" ca="1" si="66"/>
        <v>0</v>
      </c>
      <c r="P280" s="24">
        <f t="shared" ca="1" si="67"/>
        <v>0</v>
      </c>
      <c r="Q280" s="24">
        <f t="shared" ca="1" si="68"/>
        <v>0</v>
      </c>
      <c r="R280" s="12">
        <f t="shared" ca="1" si="59"/>
        <v>3.5179184868731206E-4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72"/>
      <c r="B281" s="72"/>
      <c r="C281" s="72"/>
      <c r="D281" s="74">
        <f t="shared" si="56"/>
        <v>0</v>
      </c>
      <c r="E281" s="74">
        <f t="shared" si="56"/>
        <v>0</v>
      </c>
      <c r="F281" s="24">
        <f t="shared" si="57"/>
        <v>0</v>
      </c>
      <c r="G281" s="24">
        <f t="shared" si="57"/>
        <v>0</v>
      </c>
      <c r="H281" s="24">
        <f t="shared" si="60"/>
        <v>0</v>
      </c>
      <c r="I281" s="24">
        <f t="shared" si="61"/>
        <v>0</v>
      </c>
      <c r="J281" s="24">
        <f t="shared" si="62"/>
        <v>0</v>
      </c>
      <c r="K281" s="24">
        <f t="shared" si="63"/>
        <v>0</v>
      </c>
      <c r="L281" s="24">
        <f t="shared" si="64"/>
        <v>0</v>
      </c>
      <c r="M281" s="24">
        <f t="shared" ca="1" si="58"/>
        <v>-3.5179184868731206E-4</v>
      </c>
      <c r="N281" s="24">
        <f t="shared" ca="1" si="65"/>
        <v>0</v>
      </c>
      <c r="O281" s="75">
        <f t="shared" ca="1" si="66"/>
        <v>0</v>
      </c>
      <c r="P281" s="24">
        <f t="shared" ca="1" si="67"/>
        <v>0</v>
      </c>
      <c r="Q281" s="24">
        <f t="shared" ca="1" si="68"/>
        <v>0</v>
      </c>
      <c r="R281" s="12">
        <f t="shared" ca="1" si="59"/>
        <v>3.5179184868731206E-4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72"/>
      <c r="B282" s="72"/>
      <c r="C282" s="72"/>
      <c r="D282" s="74">
        <f t="shared" si="56"/>
        <v>0</v>
      </c>
      <c r="E282" s="74">
        <f t="shared" si="56"/>
        <v>0</v>
      </c>
      <c r="F282" s="24">
        <f t="shared" si="57"/>
        <v>0</v>
      </c>
      <c r="G282" s="24">
        <f t="shared" si="57"/>
        <v>0</v>
      </c>
      <c r="H282" s="24">
        <f t="shared" si="60"/>
        <v>0</v>
      </c>
      <c r="I282" s="24">
        <f t="shared" si="61"/>
        <v>0</v>
      </c>
      <c r="J282" s="24">
        <f t="shared" si="62"/>
        <v>0</v>
      </c>
      <c r="K282" s="24">
        <f t="shared" si="63"/>
        <v>0</v>
      </c>
      <c r="L282" s="24">
        <f t="shared" si="64"/>
        <v>0</v>
      </c>
      <c r="M282" s="24">
        <f t="shared" ca="1" si="58"/>
        <v>-3.5179184868731206E-4</v>
      </c>
      <c r="N282" s="24">
        <f t="shared" ca="1" si="65"/>
        <v>0</v>
      </c>
      <c r="O282" s="75">
        <f t="shared" ca="1" si="66"/>
        <v>0</v>
      </c>
      <c r="P282" s="24">
        <f t="shared" ca="1" si="67"/>
        <v>0</v>
      </c>
      <c r="Q282" s="24">
        <f t="shared" ca="1" si="68"/>
        <v>0</v>
      </c>
      <c r="R282" s="12">
        <f t="shared" ca="1" si="59"/>
        <v>3.5179184868731206E-4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72"/>
      <c r="B283" s="72"/>
      <c r="C283" s="72"/>
      <c r="D283" s="74">
        <f t="shared" si="56"/>
        <v>0</v>
      </c>
      <c r="E283" s="74">
        <f t="shared" si="56"/>
        <v>0</v>
      </c>
      <c r="F283" s="24">
        <f t="shared" si="57"/>
        <v>0</v>
      </c>
      <c r="G283" s="24">
        <f t="shared" si="57"/>
        <v>0</v>
      </c>
      <c r="H283" s="24">
        <f t="shared" si="60"/>
        <v>0</v>
      </c>
      <c r="I283" s="24">
        <f t="shared" si="61"/>
        <v>0</v>
      </c>
      <c r="J283" s="24">
        <f t="shared" si="62"/>
        <v>0</v>
      </c>
      <c r="K283" s="24">
        <f t="shared" si="63"/>
        <v>0</v>
      </c>
      <c r="L283" s="24">
        <f t="shared" si="64"/>
        <v>0</v>
      </c>
      <c r="M283" s="24">
        <f t="shared" ca="1" si="58"/>
        <v>-3.5179184868731206E-4</v>
      </c>
      <c r="N283" s="24">
        <f t="shared" ca="1" si="65"/>
        <v>0</v>
      </c>
      <c r="O283" s="75">
        <f t="shared" ca="1" si="66"/>
        <v>0</v>
      </c>
      <c r="P283" s="24">
        <f t="shared" ca="1" si="67"/>
        <v>0</v>
      </c>
      <c r="Q283" s="24">
        <f t="shared" ca="1" si="68"/>
        <v>0</v>
      </c>
      <c r="R283" s="12">
        <f t="shared" ca="1" si="59"/>
        <v>3.5179184868731206E-4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72"/>
      <c r="B284" s="72"/>
      <c r="C284" s="72"/>
      <c r="D284" s="74">
        <f t="shared" si="56"/>
        <v>0</v>
      </c>
      <c r="E284" s="74">
        <f t="shared" si="56"/>
        <v>0</v>
      </c>
      <c r="F284" s="24">
        <f t="shared" si="57"/>
        <v>0</v>
      </c>
      <c r="G284" s="24">
        <f t="shared" si="57"/>
        <v>0</v>
      </c>
      <c r="H284" s="24">
        <f t="shared" si="60"/>
        <v>0</v>
      </c>
      <c r="I284" s="24">
        <f t="shared" si="61"/>
        <v>0</v>
      </c>
      <c r="J284" s="24">
        <f t="shared" si="62"/>
        <v>0</v>
      </c>
      <c r="K284" s="24">
        <f t="shared" si="63"/>
        <v>0</v>
      </c>
      <c r="L284" s="24">
        <f t="shared" si="64"/>
        <v>0</v>
      </c>
      <c r="M284" s="24">
        <f t="shared" ca="1" si="58"/>
        <v>-3.5179184868731206E-4</v>
      </c>
      <c r="N284" s="24">
        <f t="shared" ca="1" si="65"/>
        <v>0</v>
      </c>
      <c r="O284" s="75">
        <f t="shared" ca="1" si="66"/>
        <v>0</v>
      </c>
      <c r="P284" s="24">
        <f t="shared" ca="1" si="67"/>
        <v>0</v>
      </c>
      <c r="Q284" s="24">
        <f t="shared" ca="1" si="68"/>
        <v>0</v>
      </c>
      <c r="R284" s="12">
        <f t="shared" ca="1" si="59"/>
        <v>3.5179184868731206E-4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72"/>
      <c r="B285" s="72"/>
      <c r="C285" s="72"/>
      <c r="D285" s="74">
        <f t="shared" si="56"/>
        <v>0</v>
      </c>
      <c r="E285" s="74">
        <f t="shared" si="56"/>
        <v>0</v>
      </c>
      <c r="F285" s="24">
        <f t="shared" si="57"/>
        <v>0</v>
      </c>
      <c r="G285" s="24">
        <f t="shared" si="57"/>
        <v>0</v>
      </c>
      <c r="H285" s="24">
        <f t="shared" si="60"/>
        <v>0</v>
      </c>
      <c r="I285" s="24">
        <f t="shared" si="61"/>
        <v>0</v>
      </c>
      <c r="J285" s="24">
        <f t="shared" si="62"/>
        <v>0</v>
      </c>
      <c r="K285" s="24">
        <f t="shared" si="63"/>
        <v>0</v>
      </c>
      <c r="L285" s="24">
        <f t="shared" si="64"/>
        <v>0</v>
      </c>
      <c r="M285" s="24">
        <f t="shared" ca="1" si="58"/>
        <v>-3.5179184868731206E-4</v>
      </c>
      <c r="N285" s="24">
        <f t="shared" ca="1" si="65"/>
        <v>0</v>
      </c>
      <c r="O285" s="75">
        <f t="shared" ca="1" si="66"/>
        <v>0</v>
      </c>
      <c r="P285" s="24">
        <f t="shared" ca="1" si="67"/>
        <v>0</v>
      </c>
      <c r="Q285" s="24">
        <f t="shared" ca="1" si="68"/>
        <v>0</v>
      </c>
      <c r="R285" s="12">
        <f t="shared" ca="1" si="59"/>
        <v>3.5179184868731206E-4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72"/>
      <c r="B286" s="72"/>
      <c r="C286" s="72"/>
      <c r="D286" s="74">
        <f t="shared" si="56"/>
        <v>0</v>
      </c>
      <c r="E286" s="74">
        <f t="shared" si="56"/>
        <v>0</v>
      </c>
      <c r="F286" s="24">
        <f t="shared" si="57"/>
        <v>0</v>
      </c>
      <c r="G286" s="24">
        <f t="shared" si="57"/>
        <v>0</v>
      </c>
      <c r="H286" s="24">
        <f t="shared" si="60"/>
        <v>0</v>
      </c>
      <c r="I286" s="24">
        <f t="shared" si="61"/>
        <v>0</v>
      </c>
      <c r="J286" s="24">
        <f t="shared" si="62"/>
        <v>0</v>
      </c>
      <c r="K286" s="24">
        <f t="shared" si="63"/>
        <v>0</v>
      </c>
      <c r="L286" s="24">
        <f t="shared" si="64"/>
        <v>0</v>
      </c>
      <c r="M286" s="24">
        <f t="shared" ca="1" si="58"/>
        <v>-3.5179184868731206E-4</v>
      </c>
      <c r="N286" s="24">
        <f t="shared" ca="1" si="65"/>
        <v>0</v>
      </c>
      <c r="O286" s="75">
        <f t="shared" ca="1" si="66"/>
        <v>0</v>
      </c>
      <c r="P286" s="24">
        <f t="shared" ca="1" si="67"/>
        <v>0</v>
      </c>
      <c r="Q286" s="24">
        <f t="shared" ca="1" si="68"/>
        <v>0</v>
      </c>
      <c r="R286" s="12">
        <f t="shared" ca="1" si="59"/>
        <v>3.5179184868731206E-4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72"/>
      <c r="B287" s="72"/>
      <c r="C287" s="72"/>
      <c r="D287" s="74">
        <f t="shared" si="56"/>
        <v>0</v>
      </c>
      <c r="E287" s="74">
        <f t="shared" si="56"/>
        <v>0</v>
      </c>
      <c r="F287" s="24">
        <f t="shared" si="57"/>
        <v>0</v>
      </c>
      <c r="G287" s="24">
        <f t="shared" si="57"/>
        <v>0</v>
      </c>
      <c r="H287" s="24">
        <f t="shared" si="60"/>
        <v>0</v>
      </c>
      <c r="I287" s="24">
        <f t="shared" si="61"/>
        <v>0</v>
      </c>
      <c r="J287" s="24">
        <f t="shared" si="62"/>
        <v>0</v>
      </c>
      <c r="K287" s="24">
        <f t="shared" si="63"/>
        <v>0</v>
      </c>
      <c r="L287" s="24">
        <f t="shared" si="64"/>
        <v>0</v>
      </c>
      <c r="M287" s="24">
        <f t="shared" ca="1" si="58"/>
        <v>-3.5179184868731206E-4</v>
      </c>
      <c r="N287" s="24">
        <f t="shared" ca="1" si="65"/>
        <v>0</v>
      </c>
      <c r="O287" s="75">
        <f t="shared" ca="1" si="66"/>
        <v>0</v>
      </c>
      <c r="P287" s="24">
        <f t="shared" ca="1" si="67"/>
        <v>0</v>
      </c>
      <c r="Q287" s="24">
        <f t="shared" ca="1" si="68"/>
        <v>0</v>
      </c>
      <c r="R287" s="12">
        <f t="shared" ca="1" si="59"/>
        <v>3.5179184868731206E-4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72"/>
      <c r="B288" s="72"/>
      <c r="C288" s="72"/>
      <c r="D288" s="74">
        <f t="shared" si="56"/>
        <v>0</v>
      </c>
      <c r="E288" s="74">
        <f t="shared" si="56"/>
        <v>0</v>
      </c>
      <c r="F288" s="24">
        <f t="shared" si="57"/>
        <v>0</v>
      </c>
      <c r="G288" s="24">
        <f t="shared" si="57"/>
        <v>0</v>
      </c>
      <c r="H288" s="24">
        <f t="shared" si="60"/>
        <v>0</v>
      </c>
      <c r="I288" s="24">
        <f t="shared" si="61"/>
        <v>0</v>
      </c>
      <c r="J288" s="24">
        <f t="shared" si="62"/>
        <v>0</v>
      </c>
      <c r="K288" s="24">
        <f t="shared" si="63"/>
        <v>0</v>
      </c>
      <c r="L288" s="24">
        <f t="shared" si="64"/>
        <v>0</v>
      </c>
      <c r="M288" s="24">
        <f t="shared" ca="1" si="58"/>
        <v>-3.5179184868731206E-4</v>
      </c>
      <c r="N288" s="24">
        <f t="shared" ca="1" si="65"/>
        <v>0</v>
      </c>
      <c r="O288" s="75">
        <f t="shared" ca="1" si="66"/>
        <v>0</v>
      </c>
      <c r="P288" s="24">
        <f t="shared" ca="1" si="67"/>
        <v>0</v>
      </c>
      <c r="Q288" s="24">
        <f t="shared" ca="1" si="68"/>
        <v>0</v>
      </c>
      <c r="R288" s="12">
        <f t="shared" ca="1" si="59"/>
        <v>3.5179184868731206E-4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72"/>
      <c r="B289" s="72"/>
      <c r="C289" s="72"/>
      <c r="D289" s="74">
        <f t="shared" si="56"/>
        <v>0</v>
      </c>
      <c r="E289" s="74">
        <f t="shared" si="56"/>
        <v>0</v>
      </c>
      <c r="F289" s="24">
        <f t="shared" si="57"/>
        <v>0</v>
      </c>
      <c r="G289" s="24">
        <f t="shared" si="57"/>
        <v>0</v>
      </c>
      <c r="H289" s="24">
        <f t="shared" si="60"/>
        <v>0</v>
      </c>
      <c r="I289" s="24">
        <f t="shared" si="61"/>
        <v>0</v>
      </c>
      <c r="J289" s="24">
        <f t="shared" si="62"/>
        <v>0</v>
      </c>
      <c r="K289" s="24">
        <f t="shared" si="63"/>
        <v>0</v>
      </c>
      <c r="L289" s="24">
        <f t="shared" si="64"/>
        <v>0</v>
      </c>
      <c r="M289" s="24">
        <f t="shared" ca="1" si="58"/>
        <v>-3.5179184868731206E-4</v>
      </c>
      <c r="N289" s="24">
        <f t="shared" ca="1" si="65"/>
        <v>0</v>
      </c>
      <c r="O289" s="75">
        <f t="shared" ca="1" si="66"/>
        <v>0</v>
      </c>
      <c r="P289" s="24">
        <f t="shared" ca="1" si="67"/>
        <v>0</v>
      </c>
      <c r="Q289" s="24">
        <f t="shared" ca="1" si="68"/>
        <v>0</v>
      </c>
      <c r="R289" s="12">
        <f t="shared" ca="1" si="59"/>
        <v>3.5179184868731206E-4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72"/>
      <c r="B290" s="72"/>
      <c r="C290" s="72"/>
      <c r="D290" s="74">
        <f t="shared" si="56"/>
        <v>0</v>
      </c>
      <c r="E290" s="74">
        <f t="shared" si="56"/>
        <v>0</v>
      </c>
      <c r="F290" s="24">
        <f t="shared" si="57"/>
        <v>0</v>
      </c>
      <c r="G290" s="24">
        <f t="shared" si="57"/>
        <v>0</v>
      </c>
      <c r="H290" s="24">
        <f t="shared" si="60"/>
        <v>0</v>
      </c>
      <c r="I290" s="24">
        <f t="shared" si="61"/>
        <v>0</v>
      </c>
      <c r="J290" s="24">
        <f t="shared" si="62"/>
        <v>0</v>
      </c>
      <c r="K290" s="24">
        <f t="shared" si="63"/>
        <v>0</v>
      </c>
      <c r="L290" s="24">
        <f t="shared" si="64"/>
        <v>0</v>
      </c>
      <c r="M290" s="24">
        <f t="shared" ca="1" si="58"/>
        <v>-3.5179184868731206E-4</v>
      </c>
      <c r="N290" s="24">
        <f t="shared" ca="1" si="65"/>
        <v>0</v>
      </c>
      <c r="O290" s="75">
        <f t="shared" ca="1" si="66"/>
        <v>0</v>
      </c>
      <c r="P290" s="24">
        <f t="shared" ca="1" si="67"/>
        <v>0</v>
      </c>
      <c r="Q290" s="24">
        <f t="shared" ca="1" si="68"/>
        <v>0</v>
      </c>
      <c r="R290" s="12">
        <f t="shared" ca="1" si="59"/>
        <v>3.5179184868731206E-4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72"/>
      <c r="B291" s="72"/>
      <c r="C291" s="72"/>
      <c r="D291" s="74">
        <f t="shared" si="56"/>
        <v>0</v>
      </c>
      <c r="E291" s="74">
        <f t="shared" si="56"/>
        <v>0</v>
      </c>
      <c r="F291" s="24">
        <f t="shared" si="57"/>
        <v>0</v>
      </c>
      <c r="G291" s="24">
        <f t="shared" si="57"/>
        <v>0</v>
      </c>
      <c r="H291" s="24">
        <f t="shared" si="60"/>
        <v>0</v>
      </c>
      <c r="I291" s="24">
        <f t="shared" si="61"/>
        <v>0</v>
      </c>
      <c r="J291" s="24">
        <f t="shared" si="62"/>
        <v>0</v>
      </c>
      <c r="K291" s="24">
        <f t="shared" si="63"/>
        <v>0</v>
      </c>
      <c r="L291" s="24">
        <f t="shared" si="64"/>
        <v>0</v>
      </c>
      <c r="M291" s="24">
        <f t="shared" ca="1" si="58"/>
        <v>-3.5179184868731206E-4</v>
      </c>
      <c r="N291" s="24">
        <f t="shared" ca="1" si="65"/>
        <v>0</v>
      </c>
      <c r="O291" s="75">
        <f t="shared" ca="1" si="66"/>
        <v>0</v>
      </c>
      <c r="P291" s="24">
        <f t="shared" ca="1" si="67"/>
        <v>0</v>
      </c>
      <c r="Q291" s="24">
        <f t="shared" ca="1" si="68"/>
        <v>0</v>
      </c>
      <c r="R291" s="12">
        <f t="shared" ca="1" si="59"/>
        <v>3.5179184868731206E-4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72"/>
      <c r="B292" s="72"/>
      <c r="C292" s="72"/>
      <c r="D292" s="74">
        <f t="shared" si="56"/>
        <v>0</v>
      </c>
      <c r="E292" s="74">
        <f t="shared" si="56"/>
        <v>0</v>
      </c>
      <c r="F292" s="24">
        <f t="shared" si="57"/>
        <v>0</v>
      </c>
      <c r="G292" s="24">
        <f t="shared" si="57"/>
        <v>0</v>
      </c>
      <c r="H292" s="24">
        <f t="shared" si="60"/>
        <v>0</v>
      </c>
      <c r="I292" s="24">
        <f t="shared" si="61"/>
        <v>0</v>
      </c>
      <c r="J292" s="24">
        <f t="shared" si="62"/>
        <v>0</v>
      </c>
      <c r="K292" s="24">
        <f t="shared" si="63"/>
        <v>0</v>
      </c>
      <c r="L292" s="24">
        <f t="shared" si="64"/>
        <v>0</v>
      </c>
      <c r="M292" s="24">
        <f t="shared" ca="1" si="58"/>
        <v>-3.5179184868731206E-4</v>
      </c>
      <c r="N292" s="24">
        <f t="shared" ca="1" si="65"/>
        <v>0</v>
      </c>
      <c r="O292" s="75">
        <f t="shared" ca="1" si="66"/>
        <v>0</v>
      </c>
      <c r="P292" s="24">
        <f t="shared" ca="1" si="67"/>
        <v>0</v>
      </c>
      <c r="Q292" s="24">
        <f t="shared" ca="1" si="68"/>
        <v>0</v>
      </c>
      <c r="R292" s="12">
        <f t="shared" ca="1" si="59"/>
        <v>3.5179184868731206E-4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72"/>
      <c r="B293" s="72"/>
      <c r="C293" s="72"/>
      <c r="D293" s="74">
        <f t="shared" si="56"/>
        <v>0</v>
      </c>
      <c r="E293" s="74">
        <f t="shared" si="56"/>
        <v>0</v>
      </c>
      <c r="F293" s="24">
        <f t="shared" si="57"/>
        <v>0</v>
      </c>
      <c r="G293" s="24">
        <f t="shared" si="57"/>
        <v>0</v>
      </c>
      <c r="H293" s="24">
        <f t="shared" si="60"/>
        <v>0</v>
      </c>
      <c r="I293" s="24">
        <f t="shared" si="61"/>
        <v>0</v>
      </c>
      <c r="J293" s="24">
        <f t="shared" si="62"/>
        <v>0</v>
      </c>
      <c r="K293" s="24">
        <f t="shared" si="63"/>
        <v>0</v>
      </c>
      <c r="L293" s="24">
        <f t="shared" si="64"/>
        <v>0</v>
      </c>
      <c r="M293" s="24">
        <f t="shared" ca="1" si="58"/>
        <v>-3.5179184868731206E-4</v>
      </c>
      <c r="N293" s="24">
        <f t="shared" ca="1" si="65"/>
        <v>0</v>
      </c>
      <c r="O293" s="75">
        <f t="shared" ca="1" si="66"/>
        <v>0</v>
      </c>
      <c r="P293" s="24">
        <f t="shared" ca="1" si="67"/>
        <v>0</v>
      </c>
      <c r="Q293" s="24">
        <f t="shared" ca="1" si="68"/>
        <v>0</v>
      </c>
      <c r="R293" s="12">
        <f t="shared" ca="1" si="59"/>
        <v>3.5179184868731206E-4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72"/>
      <c r="B294" s="72"/>
      <c r="C294" s="72"/>
      <c r="D294" s="74">
        <f t="shared" si="56"/>
        <v>0</v>
      </c>
      <c r="E294" s="74">
        <f t="shared" si="56"/>
        <v>0</v>
      </c>
      <c r="F294" s="24">
        <f t="shared" si="57"/>
        <v>0</v>
      </c>
      <c r="G294" s="24">
        <f t="shared" si="57"/>
        <v>0</v>
      </c>
      <c r="H294" s="24">
        <f t="shared" si="60"/>
        <v>0</v>
      </c>
      <c r="I294" s="24">
        <f t="shared" si="61"/>
        <v>0</v>
      </c>
      <c r="J294" s="24">
        <f t="shared" si="62"/>
        <v>0</v>
      </c>
      <c r="K294" s="24">
        <f t="shared" si="63"/>
        <v>0</v>
      </c>
      <c r="L294" s="24">
        <f t="shared" si="64"/>
        <v>0</v>
      </c>
      <c r="M294" s="24">
        <f t="shared" ca="1" si="58"/>
        <v>-3.5179184868731206E-4</v>
      </c>
      <c r="N294" s="24">
        <f t="shared" ca="1" si="65"/>
        <v>0</v>
      </c>
      <c r="O294" s="75">
        <f t="shared" ca="1" si="66"/>
        <v>0</v>
      </c>
      <c r="P294" s="24">
        <f t="shared" ca="1" si="67"/>
        <v>0</v>
      </c>
      <c r="Q294" s="24">
        <f t="shared" ca="1" si="68"/>
        <v>0</v>
      </c>
      <c r="R294" s="12">
        <f t="shared" ca="1" si="59"/>
        <v>3.5179184868731206E-4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72"/>
      <c r="B295" s="72"/>
      <c r="C295" s="72"/>
      <c r="D295" s="74">
        <f t="shared" si="56"/>
        <v>0</v>
      </c>
      <c r="E295" s="74">
        <f t="shared" si="56"/>
        <v>0</v>
      </c>
      <c r="F295" s="24">
        <f t="shared" si="57"/>
        <v>0</v>
      </c>
      <c r="G295" s="24">
        <f t="shared" si="57"/>
        <v>0</v>
      </c>
      <c r="H295" s="24">
        <f t="shared" si="60"/>
        <v>0</v>
      </c>
      <c r="I295" s="24">
        <f t="shared" si="61"/>
        <v>0</v>
      </c>
      <c r="J295" s="24">
        <f t="shared" si="62"/>
        <v>0</v>
      </c>
      <c r="K295" s="24">
        <f t="shared" si="63"/>
        <v>0</v>
      </c>
      <c r="L295" s="24">
        <f t="shared" si="64"/>
        <v>0</v>
      </c>
      <c r="M295" s="24">
        <f t="shared" ca="1" si="58"/>
        <v>-3.5179184868731206E-4</v>
      </c>
      <c r="N295" s="24">
        <f t="shared" ca="1" si="65"/>
        <v>0</v>
      </c>
      <c r="O295" s="75">
        <f t="shared" ca="1" si="66"/>
        <v>0</v>
      </c>
      <c r="P295" s="24">
        <f t="shared" ca="1" si="67"/>
        <v>0</v>
      </c>
      <c r="Q295" s="24">
        <f t="shared" ca="1" si="68"/>
        <v>0</v>
      </c>
      <c r="R295" s="12">
        <f t="shared" ca="1" si="59"/>
        <v>3.5179184868731206E-4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72"/>
      <c r="B296" s="72"/>
      <c r="C296" s="72"/>
      <c r="D296" s="74">
        <f t="shared" si="56"/>
        <v>0</v>
      </c>
      <c r="E296" s="74">
        <f t="shared" si="56"/>
        <v>0</v>
      </c>
      <c r="F296" s="24">
        <f t="shared" si="57"/>
        <v>0</v>
      </c>
      <c r="G296" s="24">
        <f t="shared" si="57"/>
        <v>0</v>
      </c>
      <c r="H296" s="24">
        <f t="shared" si="60"/>
        <v>0</v>
      </c>
      <c r="I296" s="24">
        <f t="shared" si="61"/>
        <v>0</v>
      </c>
      <c r="J296" s="24">
        <f t="shared" si="62"/>
        <v>0</v>
      </c>
      <c r="K296" s="24">
        <f t="shared" si="63"/>
        <v>0</v>
      </c>
      <c r="L296" s="24">
        <f t="shared" si="64"/>
        <v>0</v>
      </c>
      <c r="M296" s="24">
        <f t="shared" ca="1" si="58"/>
        <v>-3.5179184868731206E-4</v>
      </c>
      <c r="N296" s="24">
        <f t="shared" ca="1" si="65"/>
        <v>0</v>
      </c>
      <c r="O296" s="75">
        <f t="shared" ca="1" si="66"/>
        <v>0</v>
      </c>
      <c r="P296" s="24">
        <f t="shared" ca="1" si="67"/>
        <v>0</v>
      </c>
      <c r="Q296" s="24">
        <f t="shared" ca="1" si="68"/>
        <v>0</v>
      </c>
      <c r="R296" s="12">
        <f t="shared" ca="1" si="59"/>
        <v>3.5179184868731206E-4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72"/>
      <c r="B297" s="72"/>
      <c r="C297" s="72"/>
      <c r="D297" s="74">
        <f t="shared" si="56"/>
        <v>0</v>
      </c>
      <c r="E297" s="74">
        <f t="shared" si="56"/>
        <v>0</v>
      </c>
      <c r="F297" s="24">
        <f t="shared" si="57"/>
        <v>0</v>
      </c>
      <c r="G297" s="24">
        <f t="shared" si="57"/>
        <v>0</v>
      </c>
      <c r="H297" s="24">
        <f t="shared" si="60"/>
        <v>0</v>
      </c>
      <c r="I297" s="24">
        <f t="shared" si="61"/>
        <v>0</v>
      </c>
      <c r="J297" s="24">
        <f t="shared" si="62"/>
        <v>0</v>
      </c>
      <c r="K297" s="24">
        <f t="shared" si="63"/>
        <v>0</v>
      </c>
      <c r="L297" s="24">
        <f t="shared" si="64"/>
        <v>0</v>
      </c>
      <c r="M297" s="24">
        <f t="shared" ca="1" si="58"/>
        <v>-3.5179184868731206E-4</v>
      </c>
      <c r="N297" s="24">
        <f t="shared" ca="1" si="65"/>
        <v>0</v>
      </c>
      <c r="O297" s="75">
        <f t="shared" ca="1" si="66"/>
        <v>0</v>
      </c>
      <c r="P297" s="24">
        <f t="shared" ca="1" si="67"/>
        <v>0</v>
      </c>
      <c r="Q297" s="24">
        <f t="shared" ca="1" si="68"/>
        <v>0</v>
      </c>
      <c r="R297" s="12">
        <f t="shared" ca="1" si="59"/>
        <v>3.5179184868731206E-4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72"/>
      <c r="B298" s="72"/>
      <c r="C298" s="72"/>
      <c r="D298" s="74">
        <f t="shared" si="56"/>
        <v>0</v>
      </c>
      <c r="E298" s="74">
        <f t="shared" si="56"/>
        <v>0</v>
      </c>
      <c r="F298" s="24">
        <f t="shared" si="57"/>
        <v>0</v>
      </c>
      <c r="G298" s="24">
        <f t="shared" si="57"/>
        <v>0</v>
      </c>
      <c r="H298" s="24">
        <f t="shared" si="60"/>
        <v>0</v>
      </c>
      <c r="I298" s="24">
        <f t="shared" si="61"/>
        <v>0</v>
      </c>
      <c r="J298" s="24">
        <f t="shared" si="62"/>
        <v>0</v>
      </c>
      <c r="K298" s="24">
        <f t="shared" si="63"/>
        <v>0</v>
      </c>
      <c r="L298" s="24">
        <f t="shared" si="64"/>
        <v>0</v>
      </c>
      <c r="M298" s="24">
        <f t="shared" ca="1" si="58"/>
        <v>-3.5179184868731206E-4</v>
      </c>
      <c r="N298" s="24">
        <f t="shared" ca="1" si="65"/>
        <v>0</v>
      </c>
      <c r="O298" s="75">
        <f t="shared" ca="1" si="66"/>
        <v>0</v>
      </c>
      <c r="P298" s="24">
        <f t="shared" ca="1" si="67"/>
        <v>0</v>
      </c>
      <c r="Q298" s="24">
        <f t="shared" ca="1" si="68"/>
        <v>0</v>
      </c>
      <c r="R298" s="12">
        <f t="shared" ca="1" si="59"/>
        <v>3.5179184868731206E-4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72"/>
      <c r="B299" s="72"/>
      <c r="C299" s="72"/>
      <c r="D299" s="74">
        <f t="shared" si="56"/>
        <v>0</v>
      </c>
      <c r="E299" s="74">
        <f t="shared" si="56"/>
        <v>0</v>
      </c>
      <c r="F299" s="24">
        <f t="shared" si="57"/>
        <v>0</v>
      </c>
      <c r="G299" s="24">
        <f t="shared" si="57"/>
        <v>0</v>
      </c>
      <c r="H299" s="24">
        <f t="shared" si="60"/>
        <v>0</v>
      </c>
      <c r="I299" s="24">
        <f t="shared" si="61"/>
        <v>0</v>
      </c>
      <c r="J299" s="24">
        <f t="shared" si="62"/>
        <v>0</v>
      </c>
      <c r="K299" s="24">
        <f t="shared" si="63"/>
        <v>0</v>
      </c>
      <c r="L299" s="24">
        <f t="shared" si="64"/>
        <v>0</v>
      </c>
      <c r="M299" s="24">
        <f t="shared" ca="1" si="58"/>
        <v>-3.5179184868731206E-4</v>
      </c>
      <c r="N299" s="24">
        <f t="shared" ca="1" si="65"/>
        <v>0</v>
      </c>
      <c r="O299" s="75">
        <f t="shared" ca="1" si="66"/>
        <v>0</v>
      </c>
      <c r="P299" s="24">
        <f t="shared" ca="1" si="67"/>
        <v>0</v>
      </c>
      <c r="Q299" s="24">
        <f t="shared" ca="1" si="68"/>
        <v>0</v>
      </c>
      <c r="R299" s="12">
        <f t="shared" ca="1" si="59"/>
        <v>3.5179184868731206E-4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72"/>
      <c r="B300" s="72"/>
      <c r="C300" s="72"/>
      <c r="D300" s="74">
        <f t="shared" si="56"/>
        <v>0</v>
      </c>
      <c r="E300" s="74">
        <f t="shared" si="56"/>
        <v>0</v>
      </c>
      <c r="F300" s="24">
        <f t="shared" si="57"/>
        <v>0</v>
      </c>
      <c r="G300" s="24">
        <f t="shared" si="57"/>
        <v>0</v>
      </c>
      <c r="H300" s="24">
        <f t="shared" si="60"/>
        <v>0</v>
      </c>
      <c r="I300" s="24">
        <f t="shared" si="61"/>
        <v>0</v>
      </c>
      <c r="J300" s="24">
        <f t="shared" si="62"/>
        <v>0</v>
      </c>
      <c r="K300" s="24">
        <f t="shared" si="63"/>
        <v>0</v>
      </c>
      <c r="L300" s="24">
        <f t="shared" si="64"/>
        <v>0</v>
      </c>
      <c r="M300" s="24">
        <f t="shared" ca="1" si="58"/>
        <v>-3.5179184868731206E-4</v>
      </c>
      <c r="N300" s="24">
        <f t="shared" ca="1" si="65"/>
        <v>0</v>
      </c>
      <c r="O300" s="75">
        <f t="shared" ca="1" si="66"/>
        <v>0</v>
      </c>
      <c r="P300" s="24">
        <f t="shared" ca="1" si="67"/>
        <v>0</v>
      </c>
      <c r="Q300" s="24">
        <f t="shared" ca="1" si="68"/>
        <v>0</v>
      </c>
      <c r="R300" s="12">
        <f t="shared" ca="1" si="59"/>
        <v>3.5179184868731206E-4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72"/>
      <c r="B301" s="72"/>
      <c r="C301" s="72"/>
      <c r="D301" s="74">
        <f t="shared" si="56"/>
        <v>0</v>
      </c>
      <c r="E301" s="74">
        <f t="shared" si="56"/>
        <v>0</v>
      </c>
      <c r="F301" s="24">
        <f t="shared" si="57"/>
        <v>0</v>
      </c>
      <c r="G301" s="24">
        <f t="shared" si="57"/>
        <v>0</v>
      </c>
      <c r="H301" s="24">
        <f t="shared" si="60"/>
        <v>0</v>
      </c>
      <c r="I301" s="24">
        <f t="shared" si="61"/>
        <v>0</v>
      </c>
      <c r="J301" s="24">
        <f t="shared" si="62"/>
        <v>0</v>
      </c>
      <c r="K301" s="24">
        <f t="shared" si="63"/>
        <v>0</v>
      </c>
      <c r="L301" s="24">
        <f t="shared" si="64"/>
        <v>0</v>
      </c>
      <c r="M301" s="24">
        <f t="shared" ca="1" si="58"/>
        <v>-3.5179184868731206E-4</v>
      </c>
      <c r="N301" s="24">
        <f t="shared" ca="1" si="65"/>
        <v>0</v>
      </c>
      <c r="O301" s="75">
        <f t="shared" ca="1" si="66"/>
        <v>0</v>
      </c>
      <c r="P301" s="24">
        <f t="shared" ca="1" si="67"/>
        <v>0</v>
      </c>
      <c r="Q301" s="24">
        <f t="shared" ca="1" si="68"/>
        <v>0</v>
      </c>
      <c r="R301" s="12">
        <f t="shared" ca="1" si="59"/>
        <v>3.5179184868731206E-4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72"/>
      <c r="B302" s="72"/>
      <c r="C302" s="72"/>
      <c r="D302" s="74">
        <f t="shared" si="56"/>
        <v>0</v>
      </c>
      <c r="E302" s="74">
        <f t="shared" si="56"/>
        <v>0</v>
      </c>
      <c r="F302" s="24">
        <f t="shared" si="57"/>
        <v>0</v>
      </c>
      <c r="G302" s="24">
        <f t="shared" si="57"/>
        <v>0</v>
      </c>
      <c r="H302" s="24">
        <f t="shared" si="60"/>
        <v>0</v>
      </c>
      <c r="I302" s="24">
        <f t="shared" si="61"/>
        <v>0</v>
      </c>
      <c r="J302" s="24">
        <f t="shared" si="62"/>
        <v>0</v>
      </c>
      <c r="K302" s="24">
        <f t="shared" si="63"/>
        <v>0</v>
      </c>
      <c r="L302" s="24">
        <f t="shared" si="64"/>
        <v>0</v>
      </c>
      <c r="M302" s="24">
        <f t="shared" ca="1" si="58"/>
        <v>-3.5179184868731206E-4</v>
      </c>
      <c r="N302" s="24">
        <f t="shared" ca="1" si="65"/>
        <v>0</v>
      </c>
      <c r="O302" s="75">
        <f t="shared" ca="1" si="66"/>
        <v>0</v>
      </c>
      <c r="P302" s="24">
        <f t="shared" ca="1" si="67"/>
        <v>0</v>
      </c>
      <c r="Q302" s="24">
        <f t="shared" ca="1" si="68"/>
        <v>0</v>
      </c>
      <c r="R302" s="12">
        <f t="shared" ca="1" si="59"/>
        <v>3.5179184868731206E-4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72"/>
      <c r="B303" s="72"/>
      <c r="C303" s="72"/>
      <c r="D303" s="74">
        <f t="shared" si="56"/>
        <v>0</v>
      </c>
      <c r="E303" s="74">
        <f t="shared" si="56"/>
        <v>0</v>
      </c>
      <c r="F303" s="24">
        <f t="shared" si="57"/>
        <v>0</v>
      </c>
      <c r="G303" s="24">
        <f t="shared" si="57"/>
        <v>0</v>
      </c>
      <c r="H303" s="24">
        <f t="shared" si="60"/>
        <v>0</v>
      </c>
      <c r="I303" s="24">
        <f t="shared" si="61"/>
        <v>0</v>
      </c>
      <c r="J303" s="24">
        <f t="shared" si="62"/>
        <v>0</v>
      </c>
      <c r="K303" s="24">
        <f t="shared" si="63"/>
        <v>0</v>
      </c>
      <c r="L303" s="24">
        <f t="shared" si="64"/>
        <v>0</v>
      </c>
      <c r="M303" s="24">
        <f t="shared" ca="1" si="58"/>
        <v>-3.5179184868731206E-4</v>
      </c>
      <c r="N303" s="24">
        <f t="shared" ca="1" si="65"/>
        <v>0</v>
      </c>
      <c r="O303" s="75">
        <f t="shared" ca="1" si="66"/>
        <v>0</v>
      </c>
      <c r="P303" s="24">
        <f t="shared" ca="1" si="67"/>
        <v>0</v>
      </c>
      <c r="Q303" s="24">
        <f t="shared" ca="1" si="68"/>
        <v>0</v>
      </c>
      <c r="R303" s="12">
        <f t="shared" ca="1" si="59"/>
        <v>3.5179184868731206E-4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72"/>
      <c r="B304" s="72"/>
      <c r="C304" s="72"/>
      <c r="D304" s="74">
        <f t="shared" si="56"/>
        <v>0</v>
      </c>
      <c r="E304" s="74">
        <f t="shared" si="56"/>
        <v>0</v>
      </c>
      <c r="F304" s="24">
        <f t="shared" si="57"/>
        <v>0</v>
      </c>
      <c r="G304" s="24">
        <f t="shared" si="57"/>
        <v>0</v>
      </c>
      <c r="H304" s="24">
        <f t="shared" si="60"/>
        <v>0</v>
      </c>
      <c r="I304" s="24">
        <f t="shared" si="61"/>
        <v>0</v>
      </c>
      <c r="J304" s="24">
        <f t="shared" si="62"/>
        <v>0</v>
      </c>
      <c r="K304" s="24">
        <f t="shared" si="63"/>
        <v>0</v>
      </c>
      <c r="L304" s="24">
        <f t="shared" si="64"/>
        <v>0</v>
      </c>
      <c r="M304" s="24">
        <f t="shared" ca="1" si="58"/>
        <v>-3.5179184868731206E-4</v>
      </c>
      <c r="N304" s="24">
        <f t="shared" ca="1" si="65"/>
        <v>0</v>
      </c>
      <c r="O304" s="75">
        <f t="shared" ca="1" si="66"/>
        <v>0</v>
      </c>
      <c r="P304" s="24">
        <f t="shared" ca="1" si="67"/>
        <v>0</v>
      </c>
      <c r="Q304" s="24">
        <f t="shared" ca="1" si="68"/>
        <v>0</v>
      </c>
      <c r="R304" s="12">
        <f t="shared" ca="1" si="59"/>
        <v>3.5179184868731206E-4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72"/>
      <c r="B305" s="72"/>
      <c r="C305" s="72"/>
      <c r="D305" s="74">
        <f t="shared" si="56"/>
        <v>0</v>
      </c>
      <c r="E305" s="74">
        <f t="shared" si="56"/>
        <v>0</v>
      </c>
      <c r="F305" s="24">
        <f t="shared" si="57"/>
        <v>0</v>
      </c>
      <c r="G305" s="24">
        <f t="shared" si="57"/>
        <v>0</v>
      </c>
      <c r="H305" s="24">
        <f t="shared" si="60"/>
        <v>0</v>
      </c>
      <c r="I305" s="24">
        <f t="shared" si="61"/>
        <v>0</v>
      </c>
      <c r="J305" s="24">
        <f t="shared" si="62"/>
        <v>0</v>
      </c>
      <c r="K305" s="24">
        <f t="shared" si="63"/>
        <v>0</v>
      </c>
      <c r="L305" s="24">
        <f t="shared" si="64"/>
        <v>0</v>
      </c>
      <c r="M305" s="24">
        <f t="shared" ca="1" si="58"/>
        <v>-3.5179184868731206E-4</v>
      </c>
      <c r="N305" s="24">
        <f t="shared" ca="1" si="65"/>
        <v>0</v>
      </c>
      <c r="O305" s="75">
        <f t="shared" ca="1" si="66"/>
        <v>0</v>
      </c>
      <c r="P305" s="24">
        <f t="shared" ca="1" si="67"/>
        <v>0</v>
      </c>
      <c r="Q305" s="24">
        <f t="shared" ca="1" si="68"/>
        <v>0</v>
      </c>
      <c r="R305" s="12">
        <f t="shared" ca="1" si="59"/>
        <v>3.5179184868731206E-4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72"/>
      <c r="B306" s="72"/>
      <c r="C306" s="72"/>
      <c r="D306" s="74">
        <f t="shared" si="56"/>
        <v>0</v>
      </c>
      <c r="E306" s="74">
        <f t="shared" si="56"/>
        <v>0</v>
      </c>
      <c r="F306" s="24">
        <f t="shared" si="57"/>
        <v>0</v>
      </c>
      <c r="G306" s="24">
        <f t="shared" si="57"/>
        <v>0</v>
      </c>
      <c r="H306" s="24">
        <f t="shared" si="60"/>
        <v>0</v>
      </c>
      <c r="I306" s="24">
        <f t="shared" si="61"/>
        <v>0</v>
      </c>
      <c r="J306" s="24">
        <f t="shared" si="62"/>
        <v>0</v>
      </c>
      <c r="K306" s="24">
        <f t="shared" si="63"/>
        <v>0</v>
      </c>
      <c r="L306" s="24">
        <f t="shared" si="64"/>
        <v>0</v>
      </c>
      <c r="M306" s="24">
        <f t="shared" ca="1" si="58"/>
        <v>-3.5179184868731206E-4</v>
      </c>
      <c r="N306" s="24">
        <f t="shared" ca="1" si="65"/>
        <v>0</v>
      </c>
      <c r="O306" s="75">
        <f t="shared" ca="1" si="66"/>
        <v>0</v>
      </c>
      <c r="P306" s="24">
        <f t="shared" ca="1" si="67"/>
        <v>0</v>
      </c>
      <c r="Q306" s="24">
        <f t="shared" ca="1" si="68"/>
        <v>0</v>
      </c>
      <c r="R306" s="12">
        <f t="shared" ca="1" si="59"/>
        <v>3.5179184868731206E-4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72"/>
      <c r="B307" s="72"/>
      <c r="C307" s="72"/>
      <c r="D307" s="74">
        <f t="shared" si="56"/>
        <v>0</v>
      </c>
      <c r="E307" s="74">
        <f t="shared" si="56"/>
        <v>0</v>
      </c>
      <c r="F307" s="24">
        <f t="shared" si="57"/>
        <v>0</v>
      </c>
      <c r="G307" s="24">
        <f t="shared" si="57"/>
        <v>0</v>
      </c>
      <c r="H307" s="24">
        <f t="shared" si="60"/>
        <v>0</v>
      </c>
      <c r="I307" s="24">
        <f t="shared" si="61"/>
        <v>0</v>
      </c>
      <c r="J307" s="24">
        <f t="shared" si="62"/>
        <v>0</v>
      </c>
      <c r="K307" s="24">
        <f t="shared" si="63"/>
        <v>0</v>
      </c>
      <c r="L307" s="24">
        <f t="shared" si="64"/>
        <v>0</v>
      </c>
      <c r="M307" s="24">
        <f t="shared" ca="1" si="58"/>
        <v>-3.5179184868731206E-4</v>
      </c>
      <c r="N307" s="24">
        <f t="shared" ca="1" si="65"/>
        <v>0</v>
      </c>
      <c r="O307" s="75">
        <f t="shared" ca="1" si="66"/>
        <v>0</v>
      </c>
      <c r="P307" s="24">
        <f t="shared" ca="1" si="67"/>
        <v>0</v>
      </c>
      <c r="Q307" s="24">
        <f t="shared" ca="1" si="68"/>
        <v>0</v>
      </c>
      <c r="R307" s="12">
        <f t="shared" ca="1" si="59"/>
        <v>3.5179184868731206E-4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72"/>
      <c r="B308" s="72"/>
      <c r="C308" s="72"/>
      <c r="D308" s="74">
        <f t="shared" si="56"/>
        <v>0</v>
      </c>
      <c r="E308" s="74">
        <f t="shared" si="56"/>
        <v>0</v>
      </c>
      <c r="F308" s="24">
        <f t="shared" si="57"/>
        <v>0</v>
      </c>
      <c r="G308" s="24">
        <f t="shared" si="57"/>
        <v>0</v>
      </c>
      <c r="H308" s="24">
        <f t="shared" si="60"/>
        <v>0</v>
      </c>
      <c r="I308" s="24">
        <f t="shared" si="61"/>
        <v>0</v>
      </c>
      <c r="J308" s="24">
        <f t="shared" si="62"/>
        <v>0</v>
      </c>
      <c r="K308" s="24">
        <f t="shared" si="63"/>
        <v>0</v>
      </c>
      <c r="L308" s="24">
        <f t="shared" si="64"/>
        <v>0</v>
      </c>
      <c r="M308" s="24">
        <f t="shared" ca="1" si="58"/>
        <v>-3.5179184868731206E-4</v>
      </c>
      <c r="N308" s="24">
        <f t="shared" ca="1" si="65"/>
        <v>0</v>
      </c>
      <c r="O308" s="75">
        <f t="shared" ca="1" si="66"/>
        <v>0</v>
      </c>
      <c r="P308" s="24">
        <f t="shared" ca="1" si="67"/>
        <v>0</v>
      </c>
      <c r="Q308" s="24">
        <f t="shared" ca="1" si="68"/>
        <v>0</v>
      </c>
      <c r="R308" s="12">
        <f t="shared" ca="1" si="59"/>
        <v>3.5179184868731206E-4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72"/>
      <c r="B309" s="72"/>
      <c r="C309" s="72"/>
      <c r="D309" s="74">
        <f t="shared" si="56"/>
        <v>0</v>
      </c>
      <c r="E309" s="74">
        <f t="shared" si="56"/>
        <v>0</v>
      </c>
      <c r="F309" s="24">
        <f t="shared" si="57"/>
        <v>0</v>
      </c>
      <c r="G309" s="24">
        <f t="shared" si="57"/>
        <v>0</v>
      </c>
      <c r="H309" s="24">
        <f t="shared" si="60"/>
        <v>0</v>
      </c>
      <c r="I309" s="24">
        <f t="shared" si="61"/>
        <v>0</v>
      </c>
      <c r="J309" s="24">
        <f t="shared" si="62"/>
        <v>0</v>
      </c>
      <c r="K309" s="24">
        <f t="shared" si="63"/>
        <v>0</v>
      </c>
      <c r="L309" s="24">
        <f t="shared" si="64"/>
        <v>0</v>
      </c>
      <c r="M309" s="24">
        <f t="shared" ca="1" si="58"/>
        <v>-3.5179184868731206E-4</v>
      </c>
      <c r="N309" s="24">
        <f t="shared" ca="1" si="65"/>
        <v>0</v>
      </c>
      <c r="O309" s="75">
        <f t="shared" ca="1" si="66"/>
        <v>0</v>
      </c>
      <c r="P309" s="24">
        <f t="shared" ca="1" si="67"/>
        <v>0</v>
      </c>
      <c r="Q309" s="24">
        <f t="shared" ca="1" si="68"/>
        <v>0</v>
      </c>
      <c r="R309" s="12">
        <f t="shared" ca="1" si="59"/>
        <v>3.5179184868731206E-4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72"/>
      <c r="B310" s="72"/>
      <c r="C310" s="72"/>
      <c r="D310" s="74">
        <f t="shared" si="56"/>
        <v>0</v>
      </c>
      <c r="E310" s="74">
        <f t="shared" si="56"/>
        <v>0</v>
      </c>
      <c r="F310" s="24">
        <f t="shared" si="57"/>
        <v>0</v>
      </c>
      <c r="G310" s="24">
        <f t="shared" si="57"/>
        <v>0</v>
      </c>
      <c r="H310" s="24">
        <f t="shared" si="60"/>
        <v>0</v>
      </c>
      <c r="I310" s="24">
        <f t="shared" si="61"/>
        <v>0</v>
      </c>
      <c r="J310" s="24">
        <f t="shared" si="62"/>
        <v>0</v>
      </c>
      <c r="K310" s="24">
        <f t="shared" si="63"/>
        <v>0</v>
      </c>
      <c r="L310" s="24">
        <f t="shared" si="64"/>
        <v>0</v>
      </c>
      <c r="M310" s="24">
        <f t="shared" ca="1" si="58"/>
        <v>-3.5179184868731206E-4</v>
      </c>
      <c r="N310" s="24">
        <f t="shared" ca="1" si="65"/>
        <v>0</v>
      </c>
      <c r="O310" s="75">
        <f t="shared" ca="1" si="66"/>
        <v>0</v>
      </c>
      <c r="P310" s="24">
        <f t="shared" ca="1" si="67"/>
        <v>0</v>
      </c>
      <c r="Q310" s="24">
        <f t="shared" ca="1" si="68"/>
        <v>0</v>
      </c>
      <c r="R310" s="12">
        <f t="shared" ca="1" si="59"/>
        <v>3.5179184868731206E-4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72"/>
      <c r="B311" s="72"/>
      <c r="C311" s="72"/>
      <c r="D311" s="74">
        <f t="shared" si="56"/>
        <v>0</v>
      </c>
      <c r="E311" s="74">
        <f t="shared" si="56"/>
        <v>0</v>
      </c>
      <c r="F311" s="24">
        <f t="shared" si="57"/>
        <v>0</v>
      </c>
      <c r="G311" s="24">
        <f t="shared" si="57"/>
        <v>0</v>
      </c>
      <c r="H311" s="24">
        <f t="shared" si="60"/>
        <v>0</v>
      </c>
      <c r="I311" s="24">
        <f t="shared" si="61"/>
        <v>0</v>
      </c>
      <c r="J311" s="24">
        <f t="shared" si="62"/>
        <v>0</v>
      </c>
      <c r="K311" s="24">
        <f t="shared" si="63"/>
        <v>0</v>
      </c>
      <c r="L311" s="24">
        <f t="shared" si="64"/>
        <v>0</v>
      </c>
      <c r="M311" s="24">
        <f t="shared" ca="1" si="58"/>
        <v>-3.5179184868731206E-4</v>
      </c>
      <c r="N311" s="24">
        <f t="shared" ca="1" si="65"/>
        <v>0</v>
      </c>
      <c r="O311" s="75">
        <f t="shared" ca="1" si="66"/>
        <v>0</v>
      </c>
      <c r="P311" s="24">
        <f t="shared" ca="1" si="67"/>
        <v>0</v>
      </c>
      <c r="Q311" s="24">
        <f t="shared" ca="1" si="68"/>
        <v>0</v>
      </c>
      <c r="R311" s="12">
        <f t="shared" ca="1" si="59"/>
        <v>3.5179184868731206E-4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72"/>
      <c r="B312" s="72"/>
      <c r="C312" s="72"/>
      <c r="D312" s="74">
        <f t="shared" si="56"/>
        <v>0</v>
      </c>
      <c r="E312" s="74">
        <f t="shared" si="56"/>
        <v>0</v>
      </c>
      <c r="F312" s="24">
        <f t="shared" si="57"/>
        <v>0</v>
      </c>
      <c r="G312" s="24">
        <f t="shared" si="57"/>
        <v>0</v>
      </c>
      <c r="H312" s="24">
        <f t="shared" si="60"/>
        <v>0</v>
      </c>
      <c r="I312" s="24">
        <f t="shared" si="61"/>
        <v>0</v>
      </c>
      <c r="J312" s="24">
        <f t="shared" si="62"/>
        <v>0</v>
      </c>
      <c r="K312" s="24">
        <f t="shared" si="63"/>
        <v>0</v>
      </c>
      <c r="L312" s="24">
        <f t="shared" si="64"/>
        <v>0</v>
      </c>
      <c r="M312" s="24">
        <f t="shared" ca="1" si="58"/>
        <v>-3.5179184868731206E-4</v>
      </c>
      <c r="N312" s="24">
        <f t="shared" ca="1" si="65"/>
        <v>0</v>
      </c>
      <c r="O312" s="75">
        <f t="shared" ca="1" si="66"/>
        <v>0</v>
      </c>
      <c r="P312" s="24">
        <f t="shared" ca="1" si="67"/>
        <v>0</v>
      </c>
      <c r="Q312" s="24">
        <f t="shared" ca="1" si="68"/>
        <v>0</v>
      </c>
      <c r="R312" s="12">
        <f t="shared" ca="1" si="59"/>
        <v>3.5179184868731206E-4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72"/>
      <c r="B313" s="72"/>
      <c r="C313" s="72"/>
      <c r="D313" s="74">
        <f t="shared" si="56"/>
        <v>0</v>
      </c>
      <c r="E313" s="74">
        <f t="shared" si="56"/>
        <v>0</v>
      </c>
      <c r="F313" s="24">
        <f t="shared" si="57"/>
        <v>0</v>
      </c>
      <c r="G313" s="24">
        <f t="shared" si="57"/>
        <v>0</v>
      </c>
      <c r="H313" s="24">
        <f t="shared" si="60"/>
        <v>0</v>
      </c>
      <c r="I313" s="24">
        <f t="shared" si="61"/>
        <v>0</v>
      </c>
      <c r="J313" s="24">
        <f t="shared" si="62"/>
        <v>0</v>
      </c>
      <c r="K313" s="24">
        <f t="shared" si="63"/>
        <v>0</v>
      </c>
      <c r="L313" s="24">
        <f t="shared" si="64"/>
        <v>0</v>
      </c>
      <c r="M313" s="24">
        <f t="shared" ca="1" si="58"/>
        <v>-3.5179184868731206E-4</v>
      </c>
      <c r="N313" s="24">
        <f t="shared" ca="1" si="65"/>
        <v>0</v>
      </c>
      <c r="O313" s="75">
        <f t="shared" ca="1" si="66"/>
        <v>0</v>
      </c>
      <c r="P313" s="24">
        <f t="shared" ca="1" si="67"/>
        <v>0</v>
      </c>
      <c r="Q313" s="24">
        <f t="shared" ca="1" si="68"/>
        <v>0</v>
      </c>
      <c r="R313" s="12">
        <f t="shared" ca="1" si="59"/>
        <v>3.5179184868731206E-4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72"/>
      <c r="B314" s="72"/>
      <c r="C314" s="72"/>
      <c r="D314" s="74">
        <f t="shared" si="56"/>
        <v>0</v>
      </c>
      <c r="E314" s="74">
        <f t="shared" si="56"/>
        <v>0</v>
      </c>
      <c r="F314" s="24">
        <f t="shared" si="57"/>
        <v>0</v>
      </c>
      <c r="G314" s="24">
        <f t="shared" si="57"/>
        <v>0</v>
      </c>
      <c r="H314" s="24">
        <f t="shared" si="60"/>
        <v>0</v>
      </c>
      <c r="I314" s="24">
        <f t="shared" si="61"/>
        <v>0</v>
      </c>
      <c r="J314" s="24">
        <f t="shared" si="62"/>
        <v>0</v>
      </c>
      <c r="K314" s="24">
        <f t="shared" si="63"/>
        <v>0</v>
      </c>
      <c r="L314" s="24">
        <f t="shared" si="64"/>
        <v>0</v>
      </c>
      <c r="M314" s="24">
        <f t="shared" ca="1" si="58"/>
        <v>-3.5179184868731206E-4</v>
      </c>
      <c r="N314" s="24">
        <f t="shared" ca="1" si="65"/>
        <v>0</v>
      </c>
      <c r="O314" s="75">
        <f t="shared" ca="1" si="66"/>
        <v>0</v>
      </c>
      <c r="P314" s="24">
        <f t="shared" ca="1" si="67"/>
        <v>0</v>
      </c>
      <c r="Q314" s="24">
        <f t="shared" ca="1" si="68"/>
        <v>0</v>
      </c>
      <c r="R314" s="12">
        <f t="shared" ca="1" si="59"/>
        <v>3.5179184868731206E-4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72"/>
      <c r="B315" s="72"/>
      <c r="C315" s="72"/>
      <c r="D315" s="74">
        <f t="shared" si="56"/>
        <v>0</v>
      </c>
      <c r="E315" s="74">
        <f t="shared" si="56"/>
        <v>0</v>
      </c>
      <c r="F315" s="24">
        <f t="shared" si="57"/>
        <v>0</v>
      </c>
      <c r="G315" s="24">
        <f t="shared" si="57"/>
        <v>0</v>
      </c>
      <c r="H315" s="24">
        <f t="shared" si="60"/>
        <v>0</v>
      </c>
      <c r="I315" s="24">
        <f t="shared" si="61"/>
        <v>0</v>
      </c>
      <c r="J315" s="24">
        <f t="shared" si="62"/>
        <v>0</v>
      </c>
      <c r="K315" s="24">
        <f t="shared" si="63"/>
        <v>0</v>
      </c>
      <c r="L315" s="24">
        <f t="shared" si="64"/>
        <v>0</v>
      </c>
      <c r="M315" s="24">
        <f t="shared" ca="1" si="58"/>
        <v>-3.5179184868731206E-4</v>
      </c>
      <c r="N315" s="24">
        <f t="shared" ca="1" si="65"/>
        <v>0</v>
      </c>
      <c r="O315" s="75">
        <f t="shared" ca="1" si="66"/>
        <v>0</v>
      </c>
      <c r="P315" s="24">
        <f t="shared" ca="1" si="67"/>
        <v>0</v>
      </c>
      <c r="Q315" s="24">
        <f t="shared" ca="1" si="68"/>
        <v>0</v>
      </c>
      <c r="R315" s="12">
        <f t="shared" ca="1" si="59"/>
        <v>3.5179184868731206E-4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72"/>
      <c r="B316" s="72"/>
      <c r="C316" s="72"/>
      <c r="D316" s="74">
        <f t="shared" si="56"/>
        <v>0</v>
      </c>
      <c r="E316" s="74">
        <f t="shared" si="56"/>
        <v>0</v>
      </c>
      <c r="F316" s="24">
        <f t="shared" si="57"/>
        <v>0</v>
      </c>
      <c r="G316" s="24">
        <f t="shared" si="57"/>
        <v>0</v>
      </c>
      <c r="H316" s="24">
        <f t="shared" si="60"/>
        <v>0</v>
      </c>
      <c r="I316" s="24">
        <f t="shared" si="61"/>
        <v>0</v>
      </c>
      <c r="J316" s="24">
        <f t="shared" si="62"/>
        <v>0</v>
      </c>
      <c r="K316" s="24">
        <f t="shared" si="63"/>
        <v>0</v>
      </c>
      <c r="L316" s="24">
        <f t="shared" si="64"/>
        <v>0</v>
      </c>
      <c r="M316" s="24">
        <f t="shared" ca="1" si="58"/>
        <v>-3.5179184868731206E-4</v>
      </c>
      <c r="N316" s="24">
        <f t="shared" ca="1" si="65"/>
        <v>0</v>
      </c>
      <c r="O316" s="75">
        <f t="shared" ca="1" si="66"/>
        <v>0</v>
      </c>
      <c r="P316" s="24">
        <f t="shared" ca="1" si="67"/>
        <v>0</v>
      </c>
      <c r="Q316" s="24">
        <f t="shared" ca="1" si="68"/>
        <v>0</v>
      </c>
      <c r="R316" s="12">
        <f t="shared" ca="1" si="59"/>
        <v>3.5179184868731206E-4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72"/>
      <c r="B317" s="72"/>
      <c r="C317" s="72"/>
      <c r="D317" s="74">
        <f t="shared" si="56"/>
        <v>0</v>
      </c>
      <c r="E317" s="74">
        <f t="shared" si="56"/>
        <v>0</v>
      </c>
      <c r="F317" s="24">
        <f t="shared" si="57"/>
        <v>0</v>
      </c>
      <c r="G317" s="24">
        <f t="shared" si="57"/>
        <v>0</v>
      </c>
      <c r="H317" s="24">
        <f t="shared" si="60"/>
        <v>0</v>
      </c>
      <c r="I317" s="24">
        <f t="shared" si="61"/>
        <v>0</v>
      </c>
      <c r="J317" s="24">
        <f t="shared" si="62"/>
        <v>0</v>
      </c>
      <c r="K317" s="24">
        <f t="shared" si="63"/>
        <v>0</v>
      </c>
      <c r="L317" s="24">
        <f t="shared" si="64"/>
        <v>0</v>
      </c>
      <c r="M317" s="24">
        <f t="shared" ca="1" si="58"/>
        <v>-3.5179184868731206E-4</v>
      </c>
      <c r="N317" s="24">
        <f t="shared" ca="1" si="65"/>
        <v>0</v>
      </c>
      <c r="O317" s="75">
        <f t="shared" ca="1" si="66"/>
        <v>0</v>
      </c>
      <c r="P317" s="24">
        <f t="shared" ca="1" si="67"/>
        <v>0</v>
      </c>
      <c r="Q317" s="24">
        <f t="shared" ca="1" si="68"/>
        <v>0</v>
      </c>
      <c r="R317" s="12">
        <f t="shared" ca="1" si="59"/>
        <v>3.5179184868731206E-4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72"/>
      <c r="B318" s="72"/>
      <c r="C318" s="72"/>
      <c r="D318" s="74">
        <f t="shared" si="56"/>
        <v>0</v>
      </c>
      <c r="E318" s="74">
        <f t="shared" si="56"/>
        <v>0</v>
      </c>
      <c r="F318" s="24">
        <f t="shared" si="57"/>
        <v>0</v>
      </c>
      <c r="G318" s="24">
        <f t="shared" si="57"/>
        <v>0</v>
      </c>
      <c r="H318" s="24">
        <f t="shared" si="60"/>
        <v>0</v>
      </c>
      <c r="I318" s="24">
        <f t="shared" si="61"/>
        <v>0</v>
      </c>
      <c r="J318" s="24">
        <f t="shared" si="62"/>
        <v>0</v>
      </c>
      <c r="K318" s="24">
        <f t="shared" si="63"/>
        <v>0</v>
      </c>
      <c r="L318" s="24">
        <f t="shared" si="64"/>
        <v>0</v>
      </c>
      <c r="M318" s="24">
        <f t="shared" ca="1" si="58"/>
        <v>-3.5179184868731206E-4</v>
      </c>
      <c r="N318" s="24">
        <f t="shared" ca="1" si="65"/>
        <v>0</v>
      </c>
      <c r="O318" s="75">
        <f t="shared" ca="1" si="66"/>
        <v>0</v>
      </c>
      <c r="P318" s="24">
        <f t="shared" ca="1" si="67"/>
        <v>0</v>
      </c>
      <c r="Q318" s="24">
        <f t="shared" ca="1" si="68"/>
        <v>0</v>
      </c>
      <c r="R318" s="12">
        <f t="shared" ca="1" si="59"/>
        <v>3.5179184868731206E-4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72"/>
      <c r="B319" s="72"/>
      <c r="C319" s="72"/>
      <c r="D319" s="74">
        <f t="shared" si="56"/>
        <v>0</v>
      </c>
      <c r="E319" s="74">
        <f t="shared" si="56"/>
        <v>0</v>
      </c>
      <c r="F319" s="24">
        <f t="shared" si="57"/>
        <v>0</v>
      </c>
      <c r="G319" s="24">
        <f t="shared" si="57"/>
        <v>0</v>
      </c>
      <c r="H319" s="24">
        <f t="shared" si="60"/>
        <v>0</v>
      </c>
      <c r="I319" s="24">
        <f t="shared" si="61"/>
        <v>0</v>
      </c>
      <c r="J319" s="24">
        <f t="shared" si="62"/>
        <v>0</v>
      </c>
      <c r="K319" s="24">
        <f t="shared" si="63"/>
        <v>0</v>
      </c>
      <c r="L319" s="24">
        <f t="shared" si="64"/>
        <v>0</v>
      </c>
      <c r="M319" s="24">
        <f t="shared" ca="1" si="58"/>
        <v>-3.5179184868731206E-4</v>
      </c>
      <c r="N319" s="24">
        <f t="shared" ca="1" si="65"/>
        <v>0</v>
      </c>
      <c r="O319" s="75">
        <f t="shared" ca="1" si="66"/>
        <v>0</v>
      </c>
      <c r="P319" s="24">
        <f t="shared" ca="1" si="67"/>
        <v>0</v>
      </c>
      <c r="Q319" s="24">
        <f t="shared" ca="1" si="68"/>
        <v>0</v>
      </c>
      <c r="R319" s="12">
        <f t="shared" ca="1" si="59"/>
        <v>3.5179184868731206E-4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72"/>
      <c r="B320" s="72"/>
      <c r="C320" s="72"/>
      <c r="D320" s="74">
        <f t="shared" si="56"/>
        <v>0</v>
      </c>
      <c r="E320" s="74">
        <f t="shared" si="56"/>
        <v>0</v>
      </c>
      <c r="F320" s="24">
        <f t="shared" si="57"/>
        <v>0</v>
      </c>
      <c r="G320" s="24">
        <f t="shared" si="57"/>
        <v>0</v>
      </c>
      <c r="H320" s="24">
        <f t="shared" si="60"/>
        <v>0</v>
      </c>
      <c r="I320" s="24">
        <f t="shared" si="61"/>
        <v>0</v>
      </c>
      <c r="J320" s="24">
        <f t="shared" si="62"/>
        <v>0</v>
      </c>
      <c r="K320" s="24">
        <f t="shared" si="63"/>
        <v>0</v>
      </c>
      <c r="L320" s="24">
        <f t="shared" si="64"/>
        <v>0</v>
      </c>
      <c r="M320" s="24">
        <f t="shared" ca="1" si="58"/>
        <v>-3.5179184868731206E-4</v>
      </c>
      <c r="N320" s="24">
        <f t="shared" ca="1" si="65"/>
        <v>0</v>
      </c>
      <c r="O320" s="75">
        <f t="shared" ca="1" si="66"/>
        <v>0</v>
      </c>
      <c r="P320" s="24">
        <f t="shared" ca="1" si="67"/>
        <v>0</v>
      </c>
      <c r="Q320" s="24">
        <f t="shared" ca="1" si="68"/>
        <v>0</v>
      </c>
      <c r="R320" s="12">
        <f t="shared" ca="1" si="59"/>
        <v>3.5179184868731206E-4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72"/>
      <c r="B321" s="72"/>
      <c r="C321" s="72"/>
      <c r="D321" s="74">
        <f t="shared" si="56"/>
        <v>0</v>
      </c>
      <c r="E321" s="74">
        <f t="shared" si="56"/>
        <v>0</v>
      </c>
      <c r="F321" s="24">
        <f t="shared" si="57"/>
        <v>0</v>
      </c>
      <c r="G321" s="24">
        <f t="shared" si="57"/>
        <v>0</v>
      </c>
      <c r="H321" s="24">
        <f t="shared" si="60"/>
        <v>0</v>
      </c>
      <c r="I321" s="24">
        <f t="shared" si="61"/>
        <v>0</v>
      </c>
      <c r="J321" s="24">
        <f t="shared" si="62"/>
        <v>0</v>
      </c>
      <c r="K321" s="24">
        <f t="shared" si="63"/>
        <v>0</v>
      </c>
      <c r="L321" s="24">
        <f t="shared" si="64"/>
        <v>0</v>
      </c>
      <c r="M321" s="24">
        <f t="shared" ca="1" si="58"/>
        <v>-3.5179184868731206E-4</v>
      </c>
      <c r="N321" s="24">
        <f t="shared" ca="1" si="65"/>
        <v>0</v>
      </c>
      <c r="O321" s="75">
        <f t="shared" ca="1" si="66"/>
        <v>0</v>
      </c>
      <c r="P321" s="24">
        <f t="shared" ca="1" si="67"/>
        <v>0</v>
      </c>
      <c r="Q321" s="24">
        <f t="shared" ca="1" si="68"/>
        <v>0</v>
      </c>
      <c r="R321" s="12">
        <f t="shared" ca="1" si="59"/>
        <v>3.5179184868731206E-4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72"/>
      <c r="B322" s="72"/>
      <c r="C322" s="72"/>
      <c r="D322" s="74">
        <f t="shared" si="56"/>
        <v>0</v>
      </c>
      <c r="E322" s="74">
        <f t="shared" si="56"/>
        <v>0</v>
      </c>
      <c r="F322" s="24">
        <f t="shared" si="57"/>
        <v>0</v>
      </c>
      <c r="G322" s="24">
        <f t="shared" si="57"/>
        <v>0</v>
      </c>
      <c r="H322" s="24">
        <f t="shared" si="60"/>
        <v>0</v>
      </c>
      <c r="I322" s="24">
        <f t="shared" si="61"/>
        <v>0</v>
      </c>
      <c r="J322" s="24">
        <f t="shared" si="62"/>
        <v>0</v>
      </c>
      <c r="K322" s="24">
        <f t="shared" si="63"/>
        <v>0</v>
      </c>
      <c r="L322" s="24">
        <f t="shared" si="64"/>
        <v>0</v>
      </c>
      <c r="M322" s="24">
        <f t="shared" ca="1" si="58"/>
        <v>-3.5179184868731206E-4</v>
      </c>
      <c r="N322" s="24">
        <f t="shared" ca="1" si="65"/>
        <v>0</v>
      </c>
      <c r="O322" s="75">
        <f t="shared" ca="1" si="66"/>
        <v>0</v>
      </c>
      <c r="P322" s="24">
        <f t="shared" ca="1" si="67"/>
        <v>0</v>
      </c>
      <c r="Q322" s="24">
        <f t="shared" ca="1" si="68"/>
        <v>0</v>
      </c>
      <c r="R322" s="12">
        <f t="shared" ca="1" si="59"/>
        <v>3.5179184868731206E-4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72"/>
      <c r="B323" s="72"/>
      <c r="C323" s="72"/>
      <c r="D323" s="74">
        <f t="shared" si="56"/>
        <v>0</v>
      </c>
      <c r="E323" s="74">
        <f t="shared" si="56"/>
        <v>0</v>
      </c>
      <c r="F323" s="24">
        <f t="shared" si="57"/>
        <v>0</v>
      </c>
      <c r="G323" s="24">
        <f t="shared" si="57"/>
        <v>0</v>
      </c>
      <c r="H323" s="24">
        <f t="shared" si="60"/>
        <v>0</v>
      </c>
      <c r="I323" s="24">
        <f t="shared" si="61"/>
        <v>0</v>
      </c>
      <c r="J323" s="24">
        <f t="shared" si="62"/>
        <v>0</v>
      </c>
      <c r="K323" s="24">
        <f t="shared" si="63"/>
        <v>0</v>
      </c>
      <c r="L323" s="24">
        <f t="shared" si="64"/>
        <v>0</v>
      </c>
      <c r="M323" s="24">
        <f t="shared" ca="1" si="58"/>
        <v>-3.5179184868731206E-4</v>
      </c>
      <c r="N323" s="24">
        <f t="shared" ca="1" si="65"/>
        <v>0</v>
      </c>
      <c r="O323" s="75">
        <f t="shared" ca="1" si="66"/>
        <v>0</v>
      </c>
      <c r="P323" s="24">
        <f t="shared" ca="1" si="67"/>
        <v>0</v>
      </c>
      <c r="Q323" s="24">
        <f t="shared" ca="1" si="68"/>
        <v>0</v>
      </c>
      <c r="R323" s="12">
        <f t="shared" ca="1" si="59"/>
        <v>3.5179184868731206E-4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72"/>
      <c r="B324" s="72"/>
      <c r="C324" s="72"/>
      <c r="D324" s="74">
        <f t="shared" si="56"/>
        <v>0</v>
      </c>
      <c r="E324" s="74">
        <f t="shared" si="56"/>
        <v>0</v>
      </c>
      <c r="F324" s="24">
        <f t="shared" si="57"/>
        <v>0</v>
      </c>
      <c r="G324" s="24">
        <f t="shared" si="57"/>
        <v>0</v>
      </c>
      <c r="H324" s="24">
        <f t="shared" si="60"/>
        <v>0</v>
      </c>
      <c r="I324" s="24">
        <f t="shared" si="61"/>
        <v>0</v>
      </c>
      <c r="J324" s="24">
        <f t="shared" si="62"/>
        <v>0</v>
      </c>
      <c r="K324" s="24">
        <f t="shared" si="63"/>
        <v>0</v>
      </c>
      <c r="L324" s="24">
        <f t="shared" si="64"/>
        <v>0</v>
      </c>
      <c r="M324" s="24">
        <f t="shared" ca="1" si="58"/>
        <v>-3.5179184868731206E-4</v>
      </c>
      <c r="N324" s="24">
        <f t="shared" ca="1" si="65"/>
        <v>0</v>
      </c>
      <c r="O324" s="75">
        <f t="shared" ca="1" si="66"/>
        <v>0</v>
      </c>
      <c r="P324" s="24">
        <f t="shared" ca="1" si="67"/>
        <v>0</v>
      </c>
      <c r="Q324" s="24">
        <f t="shared" ca="1" si="68"/>
        <v>0</v>
      </c>
      <c r="R324" s="12">
        <f t="shared" ca="1" si="59"/>
        <v>3.5179184868731206E-4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72"/>
      <c r="B325" s="72"/>
      <c r="C325" s="72"/>
      <c r="D325" s="74">
        <f t="shared" si="56"/>
        <v>0</v>
      </c>
      <c r="E325" s="74">
        <f t="shared" si="56"/>
        <v>0</v>
      </c>
      <c r="F325" s="24">
        <f t="shared" si="57"/>
        <v>0</v>
      </c>
      <c r="G325" s="24">
        <f t="shared" si="57"/>
        <v>0</v>
      </c>
      <c r="H325" s="24">
        <f t="shared" si="60"/>
        <v>0</v>
      </c>
      <c r="I325" s="24">
        <f t="shared" si="61"/>
        <v>0</v>
      </c>
      <c r="J325" s="24">
        <f t="shared" si="62"/>
        <v>0</v>
      </c>
      <c r="K325" s="24">
        <f t="shared" si="63"/>
        <v>0</v>
      </c>
      <c r="L325" s="24">
        <f t="shared" si="64"/>
        <v>0</v>
      </c>
      <c r="M325" s="24">
        <f t="shared" ca="1" si="58"/>
        <v>-3.5179184868731206E-4</v>
      </c>
      <c r="N325" s="24">
        <f t="shared" ca="1" si="65"/>
        <v>0</v>
      </c>
      <c r="O325" s="75">
        <f t="shared" ca="1" si="66"/>
        <v>0</v>
      </c>
      <c r="P325" s="24">
        <f t="shared" ca="1" si="67"/>
        <v>0</v>
      </c>
      <c r="Q325" s="24">
        <f t="shared" ca="1" si="68"/>
        <v>0</v>
      </c>
      <c r="R325" s="12">
        <f t="shared" ca="1" si="59"/>
        <v>3.5179184868731206E-4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72"/>
      <c r="B326" s="72"/>
      <c r="C326" s="72"/>
      <c r="D326" s="74">
        <f t="shared" si="56"/>
        <v>0</v>
      </c>
      <c r="E326" s="74">
        <f t="shared" si="56"/>
        <v>0</v>
      </c>
      <c r="F326" s="24">
        <f t="shared" si="57"/>
        <v>0</v>
      </c>
      <c r="G326" s="24">
        <f t="shared" si="57"/>
        <v>0</v>
      </c>
      <c r="H326" s="24">
        <f t="shared" si="60"/>
        <v>0</v>
      </c>
      <c r="I326" s="24">
        <f t="shared" si="61"/>
        <v>0</v>
      </c>
      <c r="J326" s="24">
        <f t="shared" si="62"/>
        <v>0</v>
      </c>
      <c r="K326" s="24">
        <f t="shared" si="63"/>
        <v>0</v>
      </c>
      <c r="L326" s="24">
        <f t="shared" si="64"/>
        <v>0</v>
      </c>
      <c r="M326" s="24">
        <f t="shared" ca="1" si="58"/>
        <v>-3.5179184868731206E-4</v>
      </c>
      <c r="N326" s="24">
        <f t="shared" ca="1" si="65"/>
        <v>0</v>
      </c>
      <c r="O326" s="75">
        <f t="shared" ca="1" si="66"/>
        <v>0</v>
      </c>
      <c r="P326" s="24">
        <f t="shared" ca="1" si="67"/>
        <v>0</v>
      </c>
      <c r="Q326" s="24">
        <f t="shared" ca="1" si="68"/>
        <v>0</v>
      </c>
      <c r="R326" s="12">
        <f t="shared" ca="1" si="59"/>
        <v>3.5179184868731206E-4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72"/>
      <c r="B327" s="72"/>
      <c r="C327" s="72"/>
      <c r="D327" s="74">
        <f t="shared" si="56"/>
        <v>0</v>
      </c>
      <c r="E327" s="74">
        <f t="shared" si="56"/>
        <v>0</v>
      </c>
      <c r="F327" s="24">
        <f t="shared" si="57"/>
        <v>0</v>
      </c>
      <c r="G327" s="24">
        <f t="shared" si="57"/>
        <v>0</v>
      </c>
      <c r="H327" s="24">
        <f t="shared" si="60"/>
        <v>0</v>
      </c>
      <c r="I327" s="24">
        <f t="shared" si="61"/>
        <v>0</v>
      </c>
      <c r="J327" s="24">
        <f t="shared" si="62"/>
        <v>0</v>
      </c>
      <c r="K327" s="24">
        <f t="shared" si="63"/>
        <v>0</v>
      </c>
      <c r="L327" s="24">
        <f t="shared" si="64"/>
        <v>0</v>
      </c>
      <c r="M327" s="24">
        <f t="shared" ca="1" si="58"/>
        <v>-3.5179184868731206E-4</v>
      </c>
      <c r="N327" s="24">
        <f t="shared" ca="1" si="65"/>
        <v>0</v>
      </c>
      <c r="O327" s="75">
        <f t="shared" ca="1" si="66"/>
        <v>0</v>
      </c>
      <c r="P327" s="24">
        <f t="shared" ca="1" si="67"/>
        <v>0</v>
      </c>
      <c r="Q327" s="24">
        <f t="shared" ca="1" si="68"/>
        <v>0</v>
      </c>
      <c r="R327" s="12">
        <f t="shared" ca="1" si="59"/>
        <v>3.5179184868731206E-4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72"/>
      <c r="B328" s="72"/>
      <c r="C328" s="72"/>
      <c r="D328" s="74">
        <f t="shared" si="56"/>
        <v>0</v>
      </c>
      <c r="E328" s="74">
        <f t="shared" si="56"/>
        <v>0</v>
      </c>
      <c r="F328" s="24">
        <f t="shared" si="57"/>
        <v>0</v>
      </c>
      <c r="G328" s="24">
        <f t="shared" si="57"/>
        <v>0</v>
      </c>
      <c r="H328" s="24">
        <f t="shared" si="60"/>
        <v>0</v>
      </c>
      <c r="I328" s="24">
        <f t="shared" si="61"/>
        <v>0</v>
      </c>
      <c r="J328" s="24">
        <f t="shared" si="62"/>
        <v>0</v>
      </c>
      <c r="K328" s="24">
        <f t="shared" si="63"/>
        <v>0</v>
      </c>
      <c r="L328" s="24">
        <f t="shared" si="64"/>
        <v>0</v>
      </c>
      <c r="M328" s="24">
        <f t="shared" ca="1" si="58"/>
        <v>-3.5179184868731206E-4</v>
      </c>
      <c r="N328" s="24">
        <f t="shared" ca="1" si="65"/>
        <v>0</v>
      </c>
      <c r="O328" s="75">
        <f t="shared" ca="1" si="66"/>
        <v>0</v>
      </c>
      <c r="P328" s="24">
        <f t="shared" ca="1" si="67"/>
        <v>0</v>
      </c>
      <c r="Q328" s="24">
        <f t="shared" ca="1" si="68"/>
        <v>0</v>
      </c>
      <c r="R328" s="12">
        <f t="shared" ca="1" si="59"/>
        <v>3.5179184868731206E-4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72"/>
      <c r="B329" s="72"/>
      <c r="C329" s="72"/>
      <c r="D329" s="74">
        <f t="shared" si="56"/>
        <v>0</v>
      </c>
      <c r="E329" s="74">
        <f t="shared" si="56"/>
        <v>0</v>
      </c>
      <c r="F329" s="24">
        <f t="shared" si="57"/>
        <v>0</v>
      </c>
      <c r="G329" s="24">
        <f t="shared" si="57"/>
        <v>0</v>
      </c>
      <c r="H329" s="24">
        <f t="shared" si="60"/>
        <v>0</v>
      </c>
      <c r="I329" s="24">
        <f t="shared" si="61"/>
        <v>0</v>
      </c>
      <c r="J329" s="24">
        <f t="shared" si="62"/>
        <v>0</v>
      </c>
      <c r="K329" s="24">
        <f t="shared" si="63"/>
        <v>0</v>
      </c>
      <c r="L329" s="24">
        <f t="shared" si="64"/>
        <v>0</v>
      </c>
      <c r="M329" s="24">
        <f t="shared" ca="1" si="58"/>
        <v>-3.5179184868731206E-4</v>
      </c>
      <c r="N329" s="24">
        <f t="shared" ca="1" si="65"/>
        <v>0</v>
      </c>
      <c r="O329" s="75">
        <f t="shared" ca="1" si="66"/>
        <v>0</v>
      </c>
      <c r="P329" s="24">
        <f t="shared" ca="1" si="67"/>
        <v>0</v>
      </c>
      <c r="Q329" s="24">
        <f t="shared" ca="1" si="68"/>
        <v>0</v>
      </c>
      <c r="R329" s="12">
        <f t="shared" ca="1" si="59"/>
        <v>3.5179184868731206E-4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72"/>
      <c r="B330" s="72"/>
      <c r="C330" s="72"/>
      <c r="D330" s="74">
        <f t="shared" si="56"/>
        <v>0</v>
      </c>
      <c r="E330" s="74">
        <f t="shared" si="56"/>
        <v>0</v>
      </c>
      <c r="F330" s="24">
        <f t="shared" si="57"/>
        <v>0</v>
      </c>
      <c r="G330" s="24">
        <f t="shared" si="57"/>
        <v>0</v>
      </c>
      <c r="H330" s="24">
        <f t="shared" si="60"/>
        <v>0</v>
      </c>
      <c r="I330" s="24">
        <f t="shared" si="61"/>
        <v>0</v>
      </c>
      <c r="J330" s="24">
        <f t="shared" si="62"/>
        <v>0</v>
      </c>
      <c r="K330" s="24">
        <f t="shared" si="63"/>
        <v>0</v>
      </c>
      <c r="L330" s="24">
        <f t="shared" si="64"/>
        <v>0</v>
      </c>
      <c r="M330" s="24">
        <f t="shared" ca="1" si="58"/>
        <v>-3.5179184868731206E-4</v>
      </c>
      <c r="N330" s="24">
        <f t="shared" ca="1" si="65"/>
        <v>0</v>
      </c>
      <c r="O330" s="75">
        <f t="shared" ca="1" si="66"/>
        <v>0</v>
      </c>
      <c r="P330" s="24">
        <f t="shared" ca="1" si="67"/>
        <v>0</v>
      </c>
      <c r="Q330" s="24">
        <f t="shared" ca="1" si="68"/>
        <v>0</v>
      </c>
      <c r="R330" s="12">
        <f t="shared" ca="1" si="59"/>
        <v>3.5179184868731206E-4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72"/>
      <c r="B331" s="72"/>
      <c r="C331" s="72"/>
      <c r="D331" s="74">
        <f t="shared" si="56"/>
        <v>0</v>
      </c>
      <c r="E331" s="74">
        <f t="shared" si="56"/>
        <v>0</v>
      </c>
      <c r="F331" s="24">
        <f t="shared" si="57"/>
        <v>0</v>
      </c>
      <c r="G331" s="24">
        <f t="shared" si="57"/>
        <v>0</v>
      </c>
      <c r="H331" s="24">
        <f t="shared" si="60"/>
        <v>0</v>
      </c>
      <c r="I331" s="24">
        <f t="shared" si="61"/>
        <v>0</v>
      </c>
      <c r="J331" s="24">
        <f t="shared" si="62"/>
        <v>0</v>
      </c>
      <c r="K331" s="24">
        <f t="shared" si="63"/>
        <v>0</v>
      </c>
      <c r="L331" s="24">
        <f t="shared" si="64"/>
        <v>0</v>
      </c>
      <c r="M331" s="24">
        <f t="shared" ca="1" si="58"/>
        <v>-3.5179184868731206E-4</v>
      </c>
      <c r="N331" s="24">
        <f t="shared" ca="1" si="65"/>
        <v>0</v>
      </c>
      <c r="O331" s="75">
        <f t="shared" ca="1" si="66"/>
        <v>0</v>
      </c>
      <c r="P331" s="24">
        <f t="shared" ca="1" si="67"/>
        <v>0</v>
      </c>
      <c r="Q331" s="24">
        <f t="shared" ca="1" si="68"/>
        <v>0</v>
      </c>
      <c r="R331" s="12">
        <f t="shared" ca="1" si="59"/>
        <v>3.5179184868731206E-4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72"/>
      <c r="B332" s="72"/>
      <c r="C332" s="72"/>
      <c r="D332" s="74">
        <f t="shared" si="56"/>
        <v>0</v>
      </c>
      <c r="E332" s="74">
        <f t="shared" si="56"/>
        <v>0</v>
      </c>
      <c r="F332" s="24">
        <f t="shared" si="57"/>
        <v>0</v>
      </c>
      <c r="G332" s="24">
        <f t="shared" si="57"/>
        <v>0</v>
      </c>
      <c r="H332" s="24">
        <f t="shared" si="60"/>
        <v>0</v>
      </c>
      <c r="I332" s="24">
        <f t="shared" si="61"/>
        <v>0</v>
      </c>
      <c r="J332" s="24">
        <f t="shared" si="62"/>
        <v>0</v>
      </c>
      <c r="K332" s="24">
        <f t="shared" si="63"/>
        <v>0</v>
      </c>
      <c r="L332" s="24">
        <f t="shared" si="64"/>
        <v>0</v>
      </c>
      <c r="M332" s="24">
        <f t="shared" ca="1" si="58"/>
        <v>-3.5179184868731206E-4</v>
      </c>
      <c r="N332" s="24">
        <f t="shared" ca="1" si="65"/>
        <v>0</v>
      </c>
      <c r="O332" s="75">
        <f t="shared" ca="1" si="66"/>
        <v>0</v>
      </c>
      <c r="P332" s="24">
        <f t="shared" ca="1" si="67"/>
        <v>0</v>
      </c>
      <c r="Q332" s="24">
        <f t="shared" ca="1" si="68"/>
        <v>0</v>
      </c>
      <c r="R332" s="12">
        <f t="shared" ca="1" si="59"/>
        <v>3.5179184868731206E-4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72"/>
      <c r="B333" s="72"/>
      <c r="C333" s="72"/>
      <c r="D333" s="74">
        <f t="shared" si="56"/>
        <v>0</v>
      </c>
      <c r="E333" s="74">
        <f t="shared" si="56"/>
        <v>0</v>
      </c>
      <c r="F333" s="24">
        <f t="shared" si="57"/>
        <v>0</v>
      </c>
      <c r="G333" s="24">
        <f t="shared" si="57"/>
        <v>0</v>
      </c>
      <c r="H333" s="24">
        <f t="shared" si="60"/>
        <v>0</v>
      </c>
      <c r="I333" s="24">
        <f t="shared" si="61"/>
        <v>0</v>
      </c>
      <c r="J333" s="24">
        <f t="shared" si="62"/>
        <v>0</v>
      </c>
      <c r="K333" s="24">
        <f t="shared" si="63"/>
        <v>0</v>
      </c>
      <c r="L333" s="24">
        <f t="shared" si="64"/>
        <v>0</v>
      </c>
      <c r="M333" s="24">
        <f t="shared" ca="1" si="58"/>
        <v>-3.5179184868731206E-4</v>
      </c>
      <c r="N333" s="24">
        <f t="shared" ca="1" si="65"/>
        <v>0</v>
      </c>
      <c r="O333" s="75">
        <f t="shared" ca="1" si="66"/>
        <v>0</v>
      </c>
      <c r="P333" s="24">
        <f t="shared" ca="1" si="67"/>
        <v>0</v>
      </c>
      <c r="Q333" s="24">
        <f t="shared" ca="1" si="68"/>
        <v>0</v>
      </c>
      <c r="R333" s="12">
        <f t="shared" ca="1" si="59"/>
        <v>3.5179184868731206E-4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72"/>
      <c r="B334" s="72"/>
      <c r="C334" s="72"/>
      <c r="D334" s="74">
        <f t="shared" si="56"/>
        <v>0</v>
      </c>
      <c r="E334" s="74">
        <f t="shared" si="56"/>
        <v>0</v>
      </c>
      <c r="F334" s="24">
        <f t="shared" si="57"/>
        <v>0</v>
      </c>
      <c r="G334" s="24">
        <f t="shared" si="57"/>
        <v>0</v>
      </c>
      <c r="H334" s="24">
        <f t="shared" si="60"/>
        <v>0</v>
      </c>
      <c r="I334" s="24">
        <f t="shared" si="61"/>
        <v>0</v>
      </c>
      <c r="J334" s="24">
        <f t="shared" si="62"/>
        <v>0</v>
      </c>
      <c r="K334" s="24">
        <f t="shared" si="63"/>
        <v>0</v>
      </c>
      <c r="L334" s="24">
        <f t="shared" si="64"/>
        <v>0</v>
      </c>
      <c r="M334" s="24">
        <f t="shared" ca="1" si="58"/>
        <v>-3.5179184868731206E-4</v>
      </c>
      <c r="N334" s="24">
        <f t="shared" ca="1" si="65"/>
        <v>0</v>
      </c>
      <c r="O334" s="75">
        <f t="shared" ca="1" si="66"/>
        <v>0</v>
      </c>
      <c r="P334" s="24">
        <f t="shared" ca="1" si="67"/>
        <v>0</v>
      </c>
      <c r="Q334" s="24">
        <f t="shared" ca="1" si="68"/>
        <v>0</v>
      </c>
      <c r="R334" s="12">
        <f t="shared" ca="1" si="59"/>
        <v>3.5179184868731206E-4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72"/>
      <c r="B335" s="72"/>
      <c r="C335" s="72"/>
      <c r="D335" s="74">
        <f t="shared" si="56"/>
        <v>0</v>
      </c>
      <c r="E335" s="74">
        <f t="shared" si="56"/>
        <v>0</v>
      </c>
      <c r="F335" s="24">
        <f t="shared" si="57"/>
        <v>0</v>
      </c>
      <c r="G335" s="24">
        <f t="shared" si="57"/>
        <v>0</v>
      </c>
      <c r="H335" s="24">
        <f t="shared" si="60"/>
        <v>0</v>
      </c>
      <c r="I335" s="24">
        <f t="shared" si="61"/>
        <v>0</v>
      </c>
      <c r="J335" s="24">
        <f t="shared" si="62"/>
        <v>0</v>
      </c>
      <c r="K335" s="24">
        <f t="shared" si="63"/>
        <v>0</v>
      </c>
      <c r="L335" s="24">
        <f t="shared" si="64"/>
        <v>0</v>
      </c>
      <c r="M335" s="24">
        <f t="shared" ca="1" si="58"/>
        <v>-3.5179184868731206E-4</v>
      </c>
      <c r="N335" s="24">
        <f t="shared" ca="1" si="65"/>
        <v>0</v>
      </c>
      <c r="O335" s="75">
        <f t="shared" ca="1" si="66"/>
        <v>0</v>
      </c>
      <c r="P335" s="24">
        <f t="shared" ca="1" si="67"/>
        <v>0</v>
      </c>
      <c r="Q335" s="24">
        <f t="shared" ca="1" si="68"/>
        <v>0</v>
      </c>
      <c r="R335" s="12">
        <f t="shared" ca="1" si="59"/>
        <v>3.5179184868731206E-4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72"/>
      <c r="B336" s="72"/>
      <c r="C336" s="72"/>
      <c r="D336" s="74">
        <f t="shared" si="56"/>
        <v>0</v>
      </c>
      <c r="E336" s="74">
        <f t="shared" si="56"/>
        <v>0</v>
      </c>
      <c r="F336" s="24">
        <f t="shared" si="57"/>
        <v>0</v>
      </c>
      <c r="G336" s="24">
        <f t="shared" si="57"/>
        <v>0</v>
      </c>
      <c r="H336" s="24">
        <f t="shared" si="60"/>
        <v>0</v>
      </c>
      <c r="I336" s="24">
        <f t="shared" si="61"/>
        <v>0</v>
      </c>
      <c r="J336" s="24">
        <f t="shared" si="62"/>
        <v>0</v>
      </c>
      <c r="K336" s="24">
        <f t="shared" si="63"/>
        <v>0</v>
      </c>
      <c r="L336" s="24">
        <f t="shared" si="64"/>
        <v>0</v>
      </c>
      <c r="M336" s="24">
        <f t="shared" ca="1" si="58"/>
        <v>-3.5179184868731206E-4</v>
      </c>
      <c r="N336" s="24">
        <f t="shared" ca="1" si="65"/>
        <v>0</v>
      </c>
      <c r="O336" s="75">
        <f t="shared" ca="1" si="66"/>
        <v>0</v>
      </c>
      <c r="P336" s="24">
        <f t="shared" ca="1" si="67"/>
        <v>0</v>
      </c>
      <c r="Q336" s="24">
        <f t="shared" ca="1" si="68"/>
        <v>0</v>
      </c>
      <c r="R336" s="12">
        <f t="shared" ca="1" si="59"/>
        <v>3.5179184868731206E-4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72"/>
      <c r="B337" s="72"/>
      <c r="C337" s="72"/>
      <c r="D337" s="74">
        <f>A337/A$18</f>
        <v>0</v>
      </c>
      <c r="E337" s="74">
        <f>B337/B$18</f>
        <v>0</v>
      </c>
      <c r="F337" s="24">
        <f>$C337*D337</f>
        <v>0</v>
      </c>
      <c r="G337" s="24">
        <f>$C337*E337</f>
        <v>0</v>
      </c>
      <c r="H337" s="24">
        <f>C337*D337*D337</f>
        <v>0</v>
      </c>
      <c r="I337" s="24">
        <f>C337*D337*D337*D337</f>
        <v>0</v>
      </c>
      <c r="J337" s="24">
        <f>C337*D337*D337*D337*D337</f>
        <v>0</v>
      </c>
      <c r="K337" s="24">
        <f>C337*E337*D337</f>
        <v>0</v>
      </c>
      <c r="L337" s="24">
        <f>C337*E337*D337*D337</f>
        <v>0</v>
      </c>
      <c r="M337" s="24">
        <f t="shared" ca="1" si="58"/>
        <v>-3.5179184868731206E-4</v>
      </c>
      <c r="N337" s="24">
        <f ca="1">C337*(M337-E337)^2</f>
        <v>0</v>
      </c>
      <c r="O337" s="75">
        <f ca="1">(C337*O$1-O$2*F337+O$3*H337)^2</f>
        <v>0</v>
      </c>
      <c r="P337" s="24">
        <f ca="1">(-C337*O$2+O$4*F337-O$5*H337)^2</f>
        <v>0</v>
      </c>
      <c r="Q337" s="24">
        <f ca="1">+(C337*O$3-F337*O$5+H337*O$6)^2</f>
        <v>0</v>
      </c>
      <c r="R337" s="12">
        <f t="shared" ca="1" si="59"/>
        <v>3.5179184868731206E-4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2023-07-29T01:24:35Z</dcterms:modified>
</cp:coreProperties>
</file>