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2BA4E3A-AFD4-4CBD-8641-0F851381003D}" xr6:coauthVersionLast="47" xr6:coauthVersionMax="47" xr10:uidLastSave="{00000000-0000-0000-0000-000000000000}"/>
  <bookViews>
    <workbookView xWindow="14685" yWindow="165" windowWidth="13590" windowHeight="1452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33" i="1"/>
  <c r="O23" i="1"/>
  <c r="O27" i="1"/>
  <c r="O31" i="1"/>
  <c r="O35" i="1"/>
  <c r="O39" i="1"/>
  <c r="O43" i="1"/>
  <c r="O41" i="1"/>
  <c r="O37" i="1"/>
  <c r="O22" i="1"/>
  <c r="O26" i="1"/>
  <c r="O30" i="1"/>
  <c r="O34" i="1"/>
  <c r="O38" i="1"/>
  <c r="O42" i="1"/>
  <c r="O25" i="1"/>
  <c r="O29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<sst xmlns="http://schemas.openxmlformats.org/spreadsheetml/2006/main" count="95" uniqueCount="50">
  <si>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</si>
  <si>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</si>
  <si>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</si>
  <si>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</si>
  <si>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</si>
  <si>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</si>
  <si>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</si>
  <si>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</si>
  <si>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</si>
  <si>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</si>
  <si>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</si>
  <si>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</si>
  <si>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</si>
  <si>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</si>
  <si>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</si>
  <si>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</si>
  <si>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</si>
  <si>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</si>
  <si>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</si>
  <si>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</si>
  <si>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</si>
  <si>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</si>
  <si>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</si>
  <si>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</si>
  <si>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</si>
  <si>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</si>
  <si>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</si>
  <si>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</si>
  <si>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</si>
  <si>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</si>
  <si>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</si>
  <si>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</si>
  <si>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</si>
  <si>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</si>
  <si>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</si>
  <si>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</si>
  <si>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</si>
  <si>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</si>
  <si>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</si>
  <si>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</si>
  <si>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</si>
  <si>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</si>
  <si>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</si>
  <si>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</si>
  <si>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</si>
  <si>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I</t>
  </si>
  <si>
    <t>JAAVSO 51, 46</t>
  </si>
  <si>
    <t>NSVS 9027851 Peg</t>
  </si>
  <si>
    <t>EW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</si>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</sst>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0" fontId="18" fillId="0" borderId="0" xfId="0" applyFont="1" applyAlignment="1"/>
    <xf numFmtId="0" fontId="18" fillId="0" borderId="0" xfId="0" applyFont="1" applyAlignment="1">
      <alignment vertical="center" wrapText="1"/>
    </xf>
    <xf numFmtId="0" fontId="6" fillId="0" borderId="0" xfId="0" applyFont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NSVS 9027851 Peg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-3.5259999996924307E-2</c:v>
                </c:pt>
                <c:pt idx="2">
                  <c:v>-3.3819999996921979E-2</c:v>
                </c:pt>
                <c:pt idx="3">
                  <c:v>-3.3940000001166482E-2</c:v>
                </c:pt>
                <c:pt idx="4">
                  <c:v>-3.3499999997729901E-2</c:v>
                </c:pt>
                <c:pt idx="5">
                  <c:v>-3.2459999994898681E-2</c:v>
                </c:pt>
                <c:pt idx="6">
                  <c:v>-3.3919999994395766E-2</c:v>
                </c:pt>
                <c:pt idx="7">
                  <c:v>-3.515999999945052E-2</c:v>
                </c:pt>
                <c:pt idx="8">
                  <c:v>-3.2359999997424893E-2</c:v>
                </c:pt>
                <c:pt idx="9">
                  <c:v>-3.4540000000561122E-2</c:v>
                </c:pt>
                <c:pt idx="10">
                  <c:v>-3.4239999993587844E-2</c:v>
                </c:pt>
                <c:pt idx="11">
                  <c:v>-2.8859999998530839E-2</c:v>
                </c:pt>
                <c:pt idx="12">
                  <c:v>-3.132000000186963E-2</c:v>
                </c:pt>
                <c:pt idx="13">
                  <c:v>-2.8740000001562294E-2</c:v>
                </c:pt>
                <c:pt idx="14">
                  <c:v>-2.9640000000654254E-2</c:v>
                </c:pt>
                <c:pt idx="15">
                  <c:v>-3.0039999997825362E-2</c:v>
                </c:pt>
                <c:pt idx="16">
                  <c:v>-2.9819999996107072E-2</c:v>
                </c:pt>
                <c:pt idx="17">
                  <c:v>-2.76400000002468E-2</c:v>
                </c:pt>
                <c:pt idx="18">
                  <c:v>2.9200000062701292E-3</c:v>
                </c:pt>
                <c:pt idx="19">
                  <c:v>2.4200000043492764E-3</c:v>
                </c:pt>
                <c:pt idx="20">
                  <c:v>1.9800000081886537E-3</c:v>
                </c:pt>
                <c:pt idx="21">
                  <c:v>2.2800000006100163E-3</c:v>
                </c:pt>
                <c:pt idx="22">
                  <c:v>2.0999999978812411E-3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5.9999999999999995E-4</c:v>
                  </c:pt>
                  <c:pt idx="3">
                    <c:v>8.0000000000000004E-4</c:v>
                  </c:pt>
                  <c:pt idx="4">
                    <c:v>2.5000000000000001E-3</c:v>
                  </c:pt>
                  <c:pt idx="5">
                    <c:v>2.5000000000000001E-3</c:v>
                  </c:pt>
                  <c:pt idx="6">
                    <c:v>2.8E-3</c:v>
                  </c:pt>
                  <c:pt idx="7">
                    <c:v>3.0999999999999999E-3</c:v>
                  </c:pt>
                  <c:pt idx="8">
                    <c:v>3.0000000000000001E-3</c:v>
                  </c:pt>
                  <c:pt idx="9">
                    <c:v>2.5000000000000001E-3</c:v>
                  </c:pt>
                  <c:pt idx="10">
                    <c:v>3.3999999999999998E-3</c:v>
                  </c:pt>
                  <c:pt idx="11">
                    <c:v>2E-3</c:v>
                  </c:pt>
                  <c:pt idx="12">
                    <c:v>2.3E-3</c:v>
                  </c:pt>
                  <c:pt idx="13">
                    <c:v>2.5999999999999999E-3</c:v>
                  </c:pt>
                  <c:pt idx="14">
                    <c:v>3.0999999999999999E-3</c:v>
                  </c:pt>
                  <c:pt idx="15">
                    <c:v>2.3999999999999998E-3</c:v>
                  </c:pt>
                  <c:pt idx="16">
                    <c:v>3.0000000000000001E-3</c:v>
                  </c:pt>
                  <c:pt idx="17">
                    <c:v>2E-3</c:v>
                  </c:pt>
                  <c:pt idx="18">
                    <c:v>1E-4</c:v>
                  </c:pt>
                  <c:pt idx="19">
                    <c:v>1E-4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-4.3684396854526443E-3</c:v>
                </c:pt>
                <c:pt idx="1">
                  <c:v>-3.397023347148731E-2</c:v>
                </c:pt>
                <c:pt idx="2">
                  <c:v>-3.394807342441733E-2</c:v>
                </c:pt>
                <c:pt idx="3">
                  <c:v>-3.3903753330277356E-2</c:v>
                </c:pt>
                <c:pt idx="4">
                  <c:v>-3.3881593283207369E-2</c:v>
                </c:pt>
                <c:pt idx="5">
                  <c:v>-3.3859433236137382E-2</c:v>
                </c:pt>
                <c:pt idx="6">
                  <c:v>-3.3837273189067395E-2</c:v>
                </c:pt>
                <c:pt idx="7">
                  <c:v>-3.3748633000787454E-2</c:v>
                </c:pt>
                <c:pt idx="8">
                  <c:v>-3.3637832765437518E-2</c:v>
                </c:pt>
                <c:pt idx="9">
                  <c:v>-3.3571352624227557E-2</c:v>
                </c:pt>
                <c:pt idx="10">
                  <c:v>-3.3470625137545798E-2</c:v>
                </c:pt>
                <c:pt idx="11">
                  <c:v>-2.9759824528189881E-2</c:v>
                </c:pt>
                <c:pt idx="12">
                  <c:v>-2.9737664481119898E-2</c:v>
                </c:pt>
                <c:pt idx="13">
                  <c:v>-2.9693344386979924E-2</c:v>
                </c:pt>
                <c:pt idx="14">
                  <c:v>-2.9582544151629992E-2</c:v>
                </c:pt>
                <c:pt idx="15">
                  <c:v>-2.9411307424271005E-2</c:v>
                </c:pt>
                <c:pt idx="16">
                  <c:v>-2.9294463539720168E-2</c:v>
                </c:pt>
                <c:pt idx="17">
                  <c:v>-2.9139343210230262E-2</c:v>
                </c:pt>
                <c:pt idx="18">
                  <c:v>3.0209287375210303E-3</c:v>
                </c:pt>
                <c:pt idx="19">
                  <c:v>3.0310014861892054E-3</c:v>
                </c:pt>
                <c:pt idx="20">
                  <c:v>3.059205182460098E-3</c:v>
                </c:pt>
                <c:pt idx="21">
                  <c:v>3.069277931128273E-3</c:v>
                </c:pt>
                <c:pt idx="22">
                  <c:v>3.0753215803291786E-3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-14694</c:v>
                </c:pt>
                <c:pt idx="2">
                  <c:v>-14683</c:v>
                </c:pt>
                <c:pt idx="3">
                  <c:v>-14661</c:v>
                </c:pt>
                <c:pt idx="4">
                  <c:v>-14650</c:v>
                </c:pt>
                <c:pt idx="5">
                  <c:v>-14639</c:v>
                </c:pt>
                <c:pt idx="6">
                  <c:v>-14628</c:v>
                </c:pt>
                <c:pt idx="7">
                  <c:v>-14584</c:v>
                </c:pt>
                <c:pt idx="8">
                  <c:v>-14529</c:v>
                </c:pt>
                <c:pt idx="9">
                  <c:v>-14496</c:v>
                </c:pt>
                <c:pt idx="10">
                  <c:v>-14446</c:v>
                </c:pt>
                <c:pt idx="11">
                  <c:v>-12604</c:v>
                </c:pt>
                <c:pt idx="12">
                  <c:v>-12593</c:v>
                </c:pt>
                <c:pt idx="13">
                  <c:v>-12571</c:v>
                </c:pt>
                <c:pt idx="14">
                  <c:v>-12516</c:v>
                </c:pt>
                <c:pt idx="15">
                  <c:v>-12431</c:v>
                </c:pt>
                <c:pt idx="16">
                  <c:v>-12373</c:v>
                </c:pt>
                <c:pt idx="17">
                  <c:v>-12296</c:v>
                </c:pt>
                <c:pt idx="18">
                  <c:v>3668</c:v>
                </c:pt>
                <c:pt idx="19">
                  <c:v>3673</c:v>
                </c:pt>
                <c:pt idx="20">
                  <c:v>3687</c:v>
                </c:pt>
                <c:pt idx="21">
                  <c:v>3692</c:v>
                </c:pt>
                <c:pt idx="22">
                  <c:v>3695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C15" sqref="C1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5" t="s">
        <v>48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58509.655899999998</v>
      </c>
      <c r="D7" s="39" t="s">
        <v>49</v>
      </c>
    </row>
    <row r="8" spans="1:15" x14ac:dyDescent="0.2">
      <c r="A8" t="s">
        <v>3</v>
      </c>
      <c r="C8" s="6">
        <v>0.36265999999999998</v>
      </c>
      <c r="D8" s="39" t="s">
        <v>49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-4.3684396854526443E-3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2.0145497336351348E-6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59849.687675321577</v>
      </c>
      <c r="E15" s="10" t="s">
        <v>30</v>
      </c>
      <c r="F15" s="25">
        <f ca="1">NOW()+15018.5+$C$5/24</f>
        <v>60174.850652083333</v>
      </c>
    </row>
    <row r="16" spans="1:15" x14ac:dyDescent="0.2">
      <c r="A16" s="12" t="s">
        <v>4</v>
      </c>
      <c r="B16" s="7"/>
      <c r="C16" s="13">
        <f ca="1">+C8+C12</f>
        <v>0.36266201454973362</v>
      </c>
      <c r="E16" s="10" t="s">
        <v>35</v>
      </c>
      <c r="F16" s="11">
        <f ca="1">ROUND(2*(F15-$C$7)/$C$8,0)/2+F14</f>
        <v>4592.5</v>
      </c>
    </row>
    <row r="17" spans="1:21" ht="13.5" thickBot="1" x14ac:dyDescent="0.25">
      <c r="A17" s="10" t="s">
        <v>27</v>
      </c>
      <c r="B17" s="7"/>
      <c r="C17" s="7">
        <f>COUNT(C21:C2191)</f>
        <v>23</v>
      </c>
      <c r="E17" s="10" t="s">
        <v>36</v>
      </c>
      <c r="F17" s="19">
        <f ca="1">ROUND(2*(F15-$C$15)/$C$16,0)/2+F14</f>
        <v>897.5</v>
      </c>
    </row>
    <row r="18" spans="1:21" ht="14.25" thickTop="1" thickBot="1" x14ac:dyDescent="0.25">
      <c r="A18" s="12" t="s">
        <v>5</v>
      </c>
      <c r="B18" s="7"/>
      <c r="C18" s="15">
        <f ca="1">+C15</f>
        <v>59849.687675321577</v>
      </c>
      <c r="D18" s="16">
        <f ca="1">+C16</f>
        <v>0.36266201454973362</v>
      </c>
      <c r="E18" s="10" t="s">
        <v>31</v>
      </c>
      <c r="F18" s="14">
        <f ca="1">+$C$15+$C$16*F17-15018.5-$C$5/24</f>
        <v>45157.072666713299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ht="12" customHeight="1" x14ac:dyDescent="0.2">
      <c r="A21" t="str">
        <f>D7</f>
        <v>VSX</v>
      </c>
      <c r="C21" s="6">
        <f>C$7</f>
        <v>58509.655899999998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-4.3684396854526443E-3</v>
      </c>
      <c r="Q21" s="1">
        <f>+C21-15018.5</f>
        <v>43491.155899999998</v>
      </c>
    </row>
    <row r="22" spans="1:21" ht="12" customHeight="1" x14ac:dyDescent="0.2">
      <c r="A22" s="40" t="s">
        <v>46</v>
      </c>
      <c r="B22" s="41" t="s">
        <v>45</v>
      </c>
      <c r="C22" s="42">
        <v>53180.694600000003</v>
      </c>
      <c r="D22" s="43">
        <v>6.9999999999999999E-4</v>
      </c>
      <c r="E22">
        <f t="shared" ref="E22:E43" si="0">+(C22-C$7)/C$8</f>
        <v>-14694.097226051937</v>
      </c>
      <c r="F22">
        <f t="shared" ref="F22:F43" si="1">ROUND(2*E22,0)/2</f>
        <v>-14694</v>
      </c>
      <c r="G22">
        <f t="shared" ref="G22:G43" si="2">+C22-(C$7+F22*C$8)</f>
        <v>-3.5259999996924307E-2</v>
      </c>
      <c r="K22">
        <f t="shared" ref="K22:K43" si="3">+G22</f>
        <v>-3.5259999996924307E-2</v>
      </c>
      <c r="O22">
        <f t="shared" ref="O22:O43" ca="1" si="4">+C$11+C$12*$F22</f>
        <v>-3.397023347148731E-2</v>
      </c>
      <c r="Q22" s="1">
        <f t="shared" ref="Q22:Q43" si="5">+C22-15018.5</f>
        <v>38162.194600000003</v>
      </c>
    </row>
    <row r="23" spans="1:21" ht="12" customHeight="1" x14ac:dyDescent="0.2">
      <c r="A23" s="40" t="s">
        <v>46</v>
      </c>
      <c r="B23" s="41" t="s">
        <v>45</v>
      </c>
      <c r="C23" s="42">
        <v>53184.685299999997</v>
      </c>
      <c r="D23" s="44">
        <v>5.9999999999999995E-4</v>
      </c>
      <c r="E23">
        <f t="shared" si="0"/>
        <v>-14683.093255390726</v>
      </c>
      <c r="F23">
        <f t="shared" si="1"/>
        <v>-14683</v>
      </c>
      <c r="G23">
        <f t="shared" si="2"/>
        <v>-3.3819999996921979E-2</v>
      </c>
      <c r="K23">
        <f t="shared" si="3"/>
        <v>-3.3819999996921979E-2</v>
      </c>
      <c r="O23">
        <f t="shared" ca="1" si="4"/>
        <v>-3.394807342441733E-2</v>
      </c>
      <c r="Q23" s="1">
        <f t="shared" si="5"/>
        <v>38166.185299999997</v>
      </c>
    </row>
    <row r="24" spans="1:21" ht="12" customHeight="1" x14ac:dyDescent="0.2">
      <c r="A24" s="40" t="s">
        <v>46</v>
      </c>
      <c r="B24" s="41" t="s">
        <v>45</v>
      </c>
      <c r="C24" s="42">
        <v>53192.663699999997</v>
      </c>
      <c r="D24" s="44">
        <v>8.0000000000000004E-4</v>
      </c>
      <c r="E24">
        <f t="shared" si="0"/>
        <v>-14661.093586279161</v>
      </c>
      <c r="F24">
        <f t="shared" si="1"/>
        <v>-14661</v>
      </c>
      <c r="G24">
        <f t="shared" si="2"/>
        <v>-3.3940000001166482E-2</v>
      </c>
      <c r="K24">
        <f t="shared" si="3"/>
        <v>-3.3940000001166482E-2</v>
      </c>
      <c r="O24">
        <f t="shared" ca="1" si="4"/>
        <v>-3.3903753330277356E-2</v>
      </c>
      <c r="Q24" s="1">
        <f t="shared" si="5"/>
        <v>38174.163699999997</v>
      </c>
    </row>
    <row r="25" spans="1:21" ht="12" customHeight="1" x14ac:dyDescent="0.2">
      <c r="A25" s="40" t="s">
        <v>46</v>
      </c>
      <c r="B25" s="41" t="s">
        <v>45</v>
      </c>
      <c r="C25" s="42">
        <v>53196.653400000003</v>
      </c>
      <c r="D25" s="44">
        <v>2.5000000000000001E-3</v>
      </c>
      <c r="E25">
        <f t="shared" si="0"/>
        <v>-14650.092373021549</v>
      </c>
      <c r="F25">
        <f t="shared" si="1"/>
        <v>-14650</v>
      </c>
      <c r="G25">
        <f t="shared" si="2"/>
        <v>-3.3499999997729901E-2</v>
      </c>
      <c r="K25">
        <f t="shared" si="3"/>
        <v>-3.3499999997729901E-2</v>
      </c>
      <c r="O25">
        <f t="shared" ca="1" si="4"/>
        <v>-3.3881593283207369E-2</v>
      </c>
      <c r="Q25" s="1">
        <f t="shared" si="5"/>
        <v>38178.153400000003</v>
      </c>
    </row>
    <row r="26" spans="1:21" ht="12" customHeight="1" x14ac:dyDescent="0.2">
      <c r="A26" s="40" t="s">
        <v>46</v>
      </c>
      <c r="B26" s="41" t="s">
        <v>45</v>
      </c>
      <c r="C26" s="42">
        <v>53200.643700000001</v>
      </c>
      <c r="D26" s="44">
        <v>2.5000000000000001E-3</v>
      </c>
      <c r="E26">
        <f t="shared" si="0"/>
        <v>-14639.089505321783</v>
      </c>
      <c r="F26">
        <f t="shared" si="1"/>
        <v>-14639</v>
      </c>
      <c r="G26">
        <f t="shared" si="2"/>
        <v>-3.2459999994898681E-2</v>
      </c>
      <c r="K26">
        <f t="shared" si="3"/>
        <v>-3.2459999994898681E-2</v>
      </c>
      <c r="O26">
        <f t="shared" ca="1" si="4"/>
        <v>-3.3859433236137382E-2</v>
      </c>
      <c r="Q26" s="1">
        <f t="shared" si="5"/>
        <v>38182.143700000001</v>
      </c>
    </row>
    <row r="27" spans="1:21" ht="12" customHeight="1" x14ac:dyDescent="0.2">
      <c r="A27" s="40" t="s">
        <v>46</v>
      </c>
      <c r="B27" s="41" t="s">
        <v>45</v>
      </c>
      <c r="C27" s="42">
        <v>53204.631500000003</v>
      </c>
      <c r="D27" s="44">
        <v>2.8E-3</v>
      </c>
      <c r="E27">
        <f t="shared" si="0"/>
        <v>-14628.093531131073</v>
      </c>
      <c r="F27">
        <f t="shared" si="1"/>
        <v>-14628</v>
      </c>
      <c r="G27">
        <f t="shared" si="2"/>
        <v>-3.3919999994395766E-2</v>
      </c>
      <c r="K27">
        <f t="shared" si="3"/>
        <v>-3.3919999994395766E-2</v>
      </c>
      <c r="O27">
        <f t="shared" ca="1" si="4"/>
        <v>-3.3837273189067395E-2</v>
      </c>
      <c r="Q27" s="1">
        <f t="shared" si="5"/>
        <v>38186.131500000003</v>
      </c>
    </row>
    <row r="28" spans="1:21" ht="12" customHeight="1" x14ac:dyDescent="0.2">
      <c r="A28" s="40" t="s">
        <v>46</v>
      </c>
      <c r="B28" s="41" t="s">
        <v>45</v>
      </c>
      <c r="C28" s="42">
        <v>53220.587299999999</v>
      </c>
      <c r="D28" s="44">
        <v>3.0999999999999999E-3</v>
      </c>
      <c r="E28">
        <f t="shared" si="0"/>
        <v>-14584.096950311583</v>
      </c>
      <c r="F28">
        <f t="shared" si="1"/>
        <v>-14584</v>
      </c>
      <c r="G28">
        <f t="shared" si="2"/>
        <v>-3.515999999945052E-2</v>
      </c>
      <c r="K28">
        <f t="shared" si="3"/>
        <v>-3.515999999945052E-2</v>
      </c>
      <c r="O28">
        <f t="shared" ca="1" si="4"/>
        <v>-3.3748633000787454E-2</v>
      </c>
      <c r="Q28" s="1">
        <f t="shared" si="5"/>
        <v>38202.087299999999</v>
      </c>
    </row>
    <row r="29" spans="1:21" ht="12" customHeight="1" x14ac:dyDescent="0.2">
      <c r="A29" s="40" t="s">
        <v>46</v>
      </c>
      <c r="B29" s="41" t="s">
        <v>45</v>
      </c>
      <c r="C29" s="42">
        <v>53240.536399999997</v>
      </c>
      <c r="D29" s="44">
        <v>3.0000000000000001E-3</v>
      </c>
      <c r="E29">
        <f t="shared" si="0"/>
        <v>-14529.089229581428</v>
      </c>
      <c r="F29">
        <f t="shared" si="1"/>
        <v>-14529</v>
      </c>
      <c r="G29">
        <f t="shared" si="2"/>
        <v>-3.2359999997424893E-2</v>
      </c>
      <c r="K29">
        <f t="shared" si="3"/>
        <v>-3.2359999997424893E-2</v>
      </c>
      <c r="O29">
        <f t="shared" ca="1" si="4"/>
        <v>-3.3637832765437518E-2</v>
      </c>
      <c r="Q29" s="1">
        <f t="shared" si="5"/>
        <v>38222.036399999997</v>
      </c>
    </row>
    <row r="30" spans="1:21" ht="12" customHeight="1" x14ac:dyDescent="0.2">
      <c r="A30" s="40" t="s">
        <v>46</v>
      </c>
      <c r="B30" s="41" t="s">
        <v>45</v>
      </c>
      <c r="C30" s="42">
        <v>53252.502</v>
      </c>
      <c r="D30" s="44">
        <v>2.5000000000000001E-3</v>
      </c>
      <c r="E30">
        <f t="shared" si="0"/>
        <v>-14496.09524072133</v>
      </c>
      <c r="F30">
        <f t="shared" si="1"/>
        <v>-14496</v>
      </c>
      <c r="G30">
        <f t="shared" si="2"/>
        <v>-3.4540000000561122E-2</v>
      </c>
      <c r="K30">
        <f t="shared" si="3"/>
        <v>-3.4540000000561122E-2</v>
      </c>
      <c r="O30">
        <f t="shared" ca="1" si="4"/>
        <v>-3.3571352624227557E-2</v>
      </c>
      <c r="Q30" s="1">
        <f t="shared" si="5"/>
        <v>38234.002</v>
      </c>
    </row>
    <row r="31" spans="1:21" ht="12" customHeight="1" x14ac:dyDescent="0.2">
      <c r="A31" s="40" t="s">
        <v>46</v>
      </c>
      <c r="B31" s="41" t="s">
        <v>45</v>
      </c>
      <c r="C31" s="42">
        <v>53270.635300000002</v>
      </c>
      <c r="D31" s="44">
        <v>3.3999999999999998E-3</v>
      </c>
      <c r="E31">
        <f t="shared" si="0"/>
        <v>-14446.094413500239</v>
      </c>
      <c r="F31">
        <f t="shared" si="1"/>
        <v>-14446</v>
      </c>
      <c r="G31">
        <f t="shared" si="2"/>
        <v>-3.4239999993587844E-2</v>
      </c>
      <c r="K31">
        <f t="shared" si="3"/>
        <v>-3.4239999993587844E-2</v>
      </c>
      <c r="O31">
        <f t="shared" ca="1" si="4"/>
        <v>-3.3470625137545798E-2</v>
      </c>
      <c r="Q31" s="1">
        <f t="shared" si="5"/>
        <v>38252.135300000002</v>
      </c>
    </row>
    <row r="32" spans="1:21" ht="12" customHeight="1" x14ac:dyDescent="0.2">
      <c r="A32" s="40" t="s">
        <v>46</v>
      </c>
      <c r="B32" s="41" t="s">
        <v>45</v>
      </c>
      <c r="C32" s="42">
        <v>53938.660400000001</v>
      </c>
      <c r="D32" s="44">
        <v>2E-3</v>
      </c>
      <c r="E32">
        <f t="shared" si="0"/>
        <v>-12604.079578668719</v>
      </c>
      <c r="F32">
        <f t="shared" si="1"/>
        <v>-12604</v>
      </c>
      <c r="G32">
        <f t="shared" si="2"/>
        <v>-2.8859999998530839E-2</v>
      </c>
      <c r="K32">
        <f t="shared" si="3"/>
        <v>-2.8859999998530839E-2</v>
      </c>
      <c r="O32">
        <f t="shared" ca="1" si="4"/>
        <v>-2.9759824528189881E-2</v>
      </c>
      <c r="Q32" s="1">
        <f t="shared" si="5"/>
        <v>38920.160400000001</v>
      </c>
    </row>
    <row r="33" spans="1:17" ht="12" customHeight="1" x14ac:dyDescent="0.2">
      <c r="A33" s="40" t="s">
        <v>46</v>
      </c>
      <c r="B33" s="41" t="s">
        <v>45</v>
      </c>
      <c r="C33" s="42">
        <v>53942.647199999999</v>
      </c>
      <c r="D33" s="44">
        <v>2.3E-3</v>
      </c>
      <c r="E33">
        <f t="shared" si="0"/>
        <v>-12593.086361881649</v>
      </c>
      <c r="F33">
        <f t="shared" si="1"/>
        <v>-12593</v>
      </c>
      <c r="G33">
        <f t="shared" si="2"/>
        <v>-3.132000000186963E-2</v>
      </c>
      <c r="K33">
        <f t="shared" si="3"/>
        <v>-3.132000000186963E-2</v>
      </c>
      <c r="O33">
        <f t="shared" ca="1" si="4"/>
        <v>-2.9737664481119898E-2</v>
      </c>
      <c r="Q33" s="1">
        <f t="shared" si="5"/>
        <v>38924.147199999999</v>
      </c>
    </row>
    <row r="34" spans="1:17" ht="12" customHeight="1" x14ac:dyDescent="0.2">
      <c r="A34" s="40" t="s">
        <v>46</v>
      </c>
      <c r="B34" s="41" t="s">
        <v>45</v>
      </c>
      <c r="C34" s="42">
        <v>53950.628299999997</v>
      </c>
      <c r="D34" s="44">
        <v>2.5999999999999999E-3</v>
      </c>
      <c r="E34">
        <f t="shared" si="0"/>
        <v>-12571.079247780293</v>
      </c>
      <c r="F34">
        <f t="shared" si="1"/>
        <v>-12571</v>
      </c>
      <c r="G34">
        <f t="shared" si="2"/>
        <v>-2.8740000001562294E-2</v>
      </c>
      <c r="K34">
        <f t="shared" si="3"/>
        <v>-2.8740000001562294E-2</v>
      </c>
      <c r="O34">
        <f t="shared" ca="1" si="4"/>
        <v>-2.9693344386979924E-2</v>
      </c>
      <c r="Q34" s="1">
        <f t="shared" si="5"/>
        <v>38932.128299999997</v>
      </c>
    </row>
    <row r="35" spans="1:17" ht="12" customHeight="1" x14ac:dyDescent="0.2">
      <c r="A35" s="40" t="s">
        <v>46</v>
      </c>
      <c r="B35" s="41" t="s">
        <v>45</v>
      </c>
      <c r="C35" s="42">
        <v>53970.573700000001</v>
      </c>
      <c r="D35" s="44">
        <v>3.0999999999999999E-3</v>
      </c>
      <c r="E35">
        <f t="shared" si="0"/>
        <v>-12516.081729443549</v>
      </c>
      <c r="F35">
        <f t="shared" si="1"/>
        <v>-12516</v>
      </c>
      <c r="G35">
        <f t="shared" si="2"/>
        <v>-2.9640000000654254E-2</v>
      </c>
      <c r="K35">
        <f t="shared" si="3"/>
        <v>-2.9640000000654254E-2</v>
      </c>
      <c r="O35">
        <f t="shared" ca="1" si="4"/>
        <v>-2.9582544151629992E-2</v>
      </c>
      <c r="Q35" s="1">
        <f t="shared" si="5"/>
        <v>38952.073700000001</v>
      </c>
    </row>
    <row r="36" spans="1:17" ht="12" customHeight="1" x14ac:dyDescent="0.2">
      <c r="A36" s="40" t="s">
        <v>46</v>
      </c>
      <c r="B36" s="41" t="s">
        <v>45</v>
      </c>
      <c r="C36" s="42">
        <v>54001.399400000002</v>
      </c>
      <c r="D36" s="44">
        <v>2.3999999999999998E-3</v>
      </c>
      <c r="E36">
        <f t="shared" si="0"/>
        <v>-12431.082832404996</v>
      </c>
      <c r="F36">
        <f t="shared" si="1"/>
        <v>-12431</v>
      </c>
      <c r="G36">
        <f t="shared" si="2"/>
        <v>-3.0039999997825362E-2</v>
      </c>
      <c r="K36">
        <f t="shared" si="3"/>
        <v>-3.0039999997825362E-2</v>
      </c>
      <c r="O36">
        <f t="shared" ca="1" si="4"/>
        <v>-2.9411307424271005E-2</v>
      </c>
      <c r="Q36" s="1">
        <f t="shared" si="5"/>
        <v>38982.899400000002</v>
      </c>
    </row>
    <row r="37" spans="1:17" ht="12" customHeight="1" x14ac:dyDescent="0.2">
      <c r="A37" s="40" t="s">
        <v>46</v>
      </c>
      <c r="B37" s="41" t="s">
        <v>45</v>
      </c>
      <c r="C37" s="42">
        <v>54022.433900000004</v>
      </c>
      <c r="D37" s="44">
        <v>3.0000000000000001E-3</v>
      </c>
      <c r="E37">
        <f t="shared" si="0"/>
        <v>-12373.082225776194</v>
      </c>
      <c r="F37">
        <f t="shared" si="1"/>
        <v>-12373</v>
      </c>
      <c r="G37">
        <f t="shared" si="2"/>
        <v>-2.9819999996107072E-2</v>
      </c>
      <c r="K37">
        <f t="shared" si="3"/>
        <v>-2.9819999996107072E-2</v>
      </c>
      <c r="O37">
        <f t="shared" ca="1" si="4"/>
        <v>-2.9294463539720168E-2</v>
      </c>
      <c r="Q37" s="1">
        <f t="shared" si="5"/>
        <v>39003.933900000004</v>
      </c>
    </row>
    <row r="38" spans="1:17" ht="12" customHeight="1" x14ac:dyDescent="0.2">
      <c r="A38" s="40" t="s">
        <v>46</v>
      </c>
      <c r="B38" s="41" t="s">
        <v>45</v>
      </c>
      <c r="C38" s="42">
        <v>54050.3609</v>
      </c>
      <c r="D38" s="44">
        <v>2E-3</v>
      </c>
      <c r="E38">
        <f t="shared" si="0"/>
        <v>-12296.076214636294</v>
      </c>
      <c r="F38">
        <f t="shared" si="1"/>
        <v>-12296</v>
      </c>
      <c r="G38">
        <f t="shared" si="2"/>
        <v>-2.76400000002468E-2</v>
      </c>
      <c r="K38">
        <f t="shared" si="3"/>
        <v>-2.76400000002468E-2</v>
      </c>
      <c r="O38">
        <f t="shared" ca="1" si="4"/>
        <v>-2.9139343210230262E-2</v>
      </c>
      <c r="Q38" s="1">
        <f t="shared" si="5"/>
        <v>39031.8609</v>
      </c>
    </row>
    <row r="39" spans="1:17" ht="12" customHeight="1" x14ac:dyDescent="0.2">
      <c r="A39" s="40" t="s">
        <v>46</v>
      </c>
      <c r="B39" s="41" t="s">
        <v>45</v>
      </c>
      <c r="C39" s="42">
        <v>59839.895700000001</v>
      </c>
      <c r="D39" s="44">
        <v>1E-4</v>
      </c>
      <c r="E39">
        <f t="shared" si="0"/>
        <v>3668.0080516186044</v>
      </c>
      <c r="F39">
        <f t="shared" si="1"/>
        <v>3668</v>
      </c>
      <c r="G39">
        <f t="shared" si="2"/>
        <v>2.9200000062701292E-3</v>
      </c>
      <c r="K39">
        <f t="shared" si="3"/>
        <v>2.9200000062701292E-3</v>
      </c>
      <c r="O39">
        <f t="shared" ca="1" si="4"/>
        <v>3.0209287375210303E-3</v>
      </c>
      <c r="Q39" s="1">
        <f t="shared" si="5"/>
        <v>44821.395700000001</v>
      </c>
    </row>
    <row r="40" spans="1:17" ht="12" customHeight="1" x14ac:dyDescent="0.2">
      <c r="A40" s="40" t="s">
        <v>46</v>
      </c>
      <c r="B40" s="41" t="s">
        <v>45</v>
      </c>
      <c r="C40" s="42">
        <v>59841.708500000001</v>
      </c>
      <c r="D40" s="44">
        <v>1E-4</v>
      </c>
      <c r="E40">
        <f t="shared" si="0"/>
        <v>3673.0066729167893</v>
      </c>
      <c r="F40">
        <f t="shared" si="1"/>
        <v>3673</v>
      </c>
      <c r="G40">
        <f t="shared" si="2"/>
        <v>2.4200000043492764E-3</v>
      </c>
      <c r="K40">
        <f t="shared" si="3"/>
        <v>2.4200000043492764E-3</v>
      </c>
      <c r="O40">
        <f t="shared" ca="1" si="4"/>
        <v>3.0310014861892054E-3</v>
      </c>
      <c r="Q40" s="1">
        <f t="shared" si="5"/>
        <v>44823.208500000001</v>
      </c>
    </row>
    <row r="41" spans="1:17" ht="12" customHeight="1" x14ac:dyDescent="0.2">
      <c r="A41" s="40" t="s">
        <v>46</v>
      </c>
      <c r="B41" s="41" t="s">
        <v>45</v>
      </c>
      <c r="C41" s="42">
        <v>59846.785300000003</v>
      </c>
      <c r="D41" s="44">
        <v>1E-4</v>
      </c>
      <c r="E41">
        <f t="shared" si="0"/>
        <v>3687.0054596591995</v>
      </c>
      <c r="F41">
        <f t="shared" si="1"/>
        <v>3687</v>
      </c>
      <c r="G41">
        <f t="shared" si="2"/>
        <v>1.9800000081886537E-3</v>
      </c>
      <c r="K41">
        <f t="shared" si="3"/>
        <v>1.9800000081886537E-3</v>
      </c>
      <c r="O41">
        <f t="shared" ca="1" si="4"/>
        <v>3.059205182460098E-3</v>
      </c>
      <c r="Q41" s="1">
        <f t="shared" si="5"/>
        <v>44828.285300000003</v>
      </c>
    </row>
    <row r="42" spans="1:17" ht="12" customHeight="1" x14ac:dyDescent="0.2">
      <c r="A42" s="40" t="s">
        <v>46</v>
      </c>
      <c r="B42" s="41" t="s">
        <v>45</v>
      </c>
      <c r="C42" s="42">
        <v>59848.598899999997</v>
      </c>
      <c r="D42" s="44">
        <v>2.0000000000000001E-4</v>
      </c>
      <c r="E42">
        <f t="shared" si="0"/>
        <v>3692.006286880272</v>
      </c>
      <c r="F42">
        <f t="shared" si="1"/>
        <v>3692</v>
      </c>
      <c r="G42">
        <f t="shared" si="2"/>
        <v>2.2800000006100163E-3</v>
      </c>
      <c r="K42">
        <f t="shared" si="3"/>
        <v>2.2800000006100163E-3</v>
      </c>
      <c r="O42">
        <f t="shared" ca="1" si="4"/>
        <v>3.069277931128273E-3</v>
      </c>
      <c r="Q42" s="1">
        <f t="shared" si="5"/>
        <v>44830.098899999997</v>
      </c>
    </row>
    <row r="43" spans="1:17" ht="12" customHeight="1" x14ac:dyDescent="0.2">
      <c r="A43" s="40" t="s">
        <v>46</v>
      </c>
      <c r="B43" s="41" t="s">
        <v>45</v>
      </c>
      <c r="C43" s="42">
        <v>59849.686699999998</v>
      </c>
      <c r="D43" s="44">
        <v>2.0000000000000001E-4</v>
      </c>
      <c r="E43">
        <f t="shared" si="0"/>
        <v>3695.0057905476219</v>
      </c>
      <c r="F43">
        <f t="shared" si="1"/>
        <v>3695</v>
      </c>
      <c r="G43">
        <f t="shared" si="2"/>
        <v>2.0999999978812411E-3</v>
      </c>
      <c r="K43">
        <f t="shared" si="3"/>
        <v>2.0999999978812411E-3</v>
      </c>
      <c r="O43">
        <f t="shared" ca="1" si="4"/>
        <v>3.0753215803291786E-3</v>
      </c>
      <c r="Q43" s="1">
        <f t="shared" si="5"/>
        <v>44831.186699999998</v>
      </c>
    </row>
    <row r="44" spans="1:17" ht="12" customHeight="1" x14ac:dyDescent="0.2">
      <c r="C44" s="6"/>
      <c r="D44" s="6"/>
    </row>
    <row r="45" spans="1:17" ht="12" customHeight="1" x14ac:dyDescent="0.2">
      <c r="C45" s="6"/>
      <c r="D45" s="6"/>
    </row>
    <row r="46" spans="1:17" ht="12" customHeight="1" x14ac:dyDescent="0.2">
      <c r="C46" s="6"/>
      <c r="D46" s="6"/>
    </row>
    <row r="47" spans="1:17" ht="12" customHeight="1" x14ac:dyDescent="0.2">
      <c r="C47" s="6"/>
      <c r="D47" s="6"/>
    </row>
    <row r="48" spans="1:17" ht="12" customHeight="1" x14ac:dyDescent="0.2">
      <c r="C48" s="6"/>
      <c r="D48" s="6"/>
    </row>
    <row r="49" spans="3:4" ht="12" customHeight="1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2023-08-18T08:24:56Z</dcterms:modified>
</cp:coreProperties>
</file>