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16B2B8E-C20A-4C6B-A838-EF286E51E826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BAV" sheetId="2" r:id="rId2"/>
    <sheet name="B" sheetId="3" r:id="rId3"/>
  </sheets>
  <calcPr calcId="181029"/>
</workbook>
</file>

<file path=xl/calcChain.xml><?xml version="1.0" encoding="utf-8"?>
<calcChain xmlns="http://schemas.openxmlformats.org/spreadsheetml/2006/main">
  <c r="E555" i="1" l="1"/>
  <c r="F555" i="1" s="1"/>
  <c r="G555" i="1" s="1"/>
  <c r="K555" i="1" s="1"/>
  <c r="Q555" i="1"/>
  <c r="E550" i="1"/>
  <c r="F550" i="1" s="1"/>
  <c r="G550" i="1" s="1"/>
  <c r="K550" i="1" s="1"/>
  <c r="Q550" i="1"/>
  <c r="E552" i="1"/>
  <c r="F552" i="1" s="1"/>
  <c r="G552" i="1" s="1"/>
  <c r="K552" i="1" s="1"/>
  <c r="Q552" i="1"/>
  <c r="E553" i="1"/>
  <c r="F553" i="1" s="1"/>
  <c r="G553" i="1" s="1"/>
  <c r="K553" i="1" s="1"/>
  <c r="Q553" i="1"/>
  <c r="E554" i="1"/>
  <c r="F554" i="1" s="1"/>
  <c r="G554" i="1" s="1"/>
  <c r="K554" i="1" s="1"/>
  <c r="Q554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01" i="1"/>
  <c r="E547" i="1"/>
  <c r="F547" i="1" s="1"/>
  <c r="G547" i="1" s="1"/>
  <c r="K547" i="1" s="1"/>
  <c r="Q547" i="1"/>
  <c r="E548" i="1"/>
  <c r="F548" i="1" s="1"/>
  <c r="G548" i="1" s="1"/>
  <c r="K548" i="1" s="1"/>
  <c r="Q548" i="1"/>
  <c r="E549" i="1"/>
  <c r="F549" i="1"/>
  <c r="G549" i="1" s="1"/>
  <c r="K549" i="1" s="1"/>
  <c r="Q549" i="1"/>
  <c r="E551" i="1"/>
  <c r="F551" i="1" s="1"/>
  <c r="G551" i="1" s="1"/>
  <c r="K551" i="1" s="1"/>
  <c r="Q551" i="1"/>
  <c r="C9" i="1"/>
  <c r="D9" i="1"/>
  <c r="F16" i="1"/>
  <c r="F17" i="1" s="1"/>
  <c r="C17" i="1"/>
  <c r="E21" i="1"/>
  <c r="F21" i="1" s="1"/>
  <c r="G21" i="1" s="1"/>
  <c r="H21" i="1" s="1"/>
  <c r="Q21" i="1"/>
  <c r="E22" i="1"/>
  <c r="F22" i="1" s="1"/>
  <c r="G22" i="1" s="1"/>
  <c r="H22" i="1" s="1"/>
  <c r="Q22" i="1"/>
  <c r="E23" i="1"/>
  <c r="F23" i="1" s="1"/>
  <c r="G23" i="1" s="1"/>
  <c r="H23" i="1" s="1"/>
  <c r="Q23" i="1"/>
  <c r="E24" i="1"/>
  <c r="F24" i="1" s="1"/>
  <c r="G24" i="1" s="1"/>
  <c r="H24" i="1" s="1"/>
  <c r="Q24" i="1"/>
  <c r="E25" i="1"/>
  <c r="F25" i="1" s="1"/>
  <c r="G25" i="1" s="1"/>
  <c r="H25" i="1" s="1"/>
  <c r="Q25" i="1"/>
  <c r="E26" i="1"/>
  <c r="F26" i="1" s="1"/>
  <c r="G26" i="1" s="1"/>
  <c r="H26" i="1" s="1"/>
  <c r="Q26" i="1"/>
  <c r="E27" i="1"/>
  <c r="F27" i="1" s="1"/>
  <c r="G27" i="1" s="1"/>
  <c r="H27" i="1" s="1"/>
  <c r="Q27" i="1"/>
  <c r="E28" i="1"/>
  <c r="F28" i="1" s="1"/>
  <c r="G28" i="1" s="1"/>
  <c r="H28" i="1" s="1"/>
  <c r="Q28" i="1"/>
  <c r="E29" i="1"/>
  <c r="F29" i="1" s="1"/>
  <c r="G29" i="1" s="1"/>
  <c r="H29" i="1" s="1"/>
  <c r="Q29" i="1"/>
  <c r="E30" i="1"/>
  <c r="F30" i="1" s="1"/>
  <c r="G30" i="1" s="1"/>
  <c r="H30" i="1" s="1"/>
  <c r="Q30" i="1"/>
  <c r="E31" i="1"/>
  <c r="F31" i="1"/>
  <c r="G31" i="1" s="1"/>
  <c r="H31" i="1" s="1"/>
  <c r="Q31" i="1"/>
  <c r="E32" i="1"/>
  <c r="F32" i="1" s="1"/>
  <c r="G32" i="1" s="1"/>
  <c r="H32" i="1" s="1"/>
  <c r="Q32" i="1"/>
  <c r="E33" i="1"/>
  <c r="F33" i="1" s="1"/>
  <c r="G33" i="1" s="1"/>
  <c r="H33" i="1" s="1"/>
  <c r="Q33" i="1"/>
  <c r="E34" i="1"/>
  <c r="F34" i="1"/>
  <c r="G34" i="1" s="1"/>
  <c r="H34" i="1" s="1"/>
  <c r="Q34" i="1"/>
  <c r="E35" i="1"/>
  <c r="F35" i="1" s="1"/>
  <c r="G35" i="1" s="1"/>
  <c r="H35" i="1" s="1"/>
  <c r="Q35" i="1"/>
  <c r="E36" i="1"/>
  <c r="F36" i="1" s="1"/>
  <c r="G36" i="1" s="1"/>
  <c r="H36" i="1" s="1"/>
  <c r="Q36" i="1"/>
  <c r="E37" i="1"/>
  <c r="F37" i="1" s="1"/>
  <c r="G37" i="1" s="1"/>
  <c r="H37" i="1"/>
  <c r="Q37" i="1"/>
  <c r="E38" i="1"/>
  <c r="F38" i="1" s="1"/>
  <c r="G38" i="1" s="1"/>
  <c r="H38" i="1" s="1"/>
  <c r="Q38" i="1"/>
  <c r="E39" i="1"/>
  <c r="F39" i="1"/>
  <c r="G39" i="1"/>
  <c r="H39" i="1" s="1"/>
  <c r="Q39" i="1"/>
  <c r="E40" i="1"/>
  <c r="F40" i="1" s="1"/>
  <c r="G40" i="1" s="1"/>
  <c r="H40" i="1" s="1"/>
  <c r="Q40" i="1"/>
  <c r="E41" i="1"/>
  <c r="F41" i="1" s="1"/>
  <c r="G41" i="1" s="1"/>
  <c r="H41" i="1" s="1"/>
  <c r="Q41" i="1"/>
  <c r="E42" i="1"/>
  <c r="F42" i="1"/>
  <c r="G42" i="1"/>
  <c r="H42" i="1" s="1"/>
  <c r="Q42" i="1"/>
  <c r="E43" i="1"/>
  <c r="F43" i="1" s="1"/>
  <c r="G43" i="1" s="1"/>
  <c r="H43" i="1" s="1"/>
  <c r="Q43" i="1"/>
  <c r="E44" i="1"/>
  <c r="F44" i="1" s="1"/>
  <c r="G44" i="1" s="1"/>
  <c r="H44" i="1" s="1"/>
  <c r="Q44" i="1"/>
  <c r="E45" i="1"/>
  <c r="F45" i="1" s="1"/>
  <c r="G45" i="1" s="1"/>
  <c r="H45" i="1" s="1"/>
  <c r="Q45" i="1"/>
  <c r="E46" i="1"/>
  <c r="F46" i="1" s="1"/>
  <c r="G46" i="1" s="1"/>
  <c r="H46" i="1" s="1"/>
  <c r="Q46" i="1"/>
  <c r="E47" i="1"/>
  <c r="F47" i="1" s="1"/>
  <c r="G47" i="1" s="1"/>
  <c r="H47" i="1" s="1"/>
  <c r="Q47" i="1"/>
  <c r="E48" i="1"/>
  <c r="F48" i="1" s="1"/>
  <c r="G48" i="1" s="1"/>
  <c r="H48" i="1" s="1"/>
  <c r="Q48" i="1"/>
  <c r="E49" i="1"/>
  <c r="F49" i="1" s="1"/>
  <c r="G49" i="1" s="1"/>
  <c r="H49" i="1" s="1"/>
  <c r="Q49" i="1"/>
  <c r="E50" i="1"/>
  <c r="F50" i="1" s="1"/>
  <c r="G50" i="1" s="1"/>
  <c r="H50" i="1" s="1"/>
  <c r="Q50" i="1"/>
  <c r="E51" i="1"/>
  <c r="E320" i="2" s="1"/>
  <c r="Q51" i="1"/>
  <c r="E52" i="1"/>
  <c r="F52" i="1" s="1"/>
  <c r="G52" i="1" s="1"/>
  <c r="H52" i="1" s="1"/>
  <c r="Q52" i="1"/>
  <c r="E53" i="1"/>
  <c r="F53" i="1" s="1"/>
  <c r="G53" i="1" s="1"/>
  <c r="H53" i="1" s="1"/>
  <c r="Q53" i="1"/>
  <c r="E54" i="1"/>
  <c r="F54" i="1" s="1"/>
  <c r="G54" i="1" s="1"/>
  <c r="H54" i="1" s="1"/>
  <c r="Q54" i="1"/>
  <c r="E55" i="1"/>
  <c r="F55" i="1" s="1"/>
  <c r="G55" i="1" s="1"/>
  <c r="H55" i="1" s="1"/>
  <c r="Q55" i="1"/>
  <c r="E56" i="1"/>
  <c r="F56" i="1" s="1"/>
  <c r="G56" i="1" s="1"/>
  <c r="H56" i="1" s="1"/>
  <c r="Q56" i="1"/>
  <c r="E57" i="1"/>
  <c r="F57" i="1" s="1"/>
  <c r="G57" i="1" s="1"/>
  <c r="H57" i="1" s="1"/>
  <c r="Q57" i="1"/>
  <c r="E58" i="1"/>
  <c r="F58" i="1" s="1"/>
  <c r="G58" i="1" s="1"/>
  <c r="H58" i="1" s="1"/>
  <c r="Q58" i="1"/>
  <c r="E59" i="1"/>
  <c r="F59" i="1" s="1"/>
  <c r="G59" i="1" s="1"/>
  <c r="H59" i="1" s="1"/>
  <c r="Q59" i="1"/>
  <c r="E60" i="1"/>
  <c r="F60" i="1" s="1"/>
  <c r="G60" i="1" s="1"/>
  <c r="H60" i="1" s="1"/>
  <c r="Q60" i="1"/>
  <c r="E61" i="1"/>
  <c r="F61" i="1" s="1"/>
  <c r="G61" i="1" s="1"/>
  <c r="H61" i="1" s="1"/>
  <c r="Q61" i="1"/>
  <c r="E62" i="1"/>
  <c r="F62" i="1" s="1"/>
  <c r="G62" i="1" s="1"/>
  <c r="H62" i="1" s="1"/>
  <c r="Q62" i="1"/>
  <c r="E63" i="1"/>
  <c r="E332" i="2" s="1"/>
  <c r="Q63" i="1"/>
  <c r="E64" i="1"/>
  <c r="F64" i="1" s="1"/>
  <c r="G64" i="1" s="1"/>
  <c r="H64" i="1" s="1"/>
  <c r="Q64" i="1"/>
  <c r="E65" i="1"/>
  <c r="F65" i="1" s="1"/>
  <c r="G65" i="1" s="1"/>
  <c r="H65" i="1" s="1"/>
  <c r="Q65" i="1"/>
  <c r="E66" i="1"/>
  <c r="E335" i="2" s="1"/>
  <c r="Q66" i="1"/>
  <c r="E67" i="1"/>
  <c r="F67" i="1"/>
  <c r="G67" i="1" s="1"/>
  <c r="H67" i="1" s="1"/>
  <c r="Q67" i="1"/>
  <c r="E68" i="1"/>
  <c r="F68" i="1" s="1"/>
  <c r="G68" i="1" s="1"/>
  <c r="H68" i="1" s="1"/>
  <c r="Q68" i="1"/>
  <c r="E69" i="1"/>
  <c r="F69" i="1" s="1"/>
  <c r="G69" i="1" s="1"/>
  <c r="H69" i="1" s="1"/>
  <c r="Q69" i="1"/>
  <c r="E70" i="1"/>
  <c r="F70" i="1" s="1"/>
  <c r="G70" i="1" s="1"/>
  <c r="H70" i="1" s="1"/>
  <c r="Q70" i="1"/>
  <c r="E71" i="1"/>
  <c r="F71" i="1" s="1"/>
  <c r="G71" i="1" s="1"/>
  <c r="H71" i="1" s="1"/>
  <c r="Q71" i="1"/>
  <c r="E72" i="1"/>
  <c r="F72" i="1" s="1"/>
  <c r="G72" i="1" s="1"/>
  <c r="H72" i="1" s="1"/>
  <c r="Q72" i="1"/>
  <c r="E73" i="1"/>
  <c r="F73" i="1" s="1"/>
  <c r="G73" i="1" s="1"/>
  <c r="H73" i="1" s="1"/>
  <c r="Q73" i="1"/>
  <c r="E74" i="1"/>
  <c r="F74" i="1" s="1"/>
  <c r="G74" i="1" s="1"/>
  <c r="H74" i="1" s="1"/>
  <c r="Q74" i="1"/>
  <c r="E75" i="1"/>
  <c r="F75" i="1" s="1"/>
  <c r="G75" i="1" s="1"/>
  <c r="H75" i="1" s="1"/>
  <c r="Q75" i="1"/>
  <c r="E76" i="1"/>
  <c r="F76" i="1" s="1"/>
  <c r="G76" i="1" s="1"/>
  <c r="H76" i="1" s="1"/>
  <c r="Q76" i="1"/>
  <c r="E77" i="1"/>
  <c r="F77" i="1" s="1"/>
  <c r="G77" i="1" s="1"/>
  <c r="H77" i="1" s="1"/>
  <c r="Q77" i="1"/>
  <c r="E78" i="1"/>
  <c r="F78" i="1" s="1"/>
  <c r="T78" i="1" s="1"/>
  <c r="Q78" i="1"/>
  <c r="E79" i="1"/>
  <c r="F79" i="1" s="1"/>
  <c r="G79" i="1"/>
  <c r="H79" i="1" s="1"/>
  <c r="Q79" i="1"/>
  <c r="E80" i="1"/>
  <c r="F80" i="1" s="1"/>
  <c r="G80" i="1" s="1"/>
  <c r="H80" i="1" s="1"/>
  <c r="Q80" i="1"/>
  <c r="E81" i="1"/>
  <c r="F81" i="1" s="1"/>
  <c r="G81" i="1" s="1"/>
  <c r="H81" i="1" s="1"/>
  <c r="Q81" i="1"/>
  <c r="E82" i="1"/>
  <c r="F82" i="1" s="1"/>
  <c r="G82" i="1" s="1"/>
  <c r="H82" i="1" s="1"/>
  <c r="Q82" i="1"/>
  <c r="E83" i="1"/>
  <c r="F83" i="1" s="1"/>
  <c r="G83" i="1" s="1"/>
  <c r="H83" i="1" s="1"/>
  <c r="Q83" i="1"/>
  <c r="E84" i="1"/>
  <c r="F84" i="1" s="1"/>
  <c r="G84" i="1" s="1"/>
  <c r="H84" i="1" s="1"/>
  <c r="Q84" i="1"/>
  <c r="E85" i="1"/>
  <c r="F85" i="1" s="1"/>
  <c r="G85" i="1" s="1"/>
  <c r="H85" i="1" s="1"/>
  <c r="Q85" i="1"/>
  <c r="E86" i="1"/>
  <c r="F86" i="1" s="1"/>
  <c r="G86" i="1" s="1"/>
  <c r="H86" i="1" s="1"/>
  <c r="Q86" i="1"/>
  <c r="E87" i="1"/>
  <c r="F87" i="1" s="1"/>
  <c r="G87" i="1" s="1"/>
  <c r="H87" i="1" s="1"/>
  <c r="Q87" i="1"/>
  <c r="E88" i="1"/>
  <c r="F88" i="1"/>
  <c r="G88" i="1" s="1"/>
  <c r="H88" i="1" s="1"/>
  <c r="Q88" i="1"/>
  <c r="E89" i="1"/>
  <c r="F89" i="1" s="1"/>
  <c r="G89" i="1" s="1"/>
  <c r="H89" i="1" s="1"/>
  <c r="Q89" i="1"/>
  <c r="E90" i="1"/>
  <c r="F90" i="1"/>
  <c r="G90" i="1" s="1"/>
  <c r="H90" i="1" s="1"/>
  <c r="Q90" i="1"/>
  <c r="E91" i="1"/>
  <c r="F91" i="1" s="1"/>
  <c r="G91" i="1" s="1"/>
  <c r="H91" i="1" s="1"/>
  <c r="Q91" i="1"/>
  <c r="E92" i="1"/>
  <c r="F92" i="1" s="1"/>
  <c r="G92" i="1" s="1"/>
  <c r="H92" i="1" s="1"/>
  <c r="Q92" i="1"/>
  <c r="E93" i="1"/>
  <c r="F93" i="1" s="1"/>
  <c r="G93" i="1" s="1"/>
  <c r="H93" i="1" s="1"/>
  <c r="Q93" i="1"/>
  <c r="E94" i="1"/>
  <c r="F94" i="1" s="1"/>
  <c r="G94" i="1" s="1"/>
  <c r="H94" i="1" s="1"/>
  <c r="Q94" i="1"/>
  <c r="E95" i="1"/>
  <c r="F95" i="1" s="1"/>
  <c r="G95" i="1" s="1"/>
  <c r="H95" i="1" s="1"/>
  <c r="Q95" i="1"/>
  <c r="E96" i="1"/>
  <c r="F96" i="1"/>
  <c r="G96" i="1" s="1"/>
  <c r="H96" i="1" s="1"/>
  <c r="Q96" i="1"/>
  <c r="E97" i="1"/>
  <c r="F97" i="1" s="1"/>
  <c r="G97" i="1" s="1"/>
  <c r="H97" i="1" s="1"/>
  <c r="Q97" i="1"/>
  <c r="E98" i="1"/>
  <c r="F98" i="1"/>
  <c r="G98" i="1" s="1"/>
  <c r="H98" i="1" s="1"/>
  <c r="Q98" i="1"/>
  <c r="E99" i="1"/>
  <c r="F99" i="1" s="1"/>
  <c r="G99" i="1" s="1"/>
  <c r="H99" i="1" s="1"/>
  <c r="Q99" i="1"/>
  <c r="E100" i="1"/>
  <c r="F100" i="1"/>
  <c r="G100" i="1" s="1"/>
  <c r="H100" i="1" s="1"/>
  <c r="Q100" i="1"/>
  <c r="E101" i="1"/>
  <c r="F101" i="1" s="1"/>
  <c r="G101" i="1" s="1"/>
  <c r="H101" i="1" s="1"/>
  <c r="E102" i="1"/>
  <c r="F102" i="1" s="1"/>
  <c r="G102" i="1" s="1"/>
  <c r="H102" i="1" s="1"/>
  <c r="E107" i="1"/>
  <c r="F107" i="1" s="1"/>
  <c r="G107" i="1" s="1"/>
  <c r="J107" i="1" s="1"/>
  <c r="E192" i="1"/>
  <c r="F192" i="1" s="1"/>
  <c r="G192" i="1" s="1"/>
  <c r="J192" i="1" s="1"/>
  <c r="Q192" i="1"/>
  <c r="E294" i="1"/>
  <c r="F294" i="1" s="1"/>
  <c r="G294" i="1" s="1"/>
  <c r="J294" i="1" s="1"/>
  <c r="Q294" i="1"/>
  <c r="E457" i="1"/>
  <c r="F457" i="1" s="1"/>
  <c r="G457" i="1" s="1"/>
  <c r="K457" i="1" s="1"/>
  <c r="Q457" i="1"/>
  <c r="E458" i="1"/>
  <c r="F458" i="1"/>
  <c r="G458" i="1" s="1"/>
  <c r="K458" i="1" s="1"/>
  <c r="Q458" i="1"/>
  <c r="E459" i="1"/>
  <c r="F459" i="1" s="1"/>
  <c r="G459" i="1" s="1"/>
  <c r="K459" i="1" s="1"/>
  <c r="Q459" i="1"/>
  <c r="E466" i="1"/>
  <c r="F466" i="1" s="1"/>
  <c r="G466" i="1" s="1"/>
  <c r="K466" i="1" s="1"/>
  <c r="Q466" i="1"/>
  <c r="E467" i="1"/>
  <c r="F467" i="1" s="1"/>
  <c r="G467" i="1"/>
  <c r="K467" i="1" s="1"/>
  <c r="Q467" i="1"/>
  <c r="E472" i="1"/>
  <c r="F472" i="1" s="1"/>
  <c r="G472" i="1" s="1"/>
  <c r="K472" i="1" s="1"/>
  <c r="Q472" i="1"/>
  <c r="E473" i="1"/>
  <c r="F473" i="1" s="1"/>
  <c r="G473" i="1" s="1"/>
  <c r="K473" i="1" s="1"/>
  <c r="Q473" i="1"/>
  <c r="E474" i="1"/>
  <c r="F474" i="1" s="1"/>
  <c r="G474" i="1" s="1"/>
  <c r="K474" i="1" s="1"/>
  <c r="Q474" i="1"/>
  <c r="E475" i="1"/>
  <c r="F475" i="1" s="1"/>
  <c r="G475" i="1" s="1"/>
  <c r="K475" i="1" s="1"/>
  <c r="Q475" i="1"/>
  <c r="E477" i="1"/>
  <c r="F477" i="1"/>
  <c r="G477" i="1" s="1"/>
  <c r="K477" i="1" s="1"/>
  <c r="Q477" i="1"/>
  <c r="E365" i="1"/>
  <c r="F365" i="1" s="1"/>
  <c r="G365" i="1" s="1"/>
  <c r="K365" i="1" s="1"/>
  <c r="Q365" i="1"/>
  <c r="E375" i="1"/>
  <c r="F375" i="1" s="1"/>
  <c r="G375" i="1" s="1"/>
  <c r="K375" i="1" s="1"/>
  <c r="Q375" i="1"/>
  <c r="E420" i="1"/>
  <c r="F420" i="1" s="1"/>
  <c r="G420" i="1"/>
  <c r="K420" i="1" s="1"/>
  <c r="Q420" i="1"/>
  <c r="E421" i="1"/>
  <c r="F421" i="1" s="1"/>
  <c r="G421" i="1" s="1"/>
  <c r="K421" i="1" s="1"/>
  <c r="Q421" i="1"/>
  <c r="E422" i="1"/>
  <c r="F422" i="1" s="1"/>
  <c r="G422" i="1" s="1"/>
  <c r="K422" i="1" s="1"/>
  <c r="Q422" i="1"/>
  <c r="E425" i="1"/>
  <c r="F425" i="1" s="1"/>
  <c r="G425" i="1" s="1"/>
  <c r="K425" i="1" s="1"/>
  <c r="Q425" i="1"/>
  <c r="E427" i="1"/>
  <c r="F427" i="1" s="1"/>
  <c r="G427" i="1" s="1"/>
  <c r="K427" i="1" s="1"/>
  <c r="Q427" i="1"/>
  <c r="E428" i="1"/>
  <c r="F428" i="1"/>
  <c r="G428" i="1" s="1"/>
  <c r="K428" i="1" s="1"/>
  <c r="Q428" i="1"/>
  <c r="E430" i="1"/>
  <c r="F430" i="1" s="1"/>
  <c r="G430" i="1" s="1"/>
  <c r="K430" i="1" s="1"/>
  <c r="Q430" i="1"/>
  <c r="E432" i="1"/>
  <c r="F432" i="1" s="1"/>
  <c r="G432" i="1" s="1"/>
  <c r="K432" i="1" s="1"/>
  <c r="Q432" i="1"/>
  <c r="E433" i="1"/>
  <c r="F433" i="1" s="1"/>
  <c r="G433" i="1"/>
  <c r="K433" i="1" s="1"/>
  <c r="Q433" i="1"/>
  <c r="E434" i="1"/>
  <c r="F434" i="1" s="1"/>
  <c r="G434" i="1" s="1"/>
  <c r="K434" i="1" s="1"/>
  <c r="Q434" i="1"/>
  <c r="E435" i="1"/>
  <c r="F435" i="1" s="1"/>
  <c r="G435" i="1" s="1"/>
  <c r="K435" i="1" s="1"/>
  <c r="Q435" i="1"/>
  <c r="E438" i="1"/>
  <c r="F438" i="1" s="1"/>
  <c r="G438" i="1" s="1"/>
  <c r="K438" i="1" s="1"/>
  <c r="Q438" i="1"/>
  <c r="E439" i="1"/>
  <c r="F439" i="1" s="1"/>
  <c r="G439" i="1" s="1"/>
  <c r="K439" i="1" s="1"/>
  <c r="Q439" i="1"/>
  <c r="E442" i="1"/>
  <c r="F442" i="1"/>
  <c r="G442" i="1" s="1"/>
  <c r="K442" i="1" s="1"/>
  <c r="Q442" i="1"/>
  <c r="E443" i="1"/>
  <c r="F443" i="1" s="1"/>
  <c r="G443" i="1" s="1"/>
  <c r="K443" i="1" s="1"/>
  <c r="Q443" i="1"/>
  <c r="E444" i="1"/>
  <c r="F444" i="1" s="1"/>
  <c r="G444" i="1" s="1"/>
  <c r="K444" i="1" s="1"/>
  <c r="Q444" i="1"/>
  <c r="E446" i="1"/>
  <c r="F446" i="1" s="1"/>
  <c r="G446" i="1" s="1"/>
  <c r="K446" i="1" s="1"/>
  <c r="Q446" i="1"/>
  <c r="E448" i="1"/>
  <c r="F448" i="1" s="1"/>
  <c r="G448" i="1" s="1"/>
  <c r="K448" i="1" s="1"/>
  <c r="Q448" i="1"/>
  <c r="E449" i="1"/>
  <c r="F449" i="1"/>
  <c r="G449" i="1" s="1"/>
  <c r="K449" i="1" s="1"/>
  <c r="Q449" i="1"/>
  <c r="E451" i="1"/>
  <c r="F451" i="1"/>
  <c r="G451" i="1" s="1"/>
  <c r="K451" i="1" s="1"/>
  <c r="Q451" i="1"/>
  <c r="E452" i="1"/>
  <c r="F452" i="1" s="1"/>
  <c r="G452" i="1" s="1"/>
  <c r="K452" i="1" s="1"/>
  <c r="Q452" i="1"/>
  <c r="E110" i="1"/>
  <c r="F110" i="1"/>
  <c r="G110" i="1" s="1"/>
  <c r="I110" i="1" s="1"/>
  <c r="E112" i="1"/>
  <c r="F112" i="1"/>
  <c r="G112" i="1" s="1"/>
  <c r="I112" i="1" s="1"/>
  <c r="E113" i="1"/>
  <c r="F113" i="1" s="1"/>
  <c r="G113" i="1" s="1"/>
  <c r="I113" i="1" s="1"/>
  <c r="E114" i="1"/>
  <c r="F114" i="1" s="1"/>
  <c r="G114" i="1" s="1"/>
  <c r="I114" i="1" s="1"/>
  <c r="E115" i="1"/>
  <c r="F115" i="1"/>
  <c r="G115" i="1" s="1"/>
  <c r="I115" i="1" s="1"/>
  <c r="E121" i="1"/>
  <c r="F121" i="1" s="1"/>
  <c r="G121" i="1" s="1"/>
  <c r="I121" i="1" s="1"/>
  <c r="E127" i="1"/>
  <c r="F127" i="1"/>
  <c r="G127" i="1" s="1"/>
  <c r="I127" i="1" s="1"/>
  <c r="E128" i="1"/>
  <c r="F128" i="1"/>
  <c r="G128" i="1" s="1"/>
  <c r="I128" i="1" s="1"/>
  <c r="E131" i="1"/>
  <c r="F131" i="1"/>
  <c r="G131" i="1" s="1"/>
  <c r="I131" i="1" s="1"/>
  <c r="E133" i="1"/>
  <c r="F133" i="1"/>
  <c r="G133" i="1" s="1"/>
  <c r="I133" i="1" s="1"/>
  <c r="E139" i="1"/>
  <c r="F139" i="1"/>
  <c r="G139" i="1" s="1"/>
  <c r="I139" i="1" s="1"/>
  <c r="E145" i="1"/>
  <c r="F145" i="1" s="1"/>
  <c r="G145" i="1" s="1"/>
  <c r="I145" i="1" s="1"/>
  <c r="E152" i="1"/>
  <c r="E389" i="2" s="1"/>
  <c r="E153" i="1"/>
  <c r="F153" i="1" s="1"/>
  <c r="G153" i="1" s="1"/>
  <c r="I153" i="1" s="1"/>
  <c r="E165" i="1"/>
  <c r="F165" i="1"/>
  <c r="G165" i="1" s="1"/>
  <c r="I165" i="1" s="1"/>
  <c r="E169" i="1"/>
  <c r="F169" i="1"/>
  <c r="G169" i="1" s="1"/>
  <c r="I169" i="1" s="1"/>
  <c r="Q169" i="1"/>
  <c r="E177" i="1"/>
  <c r="F177" i="1" s="1"/>
  <c r="G177" i="1" s="1"/>
  <c r="I177" i="1" s="1"/>
  <c r="Q177" i="1"/>
  <c r="E178" i="1"/>
  <c r="F178" i="1"/>
  <c r="G178" i="1" s="1"/>
  <c r="I178" i="1"/>
  <c r="Q178" i="1"/>
  <c r="E149" i="1"/>
  <c r="E388" i="2" s="1"/>
  <c r="E436" i="1"/>
  <c r="F436" i="1" s="1"/>
  <c r="G436" i="1" s="1"/>
  <c r="I436" i="1" s="1"/>
  <c r="Q436" i="1"/>
  <c r="E437" i="1"/>
  <c r="F437" i="1" s="1"/>
  <c r="G437" i="1" s="1"/>
  <c r="I437" i="1" s="1"/>
  <c r="Q437" i="1"/>
  <c r="E440" i="1"/>
  <c r="F440" i="1" s="1"/>
  <c r="G440" i="1" s="1"/>
  <c r="I440" i="1" s="1"/>
  <c r="Q440" i="1"/>
  <c r="E441" i="1"/>
  <c r="F441" i="1" s="1"/>
  <c r="G441" i="1" s="1"/>
  <c r="I441" i="1" s="1"/>
  <c r="Q441" i="1"/>
  <c r="E445" i="1"/>
  <c r="F445" i="1" s="1"/>
  <c r="G445" i="1" s="1"/>
  <c r="I445" i="1" s="1"/>
  <c r="Q445" i="1"/>
  <c r="E447" i="1"/>
  <c r="F447" i="1"/>
  <c r="G447" i="1" s="1"/>
  <c r="I447" i="1" s="1"/>
  <c r="Q447" i="1"/>
  <c r="E450" i="1"/>
  <c r="F450" i="1" s="1"/>
  <c r="G450" i="1" s="1"/>
  <c r="I450" i="1" s="1"/>
  <c r="Q450" i="1"/>
  <c r="E453" i="1"/>
  <c r="F453" i="1" s="1"/>
  <c r="G453" i="1" s="1"/>
  <c r="I453" i="1"/>
  <c r="Q453" i="1"/>
  <c r="E240" i="1"/>
  <c r="F240" i="1" s="1"/>
  <c r="G240" i="1" s="1"/>
  <c r="I240" i="1" s="1"/>
  <c r="Q240" i="1"/>
  <c r="E161" i="1"/>
  <c r="F161" i="1"/>
  <c r="G161" i="1" s="1"/>
  <c r="I161" i="1" s="1"/>
  <c r="E162" i="1"/>
  <c r="F162" i="1" s="1"/>
  <c r="G162" i="1" s="1"/>
  <c r="I162" i="1" s="1"/>
  <c r="E163" i="1"/>
  <c r="F163" i="1" s="1"/>
  <c r="G163" i="1" s="1"/>
  <c r="I163" i="1" s="1"/>
  <c r="E103" i="1"/>
  <c r="F103" i="1" s="1"/>
  <c r="G103" i="1" s="1"/>
  <c r="I103" i="1" s="1"/>
  <c r="E104" i="1"/>
  <c r="F104" i="1"/>
  <c r="G104" i="1" s="1"/>
  <c r="I104" i="1" s="1"/>
  <c r="E105" i="1"/>
  <c r="F105" i="1"/>
  <c r="G105" i="1" s="1"/>
  <c r="I105" i="1" s="1"/>
  <c r="E106" i="1"/>
  <c r="F106" i="1"/>
  <c r="G106" i="1" s="1"/>
  <c r="I106" i="1" s="1"/>
  <c r="E108" i="1"/>
  <c r="F108" i="1"/>
  <c r="G108" i="1"/>
  <c r="I108" i="1" s="1"/>
  <c r="E109" i="1"/>
  <c r="F109" i="1"/>
  <c r="G109" i="1" s="1"/>
  <c r="I109" i="1" s="1"/>
  <c r="E111" i="1"/>
  <c r="F111" i="1"/>
  <c r="G111" i="1" s="1"/>
  <c r="J111" i="1" s="1"/>
  <c r="E116" i="1"/>
  <c r="F116" i="1"/>
  <c r="G116" i="1" s="1"/>
  <c r="K116" i="1" s="1"/>
  <c r="E117" i="1"/>
  <c r="F117" i="1"/>
  <c r="G117" i="1" s="1"/>
  <c r="I117" i="1" s="1"/>
  <c r="E118" i="1"/>
  <c r="F118" i="1"/>
  <c r="G118" i="1" s="1"/>
  <c r="I118" i="1" s="1"/>
  <c r="E119" i="1"/>
  <c r="F119" i="1"/>
  <c r="G119" i="1"/>
  <c r="J119" i="1" s="1"/>
  <c r="E120" i="1"/>
  <c r="F120" i="1"/>
  <c r="G120" i="1" s="1"/>
  <c r="I120" i="1" s="1"/>
  <c r="E122" i="1"/>
  <c r="F122" i="1" s="1"/>
  <c r="G122" i="1" s="1"/>
  <c r="I122" i="1" s="1"/>
  <c r="E123" i="1"/>
  <c r="F123" i="1"/>
  <c r="G123" i="1" s="1"/>
  <c r="I123" i="1"/>
  <c r="E124" i="1"/>
  <c r="F124" i="1"/>
  <c r="G124" i="1" s="1"/>
  <c r="I124" i="1" s="1"/>
  <c r="E125" i="1"/>
  <c r="F125" i="1"/>
  <c r="G125" i="1" s="1"/>
  <c r="I125" i="1" s="1"/>
  <c r="E126" i="1"/>
  <c r="F126" i="1"/>
  <c r="G126" i="1" s="1"/>
  <c r="I126" i="1" s="1"/>
  <c r="E129" i="1"/>
  <c r="F129" i="1" s="1"/>
  <c r="G129" i="1" s="1"/>
  <c r="J129" i="1" s="1"/>
  <c r="E130" i="1"/>
  <c r="E21" i="2" s="1"/>
  <c r="E132" i="1"/>
  <c r="F132" i="1" s="1"/>
  <c r="G132" i="1" s="1"/>
  <c r="J132" i="1" s="1"/>
  <c r="E134" i="1"/>
  <c r="F134" i="1"/>
  <c r="G134" i="1" s="1"/>
  <c r="I134" i="1" s="1"/>
  <c r="E135" i="1"/>
  <c r="F135" i="1" s="1"/>
  <c r="G135" i="1" s="1"/>
  <c r="J135" i="1" s="1"/>
  <c r="E136" i="1"/>
  <c r="F136" i="1" s="1"/>
  <c r="G136" i="1" s="1"/>
  <c r="I136" i="1" s="1"/>
  <c r="E137" i="1"/>
  <c r="F137" i="1" s="1"/>
  <c r="G137" i="1" s="1"/>
  <c r="K137" i="1" s="1"/>
  <c r="E138" i="1"/>
  <c r="F138" i="1" s="1"/>
  <c r="G138" i="1" s="1"/>
  <c r="I138" i="1" s="1"/>
  <c r="E140" i="1"/>
  <c r="F140" i="1" s="1"/>
  <c r="G140" i="1" s="1"/>
  <c r="I140" i="1" s="1"/>
  <c r="E141" i="1"/>
  <c r="F141" i="1"/>
  <c r="G141" i="1" s="1"/>
  <c r="I141" i="1" s="1"/>
  <c r="E142" i="1"/>
  <c r="F142" i="1"/>
  <c r="G142" i="1" s="1"/>
  <c r="I142" i="1" s="1"/>
  <c r="E143" i="1"/>
  <c r="F143" i="1" s="1"/>
  <c r="G143" i="1" s="1"/>
  <c r="I143" i="1" s="1"/>
  <c r="E144" i="1"/>
  <c r="F144" i="1"/>
  <c r="G144" i="1" s="1"/>
  <c r="I144" i="1"/>
  <c r="E146" i="1"/>
  <c r="F146" i="1"/>
  <c r="G146" i="1" s="1"/>
  <c r="J146" i="1" s="1"/>
  <c r="E147" i="1"/>
  <c r="F147" i="1"/>
  <c r="G147" i="1" s="1"/>
  <c r="I147" i="1" s="1"/>
  <c r="E148" i="1"/>
  <c r="F148" i="1"/>
  <c r="G148" i="1"/>
  <c r="I148" i="1" s="1"/>
  <c r="E150" i="1"/>
  <c r="F150" i="1"/>
  <c r="T150" i="1" s="1"/>
  <c r="E151" i="1"/>
  <c r="F151" i="1" s="1"/>
  <c r="G151" i="1" s="1"/>
  <c r="I151" i="1" s="1"/>
  <c r="E154" i="1"/>
  <c r="F154" i="1" s="1"/>
  <c r="G154" i="1" s="1"/>
  <c r="J154" i="1" s="1"/>
  <c r="E155" i="1"/>
  <c r="F155" i="1" s="1"/>
  <c r="G155" i="1" s="1"/>
  <c r="I155" i="1" s="1"/>
  <c r="E156" i="1"/>
  <c r="F156" i="1" s="1"/>
  <c r="G156" i="1" s="1"/>
  <c r="I156" i="1" s="1"/>
  <c r="E157" i="1"/>
  <c r="F157" i="1" s="1"/>
  <c r="G157" i="1" s="1"/>
  <c r="I157" i="1" s="1"/>
  <c r="E158" i="1"/>
  <c r="F158" i="1"/>
  <c r="G158" i="1"/>
  <c r="I158" i="1" s="1"/>
  <c r="E159" i="1"/>
  <c r="F159" i="1" s="1"/>
  <c r="G159" i="1"/>
  <c r="I159" i="1" s="1"/>
  <c r="E160" i="1"/>
  <c r="F160" i="1"/>
  <c r="G160" i="1" s="1"/>
  <c r="I160" i="1" s="1"/>
  <c r="E164" i="1"/>
  <c r="F164" i="1" s="1"/>
  <c r="G164" i="1"/>
  <c r="I164" i="1" s="1"/>
  <c r="E166" i="1"/>
  <c r="F166" i="1"/>
  <c r="G166" i="1" s="1"/>
  <c r="I166" i="1" s="1"/>
  <c r="Q166" i="1"/>
  <c r="E167" i="1"/>
  <c r="F167" i="1" s="1"/>
  <c r="G167" i="1" s="1"/>
  <c r="J167" i="1" s="1"/>
  <c r="Q167" i="1"/>
  <c r="E168" i="1"/>
  <c r="F168" i="1" s="1"/>
  <c r="G168" i="1"/>
  <c r="I168" i="1" s="1"/>
  <c r="Q168" i="1"/>
  <c r="E170" i="1"/>
  <c r="E42" i="2" s="1"/>
  <c r="F170" i="1"/>
  <c r="G170" i="1" s="1"/>
  <c r="I170" i="1" s="1"/>
  <c r="Q170" i="1"/>
  <c r="E171" i="1"/>
  <c r="F171" i="1"/>
  <c r="G171" i="1" s="1"/>
  <c r="I171" i="1" s="1"/>
  <c r="Q171" i="1"/>
  <c r="E172" i="1"/>
  <c r="F172" i="1" s="1"/>
  <c r="G172" i="1" s="1"/>
  <c r="I172" i="1" s="1"/>
  <c r="Q172" i="1"/>
  <c r="E173" i="1"/>
  <c r="F173" i="1" s="1"/>
  <c r="G173" i="1" s="1"/>
  <c r="I173" i="1" s="1"/>
  <c r="Q173" i="1"/>
  <c r="E174" i="1"/>
  <c r="F174" i="1" s="1"/>
  <c r="G174" i="1" s="1"/>
  <c r="I174" i="1" s="1"/>
  <c r="Q174" i="1"/>
  <c r="E175" i="1"/>
  <c r="F175" i="1" s="1"/>
  <c r="G175" i="1" s="1"/>
  <c r="I175" i="1" s="1"/>
  <c r="Q175" i="1"/>
  <c r="E176" i="1"/>
  <c r="F176" i="1" s="1"/>
  <c r="G176" i="1" s="1"/>
  <c r="I176" i="1" s="1"/>
  <c r="Q176" i="1"/>
  <c r="E179" i="1"/>
  <c r="F179" i="1" s="1"/>
  <c r="G179" i="1" s="1"/>
  <c r="I179" i="1" s="1"/>
  <c r="Q179" i="1"/>
  <c r="E180" i="1"/>
  <c r="F180" i="1" s="1"/>
  <c r="G180" i="1" s="1"/>
  <c r="I180" i="1" s="1"/>
  <c r="Q180" i="1"/>
  <c r="E181" i="1"/>
  <c r="F181" i="1" s="1"/>
  <c r="G181" i="1" s="1"/>
  <c r="J181" i="1" s="1"/>
  <c r="Q181" i="1"/>
  <c r="E182" i="1"/>
  <c r="F182" i="1" s="1"/>
  <c r="G182" i="1" s="1"/>
  <c r="I182" i="1" s="1"/>
  <c r="Q182" i="1"/>
  <c r="E183" i="1"/>
  <c r="F183" i="1" s="1"/>
  <c r="G183" i="1" s="1"/>
  <c r="I183" i="1" s="1"/>
  <c r="Q183" i="1"/>
  <c r="E184" i="1"/>
  <c r="F184" i="1" s="1"/>
  <c r="G184" i="1" s="1"/>
  <c r="I184" i="1" s="1"/>
  <c r="Q184" i="1"/>
  <c r="E185" i="1"/>
  <c r="F185" i="1" s="1"/>
  <c r="G185" i="1" s="1"/>
  <c r="I185" i="1" s="1"/>
  <c r="Q185" i="1"/>
  <c r="E186" i="1"/>
  <c r="E55" i="2" s="1"/>
  <c r="Q186" i="1"/>
  <c r="E187" i="1"/>
  <c r="F187" i="1" s="1"/>
  <c r="G187" i="1" s="1"/>
  <c r="I187" i="1" s="1"/>
  <c r="Q187" i="1"/>
  <c r="E188" i="1"/>
  <c r="F188" i="1" s="1"/>
  <c r="G188" i="1" s="1"/>
  <c r="I188" i="1" s="1"/>
  <c r="Q188" i="1"/>
  <c r="E189" i="1"/>
  <c r="F189" i="1" s="1"/>
  <c r="G189" i="1" s="1"/>
  <c r="I189" i="1" s="1"/>
  <c r="Q189" i="1"/>
  <c r="E190" i="1"/>
  <c r="F190" i="1" s="1"/>
  <c r="G190" i="1" s="1"/>
  <c r="I190" i="1" s="1"/>
  <c r="Q190" i="1"/>
  <c r="E191" i="1"/>
  <c r="F191" i="1"/>
  <c r="G191" i="1" s="1"/>
  <c r="I191" i="1" s="1"/>
  <c r="Q191" i="1"/>
  <c r="E193" i="1"/>
  <c r="E61" i="2" s="1"/>
  <c r="Q193" i="1"/>
  <c r="E194" i="1"/>
  <c r="Q194" i="1"/>
  <c r="E195" i="1"/>
  <c r="F195" i="1"/>
  <c r="G195" i="1" s="1"/>
  <c r="I195" i="1" s="1"/>
  <c r="Q195" i="1"/>
  <c r="E196" i="1"/>
  <c r="F196" i="1" s="1"/>
  <c r="G196" i="1" s="1"/>
  <c r="I196" i="1" s="1"/>
  <c r="Q196" i="1"/>
  <c r="E197" i="1"/>
  <c r="F197" i="1" s="1"/>
  <c r="G197" i="1" s="1"/>
  <c r="I197" i="1" s="1"/>
  <c r="Q197" i="1"/>
  <c r="E198" i="1"/>
  <c r="F198" i="1" s="1"/>
  <c r="G198" i="1" s="1"/>
  <c r="J198" i="1" s="1"/>
  <c r="Q198" i="1"/>
  <c r="E199" i="1"/>
  <c r="F199" i="1" s="1"/>
  <c r="G199" i="1" s="1"/>
  <c r="I199" i="1" s="1"/>
  <c r="Q199" i="1"/>
  <c r="E200" i="1"/>
  <c r="F200" i="1"/>
  <c r="G200" i="1" s="1"/>
  <c r="I200" i="1" s="1"/>
  <c r="Q200" i="1"/>
  <c r="E201" i="1"/>
  <c r="F201" i="1"/>
  <c r="G201" i="1" s="1"/>
  <c r="I201" i="1" s="1"/>
  <c r="Q201" i="1"/>
  <c r="E202" i="1"/>
  <c r="Q202" i="1"/>
  <c r="E203" i="1"/>
  <c r="F203" i="1"/>
  <c r="G203" i="1" s="1"/>
  <c r="I203" i="1" s="1"/>
  <c r="Q203" i="1"/>
  <c r="E204" i="1"/>
  <c r="F204" i="1" s="1"/>
  <c r="G204" i="1" s="1"/>
  <c r="I204" i="1" s="1"/>
  <c r="Q204" i="1"/>
  <c r="E205" i="1"/>
  <c r="E72" i="2" s="1"/>
  <c r="Q205" i="1"/>
  <c r="E206" i="1"/>
  <c r="F206" i="1" s="1"/>
  <c r="G206" i="1" s="1"/>
  <c r="J206" i="1" s="1"/>
  <c r="Q206" i="1"/>
  <c r="E207" i="1"/>
  <c r="F207" i="1" s="1"/>
  <c r="G207" i="1" s="1"/>
  <c r="H207" i="1" s="1"/>
  <c r="Q207" i="1"/>
  <c r="E208" i="1"/>
  <c r="F208" i="1"/>
  <c r="G208" i="1" s="1"/>
  <c r="I208" i="1" s="1"/>
  <c r="Q208" i="1"/>
  <c r="E209" i="1"/>
  <c r="F209" i="1"/>
  <c r="G209" i="1" s="1"/>
  <c r="I209" i="1" s="1"/>
  <c r="Q209" i="1"/>
  <c r="E210" i="1"/>
  <c r="F210" i="1" s="1"/>
  <c r="G210" i="1" s="1"/>
  <c r="I210" i="1" s="1"/>
  <c r="Q210" i="1"/>
  <c r="E211" i="1"/>
  <c r="F211" i="1"/>
  <c r="G211" i="1" s="1"/>
  <c r="I211" i="1" s="1"/>
  <c r="Q211" i="1"/>
  <c r="E212" i="1"/>
  <c r="F212" i="1" s="1"/>
  <c r="G212" i="1" s="1"/>
  <c r="I212" i="1" s="1"/>
  <c r="Q212" i="1"/>
  <c r="E213" i="1"/>
  <c r="F213" i="1"/>
  <c r="G213" i="1" s="1"/>
  <c r="I213" i="1" s="1"/>
  <c r="Q213" i="1"/>
  <c r="E214" i="1"/>
  <c r="F214" i="1" s="1"/>
  <c r="G214" i="1" s="1"/>
  <c r="I214" i="1" s="1"/>
  <c r="Q214" i="1"/>
  <c r="E215" i="1"/>
  <c r="F215" i="1" s="1"/>
  <c r="G215" i="1" s="1"/>
  <c r="I215" i="1" s="1"/>
  <c r="Q215" i="1"/>
  <c r="E216" i="1"/>
  <c r="F216" i="1"/>
  <c r="G216" i="1" s="1"/>
  <c r="I216" i="1" s="1"/>
  <c r="Q216" i="1"/>
  <c r="E217" i="1"/>
  <c r="F217" i="1"/>
  <c r="G217" i="1" s="1"/>
  <c r="I217" i="1" s="1"/>
  <c r="Q217" i="1"/>
  <c r="E218" i="1"/>
  <c r="Q218" i="1"/>
  <c r="E219" i="1"/>
  <c r="F219" i="1"/>
  <c r="G219" i="1"/>
  <c r="I219" i="1" s="1"/>
  <c r="Q219" i="1"/>
  <c r="E220" i="1"/>
  <c r="F220" i="1" s="1"/>
  <c r="G220" i="1" s="1"/>
  <c r="I220" i="1" s="1"/>
  <c r="Q220" i="1"/>
  <c r="E221" i="1"/>
  <c r="F221" i="1"/>
  <c r="G221" i="1" s="1"/>
  <c r="I221" i="1" s="1"/>
  <c r="Q221" i="1"/>
  <c r="E222" i="1"/>
  <c r="F222" i="1" s="1"/>
  <c r="G222" i="1" s="1"/>
  <c r="I222" i="1" s="1"/>
  <c r="Q222" i="1"/>
  <c r="E223" i="1"/>
  <c r="F223" i="1" s="1"/>
  <c r="G223" i="1" s="1"/>
  <c r="I223" i="1" s="1"/>
  <c r="Q223" i="1"/>
  <c r="E224" i="1"/>
  <c r="F224" i="1" s="1"/>
  <c r="G224" i="1" s="1"/>
  <c r="I224" i="1" s="1"/>
  <c r="Q224" i="1"/>
  <c r="E225" i="1"/>
  <c r="F225" i="1"/>
  <c r="G225" i="1" s="1"/>
  <c r="I225" i="1" s="1"/>
  <c r="Q225" i="1"/>
  <c r="E226" i="1"/>
  <c r="F226" i="1" s="1"/>
  <c r="G226" i="1" s="1"/>
  <c r="I226" i="1" s="1"/>
  <c r="Q226" i="1"/>
  <c r="E227" i="1"/>
  <c r="F227" i="1" s="1"/>
  <c r="G227" i="1" s="1"/>
  <c r="I227" i="1" s="1"/>
  <c r="Q227" i="1"/>
  <c r="E228" i="1"/>
  <c r="F228" i="1" s="1"/>
  <c r="G228" i="1" s="1"/>
  <c r="I228" i="1" s="1"/>
  <c r="Q228" i="1"/>
  <c r="E229" i="1"/>
  <c r="F229" i="1"/>
  <c r="G229" i="1" s="1"/>
  <c r="I229" i="1" s="1"/>
  <c r="Q229" i="1"/>
  <c r="E230" i="1"/>
  <c r="F230" i="1" s="1"/>
  <c r="G230" i="1" s="1"/>
  <c r="I230" i="1" s="1"/>
  <c r="Q230" i="1"/>
  <c r="E231" i="1"/>
  <c r="F231" i="1" s="1"/>
  <c r="G231" i="1" s="1"/>
  <c r="I231" i="1" s="1"/>
  <c r="Q231" i="1"/>
  <c r="E232" i="1"/>
  <c r="F232" i="1" s="1"/>
  <c r="G232" i="1" s="1"/>
  <c r="I232" i="1" s="1"/>
  <c r="Q232" i="1"/>
  <c r="E233" i="1"/>
  <c r="F233" i="1" s="1"/>
  <c r="G233" i="1" s="1"/>
  <c r="I233" i="1" s="1"/>
  <c r="Q233" i="1"/>
  <c r="E234" i="1"/>
  <c r="Q234" i="1"/>
  <c r="E235" i="1"/>
  <c r="E99" i="2" s="1"/>
  <c r="Q235" i="1"/>
  <c r="E236" i="1"/>
  <c r="F236" i="1"/>
  <c r="G236" i="1" s="1"/>
  <c r="I236" i="1" s="1"/>
  <c r="Q236" i="1"/>
  <c r="E237" i="1"/>
  <c r="F237" i="1" s="1"/>
  <c r="G237" i="1" s="1"/>
  <c r="I237" i="1" s="1"/>
  <c r="Q237" i="1"/>
  <c r="E238" i="1"/>
  <c r="F238" i="1"/>
  <c r="G238" i="1" s="1"/>
  <c r="I238" i="1" s="1"/>
  <c r="Q238" i="1"/>
  <c r="E239" i="1"/>
  <c r="F239" i="1" s="1"/>
  <c r="G239" i="1" s="1"/>
  <c r="I239" i="1" s="1"/>
  <c r="Q239" i="1"/>
  <c r="E241" i="1"/>
  <c r="F241" i="1" s="1"/>
  <c r="G241" i="1" s="1"/>
  <c r="I241" i="1" s="1"/>
  <c r="Q241" i="1"/>
  <c r="E242" i="1"/>
  <c r="F242" i="1" s="1"/>
  <c r="G242" i="1" s="1"/>
  <c r="I242" i="1" s="1"/>
  <c r="Q242" i="1"/>
  <c r="E243" i="1"/>
  <c r="F243" i="1" s="1"/>
  <c r="G243" i="1" s="1"/>
  <c r="I243" i="1" s="1"/>
  <c r="Q243" i="1"/>
  <c r="E244" i="1"/>
  <c r="F244" i="1"/>
  <c r="G244" i="1" s="1"/>
  <c r="I244" i="1" s="1"/>
  <c r="Q244" i="1"/>
  <c r="E245" i="1"/>
  <c r="F245" i="1" s="1"/>
  <c r="G245" i="1" s="1"/>
  <c r="I245" i="1" s="1"/>
  <c r="Q245" i="1"/>
  <c r="E246" i="1"/>
  <c r="F246" i="1" s="1"/>
  <c r="G246" i="1" s="1"/>
  <c r="I246" i="1" s="1"/>
  <c r="Q246" i="1"/>
  <c r="E247" i="1"/>
  <c r="F247" i="1" s="1"/>
  <c r="G247" i="1" s="1"/>
  <c r="I247" i="1" s="1"/>
  <c r="Q247" i="1"/>
  <c r="E248" i="1"/>
  <c r="E110" i="2" s="1"/>
  <c r="Q248" i="1"/>
  <c r="E249" i="1"/>
  <c r="F249" i="1" s="1"/>
  <c r="G249" i="1" s="1"/>
  <c r="I249" i="1" s="1"/>
  <c r="Q249" i="1"/>
  <c r="E250" i="1"/>
  <c r="F250" i="1" s="1"/>
  <c r="G250" i="1" s="1"/>
  <c r="I250" i="1" s="1"/>
  <c r="Q250" i="1"/>
  <c r="E251" i="1"/>
  <c r="F251" i="1"/>
  <c r="G251" i="1" s="1"/>
  <c r="I251" i="1" s="1"/>
  <c r="Q251" i="1"/>
  <c r="E252" i="1"/>
  <c r="F252" i="1" s="1"/>
  <c r="G252" i="1" s="1"/>
  <c r="I252" i="1" s="1"/>
  <c r="Q252" i="1"/>
  <c r="E253" i="1"/>
  <c r="F253" i="1" s="1"/>
  <c r="G253" i="1" s="1"/>
  <c r="I253" i="1" s="1"/>
  <c r="Q253" i="1"/>
  <c r="E254" i="1"/>
  <c r="F254" i="1" s="1"/>
  <c r="G254" i="1" s="1"/>
  <c r="I254" i="1" s="1"/>
  <c r="Q254" i="1"/>
  <c r="E255" i="1"/>
  <c r="F255" i="1" s="1"/>
  <c r="G255" i="1" s="1"/>
  <c r="I255" i="1" s="1"/>
  <c r="Q255" i="1"/>
  <c r="E256" i="1"/>
  <c r="F256" i="1" s="1"/>
  <c r="G256" i="1" s="1"/>
  <c r="I256" i="1" s="1"/>
  <c r="Q256" i="1"/>
  <c r="E257" i="1"/>
  <c r="F257" i="1" s="1"/>
  <c r="G257" i="1" s="1"/>
  <c r="I257" i="1" s="1"/>
  <c r="Q257" i="1"/>
  <c r="E258" i="1"/>
  <c r="E120" i="2" s="1"/>
  <c r="Q258" i="1"/>
  <c r="E259" i="1"/>
  <c r="F259" i="1"/>
  <c r="G259" i="1"/>
  <c r="I259" i="1" s="1"/>
  <c r="Q259" i="1"/>
  <c r="E260" i="1"/>
  <c r="F260" i="1" s="1"/>
  <c r="G260" i="1" s="1"/>
  <c r="I260" i="1" s="1"/>
  <c r="Q260" i="1"/>
  <c r="E261" i="1"/>
  <c r="F261" i="1" s="1"/>
  <c r="G261" i="1" s="1"/>
  <c r="I261" i="1" s="1"/>
  <c r="Q261" i="1"/>
  <c r="E262" i="1"/>
  <c r="F262" i="1" s="1"/>
  <c r="G262" i="1" s="1"/>
  <c r="I262" i="1"/>
  <c r="Q262" i="1"/>
  <c r="E263" i="1"/>
  <c r="E125" i="2" s="1"/>
  <c r="Q263" i="1"/>
  <c r="E264" i="1"/>
  <c r="F264" i="1"/>
  <c r="G264" i="1" s="1"/>
  <c r="I264" i="1" s="1"/>
  <c r="Q264" i="1"/>
  <c r="E265" i="1"/>
  <c r="F265" i="1" s="1"/>
  <c r="G265" i="1" s="1"/>
  <c r="I265" i="1" s="1"/>
  <c r="Q265" i="1"/>
  <c r="E266" i="1"/>
  <c r="F266" i="1" s="1"/>
  <c r="G266" i="1" s="1"/>
  <c r="I266" i="1" s="1"/>
  <c r="Q266" i="1"/>
  <c r="E267" i="1"/>
  <c r="F267" i="1" s="1"/>
  <c r="G267" i="1" s="1"/>
  <c r="I267" i="1" s="1"/>
  <c r="Q267" i="1"/>
  <c r="E268" i="1"/>
  <c r="F268" i="1" s="1"/>
  <c r="G268" i="1" s="1"/>
  <c r="I268" i="1" s="1"/>
  <c r="Q268" i="1"/>
  <c r="E269" i="1"/>
  <c r="F269" i="1" s="1"/>
  <c r="G269" i="1" s="1"/>
  <c r="I269" i="1" s="1"/>
  <c r="Q269" i="1"/>
  <c r="E270" i="1"/>
  <c r="F270" i="1" s="1"/>
  <c r="G270" i="1" s="1"/>
  <c r="I270" i="1" s="1"/>
  <c r="Q270" i="1"/>
  <c r="E271" i="1"/>
  <c r="F271" i="1" s="1"/>
  <c r="G271" i="1" s="1"/>
  <c r="I271" i="1" s="1"/>
  <c r="Q271" i="1"/>
  <c r="E272" i="1"/>
  <c r="F272" i="1" s="1"/>
  <c r="G272" i="1" s="1"/>
  <c r="I272" i="1"/>
  <c r="Q272" i="1"/>
  <c r="E273" i="1"/>
  <c r="F273" i="1" s="1"/>
  <c r="G273" i="1" s="1"/>
  <c r="I273" i="1" s="1"/>
  <c r="Q273" i="1"/>
  <c r="E274" i="1"/>
  <c r="F274" i="1" s="1"/>
  <c r="G274" i="1" s="1"/>
  <c r="I274" i="1" s="1"/>
  <c r="Q274" i="1"/>
  <c r="E275" i="1"/>
  <c r="F275" i="1"/>
  <c r="G275" i="1" s="1"/>
  <c r="I275" i="1" s="1"/>
  <c r="Q275" i="1"/>
  <c r="E276" i="1"/>
  <c r="Q276" i="1"/>
  <c r="E277" i="1"/>
  <c r="F277" i="1" s="1"/>
  <c r="G277" i="1" s="1"/>
  <c r="I277" i="1" s="1"/>
  <c r="Q277" i="1"/>
  <c r="E278" i="1"/>
  <c r="F278" i="1"/>
  <c r="G278" i="1" s="1"/>
  <c r="I278" i="1" s="1"/>
  <c r="Q278" i="1"/>
  <c r="E279" i="1"/>
  <c r="F279" i="1" s="1"/>
  <c r="G279" i="1" s="1"/>
  <c r="I279" i="1" s="1"/>
  <c r="Q279" i="1"/>
  <c r="E280" i="1"/>
  <c r="F280" i="1" s="1"/>
  <c r="G280" i="1" s="1"/>
  <c r="I280" i="1" s="1"/>
  <c r="Q280" i="1"/>
  <c r="E281" i="1"/>
  <c r="F281" i="1"/>
  <c r="G281" i="1" s="1"/>
  <c r="I281" i="1" s="1"/>
  <c r="Q281" i="1"/>
  <c r="E282" i="1"/>
  <c r="F282" i="1" s="1"/>
  <c r="G282" i="1" s="1"/>
  <c r="I282" i="1" s="1"/>
  <c r="Q282" i="1"/>
  <c r="E283" i="1"/>
  <c r="F283" i="1" s="1"/>
  <c r="G283" i="1" s="1"/>
  <c r="I283" i="1"/>
  <c r="Q283" i="1"/>
  <c r="E284" i="1"/>
  <c r="F284" i="1" s="1"/>
  <c r="G284" i="1" s="1"/>
  <c r="I284" i="1"/>
  <c r="Q284" i="1"/>
  <c r="E285" i="1"/>
  <c r="F285" i="1"/>
  <c r="G285" i="1" s="1"/>
  <c r="I285" i="1" s="1"/>
  <c r="Q285" i="1"/>
  <c r="E286" i="1"/>
  <c r="E148" i="2" s="1"/>
  <c r="Q286" i="1"/>
  <c r="E287" i="1"/>
  <c r="F287" i="1" s="1"/>
  <c r="G287" i="1" s="1"/>
  <c r="I287" i="1" s="1"/>
  <c r="Q287" i="1"/>
  <c r="E288" i="1"/>
  <c r="F288" i="1" s="1"/>
  <c r="G288" i="1" s="1"/>
  <c r="I288" i="1" s="1"/>
  <c r="Q288" i="1"/>
  <c r="E289" i="1"/>
  <c r="F289" i="1"/>
  <c r="G289" i="1" s="1"/>
  <c r="I289" i="1" s="1"/>
  <c r="Q289" i="1"/>
  <c r="E290" i="1"/>
  <c r="F290" i="1" s="1"/>
  <c r="G290" i="1" s="1"/>
  <c r="I290" i="1" s="1"/>
  <c r="Q290" i="1"/>
  <c r="E291" i="1"/>
  <c r="F291" i="1" s="1"/>
  <c r="G291" i="1" s="1"/>
  <c r="I291" i="1" s="1"/>
  <c r="Q291" i="1"/>
  <c r="E292" i="1"/>
  <c r="F292" i="1" s="1"/>
  <c r="G292" i="1" s="1"/>
  <c r="I292" i="1" s="1"/>
  <c r="Q292" i="1"/>
  <c r="E293" i="1"/>
  <c r="F293" i="1" s="1"/>
  <c r="G293" i="1" s="1"/>
  <c r="I293" i="1" s="1"/>
  <c r="Q293" i="1"/>
  <c r="E295" i="1"/>
  <c r="F295" i="1" s="1"/>
  <c r="G295" i="1" s="1"/>
  <c r="I295" i="1" s="1"/>
  <c r="Q295" i="1"/>
  <c r="E296" i="1"/>
  <c r="F296" i="1" s="1"/>
  <c r="G296" i="1" s="1"/>
  <c r="I296" i="1" s="1"/>
  <c r="Q296" i="1"/>
  <c r="E297" i="1"/>
  <c r="F297" i="1" s="1"/>
  <c r="G297" i="1" s="1"/>
  <c r="I297" i="1" s="1"/>
  <c r="Q297" i="1"/>
  <c r="E298" i="1"/>
  <c r="F298" i="1"/>
  <c r="G298" i="1" s="1"/>
  <c r="I298" i="1" s="1"/>
  <c r="Q298" i="1"/>
  <c r="E299" i="1"/>
  <c r="F299" i="1" s="1"/>
  <c r="G299" i="1" s="1"/>
  <c r="I299" i="1" s="1"/>
  <c r="Q299" i="1"/>
  <c r="E300" i="1"/>
  <c r="F300" i="1" s="1"/>
  <c r="G300" i="1" s="1"/>
  <c r="I300" i="1" s="1"/>
  <c r="Q300" i="1"/>
  <c r="E301" i="1"/>
  <c r="Q301" i="1"/>
  <c r="E302" i="1"/>
  <c r="F302" i="1"/>
  <c r="G302" i="1" s="1"/>
  <c r="I302" i="1" s="1"/>
  <c r="Q302" i="1"/>
  <c r="E303" i="1"/>
  <c r="F303" i="1" s="1"/>
  <c r="G303" i="1" s="1"/>
  <c r="I303" i="1" s="1"/>
  <c r="Q303" i="1"/>
  <c r="E304" i="1"/>
  <c r="F304" i="1" s="1"/>
  <c r="G304" i="1" s="1"/>
  <c r="I304" i="1" s="1"/>
  <c r="Q304" i="1"/>
  <c r="E305" i="1"/>
  <c r="F305" i="1" s="1"/>
  <c r="G305" i="1" s="1"/>
  <c r="I305" i="1" s="1"/>
  <c r="Q305" i="1"/>
  <c r="E306" i="1"/>
  <c r="F306" i="1" s="1"/>
  <c r="G306" i="1" s="1"/>
  <c r="I306" i="1" s="1"/>
  <c r="Q306" i="1"/>
  <c r="E307" i="1"/>
  <c r="F307" i="1"/>
  <c r="G307" i="1" s="1"/>
  <c r="I307" i="1" s="1"/>
  <c r="Q307" i="1"/>
  <c r="E308" i="1"/>
  <c r="F308" i="1" s="1"/>
  <c r="G308" i="1" s="1"/>
  <c r="I308" i="1"/>
  <c r="Q308" i="1"/>
  <c r="E309" i="1"/>
  <c r="F309" i="1" s="1"/>
  <c r="G309" i="1" s="1"/>
  <c r="I309" i="1" s="1"/>
  <c r="Q309" i="1"/>
  <c r="E310" i="1"/>
  <c r="F310" i="1" s="1"/>
  <c r="G310" i="1" s="1"/>
  <c r="I310" i="1" s="1"/>
  <c r="Q310" i="1"/>
  <c r="E311" i="1"/>
  <c r="Q311" i="1"/>
  <c r="E312" i="1"/>
  <c r="F312" i="1"/>
  <c r="G312" i="1" s="1"/>
  <c r="I312" i="1" s="1"/>
  <c r="Q312" i="1"/>
  <c r="E313" i="1"/>
  <c r="F313" i="1" s="1"/>
  <c r="G313" i="1" s="1"/>
  <c r="I313" i="1" s="1"/>
  <c r="Q313" i="1"/>
  <c r="E314" i="1"/>
  <c r="F314" i="1" s="1"/>
  <c r="G314" i="1" s="1"/>
  <c r="I314" i="1" s="1"/>
  <c r="Q314" i="1"/>
  <c r="E315" i="1"/>
  <c r="F315" i="1"/>
  <c r="G315" i="1" s="1"/>
  <c r="I315" i="1" s="1"/>
  <c r="Q315" i="1"/>
  <c r="E316" i="1"/>
  <c r="Q316" i="1"/>
  <c r="E317" i="1"/>
  <c r="F317" i="1" s="1"/>
  <c r="G317" i="1" s="1"/>
  <c r="I317" i="1" s="1"/>
  <c r="Q317" i="1"/>
  <c r="E318" i="1"/>
  <c r="F318" i="1"/>
  <c r="G318" i="1" s="1"/>
  <c r="I318" i="1"/>
  <c r="Q318" i="1"/>
  <c r="E319" i="1"/>
  <c r="F319" i="1"/>
  <c r="G319" i="1" s="1"/>
  <c r="I319" i="1" s="1"/>
  <c r="Q319" i="1"/>
  <c r="E320" i="1"/>
  <c r="F320" i="1" s="1"/>
  <c r="G320" i="1" s="1"/>
  <c r="I320" i="1" s="1"/>
  <c r="Q320" i="1"/>
  <c r="E321" i="1"/>
  <c r="F321" i="1" s="1"/>
  <c r="G321" i="1" s="1"/>
  <c r="I321" i="1" s="1"/>
  <c r="Q321" i="1"/>
  <c r="E322" i="1"/>
  <c r="F322" i="1" s="1"/>
  <c r="G322" i="1" s="1"/>
  <c r="I322" i="1" s="1"/>
  <c r="Q322" i="1"/>
  <c r="E323" i="1"/>
  <c r="F323" i="1" s="1"/>
  <c r="G323" i="1" s="1"/>
  <c r="I323" i="1" s="1"/>
  <c r="Q323" i="1"/>
  <c r="E324" i="1"/>
  <c r="F324" i="1" s="1"/>
  <c r="G324" i="1" s="1"/>
  <c r="I324" i="1" s="1"/>
  <c r="Q324" i="1"/>
  <c r="E325" i="1"/>
  <c r="F325" i="1" s="1"/>
  <c r="G325" i="1" s="1"/>
  <c r="I325" i="1" s="1"/>
  <c r="Q325" i="1"/>
  <c r="E326" i="1"/>
  <c r="E187" i="2"/>
  <c r="F326" i="1"/>
  <c r="G326" i="1" s="1"/>
  <c r="I326" i="1" s="1"/>
  <c r="Q326" i="1"/>
  <c r="E327" i="1"/>
  <c r="F327" i="1" s="1"/>
  <c r="G327" i="1" s="1"/>
  <c r="I327" i="1" s="1"/>
  <c r="Q327" i="1"/>
  <c r="E328" i="1"/>
  <c r="F328" i="1" s="1"/>
  <c r="G328" i="1" s="1"/>
  <c r="I328" i="1" s="1"/>
  <c r="Q328" i="1"/>
  <c r="E329" i="1"/>
  <c r="F329" i="1" s="1"/>
  <c r="G329" i="1" s="1"/>
  <c r="I329" i="1" s="1"/>
  <c r="Q329" i="1"/>
  <c r="E330" i="1"/>
  <c r="F330" i="1" s="1"/>
  <c r="G330" i="1" s="1"/>
  <c r="I330" i="1" s="1"/>
  <c r="Q330" i="1"/>
  <c r="E331" i="1"/>
  <c r="F331" i="1" s="1"/>
  <c r="G331" i="1" s="1"/>
  <c r="I331" i="1" s="1"/>
  <c r="Q331" i="1"/>
  <c r="E332" i="1"/>
  <c r="F332" i="1" s="1"/>
  <c r="G332" i="1"/>
  <c r="I332" i="1" s="1"/>
  <c r="Q332" i="1"/>
  <c r="E333" i="1"/>
  <c r="Q333" i="1"/>
  <c r="E334" i="1"/>
  <c r="F334" i="1" s="1"/>
  <c r="G334" i="1" s="1"/>
  <c r="I334" i="1" s="1"/>
  <c r="Q334" i="1"/>
  <c r="E335" i="1"/>
  <c r="F335" i="1" s="1"/>
  <c r="G335" i="1" s="1"/>
  <c r="I335" i="1" s="1"/>
  <c r="Q335" i="1"/>
  <c r="E336" i="1"/>
  <c r="Q336" i="1"/>
  <c r="E337" i="1"/>
  <c r="F337" i="1"/>
  <c r="G337" i="1" s="1"/>
  <c r="I337" i="1" s="1"/>
  <c r="Q337" i="1"/>
  <c r="E338" i="1"/>
  <c r="E199" i="2" s="1"/>
  <c r="Q338" i="1"/>
  <c r="E339" i="1"/>
  <c r="F339" i="1" s="1"/>
  <c r="G339" i="1" s="1"/>
  <c r="I339" i="1" s="1"/>
  <c r="Q339" i="1"/>
  <c r="E340" i="1"/>
  <c r="F340" i="1" s="1"/>
  <c r="G340" i="1" s="1"/>
  <c r="I340" i="1" s="1"/>
  <c r="Q340" i="1"/>
  <c r="E341" i="1"/>
  <c r="F341" i="1" s="1"/>
  <c r="G341" i="1"/>
  <c r="I341" i="1" s="1"/>
  <c r="Q341" i="1"/>
  <c r="E342" i="1"/>
  <c r="F342" i="1" s="1"/>
  <c r="G342" i="1" s="1"/>
  <c r="I342" i="1" s="1"/>
  <c r="Q342" i="1"/>
  <c r="E343" i="1"/>
  <c r="F343" i="1" s="1"/>
  <c r="G343" i="1" s="1"/>
  <c r="I343" i="1"/>
  <c r="Q343" i="1"/>
  <c r="E344" i="1"/>
  <c r="F344" i="1" s="1"/>
  <c r="G344" i="1"/>
  <c r="I344" i="1" s="1"/>
  <c r="Q344" i="1"/>
  <c r="E345" i="1"/>
  <c r="F345" i="1"/>
  <c r="G345" i="1" s="1"/>
  <c r="I345" i="1" s="1"/>
  <c r="Q345" i="1"/>
  <c r="E346" i="1"/>
  <c r="F346" i="1" s="1"/>
  <c r="G346" i="1" s="1"/>
  <c r="I346" i="1" s="1"/>
  <c r="Q346" i="1"/>
  <c r="E347" i="1"/>
  <c r="Q347" i="1"/>
  <c r="E348" i="1"/>
  <c r="F348" i="1" s="1"/>
  <c r="G348" i="1"/>
  <c r="I348" i="1" s="1"/>
  <c r="Q348" i="1"/>
  <c r="E349" i="1"/>
  <c r="F349" i="1"/>
  <c r="G349" i="1" s="1"/>
  <c r="I349" i="1" s="1"/>
  <c r="Q349" i="1"/>
  <c r="E350" i="1"/>
  <c r="F350" i="1" s="1"/>
  <c r="G350" i="1" s="1"/>
  <c r="I350" i="1" s="1"/>
  <c r="Q350" i="1"/>
  <c r="E351" i="1"/>
  <c r="F351" i="1" s="1"/>
  <c r="G351" i="1" s="1"/>
  <c r="I351" i="1" s="1"/>
  <c r="Q351" i="1"/>
  <c r="E352" i="1"/>
  <c r="F352" i="1" s="1"/>
  <c r="G352" i="1" s="1"/>
  <c r="I352" i="1" s="1"/>
  <c r="Q352" i="1"/>
  <c r="E353" i="1"/>
  <c r="F353" i="1" s="1"/>
  <c r="G353" i="1" s="1"/>
  <c r="I353" i="1" s="1"/>
  <c r="Q353" i="1"/>
  <c r="E354" i="1"/>
  <c r="Q354" i="1"/>
  <c r="E355" i="1"/>
  <c r="F355" i="1" s="1"/>
  <c r="G355" i="1" s="1"/>
  <c r="I355" i="1" s="1"/>
  <c r="Q355" i="1"/>
  <c r="E356" i="1"/>
  <c r="F356" i="1" s="1"/>
  <c r="G356" i="1"/>
  <c r="I356" i="1" s="1"/>
  <c r="Q356" i="1"/>
  <c r="E357" i="1"/>
  <c r="F357" i="1"/>
  <c r="G357" i="1" s="1"/>
  <c r="I357" i="1" s="1"/>
  <c r="Q357" i="1"/>
  <c r="E358" i="1"/>
  <c r="F358" i="1" s="1"/>
  <c r="G358" i="1" s="1"/>
  <c r="I358" i="1" s="1"/>
  <c r="Q358" i="1"/>
  <c r="E359" i="1"/>
  <c r="Q359" i="1"/>
  <c r="E360" i="1"/>
  <c r="F360" i="1" s="1"/>
  <c r="G360" i="1" s="1"/>
  <c r="I360" i="1" s="1"/>
  <c r="Q360" i="1"/>
  <c r="E361" i="1"/>
  <c r="F361" i="1" s="1"/>
  <c r="G361" i="1" s="1"/>
  <c r="I361" i="1" s="1"/>
  <c r="Q361" i="1"/>
  <c r="E362" i="1"/>
  <c r="F362" i="1" s="1"/>
  <c r="G362" i="1" s="1"/>
  <c r="I362" i="1" s="1"/>
  <c r="Q362" i="1"/>
  <c r="E363" i="1"/>
  <c r="E224" i="2" s="1"/>
  <c r="F363" i="1"/>
  <c r="G363" i="1" s="1"/>
  <c r="I363" i="1" s="1"/>
  <c r="Q363" i="1"/>
  <c r="E364" i="1"/>
  <c r="F364" i="1" s="1"/>
  <c r="G364" i="1"/>
  <c r="I364" i="1" s="1"/>
  <c r="Q364" i="1"/>
  <c r="E366" i="1"/>
  <c r="F366" i="1"/>
  <c r="G366" i="1" s="1"/>
  <c r="I366" i="1" s="1"/>
  <c r="Q366" i="1"/>
  <c r="E367" i="1"/>
  <c r="F367" i="1" s="1"/>
  <c r="G367" i="1" s="1"/>
  <c r="I367" i="1" s="1"/>
  <c r="Q367" i="1"/>
  <c r="E368" i="1"/>
  <c r="F368" i="1" s="1"/>
  <c r="G368" i="1" s="1"/>
  <c r="I368" i="1" s="1"/>
  <c r="Q368" i="1"/>
  <c r="E369" i="1"/>
  <c r="F369" i="1" s="1"/>
  <c r="G369" i="1" s="1"/>
  <c r="I369" i="1" s="1"/>
  <c r="Q369" i="1"/>
  <c r="E370" i="1"/>
  <c r="F370" i="1" s="1"/>
  <c r="G370" i="1" s="1"/>
  <c r="I370" i="1" s="1"/>
  <c r="Q370" i="1"/>
  <c r="E371" i="1"/>
  <c r="Q371" i="1"/>
  <c r="E372" i="1"/>
  <c r="F372" i="1" s="1"/>
  <c r="G372" i="1" s="1"/>
  <c r="I372" i="1" s="1"/>
  <c r="Q372" i="1"/>
  <c r="E373" i="1"/>
  <c r="E232" i="2" s="1"/>
  <c r="Q373" i="1"/>
  <c r="E374" i="1"/>
  <c r="F374" i="1" s="1"/>
  <c r="G374" i="1" s="1"/>
  <c r="I374" i="1" s="1"/>
  <c r="Q374" i="1"/>
  <c r="E376" i="1"/>
  <c r="F376" i="1"/>
  <c r="G376" i="1" s="1"/>
  <c r="I376" i="1" s="1"/>
  <c r="Q376" i="1"/>
  <c r="E377" i="1"/>
  <c r="F377" i="1" s="1"/>
  <c r="G377" i="1" s="1"/>
  <c r="I377" i="1" s="1"/>
  <c r="Q377" i="1"/>
  <c r="E378" i="1"/>
  <c r="F378" i="1" s="1"/>
  <c r="G378" i="1" s="1"/>
  <c r="I378" i="1" s="1"/>
  <c r="Q378" i="1"/>
  <c r="E379" i="1"/>
  <c r="F379" i="1" s="1"/>
  <c r="G379" i="1" s="1"/>
  <c r="I379" i="1" s="1"/>
  <c r="Q379" i="1"/>
  <c r="E380" i="1"/>
  <c r="Q380" i="1"/>
  <c r="E381" i="1"/>
  <c r="F381" i="1" s="1"/>
  <c r="G381" i="1" s="1"/>
  <c r="I381" i="1"/>
  <c r="Q381" i="1"/>
  <c r="E382" i="1"/>
  <c r="F382" i="1"/>
  <c r="G382" i="1" s="1"/>
  <c r="I382" i="1" s="1"/>
  <c r="Q382" i="1"/>
  <c r="E383" i="1"/>
  <c r="Q383" i="1"/>
  <c r="E384" i="1"/>
  <c r="F384" i="1"/>
  <c r="G384" i="1" s="1"/>
  <c r="I384" i="1" s="1"/>
  <c r="Q384" i="1"/>
  <c r="E385" i="1"/>
  <c r="F385" i="1" s="1"/>
  <c r="G385" i="1" s="1"/>
  <c r="I385" i="1" s="1"/>
  <c r="Q385" i="1"/>
  <c r="E386" i="1"/>
  <c r="F386" i="1" s="1"/>
  <c r="G386" i="1" s="1"/>
  <c r="I386" i="1" s="1"/>
  <c r="Q386" i="1"/>
  <c r="E387" i="1"/>
  <c r="F387" i="1" s="1"/>
  <c r="G387" i="1" s="1"/>
  <c r="K387" i="1" s="1"/>
  <c r="Q387" i="1"/>
  <c r="E388" i="1"/>
  <c r="F388" i="1"/>
  <c r="G388" i="1" s="1"/>
  <c r="I388" i="1" s="1"/>
  <c r="Q388" i="1"/>
  <c r="E389" i="1"/>
  <c r="F389" i="1" s="1"/>
  <c r="G389" i="1" s="1"/>
  <c r="I389" i="1" s="1"/>
  <c r="Q389" i="1"/>
  <c r="E390" i="1"/>
  <c r="F390" i="1"/>
  <c r="G390" i="1" s="1"/>
  <c r="I390" i="1" s="1"/>
  <c r="Q390" i="1"/>
  <c r="E391" i="1"/>
  <c r="F391" i="1"/>
  <c r="G391" i="1" s="1"/>
  <c r="I391" i="1" s="1"/>
  <c r="Q391" i="1"/>
  <c r="E392" i="1"/>
  <c r="F392" i="1" s="1"/>
  <c r="G392" i="1" s="1"/>
  <c r="I392" i="1" s="1"/>
  <c r="Q392" i="1"/>
  <c r="E393" i="1"/>
  <c r="F393" i="1" s="1"/>
  <c r="G393" i="1" s="1"/>
  <c r="I393" i="1" s="1"/>
  <c r="Q393" i="1"/>
  <c r="E394" i="1"/>
  <c r="Q394" i="1"/>
  <c r="E395" i="1"/>
  <c r="F395" i="1" s="1"/>
  <c r="G395" i="1" s="1"/>
  <c r="I395" i="1" s="1"/>
  <c r="Q395" i="1"/>
  <c r="E396" i="1"/>
  <c r="E252" i="2" s="1"/>
  <c r="Q396" i="1"/>
  <c r="E397" i="1"/>
  <c r="F397" i="1" s="1"/>
  <c r="G397" i="1" s="1"/>
  <c r="I397" i="1" s="1"/>
  <c r="Q397" i="1"/>
  <c r="E398" i="1"/>
  <c r="F398" i="1" s="1"/>
  <c r="G398" i="1" s="1"/>
  <c r="I398" i="1" s="1"/>
  <c r="Q398" i="1"/>
  <c r="E399" i="1"/>
  <c r="F399" i="1" s="1"/>
  <c r="G399" i="1" s="1"/>
  <c r="I399" i="1" s="1"/>
  <c r="Q399" i="1"/>
  <c r="E400" i="1"/>
  <c r="F400" i="1" s="1"/>
  <c r="G400" i="1" s="1"/>
  <c r="I400" i="1" s="1"/>
  <c r="Q400" i="1"/>
  <c r="E401" i="1"/>
  <c r="F401" i="1" s="1"/>
  <c r="G401" i="1" s="1"/>
  <c r="I401" i="1" s="1"/>
  <c r="Q401" i="1"/>
  <c r="E402" i="1"/>
  <c r="E258" i="2" s="1"/>
  <c r="Q402" i="1"/>
  <c r="E403" i="1"/>
  <c r="F403" i="1" s="1"/>
  <c r="G403" i="1" s="1"/>
  <c r="I403" i="1" s="1"/>
  <c r="Q403" i="1"/>
  <c r="E404" i="1"/>
  <c r="E260" i="2" s="1"/>
  <c r="F404" i="1"/>
  <c r="G404" i="1" s="1"/>
  <c r="I404" i="1" s="1"/>
  <c r="Q404" i="1"/>
  <c r="E405" i="1"/>
  <c r="F405" i="1" s="1"/>
  <c r="G405" i="1" s="1"/>
  <c r="I405" i="1" s="1"/>
  <c r="Q405" i="1"/>
  <c r="E406" i="1"/>
  <c r="F406" i="1" s="1"/>
  <c r="G406" i="1" s="1"/>
  <c r="I406" i="1" s="1"/>
  <c r="Q406" i="1"/>
  <c r="E407" i="1"/>
  <c r="F407" i="1" s="1"/>
  <c r="G407" i="1" s="1"/>
  <c r="I407" i="1" s="1"/>
  <c r="Q407" i="1"/>
  <c r="E408" i="1"/>
  <c r="F408" i="1"/>
  <c r="G408" i="1" s="1"/>
  <c r="I408" i="1" s="1"/>
  <c r="Q408" i="1"/>
  <c r="E409" i="1"/>
  <c r="F409" i="1" s="1"/>
  <c r="G409" i="1" s="1"/>
  <c r="I409" i="1" s="1"/>
  <c r="Q409" i="1"/>
  <c r="E410" i="1"/>
  <c r="F410" i="1" s="1"/>
  <c r="G410" i="1" s="1"/>
  <c r="I410" i="1" s="1"/>
  <c r="Q410" i="1"/>
  <c r="E411" i="1"/>
  <c r="F411" i="1" s="1"/>
  <c r="G411" i="1" s="1"/>
  <c r="I411" i="1" s="1"/>
  <c r="Q411" i="1"/>
  <c r="E412" i="1"/>
  <c r="F412" i="1" s="1"/>
  <c r="G412" i="1" s="1"/>
  <c r="I412" i="1" s="1"/>
  <c r="Q412" i="1"/>
  <c r="E413" i="1"/>
  <c r="F413" i="1" s="1"/>
  <c r="G413" i="1" s="1"/>
  <c r="I413" i="1"/>
  <c r="Q413" i="1"/>
  <c r="E414" i="1"/>
  <c r="Q414" i="1"/>
  <c r="E415" i="1"/>
  <c r="F415" i="1" s="1"/>
  <c r="G415" i="1" s="1"/>
  <c r="I415" i="1" s="1"/>
  <c r="Q415" i="1"/>
  <c r="E416" i="1"/>
  <c r="F416" i="1" s="1"/>
  <c r="G416" i="1" s="1"/>
  <c r="I416" i="1" s="1"/>
  <c r="Q416" i="1"/>
  <c r="E417" i="1"/>
  <c r="F417" i="1" s="1"/>
  <c r="G417" i="1" s="1"/>
  <c r="I417" i="1" s="1"/>
  <c r="Q417" i="1"/>
  <c r="E418" i="1"/>
  <c r="F418" i="1" s="1"/>
  <c r="G418" i="1" s="1"/>
  <c r="I418" i="1" s="1"/>
  <c r="Q418" i="1"/>
  <c r="E419" i="1"/>
  <c r="F419" i="1" s="1"/>
  <c r="G419" i="1" s="1"/>
  <c r="I419" i="1" s="1"/>
  <c r="Q419" i="1"/>
  <c r="E423" i="1"/>
  <c r="F423" i="1" s="1"/>
  <c r="G423" i="1" s="1"/>
  <c r="I423" i="1" s="1"/>
  <c r="Q423" i="1"/>
  <c r="E424" i="1"/>
  <c r="F424" i="1" s="1"/>
  <c r="G424" i="1" s="1"/>
  <c r="I424" i="1" s="1"/>
  <c r="Q424" i="1"/>
  <c r="E426" i="1"/>
  <c r="F426" i="1"/>
  <c r="G426" i="1" s="1"/>
  <c r="I426" i="1" s="1"/>
  <c r="Q426" i="1"/>
  <c r="E429" i="1"/>
  <c r="Q429" i="1"/>
  <c r="E431" i="1"/>
  <c r="F431" i="1" s="1"/>
  <c r="G431" i="1" s="1"/>
  <c r="K431" i="1" s="1"/>
  <c r="Q431" i="1"/>
  <c r="E454" i="1"/>
  <c r="F454" i="1" s="1"/>
  <c r="G454" i="1" s="1"/>
  <c r="I454" i="1" s="1"/>
  <c r="Q454" i="1"/>
  <c r="E455" i="1"/>
  <c r="F455" i="1" s="1"/>
  <c r="G455" i="1" s="1"/>
  <c r="K455" i="1" s="1"/>
  <c r="Q455" i="1"/>
  <c r="E456" i="1"/>
  <c r="F456" i="1" s="1"/>
  <c r="G456" i="1" s="1"/>
  <c r="K456" i="1" s="1"/>
  <c r="Q456" i="1"/>
  <c r="E460" i="1"/>
  <c r="Q460" i="1"/>
  <c r="E461" i="1"/>
  <c r="F461" i="1" s="1"/>
  <c r="G461" i="1" s="1"/>
  <c r="K461" i="1" s="1"/>
  <c r="Q461" i="1"/>
  <c r="E462" i="1"/>
  <c r="F462" i="1" s="1"/>
  <c r="G462" i="1" s="1"/>
  <c r="K462" i="1" s="1"/>
  <c r="Q462" i="1"/>
  <c r="E463" i="1"/>
  <c r="F463" i="1"/>
  <c r="G463" i="1" s="1"/>
  <c r="K463" i="1" s="1"/>
  <c r="Q463" i="1"/>
  <c r="E464" i="1"/>
  <c r="F464" i="1"/>
  <c r="G464" i="1" s="1"/>
  <c r="K464" i="1" s="1"/>
  <c r="Q464" i="1"/>
  <c r="E465" i="1"/>
  <c r="F465" i="1" s="1"/>
  <c r="G465" i="1" s="1"/>
  <c r="I465" i="1" s="1"/>
  <c r="Q465" i="1"/>
  <c r="E468" i="1"/>
  <c r="F468" i="1"/>
  <c r="G468" i="1" s="1"/>
  <c r="J468" i="1" s="1"/>
  <c r="Q468" i="1"/>
  <c r="E469" i="1"/>
  <c r="F469" i="1" s="1"/>
  <c r="G469" i="1" s="1"/>
  <c r="I469" i="1" s="1"/>
  <c r="Q469" i="1"/>
  <c r="E470" i="1"/>
  <c r="F470" i="1" s="1"/>
  <c r="G470" i="1" s="1"/>
  <c r="J470" i="1" s="1"/>
  <c r="Q470" i="1"/>
  <c r="E471" i="1"/>
  <c r="F471" i="1" s="1"/>
  <c r="G471" i="1" s="1"/>
  <c r="K471" i="1" s="1"/>
  <c r="Q471" i="1"/>
  <c r="E476" i="1"/>
  <c r="F476" i="1" s="1"/>
  <c r="G476" i="1" s="1"/>
  <c r="K476" i="1" s="1"/>
  <c r="Q476" i="1"/>
  <c r="E478" i="1"/>
  <c r="F478" i="1"/>
  <c r="G478" i="1" s="1"/>
  <c r="K478" i="1" s="1"/>
  <c r="Q478" i="1"/>
  <c r="E479" i="1"/>
  <c r="F479" i="1" s="1"/>
  <c r="G479" i="1" s="1"/>
  <c r="K479" i="1" s="1"/>
  <c r="Q479" i="1"/>
  <c r="E480" i="1"/>
  <c r="F480" i="1" s="1"/>
  <c r="G480" i="1" s="1"/>
  <c r="K480" i="1" s="1"/>
  <c r="Q480" i="1"/>
  <c r="E481" i="1"/>
  <c r="Q481" i="1"/>
  <c r="E482" i="1"/>
  <c r="F482" i="1" s="1"/>
  <c r="G482" i="1" s="1"/>
  <c r="K482" i="1" s="1"/>
  <c r="Q482" i="1"/>
  <c r="E483" i="1"/>
  <c r="F483" i="1" s="1"/>
  <c r="G483" i="1" s="1"/>
  <c r="K483" i="1" s="1"/>
  <c r="Q483" i="1"/>
  <c r="E484" i="1"/>
  <c r="F484" i="1" s="1"/>
  <c r="G484" i="1" s="1"/>
  <c r="K484" i="1" s="1"/>
  <c r="Q484" i="1"/>
  <c r="E485" i="1"/>
  <c r="F485" i="1" s="1"/>
  <c r="G485" i="1" s="1"/>
  <c r="K485" i="1" s="1"/>
  <c r="Q485" i="1"/>
  <c r="E486" i="1"/>
  <c r="F486" i="1"/>
  <c r="G486" i="1" s="1"/>
  <c r="K486" i="1" s="1"/>
  <c r="Q486" i="1"/>
  <c r="E487" i="1"/>
  <c r="F487" i="1" s="1"/>
  <c r="G487" i="1" s="1"/>
  <c r="K487" i="1" s="1"/>
  <c r="Q487" i="1"/>
  <c r="E488" i="1"/>
  <c r="F488" i="1" s="1"/>
  <c r="G488" i="1" s="1"/>
  <c r="K488" i="1" s="1"/>
  <c r="Q488" i="1"/>
  <c r="E489" i="1"/>
  <c r="Q489" i="1"/>
  <c r="E490" i="1"/>
  <c r="F490" i="1" s="1"/>
  <c r="G490" i="1" s="1"/>
  <c r="K490" i="1" s="1"/>
  <c r="Q490" i="1"/>
  <c r="E491" i="1"/>
  <c r="F491" i="1" s="1"/>
  <c r="G491" i="1" s="1"/>
  <c r="K491" i="1" s="1"/>
  <c r="Q491" i="1"/>
  <c r="E492" i="1"/>
  <c r="F492" i="1" s="1"/>
  <c r="G492" i="1" s="1"/>
  <c r="K492" i="1" s="1"/>
  <c r="Q492" i="1"/>
  <c r="E493" i="1"/>
  <c r="F493" i="1" s="1"/>
  <c r="G493" i="1" s="1"/>
  <c r="K493" i="1" s="1"/>
  <c r="Q493" i="1"/>
  <c r="E494" i="1"/>
  <c r="F494" i="1" s="1"/>
  <c r="G494" i="1" s="1"/>
  <c r="K494" i="1" s="1"/>
  <c r="Q494" i="1"/>
  <c r="E495" i="1"/>
  <c r="F495" i="1"/>
  <c r="G495" i="1" s="1"/>
  <c r="K495" i="1" s="1"/>
  <c r="Q495" i="1"/>
  <c r="E496" i="1"/>
  <c r="F496" i="1" s="1"/>
  <c r="G496" i="1" s="1"/>
  <c r="K496" i="1" s="1"/>
  <c r="Q496" i="1"/>
  <c r="E497" i="1"/>
  <c r="F497" i="1"/>
  <c r="G497" i="1" s="1"/>
  <c r="K497" i="1" s="1"/>
  <c r="Q497" i="1"/>
  <c r="E498" i="1"/>
  <c r="F498" i="1" s="1"/>
  <c r="G498" i="1" s="1"/>
  <c r="K498" i="1" s="1"/>
  <c r="Q498" i="1"/>
  <c r="E499" i="1"/>
  <c r="F499" i="1"/>
  <c r="G499" i="1" s="1"/>
  <c r="K499" i="1" s="1"/>
  <c r="Q499" i="1"/>
  <c r="E500" i="1"/>
  <c r="Q500" i="1"/>
  <c r="E501" i="1"/>
  <c r="F501" i="1"/>
  <c r="G501" i="1" s="1"/>
  <c r="K501" i="1" s="1"/>
  <c r="Q501" i="1"/>
  <c r="E502" i="1"/>
  <c r="F502" i="1"/>
  <c r="G502" i="1" s="1"/>
  <c r="K502" i="1" s="1"/>
  <c r="Q502" i="1"/>
  <c r="E503" i="1"/>
  <c r="Q503" i="1"/>
  <c r="E504" i="1"/>
  <c r="F504" i="1" s="1"/>
  <c r="G504" i="1" s="1"/>
  <c r="J504" i="1" s="1"/>
  <c r="Q504" i="1"/>
  <c r="E505" i="1"/>
  <c r="F505" i="1"/>
  <c r="G505" i="1" s="1"/>
  <c r="K505" i="1" s="1"/>
  <c r="Q505" i="1"/>
  <c r="E506" i="1"/>
  <c r="F506" i="1" s="1"/>
  <c r="G506" i="1" s="1"/>
  <c r="K506" i="1" s="1"/>
  <c r="Q506" i="1"/>
  <c r="E507" i="1"/>
  <c r="F507" i="1" s="1"/>
  <c r="G507" i="1" s="1"/>
  <c r="K507" i="1" s="1"/>
  <c r="Q507" i="1"/>
  <c r="E508" i="1"/>
  <c r="F508" i="1" s="1"/>
  <c r="G508" i="1" s="1"/>
  <c r="K508" i="1" s="1"/>
  <c r="Q508" i="1"/>
  <c r="E509" i="1"/>
  <c r="Q509" i="1"/>
  <c r="E510" i="1"/>
  <c r="F510" i="1" s="1"/>
  <c r="G510" i="1" s="1"/>
  <c r="K510" i="1" s="1"/>
  <c r="Q510" i="1"/>
  <c r="E511" i="1"/>
  <c r="F511" i="1" s="1"/>
  <c r="G511" i="1" s="1"/>
  <c r="K511" i="1" s="1"/>
  <c r="Q511" i="1"/>
  <c r="E512" i="1"/>
  <c r="F512" i="1" s="1"/>
  <c r="G512" i="1" s="1"/>
  <c r="K512" i="1" s="1"/>
  <c r="Q512" i="1"/>
  <c r="E513" i="1"/>
  <c r="F513" i="1" s="1"/>
  <c r="G513" i="1" s="1"/>
  <c r="K513" i="1" s="1"/>
  <c r="Q513" i="1"/>
  <c r="E514" i="1"/>
  <c r="Q514" i="1"/>
  <c r="E515" i="1"/>
  <c r="F515" i="1" s="1"/>
  <c r="G515" i="1" s="1"/>
  <c r="K515" i="1" s="1"/>
  <c r="Q515" i="1"/>
  <c r="E516" i="1"/>
  <c r="F516" i="1" s="1"/>
  <c r="G516" i="1" s="1"/>
  <c r="K516" i="1" s="1"/>
  <c r="Q516" i="1"/>
  <c r="E517" i="1"/>
  <c r="F517" i="1"/>
  <c r="G517" i="1" s="1"/>
  <c r="K517" i="1" s="1"/>
  <c r="Q517" i="1"/>
  <c r="E518" i="1"/>
  <c r="F518" i="1"/>
  <c r="G518" i="1" s="1"/>
  <c r="K518" i="1" s="1"/>
  <c r="Q518" i="1"/>
  <c r="E519" i="1"/>
  <c r="F519" i="1"/>
  <c r="G519" i="1" s="1"/>
  <c r="K519" i="1" s="1"/>
  <c r="Q519" i="1"/>
  <c r="E520" i="1"/>
  <c r="F520" i="1" s="1"/>
  <c r="G520" i="1" s="1"/>
  <c r="K520" i="1" s="1"/>
  <c r="Q520" i="1"/>
  <c r="E521" i="1"/>
  <c r="F521" i="1"/>
  <c r="G521" i="1" s="1"/>
  <c r="K521" i="1" s="1"/>
  <c r="Q521" i="1"/>
  <c r="E522" i="1"/>
  <c r="F522" i="1" s="1"/>
  <c r="G522" i="1" s="1"/>
  <c r="K522" i="1" s="1"/>
  <c r="Q522" i="1"/>
  <c r="E523" i="1"/>
  <c r="Q523" i="1"/>
  <c r="E524" i="1"/>
  <c r="F524" i="1" s="1"/>
  <c r="G524" i="1" s="1"/>
  <c r="K524" i="1" s="1"/>
  <c r="Q524" i="1"/>
  <c r="E525" i="1"/>
  <c r="F525" i="1" s="1"/>
  <c r="G525" i="1" s="1"/>
  <c r="K525" i="1" s="1"/>
  <c r="Q525" i="1"/>
  <c r="E526" i="1"/>
  <c r="F526" i="1"/>
  <c r="G526" i="1" s="1"/>
  <c r="K526" i="1" s="1"/>
  <c r="Q526" i="1"/>
  <c r="E527" i="1"/>
  <c r="F527" i="1" s="1"/>
  <c r="G527" i="1" s="1"/>
  <c r="K527" i="1" s="1"/>
  <c r="Q527" i="1"/>
  <c r="E528" i="1"/>
  <c r="F528" i="1" s="1"/>
  <c r="G528" i="1" s="1"/>
  <c r="K528" i="1" s="1"/>
  <c r="Q528" i="1"/>
  <c r="E529" i="1"/>
  <c r="F529" i="1" s="1"/>
  <c r="G529" i="1" s="1"/>
  <c r="K529" i="1" s="1"/>
  <c r="Q529" i="1"/>
  <c r="E530" i="1"/>
  <c r="F530" i="1" s="1"/>
  <c r="G530" i="1" s="1"/>
  <c r="K530" i="1" s="1"/>
  <c r="Q530" i="1"/>
  <c r="E531" i="1"/>
  <c r="F531" i="1" s="1"/>
  <c r="G531" i="1" s="1"/>
  <c r="K531" i="1" s="1"/>
  <c r="Q531" i="1"/>
  <c r="E532" i="1"/>
  <c r="F532" i="1" s="1"/>
  <c r="G532" i="1" s="1"/>
  <c r="K532" i="1" s="1"/>
  <c r="Q532" i="1"/>
  <c r="E533" i="1"/>
  <c r="F533" i="1" s="1"/>
  <c r="G533" i="1" s="1"/>
  <c r="K533" i="1" s="1"/>
  <c r="Q533" i="1"/>
  <c r="E534" i="1"/>
  <c r="F534" i="1"/>
  <c r="G534" i="1" s="1"/>
  <c r="K534" i="1" s="1"/>
  <c r="Q534" i="1"/>
  <c r="E535" i="1"/>
  <c r="F535" i="1"/>
  <c r="G535" i="1" s="1"/>
  <c r="K535" i="1" s="1"/>
  <c r="Q535" i="1"/>
  <c r="E538" i="1"/>
  <c r="F538" i="1" s="1"/>
  <c r="G538" i="1" s="1"/>
  <c r="K538" i="1" s="1"/>
  <c r="Q538" i="1"/>
  <c r="E539" i="1"/>
  <c r="F539" i="1"/>
  <c r="G539" i="1" s="1"/>
  <c r="K539" i="1" s="1"/>
  <c r="Q539" i="1"/>
  <c r="E540" i="1"/>
  <c r="F540" i="1" s="1"/>
  <c r="G540" i="1" s="1"/>
  <c r="K540" i="1" s="1"/>
  <c r="Q540" i="1"/>
  <c r="E541" i="1"/>
  <c r="F541" i="1" s="1"/>
  <c r="G541" i="1" s="1"/>
  <c r="K541" i="1" s="1"/>
  <c r="Q541" i="1"/>
  <c r="E542" i="1"/>
  <c r="F542" i="1" s="1"/>
  <c r="G542" i="1" s="1"/>
  <c r="K542" i="1" s="1"/>
  <c r="Q542" i="1"/>
  <c r="E543" i="1"/>
  <c r="F543" i="1" s="1"/>
  <c r="G543" i="1" s="1"/>
  <c r="K543" i="1" s="1"/>
  <c r="Q543" i="1"/>
  <c r="E544" i="1"/>
  <c r="F544" i="1"/>
  <c r="G544" i="1" s="1"/>
  <c r="K544" i="1" s="1"/>
  <c r="Q544" i="1"/>
  <c r="E545" i="1"/>
  <c r="F545" i="1" s="1"/>
  <c r="G545" i="1" s="1"/>
  <c r="K545" i="1" s="1"/>
  <c r="Q545" i="1"/>
  <c r="E546" i="1"/>
  <c r="F546" i="1" s="1"/>
  <c r="G546" i="1" s="1"/>
  <c r="K546" i="1" s="1"/>
  <c r="Q546" i="1"/>
  <c r="E536" i="1"/>
  <c r="F536" i="1" s="1"/>
  <c r="G536" i="1" s="1"/>
  <c r="K536" i="1" s="1"/>
  <c r="Q536" i="1"/>
  <c r="E537" i="1"/>
  <c r="F537" i="1" s="1"/>
  <c r="G537" i="1" s="1"/>
  <c r="K537" i="1" s="1"/>
  <c r="Q537" i="1"/>
  <c r="A11" i="2"/>
  <c r="D11" i="2"/>
  <c r="G11" i="2"/>
  <c r="C11" i="2"/>
  <c r="E11" i="2"/>
  <c r="H11" i="2"/>
  <c r="B11" i="2"/>
  <c r="A12" i="2"/>
  <c r="C12" i="2"/>
  <c r="E12" i="2"/>
  <c r="D12" i="2"/>
  <c r="G12" i="2"/>
  <c r="H12" i="2"/>
  <c r="B12" i="2"/>
  <c r="A13" i="2"/>
  <c r="B13" i="2"/>
  <c r="D13" i="2"/>
  <c r="G13" i="2"/>
  <c r="C13" i="2"/>
  <c r="E13" i="2"/>
  <c r="H13" i="2"/>
  <c r="A14" i="2"/>
  <c r="B14" i="2"/>
  <c r="F14" i="2"/>
  <c r="D14" i="2"/>
  <c r="G14" i="2"/>
  <c r="C14" i="2"/>
  <c r="H14" i="2"/>
  <c r="A15" i="2"/>
  <c r="C15" i="2"/>
  <c r="D15" i="2"/>
  <c r="E15" i="2"/>
  <c r="G15" i="2"/>
  <c r="H15" i="2"/>
  <c r="B15" i="2"/>
  <c r="A16" i="2"/>
  <c r="B16" i="2"/>
  <c r="D16" i="2"/>
  <c r="G16" i="2"/>
  <c r="C16" i="2"/>
  <c r="E16" i="2"/>
  <c r="H16" i="2"/>
  <c r="A17" i="2"/>
  <c r="C17" i="2"/>
  <c r="D17" i="2"/>
  <c r="E17" i="2"/>
  <c r="G17" i="2"/>
  <c r="H17" i="2"/>
  <c r="B17" i="2"/>
  <c r="A18" i="2"/>
  <c r="B18" i="2"/>
  <c r="D18" i="2"/>
  <c r="E18" i="2"/>
  <c r="G18" i="2"/>
  <c r="C18" i="2"/>
  <c r="H18" i="2"/>
  <c r="A19" i="2"/>
  <c r="D19" i="2"/>
  <c r="G19" i="2"/>
  <c r="C19" i="2"/>
  <c r="E19" i="2"/>
  <c r="H19" i="2"/>
  <c r="B19" i="2"/>
  <c r="A20" i="2"/>
  <c r="B20" i="2"/>
  <c r="D20" i="2"/>
  <c r="G20" i="2"/>
  <c r="C20" i="2"/>
  <c r="E20" i="2"/>
  <c r="H20" i="2"/>
  <c r="A21" i="2"/>
  <c r="C21" i="2"/>
  <c r="D21" i="2"/>
  <c r="G21" i="2"/>
  <c r="H21" i="2"/>
  <c r="B21" i="2"/>
  <c r="A22" i="2"/>
  <c r="B22" i="2"/>
  <c r="D22" i="2"/>
  <c r="G22" i="2"/>
  <c r="C22" i="2"/>
  <c r="H22" i="2"/>
  <c r="A23" i="2"/>
  <c r="C23" i="2"/>
  <c r="E23" i="2"/>
  <c r="D23" i="2"/>
  <c r="G23" i="2"/>
  <c r="H23" i="2"/>
  <c r="B23" i="2"/>
  <c r="A24" i="2"/>
  <c r="B24" i="2"/>
  <c r="C24" i="2"/>
  <c r="D24" i="2"/>
  <c r="G24" i="2"/>
  <c r="H24" i="2"/>
  <c r="A25" i="2"/>
  <c r="C25" i="2"/>
  <c r="D25" i="2"/>
  <c r="G25" i="2"/>
  <c r="H25" i="2"/>
  <c r="B25" i="2"/>
  <c r="A26" i="2"/>
  <c r="B26" i="2"/>
  <c r="D26" i="2"/>
  <c r="G26" i="2"/>
  <c r="C26" i="2"/>
  <c r="E26" i="2"/>
  <c r="H26" i="2"/>
  <c r="A27" i="2"/>
  <c r="D27" i="2"/>
  <c r="G27" i="2"/>
  <c r="C27" i="2"/>
  <c r="E27" i="2"/>
  <c r="H27" i="2"/>
  <c r="B27" i="2"/>
  <c r="A28" i="2"/>
  <c r="D28" i="2"/>
  <c r="G28" i="2"/>
  <c r="C28" i="2"/>
  <c r="E28" i="2"/>
  <c r="H28" i="2"/>
  <c r="B28" i="2"/>
  <c r="A29" i="2"/>
  <c r="C29" i="2"/>
  <c r="D29" i="2"/>
  <c r="G29" i="2"/>
  <c r="H29" i="2"/>
  <c r="B29" i="2"/>
  <c r="A30" i="2"/>
  <c r="B30" i="2"/>
  <c r="D30" i="2"/>
  <c r="G30" i="2"/>
  <c r="C30" i="2"/>
  <c r="E30" i="2"/>
  <c r="H30" i="2"/>
  <c r="A31" i="2"/>
  <c r="B31" i="2"/>
  <c r="C31" i="2"/>
  <c r="E31" i="2"/>
  <c r="D31" i="2"/>
  <c r="G31" i="2"/>
  <c r="H31" i="2"/>
  <c r="A32" i="2"/>
  <c r="C32" i="2"/>
  <c r="E32" i="2"/>
  <c r="D32" i="2"/>
  <c r="G32" i="2"/>
  <c r="H32" i="2"/>
  <c r="B32" i="2"/>
  <c r="A33" i="2"/>
  <c r="C33" i="2"/>
  <c r="E33" i="2"/>
  <c r="D33" i="2"/>
  <c r="G33" i="2"/>
  <c r="H33" i="2"/>
  <c r="B33" i="2"/>
  <c r="A34" i="2"/>
  <c r="B34" i="2"/>
  <c r="D34" i="2"/>
  <c r="G34" i="2"/>
  <c r="C34" i="2"/>
  <c r="H34" i="2"/>
  <c r="A35" i="2"/>
  <c r="D35" i="2"/>
  <c r="G35" i="2"/>
  <c r="C35" i="2"/>
  <c r="E35" i="2"/>
  <c r="H35" i="2"/>
  <c r="B35" i="2"/>
  <c r="A36" i="2"/>
  <c r="B36" i="2"/>
  <c r="C36" i="2"/>
  <c r="E36" i="2"/>
  <c r="D36" i="2"/>
  <c r="G36" i="2"/>
  <c r="H36" i="2"/>
  <c r="A37" i="2"/>
  <c r="C37" i="2"/>
  <c r="E37" i="2"/>
  <c r="D37" i="2"/>
  <c r="G37" i="2"/>
  <c r="H37" i="2"/>
  <c r="B37" i="2"/>
  <c r="A38" i="2"/>
  <c r="B38" i="2"/>
  <c r="D38" i="2"/>
  <c r="E38" i="2"/>
  <c r="G38" i="2"/>
  <c r="C38" i="2"/>
  <c r="H38" i="2"/>
  <c r="A39" i="2"/>
  <c r="B39" i="2"/>
  <c r="D39" i="2"/>
  <c r="G39" i="2"/>
  <c r="C39" i="2"/>
  <c r="E39" i="2"/>
  <c r="H39" i="2"/>
  <c r="A40" i="2"/>
  <c r="C40" i="2"/>
  <c r="D40" i="2"/>
  <c r="G40" i="2"/>
  <c r="H40" i="2"/>
  <c r="B40" i="2"/>
  <c r="A41" i="2"/>
  <c r="C41" i="2"/>
  <c r="D41" i="2"/>
  <c r="E41" i="2"/>
  <c r="G41" i="2"/>
  <c r="H41" i="2"/>
  <c r="B41" i="2"/>
  <c r="A42" i="2"/>
  <c r="B42" i="2"/>
  <c r="D42" i="2"/>
  <c r="G42" i="2"/>
  <c r="C42" i="2"/>
  <c r="H42" i="2"/>
  <c r="A43" i="2"/>
  <c r="C43" i="2"/>
  <c r="D43" i="2"/>
  <c r="E43" i="2"/>
  <c r="G43" i="2"/>
  <c r="H43" i="2"/>
  <c r="B43" i="2"/>
  <c r="A44" i="2"/>
  <c r="B44" i="2"/>
  <c r="D44" i="2"/>
  <c r="G44" i="2"/>
  <c r="C44" i="2"/>
  <c r="E44" i="2"/>
  <c r="H44" i="2"/>
  <c r="A45" i="2"/>
  <c r="C45" i="2"/>
  <c r="D45" i="2"/>
  <c r="G45" i="2"/>
  <c r="H45" i="2"/>
  <c r="B45" i="2"/>
  <c r="A46" i="2"/>
  <c r="C46" i="2"/>
  <c r="E46" i="2"/>
  <c r="D46" i="2"/>
  <c r="G46" i="2"/>
  <c r="H46" i="2"/>
  <c r="B46" i="2"/>
  <c r="A47" i="2"/>
  <c r="B47" i="2"/>
  <c r="D47" i="2"/>
  <c r="G47" i="2"/>
  <c r="C47" i="2"/>
  <c r="H47" i="2"/>
  <c r="A48" i="2"/>
  <c r="B48" i="2"/>
  <c r="C48" i="2"/>
  <c r="D48" i="2"/>
  <c r="E48" i="2"/>
  <c r="G48" i="2"/>
  <c r="H48" i="2"/>
  <c r="A49" i="2"/>
  <c r="D49" i="2"/>
  <c r="G49" i="2"/>
  <c r="C49" i="2"/>
  <c r="H49" i="2"/>
  <c r="B49" i="2"/>
  <c r="A50" i="2"/>
  <c r="C50" i="2"/>
  <c r="D50" i="2"/>
  <c r="G50" i="2"/>
  <c r="H50" i="2"/>
  <c r="B50" i="2"/>
  <c r="A51" i="2"/>
  <c r="B51" i="2"/>
  <c r="D51" i="2"/>
  <c r="G51" i="2"/>
  <c r="C51" i="2"/>
  <c r="H51" i="2"/>
  <c r="A52" i="2"/>
  <c r="D52" i="2"/>
  <c r="G52" i="2"/>
  <c r="C52" i="2"/>
  <c r="H52" i="2"/>
  <c r="B52" i="2"/>
  <c r="A53" i="2"/>
  <c r="B53" i="2"/>
  <c r="C53" i="2"/>
  <c r="D53" i="2"/>
  <c r="G53" i="2"/>
  <c r="H53" i="2"/>
  <c r="A54" i="2"/>
  <c r="C54" i="2"/>
  <c r="D54" i="2"/>
  <c r="G54" i="2"/>
  <c r="H54" i="2"/>
  <c r="B54" i="2"/>
  <c r="A55" i="2"/>
  <c r="B55" i="2"/>
  <c r="D55" i="2"/>
  <c r="G55" i="2"/>
  <c r="C55" i="2"/>
  <c r="H55" i="2"/>
  <c r="A56" i="2"/>
  <c r="B56" i="2"/>
  <c r="C56" i="2"/>
  <c r="D56" i="2"/>
  <c r="G56" i="2"/>
  <c r="H56" i="2"/>
  <c r="A57" i="2"/>
  <c r="C57" i="2"/>
  <c r="D57" i="2"/>
  <c r="G57" i="2"/>
  <c r="H57" i="2"/>
  <c r="B57" i="2"/>
  <c r="A58" i="2"/>
  <c r="C58" i="2"/>
  <c r="D58" i="2"/>
  <c r="G58" i="2"/>
  <c r="H58" i="2"/>
  <c r="B58" i="2"/>
  <c r="A59" i="2"/>
  <c r="B59" i="2"/>
  <c r="D59" i="2"/>
  <c r="G59" i="2"/>
  <c r="C59" i="2"/>
  <c r="E59" i="2"/>
  <c r="H59" i="2"/>
  <c r="A60" i="2"/>
  <c r="D60" i="2"/>
  <c r="G60" i="2"/>
  <c r="C60" i="2"/>
  <c r="E60" i="2"/>
  <c r="H60" i="2"/>
  <c r="B60" i="2"/>
  <c r="A61" i="2"/>
  <c r="C61" i="2"/>
  <c r="D61" i="2"/>
  <c r="G61" i="2"/>
  <c r="H61" i="2"/>
  <c r="B61" i="2"/>
  <c r="A62" i="2"/>
  <c r="C62" i="2"/>
  <c r="D62" i="2"/>
  <c r="G62" i="2"/>
  <c r="H62" i="2"/>
  <c r="B62" i="2"/>
  <c r="A63" i="2"/>
  <c r="B63" i="2"/>
  <c r="D63" i="2"/>
  <c r="G63" i="2"/>
  <c r="C63" i="2"/>
  <c r="E63" i="2"/>
  <c r="H63" i="2"/>
  <c r="A64" i="2"/>
  <c r="B64" i="2"/>
  <c r="C64" i="2"/>
  <c r="D64" i="2"/>
  <c r="E64" i="2"/>
  <c r="G64" i="2"/>
  <c r="H64" i="2"/>
  <c r="A65" i="2"/>
  <c r="D65" i="2"/>
  <c r="G65" i="2"/>
  <c r="C65" i="2"/>
  <c r="H65" i="2"/>
  <c r="B65" i="2"/>
  <c r="A66" i="2"/>
  <c r="C66" i="2"/>
  <c r="D66" i="2"/>
  <c r="G66" i="2"/>
  <c r="H66" i="2"/>
  <c r="B66" i="2"/>
  <c r="A67" i="2"/>
  <c r="B67" i="2"/>
  <c r="D67" i="2"/>
  <c r="G67" i="2"/>
  <c r="C67" i="2"/>
  <c r="E67" i="2"/>
  <c r="H67" i="2"/>
  <c r="A68" i="2"/>
  <c r="D68" i="2"/>
  <c r="G68" i="2"/>
  <c r="C68" i="2"/>
  <c r="E68" i="2"/>
  <c r="H68" i="2"/>
  <c r="B68" i="2"/>
  <c r="A69" i="2"/>
  <c r="B69" i="2"/>
  <c r="C69" i="2"/>
  <c r="D69" i="2"/>
  <c r="G69" i="2"/>
  <c r="H69" i="2"/>
  <c r="A70" i="2"/>
  <c r="C70" i="2"/>
  <c r="E70" i="2"/>
  <c r="D70" i="2"/>
  <c r="G70" i="2"/>
  <c r="H70" i="2"/>
  <c r="B70" i="2"/>
  <c r="A71" i="2"/>
  <c r="B71" i="2"/>
  <c r="D71" i="2"/>
  <c r="G71" i="2"/>
  <c r="C71" i="2"/>
  <c r="E71" i="2"/>
  <c r="H71" i="2"/>
  <c r="A72" i="2"/>
  <c r="B72" i="2"/>
  <c r="C72" i="2"/>
  <c r="D72" i="2"/>
  <c r="G72" i="2"/>
  <c r="H72" i="2"/>
  <c r="A73" i="2"/>
  <c r="C73" i="2"/>
  <c r="E73" i="2"/>
  <c r="D73" i="2"/>
  <c r="G73" i="2"/>
  <c r="H73" i="2"/>
  <c r="B73" i="2"/>
  <c r="A74" i="2"/>
  <c r="C74" i="2"/>
  <c r="D74" i="2"/>
  <c r="E74" i="2"/>
  <c r="G74" i="2"/>
  <c r="H74" i="2"/>
  <c r="B74" i="2"/>
  <c r="A75" i="2"/>
  <c r="B75" i="2"/>
  <c r="D75" i="2"/>
  <c r="G75" i="2"/>
  <c r="C75" i="2"/>
  <c r="E75" i="2"/>
  <c r="H75" i="2"/>
  <c r="A76" i="2"/>
  <c r="D76" i="2"/>
  <c r="G76" i="2"/>
  <c r="C76" i="2"/>
  <c r="H76" i="2"/>
  <c r="B76" i="2"/>
  <c r="A77" i="2"/>
  <c r="C77" i="2"/>
  <c r="E77" i="2"/>
  <c r="D77" i="2"/>
  <c r="G77" i="2"/>
  <c r="H77" i="2"/>
  <c r="B77" i="2"/>
  <c r="A78" i="2"/>
  <c r="C78" i="2"/>
  <c r="D78" i="2"/>
  <c r="G78" i="2"/>
  <c r="H78" i="2"/>
  <c r="B78" i="2"/>
  <c r="A79" i="2"/>
  <c r="B79" i="2"/>
  <c r="D79" i="2"/>
  <c r="G79" i="2"/>
  <c r="C79" i="2"/>
  <c r="H79" i="2"/>
  <c r="A80" i="2"/>
  <c r="B80" i="2"/>
  <c r="C80" i="2"/>
  <c r="D80" i="2"/>
  <c r="E80" i="2"/>
  <c r="G80" i="2"/>
  <c r="H80" i="2"/>
  <c r="A81" i="2"/>
  <c r="D81" i="2"/>
  <c r="G81" i="2"/>
  <c r="C81" i="2"/>
  <c r="H81" i="2"/>
  <c r="B81" i="2"/>
  <c r="A82" i="2"/>
  <c r="C82" i="2"/>
  <c r="D82" i="2"/>
  <c r="E82" i="2"/>
  <c r="G82" i="2"/>
  <c r="H82" i="2"/>
  <c r="B82" i="2"/>
  <c r="A83" i="2"/>
  <c r="B83" i="2"/>
  <c r="D83" i="2"/>
  <c r="G83" i="2"/>
  <c r="C83" i="2"/>
  <c r="H83" i="2"/>
  <c r="A84" i="2"/>
  <c r="D84" i="2"/>
  <c r="G84" i="2"/>
  <c r="C84" i="2"/>
  <c r="H84" i="2"/>
  <c r="B84" i="2"/>
  <c r="A85" i="2"/>
  <c r="B85" i="2"/>
  <c r="C85" i="2"/>
  <c r="D85" i="2"/>
  <c r="G85" i="2"/>
  <c r="H85" i="2"/>
  <c r="A86" i="2"/>
  <c r="C86" i="2"/>
  <c r="E86" i="2"/>
  <c r="D86" i="2"/>
  <c r="G86" i="2"/>
  <c r="H86" i="2"/>
  <c r="B86" i="2"/>
  <c r="A87" i="2"/>
  <c r="B87" i="2"/>
  <c r="D87" i="2"/>
  <c r="G87" i="2"/>
  <c r="C87" i="2"/>
  <c r="E87" i="2"/>
  <c r="H87" i="2"/>
  <c r="A88" i="2"/>
  <c r="B88" i="2"/>
  <c r="C88" i="2"/>
  <c r="E88" i="2"/>
  <c r="D88" i="2"/>
  <c r="G88" i="2"/>
  <c r="H88" i="2"/>
  <c r="A89" i="2"/>
  <c r="C89" i="2"/>
  <c r="D89" i="2"/>
  <c r="G89" i="2"/>
  <c r="H89" i="2"/>
  <c r="B89" i="2"/>
  <c r="A90" i="2"/>
  <c r="C90" i="2"/>
  <c r="D90" i="2"/>
  <c r="E90" i="2"/>
  <c r="G90" i="2"/>
  <c r="H90" i="2"/>
  <c r="B90" i="2"/>
  <c r="A91" i="2"/>
  <c r="B91" i="2"/>
  <c r="D91" i="2"/>
  <c r="G91" i="2"/>
  <c r="C91" i="2"/>
  <c r="H91" i="2"/>
  <c r="A92" i="2"/>
  <c r="D92" i="2"/>
  <c r="G92" i="2"/>
  <c r="C92" i="2"/>
  <c r="E92" i="2"/>
  <c r="H92" i="2"/>
  <c r="B92" i="2"/>
  <c r="A93" i="2"/>
  <c r="C93" i="2"/>
  <c r="E93" i="2"/>
  <c r="D93" i="2"/>
  <c r="G93" i="2"/>
  <c r="H93" i="2"/>
  <c r="B93" i="2"/>
  <c r="A94" i="2"/>
  <c r="C94" i="2"/>
  <c r="E94" i="2"/>
  <c r="D94" i="2"/>
  <c r="G94" i="2"/>
  <c r="H94" i="2"/>
  <c r="B94" i="2"/>
  <c r="A95" i="2"/>
  <c r="B95" i="2"/>
  <c r="D95" i="2"/>
  <c r="G95" i="2"/>
  <c r="C95" i="2"/>
  <c r="E95" i="2"/>
  <c r="H95" i="2"/>
  <c r="A96" i="2"/>
  <c r="B96" i="2"/>
  <c r="C96" i="2"/>
  <c r="D96" i="2"/>
  <c r="E96" i="2"/>
  <c r="G96" i="2"/>
  <c r="H96" i="2"/>
  <c r="A97" i="2"/>
  <c r="D97" i="2"/>
  <c r="G97" i="2"/>
  <c r="C97" i="2"/>
  <c r="H97" i="2"/>
  <c r="B97" i="2"/>
  <c r="A98" i="2"/>
  <c r="C98" i="2"/>
  <c r="D98" i="2"/>
  <c r="G98" i="2"/>
  <c r="H98" i="2"/>
  <c r="B98" i="2"/>
  <c r="A99" i="2"/>
  <c r="B99" i="2"/>
  <c r="D99" i="2"/>
  <c r="G99" i="2"/>
  <c r="C99" i="2"/>
  <c r="H99" i="2"/>
  <c r="A100" i="2"/>
  <c r="D100" i="2"/>
  <c r="G100" i="2"/>
  <c r="C100" i="2"/>
  <c r="H100" i="2"/>
  <c r="B100" i="2"/>
  <c r="A101" i="2"/>
  <c r="B101" i="2"/>
  <c r="C101" i="2"/>
  <c r="E101" i="2"/>
  <c r="D101" i="2"/>
  <c r="G101" i="2"/>
  <c r="H101" i="2"/>
  <c r="A102" i="2"/>
  <c r="C102" i="2"/>
  <c r="E102" i="2"/>
  <c r="D102" i="2"/>
  <c r="G102" i="2"/>
  <c r="H102" i="2"/>
  <c r="B102" i="2"/>
  <c r="A103" i="2"/>
  <c r="B103" i="2"/>
  <c r="D103" i="2"/>
  <c r="G103" i="2"/>
  <c r="C103" i="2"/>
  <c r="H103" i="2"/>
  <c r="A104" i="2"/>
  <c r="B104" i="2"/>
  <c r="C104" i="2"/>
  <c r="D104" i="2"/>
  <c r="G104" i="2"/>
  <c r="H104" i="2"/>
  <c r="A105" i="2"/>
  <c r="C105" i="2"/>
  <c r="D105" i="2"/>
  <c r="G105" i="2"/>
  <c r="H105" i="2"/>
  <c r="B105" i="2"/>
  <c r="A106" i="2"/>
  <c r="C106" i="2"/>
  <c r="D106" i="2"/>
  <c r="E106" i="2"/>
  <c r="G106" i="2"/>
  <c r="H106" i="2"/>
  <c r="B106" i="2"/>
  <c r="A107" i="2"/>
  <c r="B107" i="2"/>
  <c r="D107" i="2"/>
  <c r="G107" i="2"/>
  <c r="C107" i="2"/>
  <c r="H107" i="2"/>
  <c r="A108" i="2"/>
  <c r="D108" i="2"/>
  <c r="G108" i="2"/>
  <c r="C108" i="2"/>
  <c r="H108" i="2"/>
  <c r="B108" i="2"/>
  <c r="A109" i="2"/>
  <c r="C109" i="2"/>
  <c r="E109" i="2"/>
  <c r="D109" i="2"/>
  <c r="G109" i="2"/>
  <c r="H109" i="2"/>
  <c r="B109" i="2"/>
  <c r="A110" i="2"/>
  <c r="C110" i="2"/>
  <c r="D110" i="2"/>
  <c r="G110" i="2"/>
  <c r="H110" i="2"/>
  <c r="B110" i="2"/>
  <c r="A111" i="2"/>
  <c r="B111" i="2"/>
  <c r="D111" i="2"/>
  <c r="G111" i="2"/>
  <c r="C111" i="2"/>
  <c r="E111" i="2"/>
  <c r="H111" i="2"/>
  <c r="A112" i="2"/>
  <c r="B112" i="2"/>
  <c r="C112" i="2"/>
  <c r="D112" i="2"/>
  <c r="G112" i="2"/>
  <c r="H112" i="2"/>
  <c r="A113" i="2"/>
  <c r="D113" i="2"/>
  <c r="G113" i="2"/>
  <c r="C113" i="2"/>
  <c r="E113" i="2"/>
  <c r="H113" i="2"/>
  <c r="B113" i="2"/>
  <c r="A114" i="2"/>
  <c r="C114" i="2"/>
  <c r="D114" i="2"/>
  <c r="G114" i="2"/>
  <c r="H114" i="2"/>
  <c r="B114" i="2"/>
  <c r="A115" i="2"/>
  <c r="B115" i="2"/>
  <c r="D115" i="2"/>
  <c r="G115" i="2"/>
  <c r="C115" i="2"/>
  <c r="H115" i="2"/>
  <c r="A116" i="2"/>
  <c r="D116" i="2"/>
  <c r="G116" i="2"/>
  <c r="C116" i="2"/>
  <c r="H116" i="2"/>
  <c r="B116" i="2"/>
  <c r="A117" i="2"/>
  <c r="B117" i="2"/>
  <c r="C117" i="2"/>
  <c r="D117" i="2"/>
  <c r="G117" i="2"/>
  <c r="H117" i="2"/>
  <c r="A118" i="2"/>
  <c r="C118" i="2"/>
  <c r="D118" i="2"/>
  <c r="G118" i="2"/>
  <c r="H118" i="2"/>
  <c r="B118" i="2"/>
  <c r="A119" i="2"/>
  <c r="B119" i="2"/>
  <c r="D119" i="2"/>
  <c r="G119" i="2"/>
  <c r="C119" i="2"/>
  <c r="E119" i="2"/>
  <c r="H119" i="2"/>
  <c r="A120" i="2"/>
  <c r="B120" i="2"/>
  <c r="C120" i="2"/>
  <c r="D120" i="2"/>
  <c r="G120" i="2"/>
  <c r="H120" i="2"/>
  <c r="A121" i="2"/>
  <c r="C121" i="2"/>
  <c r="E121" i="2"/>
  <c r="D121" i="2"/>
  <c r="G121" i="2"/>
  <c r="H121" i="2"/>
  <c r="B121" i="2"/>
  <c r="A122" i="2"/>
  <c r="C122" i="2"/>
  <c r="D122" i="2"/>
  <c r="G122" i="2"/>
  <c r="H122" i="2"/>
  <c r="B122" i="2"/>
  <c r="A123" i="2"/>
  <c r="B123" i="2"/>
  <c r="D123" i="2"/>
  <c r="G123" i="2"/>
  <c r="C123" i="2"/>
  <c r="E123" i="2"/>
  <c r="H123" i="2"/>
  <c r="A124" i="2"/>
  <c r="D124" i="2"/>
  <c r="G124" i="2"/>
  <c r="C124" i="2"/>
  <c r="E124" i="2"/>
  <c r="H124" i="2"/>
  <c r="B124" i="2"/>
  <c r="A125" i="2"/>
  <c r="C125" i="2"/>
  <c r="D125" i="2"/>
  <c r="G125" i="2"/>
  <c r="H125" i="2"/>
  <c r="B125" i="2"/>
  <c r="A126" i="2"/>
  <c r="C126" i="2"/>
  <c r="E126" i="2"/>
  <c r="D126" i="2"/>
  <c r="G126" i="2"/>
  <c r="H126" i="2"/>
  <c r="B126" i="2"/>
  <c r="A127" i="2"/>
  <c r="B127" i="2"/>
  <c r="D127" i="2"/>
  <c r="G127" i="2"/>
  <c r="C127" i="2"/>
  <c r="H127" i="2"/>
  <c r="A128" i="2"/>
  <c r="B128" i="2"/>
  <c r="C128" i="2"/>
  <c r="E128" i="2"/>
  <c r="D128" i="2"/>
  <c r="G128" i="2"/>
  <c r="H128" i="2"/>
  <c r="A129" i="2"/>
  <c r="D129" i="2"/>
  <c r="G129" i="2"/>
  <c r="C129" i="2"/>
  <c r="E129" i="2"/>
  <c r="H129" i="2"/>
  <c r="B129" i="2"/>
  <c r="A130" i="2"/>
  <c r="C130" i="2"/>
  <c r="D130" i="2"/>
  <c r="G130" i="2"/>
  <c r="H130" i="2"/>
  <c r="B130" i="2"/>
  <c r="A131" i="2"/>
  <c r="B131" i="2"/>
  <c r="D131" i="2"/>
  <c r="G131" i="2"/>
  <c r="C131" i="2"/>
  <c r="E131" i="2"/>
  <c r="H131" i="2"/>
  <c r="A132" i="2"/>
  <c r="D132" i="2"/>
  <c r="G132" i="2"/>
  <c r="C132" i="2"/>
  <c r="H132" i="2"/>
  <c r="B132" i="2"/>
  <c r="A133" i="2"/>
  <c r="B133" i="2"/>
  <c r="C133" i="2"/>
  <c r="D133" i="2"/>
  <c r="G133" i="2"/>
  <c r="H133" i="2"/>
  <c r="A134" i="2"/>
  <c r="C134" i="2"/>
  <c r="E134" i="2"/>
  <c r="D134" i="2"/>
  <c r="G134" i="2"/>
  <c r="H134" i="2"/>
  <c r="B134" i="2"/>
  <c r="A135" i="2"/>
  <c r="B135" i="2"/>
  <c r="D135" i="2"/>
  <c r="G135" i="2"/>
  <c r="C135" i="2"/>
  <c r="E135" i="2"/>
  <c r="H135" i="2"/>
  <c r="A136" i="2"/>
  <c r="B136" i="2"/>
  <c r="C136" i="2"/>
  <c r="D136" i="2"/>
  <c r="G136" i="2"/>
  <c r="H136" i="2"/>
  <c r="A137" i="2"/>
  <c r="D137" i="2"/>
  <c r="G137" i="2"/>
  <c r="C137" i="2"/>
  <c r="E137" i="2"/>
  <c r="H137" i="2"/>
  <c r="B137" i="2"/>
  <c r="A138" i="2"/>
  <c r="C138" i="2"/>
  <c r="D138" i="2"/>
  <c r="G138" i="2"/>
  <c r="H138" i="2"/>
  <c r="B138" i="2"/>
  <c r="A139" i="2"/>
  <c r="B139" i="2"/>
  <c r="D139" i="2"/>
  <c r="G139" i="2"/>
  <c r="C139" i="2"/>
  <c r="H139" i="2"/>
  <c r="A140" i="2"/>
  <c r="D140" i="2"/>
  <c r="G140" i="2"/>
  <c r="C140" i="2"/>
  <c r="E140" i="2"/>
  <c r="H140" i="2"/>
  <c r="B140" i="2"/>
  <c r="A141" i="2"/>
  <c r="C141" i="2"/>
  <c r="E141" i="2"/>
  <c r="D141" i="2"/>
  <c r="G141" i="2"/>
  <c r="H141" i="2"/>
  <c r="B141" i="2"/>
  <c r="A142" i="2"/>
  <c r="C142" i="2"/>
  <c r="D142" i="2"/>
  <c r="G142" i="2"/>
  <c r="H142" i="2"/>
  <c r="B142" i="2"/>
  <c r="A143" i="2"/>
  <c r="B143" i="2"/>
  <c r="D143" i="2"/>
  <c r="G143" i="2"/>
  <c r="C143" i="2"/>
  <c r="E143" i="2"/>
  <c r="H143" i="2"/>
  <c r="A144" i="2"/>
  <c r="B144" i="2"/>
  <c r="C144" i="2"/>
  <c r="E144" i="2"/>
  <c r="D144" i="2"/>
  <c r="G144" i="2"/>
  <c r="H144" i="2"/>
  <c r="A145" i="2"/>
  <c r="D145" i="2"/>
  <c r="G145" i="2"/>
  <c r="C145" i="2"/>
  <c r="E145" i="2"/>
  <c r="H145" i="2"/>
  <c r="B145" i="2"/>
  <c r="A146" i="2"/>
  <c r="C146" i="2"/>
  <c r="D146" i="2"/>
  <c r="E146" i="2"/>
  <c r="G146" i="2"/>
  <c r="H146" i="2"/>
  <c r="B146" i="2"/>
  <c r="A147" i="2"/>
  <c r="B147" i="2"/>
  <c r="D147" i="2"/>
  <c r="G147" i="2"/>
  <c r="C147" i="2"/>
  <c r="E147" i="2"/>
  <c r="H147" i="2"/>
  <c r="A148" i="2"/>
  <c r="D148" i="2"/>
  <c r="G148" i="2"/>
  <c r="C148" i="2"/>
  <c r="H148" i="2"/>
  <c r="B148" i="2"/>
  <c r="A149" i="2"/>
  <c r="B149" i="2"/>
  <c r="C149" i="2"/>
  <c r="E149" i="2"/>
  <c r="D149" i="2"/>
  <c r="G149" i="2"/>
  <c r="H149" i="2"/>
  <c r="A150" i="2"/>
  <c r="C150" i="2"/>
  <c r="E150" i="2"/>
  <c r="D150" i="2"/>
  <c r="G150" i="2"/>
  <c r="H150" i="2"/>
  <c r="B150" i="2"/>
  <c r="A151" i="2"/>
  <c r="B151" i="2"/>
  <c r="D151" i="2"/>
  <c r="G151" i="2"/>
  <c r="C151" i="2"/>
  <c r="E151" i="2"/>
  <c r="H151" i="2"/>
  <c r="A152" i="2"/>
  <c r="B152" i="2"/>
  <c r="C152" i="2"/>
  <c r="E152" i="2"/>
  <c r="D152" i="2"/>
  <c r="G152" i="2"/>
  <c r="H152" i="2"/>
  <c r="A153" i="2"/>
  <c r="D153" i="2"/>
  <c r="G153" i="2"/>
  <c r="C153" i="2"/>
  <c r="E153" i="2"/>
  <c r="H153" i="2"/>
  <c r="B153" i="2"/>
  <c r="A154" i="2"/>
  <c r="C154" i="2"/>
  <c r="D154" i="2"/>
  <c r="G154" i="2"/>
  <c r="H154" i="2"/>
  <c r="B154" i="2"/>
  <c r="A155" i="2"/>
  <c r="B155" i="2"/>
  <c r="D155" i="2"/>
  <c r="G155" i="2"/>
  <c r="C155" i="2"/>
  <c r="H155" i="2"/>
  <c r="A156" i="2"/>
  <c r="D156" i="2"/>
  <c r="G156" i="2"/>
  <c r="C156" i="2"/>
  <c r="H156" i="2"/>
  <c r="B156" i="2"/>
  <c r="A157" i="2"/>
  <c r="C157" i="2"/>
  <c r="E157" i="2"/>
  <c r="D157" i="2"/>
  <c r="G157" i="2"/>
  <c r="H157" i="2"/>
  <c r="B157" i="2"/>
  <c r="A158" i="2"/>
  <c r="C158" i="2"/>
  <c r="E158" i="2"/>
  <c r="D158" i="2"/>
  <c r="G158" i="2"/>
  <c r="H158" i="2"/>
  <c r="B158" i="2"/>
  <c r="A159" i="2"/>
  <c r="B159" i="2"/>
  <c r="D159" i="2"/>
  <c r="G159" i="2"/>
  <c r="C159" i="2"/>
  <c r="E159" i="2"/>
  <c r="H159" i="2"/>
  <c r="A160" i="2"/>
  <c r="B160" i="2"/>
  <c r="C160" i="2"/>
  <c r="D160" i="2"/>
  <c r="G160" i="2"/>
  <c r="H160" i="2"/>
  <c r="A161" i="2"/>
  <c r="D161" i="2"/>
  <c r="G161" i="2"/>
  <c r="C161" i="2"/>
  <c r="E161" i="2"/>
  <c r="H161" i="2"/>
  <c r="B161" i="2"/>
  <c r="A162" i="2"/>
  <c r="C162" i="2"/>
  <c r="D162" i="2"/>
  <c r="G162" i="2"/>
  <c r="H162" i="2"/>
  <c r="B162" i="2"/>
  <c r="A163" i="2"/>
  <c r="B163" i="2"/>
  <c r="D163" i="2"/>
  <c r="G163" i="2"/>
  <c r="C163" i="2"/>
  <c r="E163" i="2"/>
  <c r="H163" i="2"/>
  <c r="A164" i="2"/>
  <c r="D164" i="2"/>
  <c r="G164" i="2"/>
  <c r="C164" i="2"/>
  <c r="E164" i="2"/>
  <c r="H164" i="2"/>
  <c r="B164" i="2"/>
  <c r="A165" i="2"/>
  <c r="B165" i="2"/>
  <c r="C165" i="2"/>
  <c r="E165" i="2"/>
  <c r="D165" i="2"/>
  <c r="G165" i="2"/>
  <c r="H165" i="2"/>
  <c r="A166" i="2"/>
  <c r="C166" i="2"/>
  <c r="E166" i="2"/>
  <c r="D166" i="2"/>
  <c r="G166" i="2"/>
  <c r="H166" i="2"/>
  <c r="B166" i="2"/>
  <c r="A167" i="2"/>
  <c r="B167" i="2"/>
  <c r="D167" i="2"/>
  <c r="G167" i="2"/>
  <c r="C167" i="2"/>
  <c r="E167" i="2"/>
  <c r="H167" i="2"/>
  <c r="A168" i="2"/>
  <c r="B168" i="2"/>
  <c r="C168" i="2"/>
  <c r="D168" i="2"/>
  <c r="G168" i="2"/>
  <c r="H168" i="2"/>
  <c r="A169" i="2"/>
  <c r="D169" i="2"/>
  <c r="G169" i="2"/>
  <c r="C169" i="2"/>
  <c r="E169" i="2"/>
  <c r="H169" i="2"/>
  <c r="B169" i="2"/>
  <c r="A170" i="2"/>
  <c r="C170" i="2"/>
  <c r="D170" i="2"/>
  <c r="E170" i="2"/>
  <c r="G170" i="2"/>
  <c r="H170" i="2"/>
  <c r="B170" i="2"/>
  <c r="A171" i="2"/>
  <c r="B171" i="2"/>
  <c r="D171" i="2"/>
  <c r="G171" i="2"/>
  <c r="C171" i="2"/>
  <c r="E171" i="2"/>
  <c r="H171" i="2"/>
  <c r="A172" i="2"/>
  <c r="D172" i="2"/>
  <c r="G172" i="2"/>
  <c r="C172" i="2"/>
  <c r="H172" i="2"/>
  <c r="B172" i="2"/>
  <c r="A173" i="2"/>
  <c r="C173" i="2"/>
  <c r="E173" i="2"/>
  <c r="D173" i="2"/>
  <c r="G173" i="2"/>
  <c r="H173" i="2"/>
  <c r="B173" i="2"/>
  <c r="A174" i="2"/>
  <c r="C174" i="2"/>
  <c r="E174" i="2"/>
  <c r="D174" i="2"/>
  <c r="G174" i="2"/>
  <c r="H174" i="2"/>
  <c r="B174" i="2"/>
  <c r="A175" i="2"/>
  <c r="B175" i="2"/>
  <c r="D175" i="2"/>
  <c r="G175" i="2"/>
  <c r="C175" i="2"/>
  <c r="H175" i="2"/>
  <c r="A176" i="2"/>
  <c r="B176" i="2"/>
  <c r="C176" i="2"/>
  <c r="D176" i="2"/>
  <c r="E176" i="2"/>
  <c r="G176" i="2"/>
  <c r="H176" i="2"/>
  <c r="A177" i="2"/>
  <c r="D177" i="2"/>
  <c r="G177" i="2"/>
  <c r="C177" i="2"/>
  <c r="H177" i="2"/>
  <c r="B177" i="2"/>
  <c r="A178" i="2"/>
  <c r="C178" i="2"/>
  <c r="D178" i="2"/>
  <c r="G178" i="2"/>
  <c r="H178" i="2"/>
  <c r="B178" i="2"/>
  <c r="A179" i="2"/>
  <c r="B179" i="2"/>
  <c r="D179" i="2"/>
  <c r="G179" i="2"/>
  <c r="C179" i="2"/>
  <c r="E179" i="2"/>
  <c r="H179" i="2"/>
  <c r="A180" i="2"/>
  <c r="D180" i="2"/>
  <c r="G180" i="2"/>
  <c r="C180" i="2"/>
  <c r="E180" i="2"/>
  <c r="H180" i="2"/>
  <c r="B180" i="2"/>
  <c r="A181" i="2"/>
  <c r="B181" i="2"/>
  <c r="C181" i="2"/>
  <c r="E181" i="2"/>
  <c r="D181" i="2"/>
  <c r="G181" i="2"/>
  <c r="H181" i="2"/>
  <c r="A182" i="2"/>
  <c r="C182" i="2"/>
  <c r="D182" i="2"/>
  <c r="G182" i="2"/>
  <c r="H182" i="2"/>
  <c r="B182" i="2"/>
  <c r="A183" i="2"/>
  <c r="B183" i="2"/>
  <c r="D183" i="2"/>
  <c r="G183" i="2"/>
  <c r="C183" i="2"/>
  <c r="H183" i="2"/>
  <c r="A184" i="2"/>
  <c r="B184" i="2"/>
  <c r="C184" i="2"/>
  <c r="E184" i="2"/>
  <c r="D184" i="2"/>
  <c r="G184" i="2"/>
  <c r="H184" i="2"/>
  <c r="A185" i="2"/>
  <c r="C185" i="2"/>
  <c r="D185" i="2"/>
  <c r="G185" i="2"/>
  <c r="H185" i="2"/>
  <c r="B185" i="2"/>
  <c r="A186" i="2"/>
  <c r="C186" i="2"/>
  <c r="D186" i="2"/>
  <c r="G186" i="2"/>
  <c r="H186" i="2"/>
  <c r="B186" i="2"/>
  <c r="A187" i="2"/>
  <c r="B187" i="2"/>
  <c r="D187" i="2"/>
  <c r="G187" i="2"/>
  <c r="C187" i="2"/>
  <c r="H187" i="2"/>
  <c r="A188" i="2"/>
  <c r="D188" i="2"/>
  <c r="G188" i="2"/>
  <c r="C188" i="2"/>
  <c r="H188" i="2"/>
  <c r="B188" i="2"/>
  <c r="A189" i="2"/>
  <c r="C189" i="2"/>
  <c r="E189" i="2"/>
  <c r="D189" i="2"/>
  <c r="G189" i="2"/>
  <c r="H189" i="2"/>
  <c r="B189" i="2"/>
  <c r="A190" i="2"/>
  <c r="C190" i="2"/>
  <c r="E190" i="2"/>
  <c r="D190" i="2"/>
  <c r="G190" i="2"/>
  <c r="H190" i="2"/>
  <c r="B190" i="2"/>
  <c r="A191" i="2"/>
  <c r="B191" i="2"/>
  <c r="D191" i="2"/>
  <c r="G191" i="2"/>
  <c r="C191" i="2"/>
  <c r="E191" i="2"/>
  <c r="H191" i="2"/>
  <c r="A192" i="2"/>
  <c r="B192" i="2"/>
  <c r="C192" i="2"/>
  <c r="D192" i="2"/>
  <c r="G192" i="2"/>
  <c r="H192" i="2"/>
  <c r="A193" i="2"/>
  <c r="D193" i="2"/>
  <c r="G193" i="2"/>
  <c r="C193" i="2"/>
  <c r="E193" i="2"/>
  <c r="H193" i="2"/>
  <c r="B193" i="2"/>
  <c r="A194" i="2"/>
  <c r="C194" i="2"/>
  <c r="D194" i="2"/>
  <c r="G194" i="2"/>
  <c r="H194" i="2"/>
  <c r="B194" i="2"/>
  <c r="A195" i="2"/>
  <c r="B195" i="2"/>
  <c r="D195" i="2"/>
  <c r="G195" i="2"/>
  <c r="C195" i="2"/>
  <c r="H195" i="2"/>
  <c r="A196" i="2"/>
  <c r="D196" i="2"/>
  <c r="G196" i="2"/>
  <c r="C196" i="2"/>
  <c r="H196" i="2"/>
  <c r="B196" i="2"/>
  <c r="A197" i="2"/>
  <c r="B197" i="2"/>
  <c r="C197" i="2"/>
  <c r="D197" i="2"/>
  <c r="G197" i="2"/>
  <c r="H197" i="2"/>
  <c r="A198" i="2"/>
  <c r="C198" i="2"/>
  <c r="D198" i="2"/>
  <c r="G198" i="2"/>
  <c r="H198" i="2"/>
  <c r="B198" i="2"/>
  <c r="A199" i="2"/>
  <c r="B199" i="2"/>
  <c r="D199" i="2"/>
  <c r="G199" i="2"/>
  <c r="C199" i="2"/>
  <c r="H199" i="2"/>
  <c r="A200" i="2"/>
  <c r="B200" i="2"/>
  <c r="C200" i="2"/>
  <c r="E200" i="2"/>
  <c r="D200" i="2"/>
  <c r="G200" i="2"/>
  <c r="H200" i="2"/>
  <c r="A201" i="2"/>
  <c r="C201" i="2"/>
  <c r="E201" i="2"/>
  <c r="D201" i="2"/>
  <c r="G201" i="2"/>
  <c r="H201" i="2"/>
  <c r="B201" i="2"/>
  <c r="A202" i="2"/>
  <c r="C202" i="2"/>
  <c r="D202" i="2"/>
  <c r="G202" i="2"/>
  <c r="H202" i="2"/>
  <c r="B202" i="2"/>
  <c r="A203" i="2"/>
  <c r="B203" i="2"/>
  <c r="D203" i="2"/>
  <c r="G203" i="2"/>
  <c r="C203" i="2"/>
  <c r="E203" i="2"/>
  <c r="H203" i="2"/>
  <c r="A204" i="2"/>
  <c r="D204" i="2"/>
  <c r="G204" i="2"/>
  <c r="C204" i="2"/>
  <c r="E204" i="2"/>
  <c r="H204" i="2"/>
  <c r="B204" i="2"/>
  <c r="A205" i="2"/>
  <c r="C205" i="2"/>
  <c r="E205" i="2"/>
  <c r="D205" i="2"/>
  <c r="G205" i="2"/>
  <c r="H205" i="2"/>
  <c r="B205" i="2"/>
  <c r="A206" i="2"/>
  <c r="C206" i="2"/>
  <c r="E206" i="2"/>
  <c r="D206" i="2"/>
  <c r="G206" i="2"/>
  <c r="H206" i="2"/>
  <c r="B206" i="2"/>
  <c r="A207" i="2"/>
  <c r="B207" i="2"/>
  <c r="D207" i="2"/>
  <c r="G207" i="2"/>
  <c r="C207" i="2"/>
  <c r="H207" i="2"/>
  <c r="A208" i="2"/>
  <c r="B208" i="2"/>
  <c r="C208" i="2"/>
  <c r="D208" i="2"/>
  <c r="G208" i="2"/>
  <c r="H208" i="2"/>
  <c r="A209" i="2"/>
  <c r="D209" i="2"/>
  <c r="G209" i="2"/>
  <c r="C209" i="2"/>
  <c r="E209" i="2"/>
  <c r="H209" i="2"/>
  <c r="B209" i="2"/>
  <c r="A210" i="2"/>
  <c r="C210" i="2"/>
  <c r="D210" i="2"/>
  <c r="E210" i="2"/>
  <c r="G210" i="2"/>
  <c r="H210" i="2"/>
  <c r="B210" i="2"/>
  <c r="A211" i="2"/>
  <c r="B211" i="2"/>
  <c r="D211" i="2"/>
  <c r="G211" i="2"/>
  <c r="C211" i="2"/>
  <c r="E211" i="2"/>
  <c r="H211" i="2"/>
  <c r="A212" i="2"/>
  <c r="D212" i="2"/>
  <c r="G212" i="2"/>
  <c r="C212" i="2"/>
  <c r="H212" i="2"/>
  <c r="B212" i="2"/>
  <c r="A213" i="2"/>
  <c r="B213" i="2"/>
  <c r="C213" i="2"/>
  <c r="D213" i="2"/>
  <c r="G213" i="2"/>
  <c r="H213" i="2"/>
  <c r="A214" i="2"/>
  <c r="C214" i="2"/>
  <c r="E214" i="2"/>
  <c r="D214" i="2"/>
  <c r="G214" i="2"/>
  <c r="H214" i="2"/>
  <c r="B214" i="2"/>
  <c r="A215" i="2"/>
  <c r="B215" i="2"/>
  <c r="D215" i="2"/>
  <c r="G215" i="2"/>
  <c r="C215" i="2"/>
  <c r="H215" i="2"/>
  <c r="A216" i="2"/>
  <c r="B216" i="2"/>
  <c r="C216" i="2"/>
  <c r="E216" i="2"/>
  <c r="D216" i="2"/>
  <c r="G216" i="2"/>
  <c r="H216" i="2"/>
  <c r="A217" i="2"/>
  <c r="C217" i="2"/>
  <c r="D217" i="2"/>
  <c r="G217" i="2"/>
  <c r="H217" i="2"/>
  <c r="B217" i="2"/>
  <c r="A218" i="2"/>
  <c r="C218" i="2"/>
  <c r="D218" i="2"/>
  <c r="E218" i="2"/>
  <c r="G218" i="2"/>
  <c r="H218" i="2"/>
  <c r="B218" i="2"/>
  <c r="A219" i="2"/>
  <c r="B219" i="2"/>
  <c r="D219" i="2"/>
  <c r="G219" i="2"/>
  <c r="C219" i="2"/>
  <c r="E219" i="2"/>
  <c r="H219" i="2"/>
  <c r="A220" i="2"/>
  <c r="D220" i="2"/>
  <c r="G220" i="2"/>
  <c r="C220" i="2"/>
  <c r="H220" i="2"/>
  <c r="B220" i="2"/>
  <c r="A221" i="2"/>
  <c r="C221" i="2"/>
  <c r="E221" i="2"/>
  <c r="D221" i="2"/>
  <c r="G221" i="2"/>
  <c r="H221" i="2"/>
  <c r="B221" i="2"/>
  <c r="A222" i="2"/>
  <c r="C222" i="2"/>
  <c r="E222" i="2"/>
  <c r="D222" i="2"/>
  <c r="G222" i="2"/>
  <c r="H222" i="2"/>
  <c r="B222" i="2"/>
  <c r="A223" i="2"/>
  <c r="B223" i="2"/>
  <c r="D223" i="2"/>
  <c r="G223" i="2"/>
  <c r="C223" i="2"/>
  <c r="H223" i="2"/>
  <c r="A224" i="2"/>
  <c r="B224" i="2"/>
  <c r="C224" i="2"/>
  <c r="D224" i="2"/>
  <c r="G224" i="2"/>
  <c r="H224" i="2"/>
  <c r="A225" i="2"/>
  <c r="D225" i="2"/>
  <c r="G225" i="2"/>
  <c r="C225" i="2"/>
  <c r="E225" i="2"/>
  <c r="H225" i="2"/>
  <c r="B225" i="2"/>
  <c r="A226" i="2"/>
  <c r="C226" i="2"/>
  <c r="D226" i="2"/>
  <c r="E226" i="2"/>
  <c r="G226" i="2"/>
  <c r="H226" i="2"/>
  <c r="B226" i="2"/>
  <c r="A227" i="2"/>
  <c r="B227" i="2"/>
  <c r="D227" i="2"/>
  <c r="G227" i="2"/>
  <c r="C227" i="2"/>
  <c r="E227" i="2"/>
  <c r="H227" i="2"/>
  <c r="A228" i="2"/>
  <c r="D228" i="2"/>
  <c r="G228" i="2"/>
  <c r="C228" i="2"/>
  <c r="H228" i="2"/>
  <c r="B228" i="2"/>
  <c r="A229" i="2"/>
  <c r="B229" i="2"/>
  <c r="C229" i="2"/>
  <c r="E229" i="2"/>
  <c r="D229" i="2"/>
  <c r="G229" i="2"/>
  <c r="H229" i="2"/>
  <c r="A230" i="2"/>
  <c r="C230" i="2"/>
  <c r="D230" i="2"/>
  <c r="G230" i="2"/>
  <c r="H230" i="2"/>
  <c r="B230" i="2"/>
  <c r="A231" i="2"/>
  <c r="B231" i="2"/>
  <c r="D231" i="2"/>
  <c r="G231" i="2"/>
  <c r="C231" i="2"/>
  <c r="H231" i="2"/>
  <c r="A232" i="2"/>
  <c r="B232" i="2"/>
  <c r="C232" i="2"/>
  <c r="D232" i="2"/>
  <c r="G232" i="2"/>
  <c r="H232" i="2"/>
  <c r="A233" i="2"/>
  <c r="D233" i="2"/>
  <c r="G233" i="2"/>
  <c r="C233" i="2"/>
  <c r="H233" i="2"/>
  <c r="B233" i="2"/>
  <c r="A234" i="2"/>
  <c r="C234" i="2"/>
  <c r="D234" i="2"/>
  <c r="E234" i="2"/>
  <c r="G234" i="2"/>
  <c r="H234" i="2"/>
  <c r="B234" i="2"/>
  <c r="A235" i="2"/>
  <c r="B235" i="2"/>
  <c r="D235" i="2"/>
  <c r="G235" i="2"/>
  <c r="C235" i="2"/>
  <c r="H235" i="2"/>
  <c r="A236" i="2"/>
  <c r="D236" i="2"/>
  <c r="G236" i="2"/>
  <c r="C236" i="2"/>
  <c r="H236" i="2"/>
  <c r="B236" i="2"/>
  <c r="A237" i="2"/>
  <c r="C237" i="2"/>
  <c r="D237" i="2"/>
  <c r="G237" i="2"/>
  <c r="H237" i="2"/>
  <c r="B237" i="2"/>
  <c r="A238" i="2"/>
  <c r="C238" i="2"/>
  <c r="E238" i="2"/>
  <c r="D238" i="2"/>
  <c r="G238" i="2"/>
  <c r="H238" i="2"/>
  <c r="B238" i="2"/>
  <c r="A239" i="2"/>
  <c r="B239" i="2"/>
  <c r="D239" i="2"/>
  <c r="G239" i="2"/>
  <c r="C239" i="2"/>
  <c r="H239" i="2"/>
  <c r="A240" i="2"/>
  <c r="B240" i="2"/>
  <c r="C240" i="2"/>
  <c r="D240" i="2"/>
  <c r="G240" i="2"/>
  <c r="H240" i="2"/>
  <c r="A241" i="2"/>
  <c r="D241" i="2"/>
  <c r="G241" i="2"/>
  <c r="C241" i="2"/>
  <c r="E241" i="2"/>
  <c r="H241" i="2"/>
  <c r="B241" i="2"/>
  <c r="A242" i="2"/>
  <c r="C242" i="2"/>
  <c r="D242" i="2"/>
  <c r="E242" i="2"/>
  <c r="G242" i="2"/>
  <c r="H242" i="2"/>
  <c r="B242" i="2"/>
  <c r="A243" i="2"/>
  <c r="B243" i="2"/>
  <c r="D243" i="2"/>
  <c r="G243" i="2"/>
  <c r="C243" i="2"/>
  <c r="E243" i="2"/>
  <c r="H243" i="2"/>
  <c r="A244" i="2"/>
  <c r="D244" i="2"/>
  <c r="G244" i="2"/>
  <c r="C244" i="2"/>
  <c r="E244" i="2"/>
  <c r="H244" i="2"/>
  <c r="B244" i="2"/>
  <c r="A245" i="2"/>
  <c r="B245" i="2"/>
  <c r="C245" i="2"/>
  <c r="E245" i="2"/>
  <c r="D245" i="2"/>
  <c r="G245" i="2"/>
  <c r="H245" i="2"/>
  <c r="A246" i="2"/>
  <c r="C246" i="2"/>
  <c r="E246" i="2"/>
  <c r="D246" i="2"/>
  <c r="G246" i="2"/>
  <c r="H246" i="2"/>
  <c r="B246" i="2"/>
  <c r="A247" i="2"/>
  <c r="B247" i="2"/>
  <c r="D247" i="2"/>
  <c r="G247" i="2"/>
  <c r="C247" i="2"/>
  <c r="E247" i="2"/>
  <c r="H247" i="2"/>
  <c r="A248" i="2"/>
  <c r="B248" i="2"/>
  <c r="C248" i="2"/>
  <c r="D248" i="2"/>
  <c r="G248" i="2"/>
  <c r="H248" i="2"/>
  <c r="A249" i="2"/>
  <c r="D249" i="2"/>
  <c r="G249" i="2"/>
  <c r="C249" i="2"/>
  <c r="E249" i="2"/>
  <c r="H249" i="2"/>
  <c r="B249" i="2"/>
  <c r="A250" i="2"/>
  <c r="C250" i="2"/>
  <c r="D250" i="2"/>
  <c r="G250" i="2"/>
  <c r="H250" i="2"/>
  <c r="B250" i="2"/>
  <c r="A251" i="2"/>
  <c r="B251" i="2"/>
  <c r="D251" i="2"/>
  <c r="G251" i="2"/>
  <c r="C251" i="2"/>
  <c r="E251" i="2"/>
  <c r="H251" i="2"/>
  <c r="A252" i="2"/>
  <c r="D252" i="2"/>
  <c r="G252" i="2"/>
  <c r="C252" i="2"/>
  <c r="H252" i="2"/>
  <c r="B252" i="2"/>
  <c r="A253" i="2"/>
  <c r="C253" i="2"/>
  <c r="D253" i="2"/>
  <c r="G253" i="2"/>
  <c r="H253" i="2"/>
  <c r="B253" i="2"/>
  <c r="A254" i="2"/>
  <c r="C254" i="2"/>
  <c r="E254" i="2"/>
  <c r="D254" i="2"/>
  <c r="G254" i="2"/>
  <c r="H254" i="2"/>
  <c r="B254" i="2"/>
  <c r="A255" i="2"/>
  <c r="B255" i="2"/>
  <c r="D255" i="2"/>
  <c r="G255" i="2"/>
  <c r="C255" i="2"/>
  <c r="H255" i="2"/>
  <c r="A256" i="2"/>
  <c r="B256" i="2"/>
  <c r="C256" i="2"/>
  <c r="D256" i="2"/>
  <c r="G256" i="2"/>
  <c r="H256" i="2"/>
  <c r="A257" i="2"/>
  <c r="D257" i="2"/>
  <c r="G257" i="2"/>
  <c r="C257" i="2"/>
  <c r="E257" i="2"/>
  <c r="H257" i="2"/>
  <c r="B257" i="2"/>
  <c r="A258" i="2"/>
  <c r="C258" i="2"/>
  <c r="D258" i="2"/>
  <c r="G258" i="2"/>
  <c r="H258" i="2"/>
  <c r="B258" i="2"/>
  <c r="A259" i="2"/>
  <c r="B259" i="2"/>
  <c r="D259" i="2"/>
  <c r="G259" i="2"/>
  <c r="C259" i="2"/>
  <c r="E259" i="2"/>
  <c r="H259" i="2"/>
  <c r="A260" i="2"/>
  <c r="D260" i="2"/>
  <c r="G260" i="2"/>
  <c r="C260" i="2"/>
  <c r="H260" i="2"/>
  <c r="B260" i="2"/>
  <c r="A261" i="2"/>
  <c r="B261" i="2"/>
  <c r="C261" i="2"/>
  <c r="E261" i="2"/>
  <c r="D261" i="2"/>
  <c r="G261" i="2"/>
  <c r="H261" i="2"/>
  <c r="A262" i="2"/>
  <c r="C262" i="2"/>
  <c r="D262" i="2"/>
  <c r="G262" i="2"/>
  <c r="H262" i="2"/>
  <c r="B262" i="2"/>
  <c r="A263" i="2"/>
  <c r="B263" i="2"/>
  <c r="D263" i="2"/>
  <c r="G263" i="2"/>
  <c r="C263" i="2"/>
  <c r="E263" i="2"/>
  <c r="H263" i="2"/>
  <c r="A264" i="2"/>
  <c r="B264" i="2"/>
  <c r="C264" i="2"/>
  <c r="D264" i="2"/>
  <c r="G264" i="2"/>
  <c r="H264" i="2"/>
  <c r="A265" i="2"/>
  <c r="D265" i="2"/>
  <c r="G265" i="2"/>
  <c r="C265" i="2"/>
  <c r="E265" i="2"/>
  <c r="H265" i="2"/>
  <c r="B265" i="2"/>
  <c r="A266" i="2"/>
  <c r="C266" i="2"/>
  <c r="D266" i="2"/>
  <c r="E266" i="2"/>
  <c r="G266" i="2"/>
  <c r="H266" i="2"/>
  <c r="B266" i="2"/>
  <c r="A267" i="2"/>
  <c r="B267" i="2"/>
  <c r="D267" i="2"/>
  <c r="G267" i="2"/>
  <c r="C267" i="2"/>
  <c r="H267" i="2"/>
  <c r="A268" i="2"/>
  <c r="D268" i="2"/>
  <c r="G268" i="2"/>
  <c r="C268" i="2"/>
  <c r="H268" i="2"/>
  <c r="B268" i="2"/>
  <c r="A269" i="2"/>
  <c r="C269" i="2"/>
  <c r="E269" i="2"/>
  <c r="D269" i="2"/>
  <c r="G269" i="2"/>
  <c r="H269" i="2"/>
  <c r="B269" i="2"/>
  <c r="A270" i="2"/>
  <c r="C270" i="2"/>
  <c r="D270" i="2"/>
  <c r="G270" i="2"/>
  <c r="H270" i="2"/>
  <c r="B270" i="2"/>
  <c r="A271" i="2"/>
  <c r="B271" i="2"/>
  <c r="D271" i="2"/>
  <c r="G271" i="2"/>
  <c r="C271" i="2"/>
  <c r="E271" i="2"/>
  <c r="H271" i="2"/>
  <c r="A272" i="2"/>
  <c r="B272" i="2"/>
  <c r="C272" i="2"/>
  <c r="E272" i="2"/>
  <c r="D272" i="2"/>
  <c r="G272" i="2"/>
  <c r="H272" i="2"/>
  <c r="A273" i="2"/>
  <c r="D273" i="2"/>
  <c r="G273" i="2"/>
  <c r="C273" i="2"/>
  <c r="H273" i="2"/>
  <c r="B273" i="2"/>
  <c r="A274" i="2"/>
  <c r="C274" i="2"/>
  <c r="D274" i="2"/>
  <c r="G274" i="2"/>
  <c r="H274" i="2"/>
  <c r="B274" i="2"/>
  <c r="A275" i="2"/>
  <c r="B275" i="2"/>
  <c r="D275" i="2"/>
  <c r="G275" i="2"/>
  <c r="C275" i="2"/>
  <c r="E275" i="2"/>
  <c r="H275" i="2"/>
  <c r="A276" i="2"/>
  <c r="D276" i="2"/>
  <c r="G276" i="2"/>
  <c r="C276" i="2"/>
  <c r="E276" i="2"/>
  <c r="H276" i="2"/>
  <c r="B276" i="2"/>
  <c r="A277" i="2"/>
  <c r="B277" i="2"/>
  <c r="C277" i="2"/>
  <c r="D277" i="2"/>
  <c r="G277" i="2"/>
  <c r="H277" i="2"/>
  <c r="A278" i="2"/>
  <c r="C278" i="2"/>
  <c r="E278" i="2"/>
  <c r="D278" i="2"/>
  <c r="G278" i="2"/>
  <c r="H278" i="2"/>
  <c r="B278" i="2"/>
  <c r="A279" i="2"/>
  <c r="B279" i="2"/>
  <c r="D279" i="2"/>
  <c r="G279" i="2"/>
  <c r="C279" i="2"/>
  <c r="H279" i="2"/>
  <c r="A280" i="2"/>
  <c r="B280" i="2"/>
  <c r="C280" i="2"/>
  <c r="D280" i="2"/>
  <c r="G280" i="2"/>
  <c r="H280" i="2"/>
  <c r="A281" i="2"/>
  <c r="D281" i="2"/>
  <c r="G281" i="2"/>
  <c r="C281" i="2"/>
  <c r="H281" i="2"/>
  <c r="B281" i="2"/>
  <c r="A282" i="2"/>
  <c r="C282" i="2"/>
  <c r="D282" i="2"/>
  <c r="G282" i="2"/>
  <c r="H282" i="2"/>
  <c r="B282" i="2"/>
  <c r="A283" i="2"/>
  <c r="B283" i="2"/>
  <c r="D283" i="2"/>
  <c r="G283" i="2"/>
  <c r="C283" i="2"/>
  <c r="E283" i="2"/>
  <c r="H283" i="2"/>
  <c r="A284" i="2"/>
  <c r="D284" i="2"/>
  <c r="G284" i="2"/>
  <c r="C284" i="2"/>
  <c r="E284" i="2"/>
  <c r="H284" i="2"/>
  <c r="B284" i="2"/>
  <c r="A285" i="2"/>
  <c r="C285" i="2"/>
  <c r="E285" i="2"/>
  <c r="D285" i="2"/>
  <c r="G285" i="2"/>
  <c r="H285" i="2"/>
  <c r="B285" i="2"/>
  <c r="A286" i="2"/>
  <c r="C286" i="2"/>
  <c r="E286" i="2"/>
  <c r="D286" i="2"/>
  <c r="G286" i="2"/>
  <c r="H286" i="2"/>
  <c r="B286" i="2"/>
  <c r="A287" i="2"/>
  <c r="B287" i="2"/>
  <c r="D287" i="2"/>
  <c r="G287" i="2"/>
  <c r="C287" i="2"/>
  <c r="E287" i="2"/>
  <c r="H287" i="2"/>
  <c r="A288" i="2"/>
  <c r="B288" i="2"/>
  <c r="C288" i="2"/>
  <c r="E288" i="2"/>
  <c r="D288" i="2"/>
  <c r="G288" i="2"/>
  <c r="H288" i="2"/>
  <c r="A289" i="2"/>
  <c r="D289" i="2"/>
  <c r="G289" i="2"/>
  <c r="C289" i="2"/>
  <c r="E289" i="2"/>
  <c r="H289" i="2"/>
  <c r="B289" i="2"/>
  <c r="A290" i="2"/>
  <c r="C290" i="2"/>
  <c r="D290" i="2"/>
  <c r="E290" i="2"/>
  <c r="G290" i="2"/>
  <c r="H290" i="2"/>
  <c r="B290" i="2"/>
  <c r="A291" i="2"/>
  <c r="B291" i="2"/>
  <c r="D291" i="2"/>
  <c r="G291" i="2"/>
  <c r="C291" i="2"/>
  <c r="H291" i="2"/>
  <c r="A292" i="2"/>
  <c r="D292" i="2"/>
  <c r="G292" i="2"/>
  <c r="C292" i="2"/>
  <c r="E292" i="2"/>
  <c r="H292" i="2"/>
  <c r="B292" i="2"/>
  <c r="A293" i="2"/>
  <c r="B293" i="2"/>
  <c r="C293" i="2"/>
  <c r="E293" i="2"/>
  <c r="D293" i="2"/>
  <c r="G293" i="2"/>
  <c r="H293" i="2"/>
  <c r="A294" i="2"/>
  <c r="C294" i="2"/>
  <c r="E294" i="2"/>
  <c r="D294" i="2"/>
  <c r="G294" i="2"/>
  <c r="H294" i="2"/>
  <c r="B294" i="2"/>
  <c r="A295" i="2"/>
  <c r="B295" i="2"/>
  <c r="D295" i="2"/>
  <c r="G295" i="2"/>
  <c r="C295" i="2"/>
  <c r="E295" i="2"/>
  <c r="H295" i="2"/>
  <c r="A296" i="2"/>
  <c r="B296" i="2"/>
  <c r="C296" i="2"/>
  <c r="E296" i="2"/>
  <c r="D296" i="2"/>
  <c r="G296" i="2"/>
  <c r="H296" i="2"/>
  <c r="A297" i="2"/>
  <c r="D297" i="2"/>
  <c r="G297" i="2"/>
  <c r="C297" i="2"/>
  <c r="H297" i="2"/>
  <c r="B297" i="2"/>
  <c r="A298" i="2"/>
  <c r="C298" i="2"/>
  <c r="D298" i="2"/>
  <c r="G298" i="2"/>
  <c r="H298" i="2"/>
  <c r="B298" i="2"/>
  <c r="A299" i="2"/>
  <c r="B299" i="2"/>
  <c r="D299" i="2"/>
  <c r="G299" i="2"/>
  <c r="C299" i="2"/>
  <c r="E299" i="2"/>
  <c r="H299" i="2"/>
  <c r="A300" i="2"/>
  <c r="D300" i="2"/>
  <c r="G300" i="2"/>
  <c r="C300" i="2"/>
  <c r="E300" i="2"/>
  <c r="H300" i="2"/>
  <c r="B300" i="2"/>
  <c r="A301" i="2"/>
  <c r="C301" i="2"/>
  <c r="E301" i="2"/>
  <c r="D301" i="2"/>
  <c r="G301" i="2"/>
  <c r="H301" i="2"/>
  <c r="B301" i="2"/>
  <c r="A302" i="2"/>
  <c r="C302" i="2"/>
  <c r="E302" i="2"/>
  <c r="D302" i="2"/>
  <c r="G302" i="2"/>
  <c r="H302" i="2"/>
  <c r="B302" i="2"/>
  <c r="A303" i="2"/>
  <c r="B303" i="2"/>
  <c r="D303" i="2"/>
  <c r="G303" i="2"/>
  <c r="C303" i="2"/>
  <c r="E303" i="2"/>
  <c r="H303" i="2"/>
  <c r="A304" i="2"/>
  <c r="B304" i="2"/>
  <c r="D304" i="2"/>
  <c r="G304" i="2"/>
  <c r="C304" i="2"/>
  <c r="E304" i="2"/>
  <c r="H304" i="2"/>
  <c r="A305" i="2"/>
  <c r="D305" i="2"/>
  <c r="G305" i="2"/>
  <c r="C305" i="2"/>
  <c r="H305" i="2"/>
  <c r="B305" i="2"/>
  <c r="A306" i="2"/>
  <c r="C306" i="2"/>
  <c r="D306" i="2"/>
  <c r="E306" i="2"/>
  <c r="G306" i="2"/>
  <c r="H306" i="2"/>
  <c r="B306" i="2"/>
  <c r="A307" i="2"/>
  <c r="B307" i="2"/>
  <c r="D307" i="2"/>
  <c r="E307" i="2"/>
  <c r="G307" i="2"/>
  <c r="C307" i="2"/>
  <c r="H307" i="2"/>
  <c r="A308" i="2"/>
  <c r="B308" i="2"/>
  <c r="D308" i="2"/>
  <c r="G308" i="2"/>
  <c r="C308" i="2"/>
  <c r="E308" i="2"/>
  <c r="H308" i="2"/>
  <c r="A309" i="2"/>
  <c r="B309" i="2"/>
  <c r="C309" i="2"/>
  <c r="D309" i="2"/>
  <c r="G309" i="2"/>
  <c r="H309" i="2"/>
  <c r="A310" i="2"/>
  <c r="C310" i="2"/>
  <c r="D310" i="2"/>
  <c r="G310" i="2"/>
  <c r="H310" i="2"/>
  <c r="B310" i="2"/>
  <c r="A311" i="2"/>
  <c r="B311" i="2"/>
  <c r="D311" i="2"/>
  <c r="G311" i="2"/>
  <c r="C311" i="2"/>
  <c r="E311" i="2"/>
  <c r="H311" i="2"/>
  <c r="A312" i="2"/>
  <c r="C312" i="2"/>
  <c r="D312" i="2"/>
  <c r="E312" i="2"/>
  <c r="G312" i="2"/>
  <c r="H312" i="2"/>
  <c r="B312" i="2"/>
  <c r="A313" i="2"/>
  <c r="D313" i="2"/>
  <c r="G313" i="2"/>
  <c r="C313" i="2"/>
  <c r="E313" i="2"/>
  <c r="H313" i="2"/>
  <c r="B313" i="2"/>
  <c r="A314" i="2"/>
  <c r="C314" i="2"/>
  <c r="D314" i="2"/>
  <c r="E314" i="2"/>
  <c r="G314" i="2"/>
  <c r="H314" i="2"/>
  <c r="B314" i="2"/>
  <c r="A315" i="2"/>
  <c r="B315" i="2"/>
  <c r="D315" i="2"/>
  <c r="G315" i="2"/>
  <c r="C315" i="2"/>
  <c r="E315" i="2"/>
  <c r="H315" i="2"/>
  <c r="A316" i="2"/>
  <c r="D316" i="2"/>
  <c r="G316" i="2"/>
  <c r="C316" i="2"/>
  <c r="E316" i="2"/>
  <c r="H316" i="2"/>
  <c r="B316" i="2"/>
  <c r="A317" i="2"/>
  <c r="C317" i="2"/>
  <c r="E317" i="2"/>
  <c r="D317" i="2"/>
  <c r="G317" i="2"/>
  <c r="H317" i="2"/>
  <c r="B317" i="2"/>
  <c r="A318" i="2"/>
  <c r="C318" i="2"/>
  <c r="D318" i="2"/>
  <c r="E318" i="2"/>
  <c r="G318" i="2"/>
  <c r="H318" i="2"/>
  <c r="B318" i="2"/>
  <c r="A319" i="2"/>
  <c r="B319" i="2"/>
  <c r="D319" i="2"/>
  <c r="G319" i="2"/>
  <c r="C319" i="2"/>
  <c r="E319" i="2"/>
  <c r="H319" i="2"/>
  <c r="A320" i="2"/>
  <c r="C320" i="2"/>
  <c r="D320" i="2"/>
  <c r="G320" i="2"/>
  <c r="H320" i="2"/>
  <c r="B320" i="2"/>
  <c r="A321" i="2"/>
  <c r="D321" i="2"/>
  <c r="G321" i="2"/>
  <c r="C321" i="2"/>
  <c r="E321" i="2"/>
  <c r="H321" i="2"/>
  <c r="B321" i="2"/>
  <c r="A322" i="2"/>
  <c r="C322" i="2"/>
  <c r="D322" i="2"/>
  <c r="E322" i="2"/>
  <c r="G322" i="2"/>
  <c r="H322" i="2"/>
  <c r="B322" i="2"/>
  <c r="A323" i="2"/>
  <c r="B323" i="2"/>
  <c r="D323" i="2"/>
  <c r="G323" i="2"/>
  <c r="C323" i="2"/>
  <c r="E323" i="2"/>
  <c r="H323" i="2"/>
  <c r="A324" i="2"/>
  <c r="D324" i="2"/>
  <c r="G324" i="2"/>
  <c r="C324" i="2"/>
  <c r="E324" i="2"/>
  <c r="H324" i="2"/>
  <c r="B324" i="2"/>
  <c r="A325" i="2"/>
  <c r="C325" i="2"/>
  <c r="E325" i="2"/>
  <c r="D325" i="2"/>
  <c r="G325" i="2"/>
  <c r="H325" i="2"/>
  <c r="B325" i="2"/>
  <c r="A326" i="2"/>
  <c r="C326" i="2"/>
  <c r="D326" i="2"/>
  <c r="E326" i="2"/>
  <c r="G326" i="2"/>
  <c r="H326" i="2"/>
  <c r="B326" i="2"/>
  <c r="A327" i="2"/>
  <c r="B327" i="2"/>
  <c r="D327" i="2"/>
  <c r="G327" i="2"/>
  <c r="C327" i="2"/>
  <c r="E327" i="2"/>
  <c r="H327" i="2"/>
  <c r="A328" i="2"/>
  <c r="C328" i="2"/>
  <c r="E328" i="2"/>
  <c r="D328" i="2"/>
  <c r="G328" i="2"/>
  <c r="H328" i="2"/>
  <c r="B328" i="2"/>
  <c r="A329" i="2"/>
  <c r="D329" i="2"/>
  <c r="G329" i="2"/>
  <c r="C329" i="2"/>
  <c r="E329" i="2"/>
  <c r="H329" i="2"/>
  <c r="B329" i="2"/>
  <c r="A330" i="2"/>
  <c r="C330" i="2"/>
  <c r="D330" i="2"/>
  <c r="E330" i="2"/>
  <c r="G330" i="2"/>
  <c r="H330" i="2"/>
  <c r="B330" i="2"/>
  <c r="A331" i="2"/>
  <c r="B331" i="2"/>
  <c r="D331" i="2"/>
  <c r="G331" i="2"/>
  <c r="C331" i="2"/>
  <c r="H331" i="2"/>
  <c r="A332" i="2"/>
  <c r="C332" i="2"/>
  <c r="D332" i="2"/>
  <c r="G332" i="2"/>
  <c r="H332" i="2"/>
  <c r="B332" i="2"/>
  <c r="A333" i="2"/>
  <c r="D333" i="2"/>
  <c r="G333" i="2"/>
  <c r="C333" i="2"/>
  <c r="H333" i="2"/>
  <c r="B333" i="2"/>
  <c r="A334" i="2"/>
  <c r="C334" i="2"/>
  <c r="E334" i="2"/>
  <c r="D334" i="2"/>
  <c r="G334" i="2"/>
  <c r="H334" i="2"/>
  <c r="B334" i="2"/>
  <c r="A335" i="2"/>
  <c r="B335" i="2"/>
  <c r="D335" i="2"/>
  <c r="G335" i="2"/>
  <c r="C335" i="2"/>
  <c r="H335" i="2"/>
  <c r="A336" i="2"/>
  <c r="C336" i="2"/>
  <c r="E336" i="2"/>
  <c r="D336" i="2"/>
  <c r="G336" i="2"/>
  <c r="H336" i="2"/>
  <c r="B336" i="2"/>
  <c r="A337" i="2"/>
  <c r="C337" i="2"/>
  <c r="D337" i="2"/>
  <c r="G337" i="2"/>
  <c r="H337" i="2"/>
  <c r="B337" i="2"/>
  <c r="A338" i="2"/>
  <c r="B338" i="2"/>
  <c r="C338" i="2"/>
  <c r="D338" i="2"/>
  <c r="E338" i="2"/>
  <c r="G338" i="2"/>
  <c r="H338" i="2"/>
  <c r="A339" i="2"/>
  <c r="B339" i="2"/>
  <c r="C339" i="2"/>
  <c r="D339" i="2"/>
  <c r="G339" i="2"/>
  <c r="H339" i="2"/>
  <c r="A340" i="2"/>
  <c r="C340" i="2"/>
  <c r="E340" i="2"/>
  <c r="D340" i="2"/>
  <c r="G340" i="2"/>
  <c r="H340" i="2"/>
  <c r="B340" i="2"/>
  <c r="A341" i="2"/>
  <c r="B341" i="2"/>
  <c r="C341" i="2"/>
  <c r="D341" i="2"/>
  <c r="G341" i="2"/>
  <c r="H341" i="2"/>
  <c r="A342" i="2"/>
  <c r="D342" i="2"/>
  <c r="G342" i="2"/>
  <c r="C342" i="2"/>
  <c r="E342" i="2"/>
  <c r="H342" i="2"/>
  <c r="B342" i="2"/>
  <c r="A343" i="2"/>
  <c r="D343" i="2"/>
  <c r="E343" i="2"/>
  <c r="G343" i="2"/>
  <c r="C343" i="2"/>
  <c r="H343" i="2"/>
  <c r="B343" i="2"/>
  <c r="A344" i="2"/>
  <c r="B344" i="2"/>
  <c r="D344" i="2"/>
  <c r="G344" i="2"/>
  <c r="C344" i="2"/>
  <c r="E344" i="2"/>
  <c r="H344" i="2"/>
  <c r="A345" i="2"/>
  <c r="B345" i="2"/>
  <c r="C345" i="2"/>
  <c r="E345" i="2"/>
  <c r="D345" i="2"/>
  <c r="G345" i="2"/>
  <c r="H345" i="2"/>
  <c r="A346" i="2"/>
  <c r="B346" i="2"/>
  <c r="C346" i="2"/>
  <c r="D346" i="2"/>
  <c r="G346" i="2"/>
  <c r="H346" i="2"/>
  <c r="A347" i="2"/>
  <c r="B347" i="2"/>
  <c r="C347" i="2"/>
  <c r="D347" i="2"/>
  <c r="E347" i="2"/>
  <c r="G347" i="2"/>
  <c r="H347" i="2"/>
  <c r="A348" i="2"/>
  <c r="C348" i="2"/>
  <c r="E348" i="2"/>
  <c r="D348" i="2"/>
  <c r="G348" i="2"/>
  <c r="H348" i="2"/>
  <c r="B348" i="2"/>
  <c r="A349" i="2"/>
  <c r="C349" i="2"/>
  <c r="E349" i="2"/>
  <c r="D349" i="2"/>
  <c r="G349" i="2"/>
  <c r="H349" i="2"/>
  <c r="B349" i="2"/>
  <c r="A350" i="2"/>
  <c r="D350" i="2"/>
  <c r="G350" i="2"/>
  <c r="C350" i="2"/>
  <c r="E350" i="2"/>
  <c r="H350" i="2"/>
  <c r="B350" i="2"/>
  <c r="A351" i="2"/>
  <c r="D351" i="2"/>
  <c r="G351" i="2"/>
  <c r="C351" i="2"/>
  <c r="E351" i="2"/>
  <c r="H351" i="2"/>
  <c r="B351" i="2"/>
  <c r="A352" i="2"/>
  <c r="B352" i="2"/>
  <c r="C352" i="2"/>
  <c r="D352" i="2"/>
  <c r="E352" i="2"/>
  <c r="G352" i="2"/>
  <c r="H352" i="2"/>
  <c r="A353" i="2"/>
  <c r="C353" i="2"/>
  <c r="E353" i="2"/>
  <c r="D353" i="2"/>
  <c r="G353" i="2"/>
  <c r="H353" i="2"/>
  <c r="B353" i="2"/>
  <c r="A354" i="2"/>
  <c r="D354" i="2"/>
  <c r="F354" i="2"/>
  <c r="G354" i="2"/>
  <c r="C354" i="2"/>
  <c r="E354" i="2"/>
  <c r="H354" i="2"/>
  <c r="B354" i="2"/>
  <c r="A355" i="2"/>
  <c r="D355" i="2"/>
  <c r="F355" i="2"/>
  <c r="G355" i="2"/>
  <c r="C355" i="2"/>
  <c r="E355" i="2"/>
  <c r="H355" i="2"/>
  <c r="B355" i="2"/>
  <c r="A356" i="2"/>
  <c r="C356" i="2"/>
  <c r="E356" i="2"/>
  <c r="D356" i="2"/>
  <c r="F356" i="2"/>
  <c r="G356" i="2"/>
  <c r="H356" i="2"/>
  <c r="B356" i="2"/>
  <c r="A357" i="2"/>
  <c r="D357" i="2"/>
  <c r="F357" i="2"/>
  <c r="G357" i="2"/>
  <c r="C357" i="2"/>
  <c r="E357" i="2"/>
  <c r="H357" i="2"/>
  <c r="B357" i="2"/>
  <c r="A358" i="2"/>
  <c r="C358" i="2"/>
  <c r="D358" i="2"/>
  <c r="E358" i="2"/>
  <c r="G358" i="2"/>
  <c r="H358" i="2"/>
  <c r="B358" i="2"/>
  <c r="A359" i="2"/>
  <c r="B359" i="2"/>
  <c r="D359" i="2"/>
  <c r="E359" i="2"/>
  <c r="G359" i="2"/>
  <c r="C359" i="2"/>
  <c r="H359" i="2"/>
  <c r="A360" i="2"/>
  <c r="D360" i="2"/>
  <c r="G360" i="2"/>
  <c r="C360" i="2"/>
  <c r="E360" i="2"/>
  <c r="H360" i="2"/>
  <c r="B360" i="2"/>
  <c r="A361" i="2"/>
  <c r="B361" i="2"/>
  <c r="D361" i="2"/>
  <c r="G361" i="2"/>
  <c r="C361" i="2"/>
  <c r="E361" i="2"/>
  <c r="H361" i="2"/>
  <c r="A362" i="2"/>
  <c r="C362" i="2"/>
  <c r="D362" i="2"/>
  <c r="E362" i="2"/>
  <c r="G362" i="2"/>
  <c r="H362" i="2"/>
  <c r="B362" i="2"/>
  <c r="A363" i="2"/>
  <c r="B363" i="2"/>
  <c r="D363" i="2"/>
  <c r="G363" i="2"/>
  <c r="C363" i="2"/>
  <c r="E363" i="2"/>
  <c r="H363" i="2"/>
  <c r="A364" i="2"/>
  <c r="C364" i="2"/>
  <c r="D364" i="2"/>
  <c r="G364" i="2"/>
  <c r="H364" i="2"/>
  <c r="B364" i="2"/>
  <c r="A365" i="2"/>
  <c r="D365" i="2"/>
  <c r="G365" i="2"/>
  <c r="C365" i="2"/>
  <c r="E365" i="2"/>
  <c r="H365" i="2"/>
  <c r="B365" i="2"/>
  <c r="A366" i="2"/>
  <c r="B366" i="2"/>
  <c r="C366" i="2"/>
  <c r="E366" i="2"/>
  <c r="D366" i="2"/>
  <c r="G366" i="2"/>
  <c r="H366" i="2"/>
  <c r="A367" i="2"/>
  <c r="B367" i="2"/>
  <c r="C367" i="2"/>
  <c r="D367" i="2"/>
  <c r="G367" i="2"/>
  <c r="H367" i="2"/>
  <c r="A368" i="2"/>
  <c r="B368" i="2"/>
  <c r="C368" i="2"/>
  <c r="D368" i="2"/>
  <c r="E368" i="2"/>
  <c r="G368" i="2"/>
  <c r="H368" i="2"/>
  <c r="A369" i="2"/>
  <c r="B369" i="2"/>
  <c r="D369" i="2"/>
  <c r="G369" i="2"/>
  <c r="C369" i="2"/>
  <c r="E369" i="2"/>
  <c r="H369" i="2"/>
  <c r="A370" i="2"/>
  <c r="B370" i="2"/>
  <c r="D370" i="2"/>
  <c r="G370" i="2"/>
  <c r="C370" i="2"/>
  <c r="E370" i="2"/>
  <c r="H370" i="2"/>
  <c r="A371" i="2"/>
  <c r="C371" i="2"/>
  <c r="D371" i="2"/>
  <c r="E371" i="2"/>
  <c r="G371" i="2"/>
  <c r="H371" i="2"/>
  <c r="B371" i="2"/>
  <c r="A372" i="2"/>
  <c r="D372" i="2"/>
  <c r="G372" i="2"/>
  <c r="C372" i="2"/>
  <c r="E372" i="2"/>
  <c r="H372" i="2"/>
  <c r="B372" i="2"/>
  <c r="A373" i="2"/>
  <c r="B373" i="2"/>
  <c r="D373" i="2"/>
  <c r="G373" i="2"/>
  <c r="C373" i="2"/>
  <c r="E373" i="2"/>
  <c r="H373" i="2"/>
  <c r="A374" i="2"/>
  <c r="C374" i="2"/>
  <c r="E374" i="2"/>
  <c r="D374" i="2"/>
  <c r="G374" i="2"/>
  <c r="H374" i="2"/>
  <c r="B374" i="2"/>
  <c r="A375" i="2"/>
  <c r="C375" i="2"/>
  <c r="E375" i="2"/>
  <c r="D375" i="2"/>
  <c r="G375" i="2"/>
  <c r="H375" i="2"/>
  <c r="B375" i="2"/>
  <c r="A376" i="2"/>
  <c r="B376" i="2"/>
  <c r="C376" i="2"/>
  <c r="D376" i="2"/>
  <c r="E376" i="2"/>
  <c r="G376" i="2"/>
  <c r="H376" i="2"/>
  <c r="A377" i="2"/>
  <c r="B377" i="2"/>
  <c r="D377" i="2"/>
  <c r="G377" i="2"/>
  <c r="C377" i="2"/>
  <c r="E377" i="2"/>
  <c r="H377" i="2"/>
  <c r="A378" i="2"/>
  <c r="B378" i="2"/>
  <c r="D378" i="2"/>
  <c r="G378" i="2"/>
  <c r="C378" i="2"/>
  <c r="E378" i="2"/>
  <c r="H378" i="2"/>
  <c r="A379" i="2"/>
  <c r="C379" i="2"/>
  <c r="D379" i="2"/>
  <c r="E379" i="2"/>
  <c r="G379" i="2"/>
  <c r="H379" i="2"/>
  <c r="B379" i="2"/>
  <c r="A380" i="2"/>
  <c r="D380" i="2"/>
  <c r="G380" i="2"/>
  <c r="C380" i="2"/>
  <c r="E380" i="2"/>
  <c r="H380" i="2"/>
  <c r="B380" i="2"/>
  <c r="A381" i="2"/>
  <c r="B381" i="2"/>
  <c r="D381" i="2"/>
  <c r="G381" i="2"/>
  <c r="C381" i="2"/>
  <c r="E381" i="2"/>
  <c r="H381" i="2"/>
  <c r="A382" i="2"/>
  <c r="C382" i="2"/>
  <c r="E382" i="2"/>
  <c r="D382" i="2"/>
  <c r="G382" i="2"/>
  <c r="H382" i="2"/>
  <c r="B382" i="2"/>
  <c r="A383" i="2"/>
  <c r="C383" i="2"/>
  <c r="D383" i="2"/>
  <c r="G383" i="2"/>
  <c r="H383" i="2"/>
  <c r="B383" i="2"/>
  <c r="A384" i="2"/>
  <c r="B384" i="2"/>
  <c r="C384" i="2"/>
  <c r="D384" i="2"/>
  <c r="E384" i="2"/>
  <c r="G384" i="2"/>
  <c r="H384" i="2"/>
  <c r="A385" i="2"/>
  <c r="B385" i="2"/>
  <c r="D385" i="2"/>
  <c r="G385" i="2"/>
  <c r="C385" i="2"/>
  <c r="E385" i="2"/>
  <c r="H385" i="2"/>
  <c r="A386" i="2"/>
  <c r="B386" i="2"/>
  <c r="D386" i="2"/>
  <c r="G386" i="2"/>
  <c r="C386" i="2"/>
  <c r="E386" i="2"/>
  <c r="H386" i="2"/>
  <c r="A387" i="2"/>
  <c r="C387" i="2"/>
  <c r="D387" i="2"/>
  <c r="E387" i="2"/>
  <c r="G387" i="2"/>
  <c r="H387" i="2"/>
  <c r="B387" i="2"/>
  <c r="A388" i="2"/>
  <c r="D388" i="2"/>
  <c r="G388" i="2"/>
  <c r="C388" i="2"/>
  <c r="H388" i="2"/>
  <c r="B388" i="2"/>
  <c r="A389" i="2"/>
  <c r="B389" i="2"/>
  <c r="D389" i="2"/>
  <c r="G389" i="2"/>
  <c r="C389" i="2"/>
  <c r="H389" i="2"/>
  <c r="A390" i="2"/>
  <c r="C390" i="2"/>
  <c r="E390" i="2"/>
  <c r="D390" i="2"/>
  <c r="G390" i="2"/>
  <c r="H390" i="2"/>
  <c r="B390" i="2"/>
  <c r="A391" i="2"/>
  <c r="C391" i="2"/>
  <c r="D391" i="2"/>
  <c r="G391" i="2"/>
  <c r="H391" i="2"/>
  <c r="B391" i="2"/>
  <c r="A392" i="2"/>
  <c r="B392" i="2"/>
  <c r="C392" i="2"/>
  <c r="D392" i="2"/>
  <c r="E392" i="2"/>
  <c r="G392" i="2"/>
  <c r="H392" i="2"/>
  <c r="A393" i="2"/>
  <c r="B393" i="2"/>
  <c r="D393" i="2"/>
  <c r="G393" i="2"/>
  <c r="C393" i="2"/>
  <c r="E393" i="2"/>
  <c r="H393" i="2"/>
  <c r="A394" i="2"/>
  <c r="B394" i="2"/>
  <c r="D394" i="2"/>
  <c r="G394" i="2"/>
  <c r="C394" i="2"/>
  <c r="E394" i="2"/>
  <c r="H394" i="2"/>
  <c r="A395" i="2"/>
  <c r="C395" i="2"/>
  <c r="D395" i="2"/>
  <c r="E395" i="2"/>
  <c r="G395" i="2"/>
  <c r="H395" i="2"/>
  <c r="B395" i="2"/>
  <c r="A396" i="2"/>
  <c r="D396" i="2"/>
  <c r="G396" i="2"/>
  <c r="C396" i="2"/>
  <c r="E396" i="2"/>
  <c r="H396" i="2"/>
  <c r="B396" i="2"/>
  <c r="A397" i="2"/>
  <c r="D397" i="2"/>
  <c r="G397" i="2"/>
  <c r="C397" i="2"/>
  <c r="E397" i="2"/>
  <c r="H397" i="2"/>
  <c r="B397" i="2"/>
  <c r="A398" i="2"/>
  <c r="C398" i="2"/>
  <c r="E398" i="2"/>
  <c r="D398" i="2"/>
  <c r="G398" i="2"/>
  <c r="H398" i="2"/>
  <c r="B398" i="2"/>
  <c r="A399" i="2"/>
  <c r="C399" i="2"/>
  <c r="D399" i="2"/>
  <c r="G399" i="2"/>
  <c r="H399" i="2"/>
  <c r="B399" i="2"/>
  <c r="A400" i="2"/>
  <c r="B400" i="2"/>
  <c r="C400" i="2"/>
  <c r="D400" i="2"/>
  <c r="E400" i="2"/>
  <c r="G400" i="2"/>
  <c r="H400" i="2"/>
  <c r="A401" i="2"/>
  <c r="B401" i="2"/>
  <c r="D401" i="2"/>
  <c r="G401" i="2"/>
  <c r="C401" i="2"/>
  <c r="E401" i="2"/>
  <c r="H401" i="2"/>
  <c r="A402" i="2"/>
  <c r="B402" i="2"/>
  <c r="D402" i="2"/>
  <c r="G402" i="2"/>
  <c r="C402" i="2"/>
  <c r="E402" i="2"/>
  <c r="H402" i="2"/>
  <c r="A403" i="2"/>
  <c r="C403" i="2"/>
  <c r="D403" i="2"/>
  <c r="E403" i="2"/>
  <c r="G403" i="2"/>
  <c r="H403" i="2"/>
  <c r="B403" i="2"/>
  <c r="A404" i="2"/>
  <c r="D404" i="2"/>
  <c r="G404" i="2"/>
  <c r="C404" i="2"/>
  <c r="E404" i="2"/>
  <c r="H404" i="2"/>
  <c r="B404" i="2"/>
  <c r="A405" i="2"/>
  <c r="D405" i="2"/>
  <c r="G405" i="2"/>
  <c r="C405" i="2"/>
  <c r="E405" i="2"/>
  <c r="H405" i="2"/>
  <c r="B405" i="2"/>
  <c r="A406" i="2"/>
  <c r="C406" i="2"/>
  <c r="E406" i="2"/>
  <c r="D406" i="2"/>
  <c r="G406" i="2"/>
  <c r="H406" i="2"/>
  <c r="B406" i="2"/>
  <c r="A407" i="2"/>
  <c r="C407" i="2"/>
  <c r="E407" i="2"/>
  <c r="D407" i="2"/>
  <c r="G407" i="2"/>
  <c r="H407" i="2"/>
  <c r="B407" i="2"/>
  <c r="A408" i="2"/>
  <c r="B408" i="2"/>
  <c r="C408" i="2"/>
  <c r="D408" i="2"/>
  <c r="E408" i="2"/>
  <c r="G408" i="2"/>
  <c r="H408" i="2"/>
  <c r="A409" i="2"/>
  <c r="B409" i="2"/>
  <c r="D409" i="2"/>
  <c r="G409" i="2"/>
  <c r="C409" i="2"/>
  <c r="E409" i="2"/>
  <c r="H409" i="2"/>
  <c r="A410" i="2"/>
  <c r="B410" i="2"/>
  <c r="D410" i="2"/>
  <c r="G410" i="2"/>
  <c r="C410" i="2"/>
  <c r="E410" i="2"/>
  <c r="H410" i="2"/>
  <c r="A411" i="2"/>
  <c r="C411" i="2"/>
  <c r="D411" i="2"/>
  <c r="E411" i="2"/>
  <c r="G411" i="2"/>
  <c r="H411" i="2"/>
  <c r="B411" i="2"/>
  <c r="A412" i="2"/>
  <c r="D412" i="2"/>
  <c r="G412" i="2"/>
  <c r="C412" i="2"/>
  <c r="E412" i="2"/>
  <c r="H412" i="2"/>
  <c r="B412" i="2"/>
  <c r="A413" i="2"/>
  <c r="D413" i="2"/>
  <c r="G413" i="2"/>
  <c r="C413" i="2"/>
  <c r="E413" i="2"/>
  <c r="H413" i="2"/>
  <c r="B413" i="2"/>
  <c r="A414" i="2"/>
  <c r="C414" i="2"/>
  <c r="E414" i="2"/>
  <c r="D414" i="2"/>
  <c r="G414" i="2"/>
  <c r="H414" i="2"/>
  <c r="B414" i="2"/>
  <c r="A415" i="2"/>
  <c r="C415" i="2"/>
  <c r="D415" i="2"/>
  <c r="G415" i="2"/>
  <c r="H415" i="2"/>
  <c r="B415" i="2"/>
  <c r="A416" i="2"/>
  <c r="B416" i="2"/>
  <c r="C416" i="2"/>
  <c r="D416" i="2"/>
  <c r="E416" i="2"/>
  <c r="G416" i="2"/>
  <c r="H416" i="2"/>
  <c r="A417" i="2"/>
  <c r="B417" i="2"/>
  <c r="D417" i="2"/>
  <c r="G417" i="2"/>
  <c r="C417" i="2"/>
  <c r="E417" i="2"/>
  <c r="H417" i="2"/>
  <c r="A418" i="2"/>
  <c r="B418" i="2"/>
  <c r="D418" i="2"/>
  <c r="G418" i="2"/>
  <c r="C418" i="2"/>
  <c r="H418" i="2"/>
  <c r="A419" i="2"/>
  <c r="D419" i="2"/>
  <c r="G419" i="2"/>
  <c r="C419" i="2"/>
  <c r="E419" i="2"/>
  <c r="H419" i="2"/>
  <c r="B419" i="2"/>
  <c r="A420" i="2"/>
  <c r="D420" i="2"/>
  <c r="E420" i="2"/>
  <c r="G420" i="2"/>
  <c r="C420" i="2"/>
  <c r="H420" i="2"/>
  <c r="B420" i="2"/>
  <c r="A421" i="2"/>
  <c r="D421" i="2"/>
  <c r="E421" i="2"/>
  <c r="G421" i="2"/>
  <c r="C421" i="2"/>
  <c r="H421" i="2"/>
  <c r="B421" i="2"/>
  <c r="A422" i="2"/>
  <c r="B422" i="2"/>
  <c r="D422" i="2"/>
  <c r="G422" i="2"/>
  <c r="C422" i="2"/>
  <c r="H422" i="2"/>
  <c r="A423" i="2"/>
  <c r="B423" i="2"/>
  <c r="C423" i="2"/>
  <c r="E423" i="2"/>
  <c r="D423" i="2"/>
  <c r="G423" i="2"/>
  <c r="H423" i="2"/>
  <c r="A424" i="2"/>
  <c r="B424" i="2"/>
  <c r="C424" i="2"/>
  <c r="E424" i="2"/>
  <c r="D424" i="2"/>
  <c r="G424" i="2"/>
  <c r="H424" i="2"/>
  <c r="A425" i="2"/>
  <c r="B425" i="2"/>
  <c r="C425" i="2"/>
  <c r="D425" i="2"/>
  <c r="E425" i="2"/>
  <c r="G425" i="2"/>
  <c r="H425" i="2"/>
  <c r="A426" i="2"/>
  <c r="B426" i="2"/>
  <c r="D426" i="2"/>
  <c r="G426" i="2"/>
  <c r="C426" i="2"/>
  <c r="E426" i="2"/>
  <c r="H426" i="2"/>
  <c r="A427" i="2"/>
  <c r="D427" i="2"/>
  <c r="G427" i="2"/>
  <c r="C427" i="2"/>
  <c r="E427" i="2"/>
  <c r="H427" i="2"/>
  <c r="B427" i="2"/>
  <c r="A428" i="2"/>
  <c r="D428" i="2"/>
  <c r="E428" i="2"/>
  <c r="G428" i="2"/>
  <c r="C428" i="2"/>
  <c r="H428" i="2"/>
  <c r="B428" i="2"/>
  <c r="A429" i="2"/>
  <c r="D429" i="2"/>
  <c r="E429" i="2"/>
  <c r="G429" i="2"/>
  <c r="C429" i="2"/>
  <c r="H429" i="2"/>
  <c r="B429" i="2"/>
  <c r="A430" i="2"/>
  <c r="D430" i="2"/>
  <c r="G430" i="2"/>
  <c r="C430" i="2"/>
  <c r="H430" i="2"/>
  <c r="B430" i="2"/>
  <c r="A431" i="2"/>
  <c r="B431" i="2"/>
  <c r="C431" i="2"/>
  <c r="D431" i="2"/>
  <c r="G431" i="2"/>
  <c r="H431" i="2"/>
  <c r="A432" i="2"/>
  <c r="B432" i="2"/>
  <c r="C432" i="2"/>
  <c r="D432" i="2"/>
  <c r="E432" i="2"/>
  <c r="G432" i="2"/>
  <c r="H432" i="2"/>
  <c r="A433" i="2"/>
  <c r="B433" i="2"/>
  <c r="C433" i="2"/>
  <c r="D433" i="2"/>
  <c r="E433" i="2"/>
  <c r="G433" i="2"/>
  <c r="H433" i="2"/>
  <c r="A434" i="2"/>
  <c r="B434" i="2"/>
  <c r="D434" i="2"/>
  <c r="G434" i="2"/>
  <c r="C434" i="2"/>
  <c r="E434" i="2"/>
  <c r="H434" i="2"/>
  <c r="A435" i="2"/>
  <c r="D435" i="2"/>
  <c r="G435" i="2"/>
  <c r="C435" i="2"/>
  <c r="E435" i="2"/>
  <c r="H435" i="2"/>
  <c r="B435" i="2"/>
  <c r="A436" i="2"/>
  <c r="D436" i="2"/>
  <c r="G436" i="2"/>
  <c r="C436" i="2"/>
  <c r="E436" i="2"/>
  <c r="H436" i="2"/>
  <c r="B436" i="2"/>
  <c r="A437" i="2"/>
  <c r="B437" i="2"/>
  <c r="D437" i="2"/>
  <c r="E437" i="2"/>
  <c r="G437" i="2"/>
  <c r="C437" i="2"/>
  <c r="H437" i="2"/>
  <c r="A438" i="2"/>
  <c r="C438" i="2"/>
  <c r="D438" i="2"/>
  <c r="G438" i="2"/>
  <c r="H438" i="2"/>
  <c r="B438" i="2"/>
  <c r="A439" i="2"/>
  <c r="C439" i="2"/>
  <c r="E439" i="2"/>
  <c r="D439" i="2"/>
  <c r="G439" i="2"/>
  <c r="H439" i="2"/>
  <c r="B439" i="2"/>
  <c r="A440" i="2"/>
  <c r="B440" i="2"/>
  <c r="C440" i="2"/>
  <c r="D440" i="2"/>
  <c r="E440" i="2"/>
  <c r="G440" i="2"/>
  <c r="H440" i="2"/>
  <c r="A441" i="2"/>
  <c r="B441" i="2"/>
  <c r="C441" i="2"/>
  <c r="D441" i="2"/>
  <c r="G441" i="2"/>
  <c r="H441" i="2"/>
  <c r="A442" i="2"/>
  <c r="B442" i="2"/>
  <c r="C442" i="2"/>
  <c r="D442" i="2"/>
  <c r="E442" i="2"/>
  <c r="G442" i="2"/>
  <c r="H442" i="2"/>
  <c r="A443" i="2"/>
  <c r="D443" i="2"/>
  <c r="G443" i="2"/>
  <c r="C443" i="2"/>
  <c r="H443" i="2"/>
  <c r="B443" i="2"/>
  <c r="A444" i="2"/>
  <c r="D444" i="2"/>
  <c r="E444" i="2"/>
  <c r="G444" i="2"/>
  <c r="C444" i="2"/>
  <c r="H444" i="2"/>
  <c r="B444" i="2"/>
  <c r="A445" i="2"/>
  <c r="B445" i="2"/>
  <c r="D445" i="2"/>
  <c r="G445" i="2"/>
  <c r="C445" i="2"/>
  <c r="E445" i="2"/>
  <c r="H445" i="2"/>
  <c r="A446" i="2"/>
  <c r="B446" i="2"/>
  <c r="C446" i="2"/>
  <c r="D446" i="2"/>
  <c r="E446" i="2"/>
  <c r="G446" i="2"/>
  <c r="H446" i="2"/>
  <c r="A447" i="2"/>
  <c r="B447" i="2"/>
  <c r="D447" i="2"/>
  <c r="G447" i="2"/>
  <c r="C447" i="2"/>
  <c r="E447" i="2"/>
  <c r="H447" i="2"/>
  <c r="A448" i="2"/>
  <c r="C448" i="2"/>
  <c r="D448" i="2"/>
  <c r="E448" i="2"/>
  <c r="G448" i="2"/>
  <c r="H448" i="2"/>
  <c r="B448" i="2"/>
  <c r="A449" i="2"/>
  <c r="B449" i="2"/>
  <c r="D449" i="2"/>
  <c r="G449" i="2"/>
  <c r="C449" i="2"/>
  <c r="E449" i="2"/>
  <c r="H449" i="2"/>
  <c r="A450" i="2"/>
  <c r="D450" i="2"/>
  <c r="G450" i="2"/>
  <c r="C450" i="2"/>
  <c r="H450" i="2"/>
  <c r="B450" i="2"/>
  <c r="A451" i="2"/>
  <c r="B451" i="2"/>
  <c r="D451" i="2"/>
  <c r="G451" i="2"/>
  <c r="C451" i="2"/>
  <c r="E451" i="2"/>
  <c r="H451" i="2"/>
  <c r="A452" i="2"/>
  <c r="C452" i="2"/>
  <c r="D452" i="2"/>
  <c r="G452" i="2"/>
  <c r="H452" i="2"/>
  <c r="B452" i="2"/>
  <c r="A453" i="2"/>
  <c r="B453" i="2"/>
  <c r="D453" i="2"/>
  <c r="G453" i="2"/>
  <c r="C453" i="2"/>
  <c r="E453" i="2"/>
  <c r="H453" i="2"/>
  <c r="A454" i="2"/>
  <c r="C454" i="2"/>
  <c r="D454" i="2"/>
  <c r="E454" i="2"/>
  <c r="G454" i="2"/>
  <c r="H454" i="2"/>
  <c r="B454" i="2"/>
  <c r="A455" i="2"/>
  <c r="D455" i="2"/>
  <c r="G455" i="2"/>
  <c r="C455" i="2"/>
  <c r="H455" i="2"/>
  <c r="B455" i="2"/>
  <c r="A456" i="2"/>
  <c r="B456" i="2"/>
  <c r="C456" i="2"/>
  <c r="D456" i="2"/>
  <c r="G456" i="2"/>
  <c r="H456" i="2"/>
  <c r="A457" i="2"/>
  <c r="B457" i="2"/>
  <c r="C457" i="2"/>
  <c r="D457" i="2"/>
  <c r="G457" i="2"/>
  <c r="H457" i="2"/>
  <c r="A458" i="2"/>
  <c r="B458" i="2"/>
  <c r="C458" i="2"/>
  <c r="D458" i="2"/>
  <c r="E458" i="2"/>
  <c r="G458" i="2"/>
  <c r="H458" i="2"/>
  <c r="A459" i="2"/>
  <c r="B459" i="2"/>
  <c r="C459" i="2"/>
  <c r="D459" i="2"/>
  <c r="E459" i="2"/>
  <c r="G459" i="2"/>
  <c r="H459" i="2"/>
  <c r="A460" i="2"/>
  <c r="C460" i="2"/>
  <c r="D460" i="2"/>
  <c r="E460" i="2"/>
  <c r="G460" i="2"/>
  <c r="H460" i="2"/>
  <c r="B460" i="2"/>
  <c r="A461" i="2"/>
  <c r="D461" i="2"/>
  <c r="E461" i="2"/>
  <c r="G461" i="2"/>
  <c r="C461" i="2"/>
  <c r="H461" i="2"/>
  <c r="B461" i="2"/>
  <c r="A462" i="2"/>
  <c r="B462" i="2"/>
  <c r="D462" i="2"/>
  <c r="G462" i="2"/>
  <c r="C462" i="2"/>
  <c r="E462" i="2"/>
  <c r="H462" i="2"/>
  <c r="A463" i="2"/>
  <c r="C463" i="2"/>
  <c r="D463" i="2"/>
  <c r="G463" i="2"/>
  <c r="H463" i="2"/>
  <c r="B463" i="2"/>
  <c r="A464" i="2"/>
  <c r="B464" i="2"/>
  <c r="C464" i="2"/>
  <c r="D464" i="2"/>
  <c r="E464" i="2"/>
  <c r="G464" i="2"/>
  <c r="H464" i="2"/>
  <c r="A465" i="2"/>
  <c r="B465" i="2"/>
  <c r="D465" i="2"/>
  <c r="G465" i="2"/>
  <c r="C465" i="2"/>
  <c r="H465" i="2"/>
  <c r="A466" i="2"/>
  <c r="C466" i="2"/>
  <c r="D466" i="2"/>
  <c r="G466" i="2"/>
  <c r="H466" i="2"/>
  <c r="B466" i="2"/>
  <c r="A467" i="2"/>
  <c r="D467" i="2"/>
  <c r="G467" i="2"/>
  <c r="C467" i="2"/>
  <c r="E467" i="2"/>
  <c r="H467" i="2"/>
  <c r="B467" i="2"/>
  <c r="A468" i="2"/>
  <c r="D468" i="2"/>
  <c r="G468" i="2"/>
  <c r="C468" i="2"/>
  <c r="H468" i="2"/>
  <c r="B468" i="2"/>
  <c r="A469" i="2"/>
  <c r="D469" i="2"/>
  <c r="E469" i="2"/>
  <c r="G469" i="2"/>
  <c r="C469" i="2"/>
  <c r="H469" i="2"/>
  <c r="B469" i="2"/>
  <c r="A470" i="2"/>
  <c r="B470" i="2"/>
  <c r="C470" i="2"/>
  <c r="D470" i="2"/>
  <c r="E470" i="2"/>
  <c r="G470" i="2"/>
  <c r="H470" i="2"/>
  <c r="A471" i="2"/>
  <c r="C471" i="2"/>
  <c r="E471" i="2"/>
  <c r="D471" i="2"/>
  <c r="G471" i="2"/>
  <c r="H471" i="2"/>
  <c r="B471" i="2"/>
  <c r="A472" i="2"/>
  <c r="C472" i="2"/>
  <c r="D472" i="2"/>
  <c r="E472" i="2"/>
  <c r="G472" i="2"/>
  <c r="H472" i="2"/>
  <c r="B472" i="2"/>
  <c r="A473" i="2"/>
  <c r="B473" i="2"/>
  <c r="D473" i="2"/>
  <c r="G473" i="2"/>
  <c r="C473" i="2"/>
  <c r="H473" i="2"/>
  <c r="A474" i="2"/>
  <c r="B474" i="2"/>
  <c r="D474" i="2"/>
  <c r="G474" i="2"/>
  <c r="C474" i="2"/>
  <c r="E474" i="2"/>
  <c r="H474" i="2"/>
  <c r="A475" i="2"/>
  <c r="C475" i="2"/>
  <c r="E475" i="2"/>
  <c r="D475" i="2"/>
  <c r="G475" i="2"/>
  <c r="H475" i="2"/>
  <c r="B475" i="2"/>
  <c r="A476" i="2"/>
  <c r="C476" i="2"/>
  <c r="D476" i="2"/>
  <c r="G476" i="2"/>
  <c r="H476" i="2"/>
  <c r="B476" i="2"/>
  <c r="A477" i="2"/>
  <c r="D477" i="2"/>
  <c r="E477" i="2"/>
  <c r="G477" i="2"/>
  <c r="C477" i="2"/>
  <c r="H477" i="2"/>
  <c r="B477" i="2"/>
  <c r="A478" i="2"/>
  <c r="D478" i="2"/>
  <c r="G478" i="2"/>
  <c r="C478" i="2"/>
  <c r="H478" i="2"/>
  <c r="B478" i="2"/>
  <c r="A479" i="2"/>
  <c r="D479" i="2"/>
  <c r="G479" i="2"/>
  <c r="C479" i="2"/>
  <c r="H479" i="2"/>
  <c r="B479" i="2"/>
  <c r="E305" i="2"/>
  <c r="E297" i="2"/>
  <c r="E231" i="2"/>
  <c r="E160" i="2"/>
  <c r="E155" i="2"/>
  <c r="E89" i="2"/>
  <c r="E364" i="2"/>
  <c r="E239" i="2"/>
  <c r="E182" i="2"/>
  <c r="E466" i="2"/>
  <c r="E430" i="2"/>
  <c r="E346" i="2"/>
  <c r="E331" i="2"/>
  <c r="E291" i="2"/>
  <c r="E198" i="2"/>
  <c r="E130" i="2"/>
  <c r="E105" i="2"/>
  <c r="E84" i="2"/>
  <c r="E76" i="2"/>
  <c r="E22" i="2"/>
  <c r="E14" i="2"/>
  <c r="E422" i="2"/>
  <c r="E116" i="2"/>
  <c r="E108" i="2"/>
  <c r="E100" i="2"/>
  <c r="E53" i="2"/>
  <c r="E47" i="2"/>
  <c r="E29" i="2"/>
  <c r="E431" i="2"/>
  <c r="E367" i="2"/>
  <c r="E339" i="2"/>
  <c r="E233" i="2"/>
  <c r="E195" i="2"/>
  <c r="E185" i="2"/>
  <c r="E45" i="2"/>
  <c r="E418" i="2"/>
  <c r="E415" i="2"/>
  <c r="E399" i="2"/>
  <c r="E391" i="2"/>
  <c r="E383" i="2"/>
  <c r="E341" i="2"/>
  <c r="E333" i="2"/>
  <c r="E277" i="2"/>
  <c r="E217" i="2"/>
  <c r="E127" i="2"/>
  <c r="E117" i="2"/>
  <c r="E103" i="2"/>
  <c r="E264" i="2"/>
  <c r="E212" i="2"/>
  <c r="E78" i="2"/>
  <c r="E56" i="2"/>
  <c r="E49" i="2"/>
  <c r="E24" i="2"/>
  <c r="E455" i="2"/>
  <c r="E441" i="2"/>
  <c r="E310" i="2"/>
  <c r="E236" i="2"/>
  <c r="E175" i="2"/>
  <c r="E118" i="2"/>
  <c r="E81" i="2"/>
  <c r="E65" i="2"/>
  <c r="E51" i="2"/>
  <c r="E40" i="2"/>
  <c r="E168" i="2"/>
  <c r="E97" i="2"/>
  <c r="E280" i="2"/>
  <c r="E248" i="2"/>
  <c r="E452" i="2"/>
  <c r="E267" i="2"/>
  <c r="E274" i="2"/>
  <c r="E156" i="2"/>
  <c r="E438" i="2"/>
  <c r="E228" i="2"/>
  <c r="E457" i="2"/>
  <c r="E255" i="2"/>
  <c r="C12" i="1"/>
  <c r="C11" i="1"/>
  <c r="O555" i="1" l="1"/>
  <c r="E279" i="2"/>
  <c r="F429" i="1"/>
  <c r="G429" i="1" s="1"/>
  <c r="I429" i="1" s="1"/>
  <c r="E194" i="2"/>
  <c r="F333" i="1"/>
  <c r="G333" i="1" s="1"/>
  <c r="I333" i="1" s="1"/>
  <c r="F316" i="1"/>
  <c r="G316" i="1" s="1"/>
  <c r="I316" i="1" s="1"/>
  <c r="E177" i="2"/>
  <c r="E240" i="2"/>
  <c r="F383" i="1"/>
  <c r="G383" i="1" s="1"/>
  <c r="I383" i="1" s="1"/>
  <c r="E230" i="2"/>
  <c r="F371" i="1"/>
  <c r="G371" i="1" s="1"/>
  <c r="I371" i="1" s="1"/>
  <c r="F336" i="1"/>
  <c r="G336" i="1" s="1"/>
  <c r="I336" i="1" s="1"/>
  <c r="E197" i="2"/>
  <c r="F380" i="1"/>
  <c r="G380" i="1" s="1"/>
  <c r="I380" i="1" s="1"/>
  <c r="E237" i="2"/>
  <c r="E465" i="2"/>
  <c r="F503" i="1"/>
  <c r="G503" i="1" s="1"/>
  <c r="K503" i="1" s="1"/>
  <c r="F500" i="1"/>
  <c r="G500" i="1" s="1"/>
  <c r="K500" i="1" s="1"/>
  <c r="E463" i="2"/>
  <c r="E270" i="2"/>
  <c r="F414" i="1"/>
  <c r="G414" i="1" s="1"/>
  <c r="I414" i="1" s="1"/>
  <c r="E220" i="2"/>
  <c r="F359" i="1"/>
  <c r="G359" i="1" s="1"/>
  <c r="I359" i="1" s="1"/>
  <c r="F514" i="1"/>
  <c r="G514" i="1" s="1"/>
  <c r="K514" i="1" s="1"/>
  <c r="E473" i="2"/>
  <c r="F311" i="1"/>
  <c r="G311" i="1" s="1"/>
  <c r="I311" i="1" s="1"/>
  <c r="E172" i="2"/>
  <c r="F301" i="1"/>
  <c r="G301" i="1" s="1"/>
  <c r="I301" i="1" s="1"/>
  <c r="E162" i="2"/>
  <c r="E456" i="2"/>
  <c r="F489" i="1"/>
  <c r="G489" i="1" s="1"/>
  <c r="K489" i="1" s="1"/>
  <c r="F523" i="1"/>
  <c r="G523" i="1" s="1"/>
  <c r="K523" i="1" s="1"/>
  <c r="E478" i="2"/>
  <c r="E468" i="2"/>
  <c r="F509" i="1"/>
  <c r="G509" i="1" s="1"/>
  <c r="K509" i="1" s="1"/>
  <c r="E450" i="2"/>
  <c r="F481" i="1"/>
  <c r="G481" i="1" s="1"/>
  <c r="K481" i="1" s="1"/>
  <c r="F460" i="1"/>
  <c r="G460" i="1" s="1"/>
  <c r="K460" i="1" s="1"/>
  <c r="E282" i="2"/>
  <c r="E479" i="2"/>
  <c r="E250" i="2"/>
  <c r="F394" i="1"/>
  <c r="G394" i="1" s="1"/>
  <c r="I394" i="1" s="1"/>
  <c r="E215" i="2"/>
  <c r="F354" i="1"/>
  <c r="G354" i="1" s="1"/>
  <c r="I354" i="1" s="1"/>
  <c r="E208" i="2"/>
  <c r="F347" i="1"/>
  <c r="G347" i="1" s="1"/>
  <c r="I347" i="1" s="1"/>
  <c r="E122" i="2"/>
  <c r="E104" i="2"/>
  <c r="E52" i="2"/>
  <c r="E25" i="2"/>
  <c r="E133" i="2"/>
  <c r="F263" i="1"/>
  <c r="G263" i="1" s="1"/>
  <c r="I263" i="1" s="1"/>
  <c r="F258" i="1"/>
  <c r="G258" i="1" s="1"/>
  <c r="I258" i="1" s="1"/>
  <c r="F205" i="1"/>
  <c r="G205" i="1" s="1"/>
  <c r="I205" i="1" s="1"/>
  <c r="F193" i="1"/>
  <c r="G193" i="1" s="1"/>
  <c r="I193" i="1" s="1"/>
  <c r="F186" i="1"/>
  <c r="G186" i="1" s="1"/>
  <c r="I186" i="1" s="1"/>
  <c r="F130" i="1"/>
  <c r="G130" i="1" s="1"/>
  <c r="I130" i="1" s="1"/>
  <c r="F149" i="1"/>
  <c r="G149" i="1" s="1"/>
  <c r="I149" i="1" s="1"/>
  <c r="F152" i="1"/>
  <c r="G152" i="1" s="1"/>
  <c r="I152" i="1" s="1"/>
  <c r="F66" i="1"/>
  <c r="G66" i="1" s="1"/>
  <c r="H66" i="1" s="1"/>
  <c r="F63" i="1"/>
  <c r="G63" i="1" s="1"/>
  <c r="H63" i="1" s="1"/>
  <c r="F51" i="1"/>
  <c r="G51" i="1" s="1"/>
  <c r="H51" i="1" s="1"/>
  <c r="E337" i="2"/>
  <c r="E309" i="2"/>
  <c r="E281" i="2"/>
  <c r="E262" i="2"/>
  <c r="E256" i="2"/>
  <c r="E202" i="2"/>
  <c r="E196" i="2"/>
  <c r="E142" i="2"/>
  <c r="E136" i="2"/>
  <c r="E112" i="2"/>
  <c r="E107" i="2"/>
  <c r="E58" i="2"/>
  <c r="E57" i="2"/>
  <c r="F402" i="1"/>
  <c r="G402" i="1" s="1"/>
  <c r="I402" i="1" s="1"/>
  <c r="F396" i="1"/>
  <c r="G396" i="1" s="1"/>
  <c r="I396" i="1" s="1"/>
  <c r="F373" i="1"/>
  <c r="G373" i="1" s="1"/>
  <c r="I373" i="1" s="1"/>
  <c r="F338" i="1"/>
  <c r="G338" i="1" s="1"/>
  <c r="I338" i="1" s="1"/>
  <c r="F286" i="1"/>
  <c r="G286" i="1" s="1"/>
  <c r="I286" i="1" s="1"/>
  <c r="F235" i="1"/>
  <c r="G235" i="1" s="1"/>
  <c r="I235" i="1" s="1"/>
  <c r="E139" i="2"/>
  <c r="E132" i="2"/>
  <c r="E115" i="2"/>
  <c r="E79" i="2"/>
  <c r="F248" i="1"/>
  <c r="G248" i="1" s="1"/>
  <c r="I248" i="1" s="1"/>
  <c r="E443" i="2"/>
  <c r="E207" i="2"/>
  <c r="E186" i="2"/>
  <c r="E154" i="2"/>
  <c r="E114" i="2"/>
  <c r="E66" i="2"/>
  <c r="E298" i="2"/>
  <c r="E213" i="2"/>
  <c r="E50" i="2"/>
  <c r="E253" i="2"/>
  <c r="E235" i="2"/>
  <c r="E223" i="2"/>
  <c r="E188" i="2"/>
  <c r="E183" i="2"/>
  <c r="E85" i="2"/>
  <c r="E34" i="2"/>
  <c r="E273" i="2"/>
  <c r="E178" i="2"/>
  <c r="E192" i="2"/>
  <c r="E98" i="2"/>
  <c r="F234" i="1"/>
  <c r="G234" i="1" s="1"/>
  <c r="I234" i="1" s="1"/>
  <c r="E268" i="2"/>
  <c r="F194" i="1"/>
  <c r="G194" i="1" s="1"/>
  <c r="I194" i="1" s="1"/>
  <c r="E62" i="2"/>
  <c r="E476" i="2"/>
  <c r="E91" i="2"/>
  <c r="F218" i="1"/>
  <c r="G218" i="1" s="1"/>
  <c r="I218" i="1" s="1"/>
  <c r="E83" i="2"/>
  <c r="E54" i="2"/>
  <c r="F202" i="1"/>
  <c r="G202" i="1" s="1"/>
  <c r="I202" i="1" s="1"/>
  <c r="E69" i="2"/>
  <c r="E138" i="2"/>
  <c r="F276" i="1"/>
  <c r="G276" i="1" s="1"/>
  <c r="I276" i="1" s="1"/>
  <c r="O550" i="1"/>
  <c r="O554" i="1"/>
  <c r="O553" i="1"/>
  <c r="O552" i="1"/>
  <c r="O462" i="1"/>
  <c r="O475" i="1"/>
  <c r="O493" i="1"/>
  <c r="O510" i="1"/>
  <c r="O542" i="1"/>
  <c r="O425" i="1"/>
  <c r="O431" i="1"/>
  <c r="O549" i="1"/>
  <c r="O533" i="1"/>
  <c r="O487" i="1"/>
  <c r="O455" i="1"/>
  <c r="O494" i="1"/>
  <c r="O496" i="1"/>
  <c r="O438" i="1"/>
  <c r="O507" i="1"/>
  <c r="O499" i="1"/>
  <c r="O454" i="1"/>
  <c r="O546" i="1"/>
  <c r="O492" i="1"/>
  <c r="O536" i="1"/>
  <c r="O529" i="1"/>
  <c r="O163" i="1"/>
  <c r="O528" i="1"/>
  <c r="O518" i="1"/>
  <c r="O538" i="1"/>
  <c r="O440" i="1"/>
  <c r="O534" i="1"/>
  <c r="O495" i="1"/>
  <c r="O420" i="1"/>
  <c r="O153" i="1"/>
  <c r="O165" i="1"/>
  <c r="O448" i="1"/>
  <c r="O464" i="1"/>
  <c r="O421" i="1"/>
  <c r="O428" i="1"/>
  <c r="O531" i="1"/>
  <c r="O489" i="1"/>
  <c r="O486" i="1"/>
  <c r="O435" i="1"/>
  <c r="O520" i="1"/>
  <c r="O530" i="1"/>
  <c r="O461" i="1"/>
  <c r="O453" i="1"/>
  <c r="O240" i="1"/>
  <c r="O540" i="1"/>
  <c r="O515" i="1"/>
  <c r="O294" i="1"/>
  <c r="O444" i="1"/>
  <c r="O432" i="1"/>
  <c r="O527" i="1"/>
  <c r="O482" i="1"/>
  <c r="O524" i="1"/>
  <c r="O149" i="1"/>
  <c r="O543" i="1"/>
  <c r="O498" i="1"/>
  <c r="O169" i="1"/>
  <c r="O164" i="1"/>
  <c r="O513" i="1"/>
  <c r="O503" i="1"/>
  <c r="O481" i="1"/>
  <c r="O441" i="1"/>
  <c r="O470" i="1"/>
  <c r="O437" i="1"/>
  <c r="O483" i="1"/>
  <c r="O178" i="1"/>
  <c r="O477" i="1"/>
  <c r="O526" i="1"/>
  <c r="O537" i="1"/>
  <c r="O447" i="1"/>
  <c r="O471" i="1"/>
  <c r="O430" i="1"/>
  <c r="O473" i="1"/>
  <c r="O469" i="1"/>
  <c r="O480" i="1"/>
  <c r="O450" i="1"/>
  <c r="O517" i="1"/>
  <c r="O442" i="1"/>
  <c r="O465" i="1"/>
  <c r="O522" i="1"/>
  <c r="O490" i="1"/>
  <c r="O506" i="1"/>
  <c r="O467" i="1"/>
  <c r="O544" i="1"/>
  <c r="O152" i="1"/>
  <c r="O488" i="1"/>
  <c r="O177" i="1"/>
  <c r="O387" i="1"/>
  <c r="O551" i="1"/>
  <c r="O162" i="1"/>
  <c r="O457" i="1"/>
  <c r="O427" i="1"/>
  <c r="O466" i="1"/>
  <c r="O445" i="1"/>
  <c r="O535" i="1"/>
  <c r="O508" i="1"/>
  <c r="O519" i="1"/>
  <c r="O497" i="1"/>
  <c r="O468" i="1"/>
  <c r="O541" i="1"/>
  <c r="O512" i="1"/>
  <c r="O500" i="1"/>
  <c r="O516" i="1"/>
  <c r="O484" i="1"/>
  <c r="O472" i="1"/>
  <c r="O436" i="1"/>
  <c r="O452" i="1"/>
  <c r="O504" i="1"/>
  <c r="O449" i="1"/>
  <c r="O539" i="1"/>
  <c r="O474" i="1"/>
  <c r="O375" i="1"/>
  <c r="O458" i="1"/>
  <c r="O491" i="1"/>
  <c r="O422" i="1"/>
  <c r="O521" i="1"/>
  <c r="O479" i="1"/>
  <c r="O532" i="1"/>
  <c r="O460" i="1"/>
  <c r="O548" i="1"/>
  <c r="O434" i="1"/>
  <c r="O365" i="1"/>
  <c r="O145" i="1"/>
  <c r="O545" i="1"/>
  <c r="O139" i="1"/>
  <c r="O509" i="1"/>
  <c r="O433" i="1"/>
  <c r="O505" i="1"/>
  <c r="O502" i="1"/>
  <c r="O485" i="1"/>
  <c r="O501" i="1"/>
  <c r="O525" i="1"/>
  <c r="O459" i="1"/>
  <c r="O443" i="1"/>
  <c r="O463" i="1"/>
  <c r="O192" i="1"/>
  <c r="O476" i="1"/>
  <c r="O547" i="1"/>
  <c r="O446" i="1"/>
  <c r="O456" i="1"/>
  <c r="O511" i="1"/>
  <c r="O161" i="1"/>
  <c r="O451" i="1"/>
  <c r="O478" i="1"/>
  <c r="O439" i="1"/>
  <c r="C16" i="1"/>
  <c r="D18" i="1" s="1"/>
  <c r="O523" i="1" l="1"/>
  <c r="O514" i="1"/>
  <c r="C15" i="1"/>
  <c r="C18" i="1" s="1"/>
  <c r="F18" i="1" l="1"/>
  <c r="F19" i="1" s="1"/>
</calcChain>
</file>

<file path=xl/sharedStrings.xml><?xml version="1.0" encoding="utf-8"?>
<sst xmlns="http://schemas.openxmlformats.org/spreadsheetml/2006/main" count="4794" uniqueCount="1576">
  <si>
    <t>XZ Per / gsc 3328-3186</t>
  </si>
  <si>
    <t>System Type:</t>
  </si>
  <si>
    <t>EA/sd</t>
  </si>
  <si>
    <t>Sp:  G1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</si>
  <si>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</si>
  <si>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</si>
  <si>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</si>
  <si>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</si>
  <si>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</si>
  <si>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</si>
  <si>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</si>
  <si>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</si>
  <si>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</si>
  <si>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</si>
  <si>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</si>
  <si>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</si>
  <si>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</si>
  <si>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</si>
  <si>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</si>
  <si>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</si>
  <si>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</si>
  <si>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</si>
  <si>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</si>
  <si>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</si>
  <si>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</si>
  <si>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</si>
  <si>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</si>
  <si>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</si>
  <si>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</si>
  <si>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</si>
  <si>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</si>
  <si>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</si>
  <si>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</si>
  <si>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</si>
  <si>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</si>
  <si>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</si>
  <si>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</si>
  <si>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</si>
  <si>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</si>
  <si>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</si>
  <si>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Lin. Fit</t>
  </si>
  <si>
    <t>Q. fit</t>
  </si>
  <si>
    <t>Date</t>
  </si>
  <si>
    <t>BAD?</t>
  </si>
  <si>
    <t> IODE 4.2.304 </t>
  </si>
  <si>
    <t>I</t>
  </si>
  <si>
    <t> PZ 11.414 </t>
  </si>
  <si>
    <t> BKZ 1.8 </t>
  </si>
  <si>
    <t> AAC 4.115 </t>
  </si>
  <si>
    <t> AAC 5.6 </t>
  </si>
  <si>
    <t> AAC 5.9 </t>
  </si>
  <si>
    <t> AAC 5.12 </t>
  </si>
  <si>
    <t> PTAO 48.174 </t>
  </si>
  <si>
    <t> AAC 5.53 </t>
  </si>
  <si>
    <t> AAC 5.192 </t>
  </si>
  <si>
    <t> AAC 5.195 </t>
  </si>
  <si>
    <t>Whitney 1959</t>
  </si>
  <si>
    <t> AA 7.190 </t>
  </si>
  <si>
    <t> AA 8.191 </t>
  </si>
  <si>
    <t> SAC 30.109 </t>
  </si>
  <si>
    <t> AA 13.79 </t>
  </si>
  <si>
    <t> EBC 1-32 </t>
  </si>
  <si>
    <t> AN 288.72 </t>
  </si>
  <si>
    <t> AA 17.62 </t>
  </si>
  <si>
    <t> AA 16.158 </t>
  </si>
  <si>
    <t> AOEB 1 </t>
  </si>
  <si>
    <t> AOEB 12 </t>
  </si>
  <si>
    <t> AOEB 4 </t>
  </si>
  <si>
    <t> AOEB 7 </t>
  </si>
  <si>
    <t>Diethelm R</t>
  </si>
  <si>
    <t>B</t>
  </si>
  <si>
    <t>Peter H</t>
  </si>
  <si>
    <t> AVSJ 3.66 </t>
  </si>
  <si>
    <t> AVSJ 4.91 </t>
  </si>
  <si>
    <t>Locher K</t>
  </si>
  <si>
    <t> AVSJ 5.38 </t>
  </si>
  <si>
    <t> AVSJ 5.88 </t>
  </si>
  <si>
    <t> AVSJ 6.32 </t>
  </si>
  <si>
    <t> AVSJ 7.39 </t>
  </si>
  <si>
    <t> BBS 11 </t>
  </si>
  <si>
    <t> BBS 122 </t>
  </si>
  <si>
    <t> BBS 123 </t>
  </si>
  <si>
    <t> BBS 124 </t>
  </si>
  <si>
    <t> BBS 126 </t>
  </si>
  <si>
    <t> BBS 127 </t>
  </si>
  <si>
    <t> BBS 53 </t>
  </si>
  <si>
    <t> BRNO 20 </t>
  </si>
  <si>
    <t>IBVS 0187</t>
  </si>
  <si>
    <t>pg/vis</t>
  </si>
  <si>
    <t>IBVS 0221</t>
  </si>
  <si>
    <t>Mallama 1980</t>
  </si>
  <si>
    <t>IBVS 0328</t>
  </si>
  <si>
    <t> BRNO 9 </t>
  </si>
  <si>
    <t>BBSAG Bull...25</t>
  </si>
  <si>
    <t>BBSAG Bull...33</t>
  </si>
  <si>
    <t>IBVS 0637</t>
  </si>
  <si>
    <t>IBVS 0779</t>
  </si>
  <si>
    <t>vis?</t>
  </si>
  <si>
    <t>BBSAG Bull.2</t>
  </si>
  <si>
    <t>BBSAG Bull.3</t>
  </si>
  <si>
    <t>BBSAG Bull.5</t>
  </si>
  <si>
    <t>v</t>
  </si>
  <si>
    <t>K</t>
  </si>
  <si>
    <t>BBSAG Bull.6</t>
  </si>
  <si>
    <t>v         11</t>
  </si>
  <si>
    <t>v          7</t>
  </si>
  <si>
    <t>BBSAG Bull.8</t>
  </si>
  <si>
    <t>BBSAG Bull.11</t>
  </si>
  <si>
    <t>v          6</t>
  </si>
  <si>
    <t>v          8</t>
  </si>
  <si>
    <t>BBSAG Bull.13</t>
  </si>
  <si>
    <t>BBSAG Bull.14</t>
  </si>
  <si>
    <t>v          9</t>
  </si>
  <si>
    <t>BBSAG Bull.15</t>
  </si>
  <si>
    <t>BBSAG Bull.17</t>
  </si>
  <si>
    <t>BBSAG Bull.18</t>
  </si>
  <si>
    <t>BBSAG Bull.19</t>
  </si>
  <si>
    <t>v         10</t>
  </si>
  <si>
    <t>BBSAG Bull.20</t>
  </si>
  <si>
    <t>BBSAG Bull.21</t>
  </si>
  <si>
    <t>BBSAG Bull.25</t>
  </si>
  <si>
    <t>BBSAG Bull.26</t>
  </si>
  <si>
    <t>OMT #1</t>
  </si>
  <si>
    <t>v          5</t>
  </si>
  <si>
    <t>BBSAG Bull.29</t>
  </si>
  <si>
    <t>BBSAG Bull.30</t>
  </si>
  <si>
    <t>BRNO 21</t>
  </si>
  <si>
    <t>BBSAG Bull.32</t>
  </si>
  <si>
    <t>Stoikidis N</t>
  </si>
  <si>
    <t>BBSAG Bull.35</t>
  </si>
  <si>
    <t>BBSAG Bull.36</t>
  </si>
  <si>
    <t>GCVS 4</t>
  </si>
  <si>
    <t>BBSAG Bull.37</t>
  </si>
  <si>
    <t>BBSAG Bull.39</t>
  </si>
  <si>
    <t>BBSAG Bull.41</t>
  </si>
  <si>
    <t>Andrakakou M</t>
  </si>
  <si>
    <t>BBSAG Bull.42</t>
  </si>
  <si>
    <t>BBSAG Bull.45</t>
  </si>
  <si>
    <t>Germann R</t>
  </si>
  <si>
    <t>BBSAG Bull.46</t>
  </si>
  <si>
    <t>BBSAG 46</t>
  </si>
  <si>
    <t>BBSAG Bull.47</t>
  </si>
  <si>
    <t>BBSAG Bull.49</t>
  </si>
  <si>
    <t>Kohl M</t>
  </si>
  <si>
    <t>BBSAG Bull.51</t>
  </si>
  <si>
    <t>BBSAG Bull.52</t>
  </si>
  <si>
    <t>BRNO 23</t>
  </si>
  <si>
    <t>BBSAG Bull.53</t>
  </si>
  <si>
    <t>BBSAG Bull.57</t>
  </si>
  <si>
    <t>BBSAG Bull.58</t>
  </si>
  <si>
    <t>BRNO 26</t>
  </si>
  <si>
    <t>BBSAG Bull.62</t>
  </si>
  <si>
    <t>BBSAG Bull.63</t>
  </si>
  <si>
    <t>BBSAG Bull.64</t>
  </si>
  <si>
    <t>BBSAG Bull.65</t>
  </si>
  <si>
    <t>BBSAG Bull.66</t>
  </si>
  <si>
    <t>BBSAG Bull.68</t>
  </si>
  <si>
    <t>BBSAG Bull.69</t>
  </si>
  <si>
    <t>Mavrofridis G</t>
  </si>
  <si>
    <t>BBSAG Bull.70</t>
  </si>
  <si>
    <t>BBSAG Bull.73</t>
  </si>
  <si>
    <t>BBSAG Bull.74</t>
  </si>
  <si>
    <t>BBSAG Bull.75</t>
  </si>
  <si>
    <t>BBSAG Bull.76</t>
  </si>
  <si>
    <t>BBSAG Bull.78</t>
  </si>
  <si>
    <t>BBSAG Bull.79</t>
  </si>
  <si>
    <t>BBSAG Bull.80</t>
  </si>
  <si>
    <t>BBSAG Bull.81</t>
  </si>
  <si>
    <t>BBSAG Bull.82</t>
  </si>
  <si>
    <t>BBSAG Bull.83</t>
  </si>
  <si>
    <t>BBSAG Bull.84</t>
  </si>
  <si>
    <t>BBSAG Bull.85</t>
  </si>
  <si>
    <t>BBSAG Bull.87</t>
  </si>
  <si>
    <t>BBSAG Bull.86</t>
  </si>
  <si>
    <t>BBSAG Bull.88</t>
  </si>
  <si>
    <t>BBSAG Bull.89</t>
  </si>
  <si>
    <t>BBSAG Bull.90</t>
  </si>
  <si>
    <t>BBSAG Bull.91</t>
  </si>
  <si>
    <t>BBSAG Bull.94</t>
  </si>
  <si>
    <t>BBSAG Bull.93</t>
  </si>
  <si>
    <t>BBSAG Bull.97</t>
  </si>
  <si>
    <t>BBSAG Bull.98</t>
  </si>
  <si>
    <t>BRNO 31</t>
  </si>
  <si>
    <t>BBSAG Bull.99</t>
  </si>
  <si>
    <t>BBSAG Bull.100</t>
  </si>
  <si>
    <t>BBSAG Bull.101</t>
  </si>
  <si>
    <t>v         12</t>
  </si>
  <si>
    <t>OMT #4</t>
  </si>
  <si>
    <t>BBSAG Bull.103</t>
  </si>
  <si>
    <t>v         13</t>
  </si>
  <si>
    <t>BBSAG Bull.105</t>
  </si>
  <si>
    <t>BBSAG Bull.106</t>
  </si>
  <si>
    <t>Locher Kurt</t>
  </si>
  <si>
    <t>BBSAG Bull.107</t>
  </si>
  <si>
    <t>M.Kohl</t>
  </si>
  <si>
    <t>BBSAG Bull.108</t>
  </si>
  <si>
    <t>VSB 47 </t>
  </si>
  <si>
    <t>BBSAG Bull.109</t>
  </si>
  <si>
    <t>BBSAG Bull.110</t>
  </si>
  <si>
    <t>BBSAG Bull.111</t>
  </si>
  <si>
    <t>BBSAG Bull.113</t>
  </si>
  <si>
    <t>BBSAG Bull.114</t>
  </si>
  <si>
    <t>BBSAG Bull.115</t>
  </si>
  <si>
    <t>BBSAG Bull.116</t>
  </si>
  <si>
    <t>BBSAG Bull.118</t>
  </si>
  <si>
    <t>BBSAG 119</t>
  </si>
  <si>
    <t>IBVS 4840</t>
  </si>
  <si>
    <t>Nelson 2000</t>
  </si>
  <si>
    <t>IBVS 5438</t>
  </si>
  <si>
    <t>vis/CCD</t>
  </si>
  <si>
    <t>IBVS 4371</t>
  </si>
  <si>
    <t>IBVS 5371</t>
  </si>
  <si>
    <t>IBVS 5543</t>
  </si>
  <si>
    <t>VSB 42 </t>
  </si>
  <si>
    <t>IBVS 5741</t>
  </si>
  <si>
    <t>VSB 43 </t>
  </si>
  <si>
    <t>OEJV 0003</t>
  </si>
  <si>
    <t>IBVS 5657</t>
  </si>
  <si>
    <t>IBVS 5731</t>
  </si>
  <si>
    <t>VSB 44 </t>
  </si>
  <si>
    <t>IBVS 5893</t>
  </si>
  <si>
    <t>JAVSO..36..171</t>
  </si>
  <si>
    <t>JAAVSO 36(2);171 </t>
  </si>
  <si>
    <t>BAVM 203 </t>
  </si>
  <si>
    <t>IBVS 5894</t>
  </si>
  <si>
    <t>JAAVSO 37(1);44 </t>
  </si>
  <si>
    <t>JAVSO..37...44</t>
  </si>
  <si>
    <t>IBVS 5924</t>
  </si>
  <si>
    <t> JAAVSO 38;120 </t>
  </si>
  <si>
    <t>JAVSO..38..183</t>
  </si>
  <si>
    <t>IBVS 5945</t>
  </si>
  <si>
    <t>IBVS 5988</t>
  </si>
  <si>
    <t> JAAVSO 39;177 </t>
  </si>
  <si>
    <t>JAVSO..39..177</t>
  </si>
  <si>
    <t>II</t>
  </si>
  <si>
    <t>IBVS 5960</t>
  </si>
  <si>
    <t>CCD?</t>
  </si>
  <si>
    <t>VSB 53 </t>
  </si>
  <si>
    <t>BAVM 215 </t>
  </si>
  <si>
    <t>IBVS 5984</t>
  </si>
  <si>
    <t> JAAVSO 40;975 </t>
  </si>
  <si>
    <t>JAVSO..40....1</t>
  </si>
  <si>
    <t>JAVSO..40..975</t>
  </si>
  <si>
    <t>IBVS 6011</t>
  </si>
  <si>
    <t>OEJV 0160</t>
  </si>
  <si>
    <t> JAAVSO 41;122 </t>
  </si>
  <si>
    <t>JAVSO..41..122</t>
  </si>
  <si>
    <t>VSB 55 </t>
  </si>
  <si>
    <t> JAAVSO 43-1 </t>
  </si>
  <si>
    <t>JAVSO 43, 77</t>
  </si>
  <si>
    <t> JAAVSO 41;328 </t>
  </si>
  <si>
    <t>JAVSO..41..328</t>
  </si>
  <si>
    <t>OEJV 0168</t>
  </si>
  <si>
    <t>JAVSO..43…77</t>
  </si>
  <si>
    <t>JAVSO..44…69</t>
  </si>
  <si>
    <t>JAVSO..44..164</t>
  </si>
  <si>
    <t>JAVSO..45..121</t>
  </si>
  <si>
    <t>IBVS 6244</t>
  </si>
  <si>
    <t>JAVSO..45..215</t>
  </si>
  <si>
    <t>JAVSO..46…79 (2018)</t>
  </si>
  <si>
    <t>JAVSO..47..105</t>
  </si>
  <si>
    <t>JAVSO..47..263</t>
  </si>
  <si>
    <t>JAVSO..48…87</t>
  </si>
  <si>
    <t>JAVSO..48..256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</si>
  <si>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</si>
  <si>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</si>
  <si>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</si>
  <si>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</si>
  <si>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</si>
  <si>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</si>
  <si>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</si>
  <si>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</si>
  <si>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2435062.538 </t>
  </si>
  <si>
    <t> 16.11.1954 00:54 </t>
  </si>
  <si>
    <t> -0.006 </t>
  </si>
  <si>
    <t>F </t>
  </si>
  <si>
    <t> B.S.Whitney </t>
  </si>
  <si>
    <t> AJ 64.262 </t>
  </si>
  <si>
    <t>2435450.638 </t>
  </si>
  <si>
    <t> 09.12.1955 03:18 </t>
  </si>
  <si>
    <t> -0.007 </t>
  </si>
  <si>
    <t>2435510.532 </t>
  </si>
  <si>
    <t> 07.02.1956 00:46 </t>
  </si>
  <si>
    <t> 0.002 </t>
  </si>
  <si>
    <t>2436194.589 </t>
  </si>
  <si>
    <t> 22.12.1957 02:08 </t>
  </si>
  <si>
    <t> -0.012 </t>
  </si>
  <si>
    <t>2438684.430 </t>
  </si>
  <si>
    <t> 15.10.1964 22:19 </t>
  </si>
  <si>
    <t> -0.004 </t>
  </si>
  <si>
    <t> I.Todoran </t>
  </si>
  <si>
    <t>IBVS 187 </t>
  </si>
  <si>
    <t>2439390.390 </t>
  </si>
  <si>
    <t> 21.09.1966 21:21 </t>
  </si>
  <si>
    <t> 0.005 </t>
  </si>
  <si>
    <t>2439445.662 </t>
  </si>
  <si>
    <t> 16.11.1966 03:53 </t>
  </si>
  <si>
    <t> -0.002 </t>
  </si>
  <si>
    <t>V </t>
  </si>
  <si>
    <t> M.Baldwin </t>
  </si>
  <si>
    <t>IBVS 221 </t>
  </si>
  <si>
    <t>2440188.466 </t>
  </si>
  <si>
    <t> 27.11.1968 23:11 </t>
  </si>
  <si>
    <t> P.Flin </t>
  </si>
  <si>
    <t>IBVS 328 </t>
  </si>
  <si>
    <t>2440203.440 </t>
  </si>
  <si>
    <t> 12.12.1968 22:33 </t>
  </si>
  <si>
    <t> 0.001 </t>
  </si>
  <si>
    <t>2440232.234 </t>
  </si>
  <si>
    <t> 10.01.1969 17:36 </t>
  </si>
  <si>
    <t> 0.004 </t>
  </si>
  <si>
    <t>2440796.524 </t>
  </si>
  <si>
    <t> 29.07.1970 00:34 </t>
  </si>
  <si>
    <t> R.Diethelm </t>
  </si>
  <si>
    <t> ORI 120 </t>
  </si>
  <si>
    <t>2441221.483 </t>
  </si>
  <si>
    <t> 26.09.1971 23:35 </t>
  </si>
  <si>
    <t> -0.001 </t>
  </si>
  <si>
    <t> H.Peter </t>
  </si>
  <si>
    <t> ORI 129 </t>
  </si>
  <si>
    <t>2441357.383 </t>
  </si>
  <si>
    <t> 09.02.1972 21:11 </t>
  </si>
  <si>
    <t> 0.006 </t>
  </si>
  <si>
    <t> Z.Klimek </t>
  </si>
  <si>
    <t>IBVS 637 </t>
  </si>
  <si>
    <t>2441395.380 </t>
  </si>
  <si>
    <t> 18.03.1972 21:07 </t>
  </si>
  <si>
    <t> -0.000 </t>
  </si>
  <si>
    <t>IBVS 779 </t>
  </si>
  <si>
    <t>2441395.382 </t>
  </si>
  <si>
    <t> 18.03.1972 21:10 </t>
  </si>
  <si>
    <t> BBS 2 </t>
  </si>
  <si>
    <t>2441410.353 </t>
  </si>
  <si>
    <t> 02.04.1972 20:28 </t>
  </si>
  <si>
    <t> BBS 3 </t>
  </si>
  <si>
    <t>2441570.422 </t>
  </si>
  <si>
    <t> 09.09.1972 22:07 </t>
  </si>
  <si>
    <t> BBS 5 </t>
  </si>
  <si>
    <t>2441585.404 </t>
  </si>
  <si>
    <t> 24.09.1972 21:41 </t>
  </si>
  <si>
    <t>2441593.462 </t>
  </si>
  <si>
    <t> 02.10.1972 23:05 </t>
  </si>
  <si>
    <t> 0.000 </t>
  </si>
  <si>
    <t> BBS 6 </t>
  </si>
  <si>
    <t>2441623.400 </t>
  </si>
  <si>
    <t> 01.11.1972 21:36 </t>
  </si>
  <si>
    <t>2441759.298 </t>
  </si>
  <si>
    <t> 17.03.1973 19:09 </t>
  </si>
  <si>
    <t> K.Locher </t>
  </si>
  <si>
    <t> BBS 8 </t>
  </si>
  <si>
    <t>2441905.564 </t>
  </si>
  <si>
    <t> 11.08.1973 01:32 </t>
  </si>
  <si>
    <t> 0.010 </t>
  </si>
  <si>
    <t>2441927.438 </t>
  </si>
  <si>
    <t> 01.09.1973 22:30 </t>
  </si>
  <si>
    <t> 0.003 </t>
  </si>
  <si>
    <t>2442071.393 </t>
  </si>
  <si>
    <t> 23.01.1974 21:25 </t>
  </si>
  <si>
    <t> BBS 13 </t>
  </si>
  <si>
    <t>2442109.396 </t>
  </si>
  <si>
    <t> 02.03.1974 21:30 </t>
  </si>
  <si>
    <t> BBS 14 </t>
  </si>
  <si>
    <t>2442132.422 </t>
  </si>
  <si>
    <t> 25.03.1974 22:07 </t>
  </si>
  <si>
    <t>2442139.340 </t>
  </si>
  <si>
    <t> 01.04.1974 20:09 </t>
  </si>
  <si>
    <t> BBS 15 </t>
  </si>
  <si>
    <t>2442262.565 </t>
  </si>
  <si>
    <t> 03.08.1974 01:33 </t>
  </si>
  <si>
    <t> BBS 17 </t>
  </si>
  <si>
    <t>2442337.417 </t>
  </si>
  <si>
    <t> 16.10.1974 22:00 </t>
  </si>
  <si>
    <t> BBS 18 </t>
  </si>
  <si>
    <t>2442405.365 </t>
  </si>
  <si>
    <t> 23.12.1974 20:45 </t>
  </si>
  <si>
    <t> BBS 19 </t>
  </si>
  <si>
    <t>2442428.392 </t>
  </si>
  <si>
    <t> 15.01.1975 21:24 </t>
  </si>
  <si>
    <t> BBS 20 </t>
  </si>
  <si>
    <t>2442435.302 </t>
  </si>
  <si>
    <t> 22.01.1975 19:14 </t>
  </si>
  <si>
    <t>2442435.308 </t>
  </si>
  <si>
    <t> 22.01.1975 19:23 </t>
  </si>
  <si>
    <t>2442450.274 </t>
  </si>
  <si>
    <t> 06.02.1975 18:34 </t>
  </si>
  <si>
    <t> -0.003 </t>
  </si>
  <si>
    <t> BBS 21 </t>
  </si>
  <si>
    <t>2442450.277 </t>
  </si>
  <si>
    <t> 06.02.1975 18:38 </t>
  </si>
  <si>
    <t>2442450.280 </t>
  </si>
  <si>
    <t> 06.02.1975 18:43 </t>
  </si>
  <si>
    <t>2442458.342 </t>
  </si>
  <si>
    <t> 14.02.1975 20:12 </t>
  </si>
  <si>
    <t>2442458.345 </t>
  </si>
  <si>
    <t> 14.02.1975 20:16 </t>
  </si>
  <si>
    <t>2442754.309 </t>
  </si>
  <si>
    <t> 07.12.1975 19:24 </t>
  </si>
  <si>
    <t> BBS 25 </t>
  </si>
  <si>
    <t>2442777.337 </t>
  </si>
  <si>
    <t> 30.12.1975 20:05 </t>
  </si>
  <si>
    <t>2442785.404 </t>
  </si>
  <si>
    <t> 07.01.1976 21:41 </t>
  </si>
  <si>
    <t> BBS 26 </t>
  </si>
  <si>
    <t>2442809.587 </t>
  </si>
  <si>
    <t> 01.02.1976 02:05 </t>
  </si>
  <si>
    <t>2442830.317 </t>
  </si>
  <si>
    <t> 21.02.1976 19:36 </t>
  </si>
  <si>
    <t>2442832.615 </t>
  </si>
  <si>
    <t> 24.02.1976 02:45 </t>
  </si>
  <si>
    <t> -0.005 </t>
  </si>
  <si>
    <t> G.Samolyk </t>
  </si>
  <si>
    <t>2442832.620 </t>
  </si>
  <si>
    <t> 24.02.1976 02:52 </t>
  </si>
  <si>
    <t>2442838.375 </t>
  </si>
  <si>
    <t> 29.02.1976 21:00 </t>
  </si>
  <si>
    <t>2442838.377 </t>
  </si>
  <si>
    <t> 29.02.1976 21:02 </t>
  </si>
  <si>
    <t>2442985.786 </t>
  </si>
  <si>
    <t> 26.07.1976 06:51 </t>
  </si>
  <si>
    <t>2443014.580 </t>
  </si>
  <si>
    <t> 24.08.1976 01:55 </t>
  </si>
  <si>
    <t> BBS 29 </t>
  </si>
  <si>
    <t>2443023.787 </t>
  </si>
  <si>
    <t> 02.09.1976 06:53 </t>
  </si>
  <si>
    <t> D.Ruokonen </t>
  </si>
  <si>
    <t>2443037.604 </t>
  </si>
  <si>
    <t> 16.09.1976 02:29 </t>
  </si>
  <si>
    <t> BBS 30 </t>
  </si>
  <si>
    <t>2443098.643 </t>
  </si>
  <si>
    <t> 16.11.1976 03:25 </t>
  </si>
  <si>
    <t>2443128.588 </t>
  </si>
  <si>
    <t> 16.12.1976 02:06 </t>
  </si>
  <si>
    <t>2443134.360 </t>
  </si>
  <si>
    <t> 21.12.1976 20:38 </t>
  </si>
  <si>
    <t> 0.012 </t>
  </si>
  <si>
    <t> V.Wagner </t>
  </si>
  <si>
    <t> BRNO 21 </t>
  </si>
  <si>
    <t>2443136.654 </t>
  </si>
  <si>
    <t> 24.12.1976 03:41 </t>
  </si>
  <si>
    <t>2443188.472 </t>
  </si>
  <si>
    <t> 13.02.1977 23:19 </t>
  </si>
  <si>
    <t> BBS 32 </t>
  </si>
  <si>
    <t>2443188.480 </t>
  </si>
  <si>
    <t> 13.02.1977 23:31 </t>
  </si>
  <si>
    <t>2443393.465 </t>
  </si>
  <si>
    <t> 06.09.1977 23:09 </t>
  </si>
  <si>
    <t> BBS 35 </t>
  </si>
  <si>
    <t>2443395.767 </t>
  </si>
  <si>
    <t> 09.09.1977 06:24 </t>
  </si>
  <si>
    <t>2443409.587 </t>
  </si>
  <si>
    <t> 23.09.1977 02:05 </t>
  </si>
  <si>
    <t>2443493.665 </t>
  </si>
  <si>
    <t> 16.12.1977 03:57 </t>
  </si>
  <si>
    <t> 0.007 </t>
  </si>
  <si>
    <t>2443506.328 </t>
  </si>
  <si>
    <t> 28.12.1977 19:52 </t>
  </si>
  <si>
    <t> BBS 36 </t>
  </si>
  <si>
    <t>2443514.391 </t>
  </si>
  <si>
    <t> 05.01.1978 21:23 </t>
  </si>
  <si>
    <t>2443538.579 </t>
  </si>
  <si>
    <t> 30.01.1978 01:53 </t>
  </si>
  <si>
    <t>2443544.328 </t>
  </si>
  <si>
    <t> 04.02.1978 19:52 </t>
  </si>
  <si>
    <t>2443544.331 </t>
  </si>
  <si>
    <t> 04.02.1978 19:56 </t>
  </si>
  <si>
    <t>2443575.421 </t>
  </si>
  <si>
    <t> 07.03.1978 22:06 </t>
  </si>
  <si>
    <t> BBS 37 </t>
  </si>
  <si>
    <t>2443788.475 </t>
  </si>
  <si>
    <t> 06.10.1978 23:24 </t>
  </si>
  <si>
    <t> BBS 39 </t>
  </si>
  <si>
    <t>2443803.446 </t>
  </si>
  <si>
    <t> 21.10.1978 22:42 </t>
  </si>
  <si>
    <t>2443865.645 </t>
  </si>
  <si>
    <t> 23.12.1978 03:28 </t>
  </si>
  <si>
    <t> 0.009 </t>
  </si>
  <si>
    <t>2443870.241 </t>
  </si>
  <si>
    <t> 27.12.1978 17:47 </t>
  </si>
  <si>
    <t> BBS 41 </t>
  </si>
  <si>
    <t>2443878.302 </t>
  </si>
  <si>
    <t> 04.01.1979 19:14 </t>
  </si>
  <si>
    <t>2443932.426 </t>
  </si>
  <si>
    <t> 27.02.1979 22:13 </t>
  </si>
  <si>
    <t> BBS 42 </t>
  </si>
  <si>
    <t>2444132.808 </t>
  </si>
  <si>
    <t> 16.09.1979 07:23 </t>
  </si>
  <si>
    <t>2444132.819 </t>
  </si>
  <si>
    <t> 16.09.1979 07:39 </t>
  </si>
  <si>
    <t>2444139.717 </t>
  </si>
  <si>
    <t> 23.09.1979 05:12 </t>
  </si>
  <si>
    <t> -0.008 </t>
  </si>
  <si>
    <t>2444189.246 </t>
  </si>
  <si>
    <t> 11.11.1979 17:54 </t>
  </si>
  <si>
    <t> BBS 45 </t>
  </si>
  <si>
    <t>2444192.692 </t>
  </si>
  <si>
    <t> 15.11.1979 04:36 </t>
  </si>
  <si>
    <t> M.Heifner </t>
  </si>
  <si>
    <t>2444214.578 </t>
  </si>
  <si>
    <t> 07.12.1979 01:52 </t>
  </si>
  <si>
    <t>2444222.645 </t>
  </si>
  <si>
    <t> 15.12.1979 03:28 </t>
  </si>
  <si>
    <t>2444266.401 </t>
  </si>
  <si>
    <t> 27.01.1980 21:37 </t>
  </si>
  <si>
    <t> BBS 46 </t>
  </si>
  <si>
    <t>2444267.538 </t>
  </si>
  <si>
    <t> 29.01.1980 00:54 </t>
  </si>
  <si>
    <t> -0.018 </t>
  </si>
  <si>
    <t>2444311.316 </t>
  </si>
  <si>
    <t> 12.03.1980 19:35 </t>
  </si>
  <si>
    <t> BBS 47 </t>
  </si>
  <si>
    <t>2444449.509 </t>
  </si>
  <si>
    <t> 29.07.1980 00:12 </t>
  </si>
  <si>
    <t> BBS 49 </t>
  </si>
  <si>
    <t>2444472.551 </t>
  </si>
  <si>
    <t> 21.08.1980 01:13 </t>
  </si>
  <si>
    <t>2444474.844 </t>
  </si>
  <si>
    <t> 23.08.1980 08:15 </t>
  </si>
  <si>
    <t>2444539.342 </t>
  </si>
  <si>
    <t> 26.10.1980 20:12 </t>
  </si>
  <si>
    <t> BBS 51 </t>
  </si>
  <si>
    <t>2444549.703 </t>
  </si>
  <si>
    <t> 06.11.1980 04:52 </t>
  </si>
  <si>
    <t>2444555.467 </t>
  </si>
  <si>
    <t> 11.11.1980 23:12 </t>
  </si>
  <si>
    <t>2444608.443 </t>
  </si>
  <si>
    <t> 03.01.1981 22:37 </t>
  </si>
  <si>
    <t> BBS 52 </t>
  </si>
  <si>
    <t>2444638.378 </t>
  </si>
  <si>
    <t> 02.02.1981 21:04 </t>
  </si>
  <si>
    <t> J.Manek </t>
  </si>
  <si>
    <t> BRNO 23 </t>
  </si>
  <si>
    <t>2444646.449 </t>
  </si>
  <si>
    <t> 10.02.1981 22:46 </t>
  </si>
  <si>
    <t>2444647.594 </t>
  </si>
  <si>
    <t> 12.02.1981 02:15 </t>
  </si>
  <si>
    <t>2444881.358 </t>
  </si>
  <si>
    <t> 03.10.1981 20:35 </t>
  </si>
  <si>
    <t> -0.019 </t>
  </si>
  <si>
    <t> N.Stoikidis </t>
  </si>
  <si>
    <t> BBS 57 </t>
  </si>
  <si>
    <t>2444883.685 </t>
  </si>
  <si>
    <t> 06.10.1981 04:26 </t>
  </si>
  <si>
    <t>2444884.839 </t>
  </si>
  <si>
    <t> 07.10.1981 08:08 </t>
  </si>
  <si>
    <t> E.Halbach </t>
  </si>
  <si>
    <t>2444898.648 </t>
  </si>
  <si>
    <t> 21.10.1981 03:33 </t>
  </si>
  <si>
    <t>2444911.312 </t>
  </si>
  <si>
    <t> 02.11.1981 19:29 </t>
  </si>
  <si>
    <t>2444934.348 </t>
  </si>
  <si>
    <t> 25.11.1981 20:21 </t>
  </si>
  <si>
    <t> BBS 58 </t>
  </si>
  <si>
    <t>2445201.528 </t>
  </si>
  <si>
    <t> 20.08.1982 00:40 </t>
  </si>
  <si>
    <t> A.Slatinsky </t>
  </si>
  <si>
    <t> BRNO 26 </t>
  </si>
  <si>
    <t>2445201.529 </t>
  </si>
  <si>
    <t> 20.08.1982 00:41 </t>
  </si>
  <si>
    <t> J.Brezna </t>
  </si>
  <si>
    <t>2445201.532 </t>
  </si>
  <si>
    <t> 20.08.1982 00:46 </t>
  </si>
  <si>
    <t> P.Troubil </t>
  </si>
  <si>
    <t>2445201.533 </t>
  </si>
  <si>
    <t> 20.08.1982 00:47 </t>
  </si>
  <si>
    <t> P.Fiser </t>
  </si>
  <si>
    <t> J.Pleinerova </t>
  </si>
  <si>
    <t>2445201.534 </t>
  </si>
  <si>
    <t> 20.08.1982 00:48 </t>
  </si>
  <si>
    <t> R.Pliska </t>
  </si>
  <si>
    <t> J.Silhan </t>
  </si>
  <si>
    <t> M.Znojilova </t>
  </si>
  <si>
    <t>2445201.537 </t>
  </si>
  <si>
    <t> 20.08.1982 00:53 </t>
  </si>
  <si>
    <t> V.Svoboda </t>
  </si>
  <si>
    <t>2445231.481 </t>
  </si>
  <si>
    <t> 18.09.1982 23:32 </t>
  </si>
  <si>
    <t> BBS 62 </t>
  </si>
  <si>
    <t>2445247.602 </t>
  </si>
  <si>
    <t> 05.10.1982 02:26 </t>
  </si>
  <si>
    <t> BBS 63 </t>
  </si>
  <si>
    <t>2445247.612 </t>
  </si>
  <si>
    <t> 05.10.1982 02:41 </t>
  </si>
  <si>
    <t> 0.015 </t>
  </si>
  <si>
    <t> M.Andrakakou </t>
  </si>
  <si>
    <t>2445253.369 </t>
  </si>
  <si>
    <t> 10.10.1982 20:51 </t>
  </si>
  <si>
    <t> 0.014 </t>
  </si>
  <si>
    <t>2445313.246 </t>
  </si>
  <si>
    <t> 09.12.1982 17:54 </t>
  </si>
  <si>
    <t> BBS 64 </t>
  </si>
  <si>
    <t>2445314.390 </t>
  </si>
  <si>
    <t> 10.12.1982 21:21 </t>
  </si>
  <si>
    <t>2445352.394 </t>
  </si>
  <si>
    <t> 17.01.1983 21:27 </t>
  </si>
  <si>
    <t>2445359.306 </t>
  </si>
  <si>
    <t> 24.01.1983 19:20 </t>
  </si>
  <si>
    <t> R.Germann </t>
  </si>
  <si>
    <t>2445368.512 </t>
  </si>
  <si>
    <t> 03.02.1983 00:17 </t>
  </si>
  <si>
    <t> BBS 65 </t>
  </si>
  <si>
    <t>2445390.396 </t>
  </si>
  <si>
    <t> 24.02.1983 21:30 </t>
  </si>
  <si>
    <t>2445397.309 </t>
  </si>
  <si>
    <t> 03.03.1983 19:24 </t>
  </si>
  <si>
    <t>2445405.376 </t>
  </si>
  <si>
    <t> 11.03.1983 21:01 </t>
  </si>
  <si>
    <t> BBS 66 </t>
  </si>
  <si>
    <t>2445435.319 </t>
  </si>
  <si>
    <t> 10.04.1983 19:39 </t>
  </si>
  <si>
    <t>2445558.535 </t>
  </si>
  <si>
    <t> 12.08.1983 00:50 </t>
  </si>
  <si>
    <t> J.Borovicka </t>
  </si>
  <si>
    <t>2445566.600 </t>
  </si>
  <si>
    <t> 20.08.1983 02:24 </t>
  </si>
  <si>
    <t> BBS 68 </t>
  </si>
  <si>
    <t>2445611.504 </t>
  </si>
  <si>
    <t> 04.10.1983 00:05 </t>
  </si>
  <si>
    <t> -0.009 </t>
  </si>
  <si>
    <t> M.Kohl </t>
  </si>
  <si>
    <t> BBS 69 </t>
  </si>
  <si>
    <t>2445640.311 </t>
  </si>
  <si>
    <t> 01.11.1983 19:27 </t>
  </si>
  <si>
    <t>2445649.510 </t>
  </si>
  <si>
    <t> 11.11.1983 00:14 </t>
  </si>
  <si>
    <t>2445671.398 </t>
  </si>
  <si>
    <t> 02.12.1983 21:33 </t>
  </si>
  <si>
    <t> J.Sochorova </t>
  </si>
  <si>
    <t>2445671.402 </t>
  </si>
  <si>
    <t> 02.12.1983 21:38 </t>
  </si>
  <si>
    <t> P.Hajek </t>
  </si>
  <si>
    <t>2445671.405 </t>
  </si>
  <si>
    <t> 02.12.1983 21:43 </t>
  </si>
  <si>
    <t> R.Krejci </t>
  </si>
  <si>
    <t>2445671.411 </t>
  </si>
  <si>
    <t> 02.12.1983 21:51 </t>
  </si>
  <si>
    <t> 0.013 </t>
  </si>
  <si>
    <t> P.Svoboda </t>
  </si>
  <si>
    <t>2445672.550 </t>
  </si>
  <si>
    <t> 04.12.1983 01:12 </t>
  </si>
  <si>
    <t>2445694.427 </t>
  </si>
  <si>
    <t> 25.12.1983 22:14 </t>
  </si>
  <si>
    <t> BBS 70 </t>
  </si>
  <si>
    <t>2445701.340 </t>
  </si>
  <si>
    <t> 01.01.1984 20:09 </t>
  </si>
  <si>
    <t>2445915.546 </t>
  </si>
  <si>
    <t> 03.08.1984 01:06 </t>
  </si>
  <si>
    <t> BBS 73 </t>
  </si>
  <si>
    <t>2445993.864 </t>
  </si>
  <si>
    <t> 20.10.1984 08:44 </t>
  </si>
  <si>
    <t>2445998.461 </t>
  </si>
  <si>
    <t> 24.10.1984 23:03 </t>
  </si>
  <si>
    <t> BBS 74 </t>
  </si>
  <si>
    <t>2446000.769 </t>
  </si>
  <si>
    <t> 27.10.1984 06:27 </t>
  </si>
  <si>
    <t> P.Atwood </t>
  </si>
  <si>
    <t>2446005.375 </t>
  </si>
  <si>
    <t> 31.10.1984 21:00 </t>
  </si>
  <si>
    <t>2446006.520 </t>
  </si>
  <si>
    <t> 02.11.1984 00:28 </t>
  </si>
  <si>
    <t>2446007.674 </t>
  </si>
  <si>
    <t> 03.11.1984 04:10 </t>
  </si>
  <si>
    <t>2446029.553 </t>
  </si>
  <si>
    <t> 25.11.1984 01:16 </t>
  </si>
  <si>
    <t>2446050.284 </t>
  </si>
  <si>
    <t> 15.12.1984 18:48 </t>
  </si>
  <si>
    <t> BBS 75 </t>
  </si>
  <si>
    <t>2446052.592 </t>
  </si>
  <si>
    <t> 18.12.1984 02:12 </t>
  </si>
  <si>
    <t> D.Williams </t>
  </si>
  <si>
    <t>2446060.653 </t>
  </si>
  <si>
    <t> 26.12.1984 03:40 </t>
  </si>
  <si>
    <t>2446119.392 </t>
  </si>
  <si>
    <t> 22.02.1985 21:24 </t>
  </si>
  <si>
    <t> 0.008 </t>
  </si>
  <si>
    <t> BBS 76 </t>
  </si>
  <si>
    <t>2446172.365 </t>
  </si>
  <si>
    <t> 16.04.1985 20:45 </t>
  </si>
  <si>
    <t>2446318.623 </t>
  </si>
  <si>
    <t> 10.09.1985 02:57 </t>
  </si>
  <si>
    <t> BBS 78 </t>
  </si>
  <si>
    <t>2446357.773 </t>
  </si>
  <si>
    <t> 19.10.1985 06:33 </t>
  </si>
  <si>
    <t>2446377.348 </t>
  </si>
  <si>
    <t> 07.11.1985 20:21 </t>
  </si>
  <si>
    <t> BBS 79 </t>
  </si>
  <si>
    <t>2446416.509 </t>
  </si>
  <si>
    <t> 17.12.1985 00:12 </t>
  </si>
  <si>
    <t>2446439.542 </t>
  </si>
  <si>
    <t> 09.01.1986 01:00 </t>
  </si>
  <si>
    <t>2446447.606 </t>
  </si>
  <si>
    <t> 17.01.1986 02:32 </t>
  </si>
  <si>
    <t> R.Hill </t>
  </si>
  <si>
    <t>2446478.698 </t>
  </si>
  <si>
    <t> 17.02.1986 04:45 </t>
  </si>
  <si>
    <t> M.Smith </t>
  </si>
  <si>
    <t>2446629.556 </t>
  </si>
  <si>
    <t> 18.07.1986 01:20 </t>
  </si>
  <si>
    <t> BBS 80 </t>
  </si>
  <si>
    <t>2446659.502 </t>
  </si>
  <si>
    <t> 17.08.1986 00:02 </t>
  </si>
  <si>
    <t> BBS 81 </t>
  </si>
  <si>
    <t>2446681.380 </t>
  </si>
  <si>
    <t> 07.09.1986 21:07 </t>
  </si>
  <si>
    <t>2446713.625 </t>
  </si>
  <si>
    <t> 10.10.1986 03:00 </t>
  </si>
  <si>
    <t>2446736.662 </t>
  </si>
  <si>
    <t> 02.11.1986 03:53 </t>
  </si>
  <si>
    <t>2446742.422 </t>
  </si>
  <si>
    <t> 07.11.1986 22:07 </t>
  </si>
  <si>
    <t> BBS 82 </t>
  </si>
  <si>
    <t>2446744.721 </t>
  </si>
  <si>
    <t> 10.11.1986 05:18 </t>
  </si>
  <si>
    <t>2446764.301 </t>
  </si>
  <si>
    <t> 29.11.1986 19:13 </t>
  </si>
  <si>
    <t>2446765.454 </t>
  </si>
  <si>
    <t> 30.11.1986 22:53 </t>
  </si>
  <si>
    <t>2446804.606 </t>
  </si>
  <si>
    <t> 09.01.1987 02:32 </t>
  </si>
  <si>
    <t>2446805.756 </t>
  </si>
  <si>
    <t> 10.01.1987 06:08 </t>
  </si>
  <si>
    <t>2446817.280 </t>
  </si>
  <si>
    <t> 21.01.1987 18:43 </t>
  </si>
  <si>
    <t> BBS 83 </t>
  </si>
  <si>
    <t>2446820.735 </t>
  </si>
  <si>
    <t> 25.01.1987 05:38 </t>
  </si>
  <si>
    <t>2447001.557 </t>
  </si>
  <si>
    <t> 25.07.1987 01:22 </t>
  </si>
  <si>
    <t> 0.022 </t>
  </si>
  <si>
    <t> BBS 84 </t>
  </si>
  <si>
    <t>2447039.531 </t>
  </si>
  <si>
    <t> 01.09.1987 00:44 </t>
  </si>
  <si>
    <t> BBS 85 </t>
  </si>
  <si>
    <t>2447063.711 </t>
  </si>
  <si>
    <t> 25.09.1987 05:03 </t>
  </si>
  <si>
    <t> -0.013 </t>
  </si>
  <si>
    <t>2447069.481 </t>
  </si>
  <si>
    <t> 30.09.1987 23:32 </t>
  </si>
  <si>
    <t> BBS 87 </t>
  </si>
  <si>
    <t>2447084.449 </t>
  </si>
  <si>
    <t> 15.10.1987 22:46 </t>
  </si>
  <si>
    <t> G.Mavrofridis </t>
  </si>
  <si>
    <t> BBS 86 </t>
  </si>
  <si>
    <t>2447086.749 </t>
  </si>
  <si>
    <t> 18.10.1987 05:58 </t>
  </si>
  <si>
    <t>2447109.776 </t>
  </si>
  <si>
    <t> 10.11.1987 06:37 </t>
  </si>
  <si>
    <t>2447185.790 </t>
  </si>
  <si>
    <t> 25.01.1988 06:57 </t>
  </si>
  <si>
    <t>2447200.763 </t>
  </si>
  <si>
    <t> 09.02.1988 06:18 </t>
  </si>
  <si>
    <t>2447205.374 </t>
  </si>
  <si>
    <t> 13.02.1988 20:58 </t>
  </si>
  <si>
    <t>2447235.301 </t>
  </si>
  <si>
    <t> 14.03.1988 19:13 </t>
  </si>
  <si>
    <t> -0.016 </t>
  </si>
  <si>
    <t> BBS 88 </t>
  </si>
  <si>
    <t>2447390.769 </t>
  </si>
  <si>
    <t> 17.08.1988 06:27 </t>
  </si>
  <si>
    <t>2447411.513 </t>
  </si>
  <si>
    <t> 07.09.1988 00:18 </t>
  </si>
  <si>
    <t> BBS 89 </t>
  </si>
  <si>
    <t>2447420.714 </t>
  </si>
  <si>
    <t> 16.09.1988 05:08 </t>
  </si>
  <si>
    <t>2447435.694 </t>
  </si>
  <si>
    <t> 01.10.1988 04:39 </t>
  </si>
  <si>
    <t>2447456.412 </t>
  </si>
  <si>
    <t> 21.10.1988 21:53 </t>
  </si>
  <si>
    <t> BBS 90 </t>
  </si>
  <si>
    <t>2447480.602 </t>
  </si>
  <si>
    <t> 15.11.1988 02:26 </t>
  </si>
  <si>
    <t>2447524.367 </t>
  </si>
  <si>
    <t> 28.12.1988 20:48 </t>
  </si>
  <si>
    <t> -0.010 </t>
  </si>
  <si>
    <t>2447554.306 </t>
  </si>
  <si>
    <t> 27.01.1989 19:20 </t>
  </si>
  <si>
    <t> -0.014 </t>
  </si>
  <si>
    <t> BBS 91 </t>
  </si>
  <si>
    <t>2447554.312 </t>
  </si>
  <si>
    <t> 27.01.1989 19:29 </t>
  </si>
  <si>
    <t>2447556.608 </t>
  </si>
  <si>
    <t> 30.01.1989 02:35 </t>
  </si>
  <si>
    <t> -0.015 </t>
  </si>
  <si>
    <t>2447562.368 </t>
  </si>
  <si>
    <t> 04.02.1989 20:49 </t>
  </si>
  <si>
    <t>2447564.668 </t>
  </si>
  <si>
    <t> 07.02.1989 04:01 </t>
  </si>
  <si>
    <t>2447822.640 </t>
  </si>
  <si>
    <t> 23.10.1989 03:21 </t>
  </si>
  <si>
    <t>2447823.786 </t>
  </si>
  <si>
    <t> 24.10.1989 06:51 </t>
  </si>
  <si>
    <t>2447837.607 </t>
  </si>
  <si>
    <t> 07.11.1989 02:34 </t>
  </si>
  <si>
    <t>2447850.281 </t>
  </si>
  <si>
    <t> 19.11.1989 18:44 </t>
  </si>
  <si>
    <t> BBS 94 </t>
  </si>
  <si>
    <t>2447858.341 </t>
  </si>
  <si>
    <t> 27.11.1989 20:11 </t>
  </si>
  <si>
    <t> BBS 93 </t>
  </si>
  <si>
    <t>2447911.312 </t>
  </si>
  <si>
    <t> 19.01.1990 19:29 </t>
  </si>
  <si>
    <t>2447934.345 </t>
  </si>
  <si>
    <t> 11.02.1990 20:16 </t>
  </si>
  <si>
    <t>2447943.557 </t>
  </si>
  <si>
    <t> 21.02.1990 01:22 </t>
  </si>
  <si>
    <t>2448209.580 </t>
  </si>
  <si>
    <t> 14.11.1990 01:55 </t>
  </si>
  <si>
    <t> -0.020 </t>
  </si>
  <si>
    <t>2448222.254 </t>
  </si>
  <si>
    <t> 26.11.1990 18:05 </t>
  </si>
  <si>
    <t> BBS 97 </t>
  </si>
  <si>
    <t>2448232.616 </t>
  </si>
  <si>
    <t> 07.12.1990 02:47 </t>
  </si>
  <si>
    <t>2448260.254 </t>
  </si>
  <si>
    <t> 03.01.1991 18:05 </t>
  </si>
  <si>
    <t> -0.017 </t>
  </si>
  <si>
    <t>2448260.258 </t>
  </si>
  <si>
    <t> 03.01.1991 18:11 </t>
  </si>
  <si>
    <t>2448329.354 </t>
  </si>
  <si>
    <t> 13.03.1991 20:29 </t>
  </si>
  <si>
    <t>2448490.578 </t>
  </si>
  <si>
    <t> 22.08.1991 01:52 </t>
  </si>
  <si>
    <t> BBS 98 </t>
  </si>
  <si>
    <t>2448506.705 </t>
  </si>
  <si>
    <t> 07.09.1991 04:55 </t>
  </si>
  <si>
    <t>2448512.461 </t>
  </si>
  <si>
    <t> 12.09.1991 23:03 </t>
  </si>
  <si>
    <t> BRNO 31 </t>
  </si>
  <si>
    <t>2448514.762 </t>
  </si>
  <si>
    <t> 15.09.1991 06:17 </t>
  </si>
  <si>
    <t> -0.021 </t>
  </si>
  <si>
    <t>2448534.340 </t>
  </si>
  <si>
    <t> 04.10.1991 20:09 </t>
  </si>
  <si>
    <t> BBS 99 </t>
  </si>
  <si>
    <t>2448536.641 </t>
  </si>
  <si>
    <t> 07.10.1991 03:23 </t>
  </si>
  <si>
    <t> -0.023 </t>
  </si>
  <si>
    <t>2448564.280 </t>
  </si>
  <si>
    <t> 03.11.1991 18:43 </t>
  </si>
  <si>
    <t>2448625.322 </t>
  </si>
  <si>
    <t> 03.01.1992 19:43 </t>
  </si>
  <si>
    <t> BBS 100 </t>
  </si>
  <si>
    <t>2448686.346 </t>
  </si>
  <si>
    <t> 04.03.1992 20:18 </t>
  </si>
  <si>
    <t> -0.030 </t>
  </si>
  <si>
    <t>2448686.362 </t>
  </si>
  <si>
    <t> 04.03.1992 20:41 </t>
  </si>
  <si>
    <t> BBS 101 </t>
  </si>
  <si>
    <t>2448923.588 </t>
  </si>
  <si>
    <t> 28.10.1992 02:06 </t>
  </si>
  <si>
    <t> -0.025 </t>
  </si>
  <si>
    <t>2449005.351 </t>
  </si>
  <si>
    <t> 17.01.1993 20:25 </t>
  </si>
  <si>
    <t> -0.028 </t>
  </si>
  <si>
    <t> BBS 103 </t>
  </si>
  <si>
    <t>2449066.395 </t>
  </si>
  <si>
    <t> 19.03.1993 21:28 </t>
  </si>
  <si>
    <t> P.Stepan </t>
  </si>
  <si>
    <t>2449066.402 </t>
  </si>
  <si>
    <t> 19.03.1993 21:38 </t>
  </si>
  <si>
    <t> K.Koss </t>
  </si>
  <si>
    <t>2449220.703 </t>
  </si>
  <si>
    <t> 21.08.1993 04:52 </t>
  </si>
  <si>
    <t> -0.031 </t>
  </si>
  <si>
    <t>2449243.737 </t>
  </si>
  <si>
    <t> 13.09.1993 05:41 </t>
  </si>
  <si>
    <t>2449250.647 </t>
  </si>
  <si>
    <t> 20.09.1993 03:31 </t>
  </si>
  <si>
    <t>2449266.771 </t>
  </si>
  <si>
    <t> 06.10.1993 06:30 </t>
  </si>
  <si>
    <t> -0.029 </t>
  </si>
  <si>
    <t>2449327.802 </t>
  </si>
  <si>
    <t> 06.12.1993 07:14 </t>
  </si>
  <si>
    <t> -0.034 </t>
  </si>
  <si>
    <t>2449331.271 </t>
  </si>
  <si>
    <t> 09.12.1993 18:30 </t>
  </si>
  <si>
    <t> BBS 105 </t>
  </si>
  <si>
    <t>2449333.560 </t>
  </si>
  <si>
    <t> 12.12.1993 01:26 </t>
  </si>
  <si>
    <t>2449384.237 </t>
  </si>
  <si>
    <t> 31.01.1994 17:41 </t>
  </si>
  <si>
    <t> BBS 106 </t>
  </si>
  <si>
    <t>2449455.638 </t>
  </si>
  <si>
    <t> 13.04.1994 03:18 </t>
  </si>
  <si>
    <t>2449561.586 </t>
  </si>
  <si>
    <t> 28.07.1994 02:03 </t>
  </si>
  <si>
    <t> -0.032 </t>
  </si>
  <si>
    <t> BBS 107 </t>
  </si>
  <si>
    <t>2449637.594 </t>
  </si>
  <si>
    <t> 12.10.1994 02:15 </t>
  </si>
  <si>
    <t>2449637.596 </t>
  </si>
  <si>
    <t> 12.10.1994 02:18 </t>
  </si>
  <si>
    <t>2449650.258 </t>
  </si>
  <si>
    <t> 24.10.1994 18:11 </t>
  </si>
  <si>
    <t> -0.036 </t>
  </si>
  <si>
    <t> BBS 108 </t>
  </si>
  <si>
    <t>2449713.599 </t>
  </si>
  <si>
    <t> 27.12.1994 02:22 </t>
  </si>
  <si>
    <t> -0.035 </t>
  </si>
  <si>
    <t>2449713.602 </t>
  </si>
  <si>
    <t> 27.12.1994 02:26 </t>
  </si>
  <si>
    <t>2449774.636 </t>
  </si>
  <si>
    <t> 26.02.1995 03:15 </t>
  </si>
  <si>
    <t>2449787.307 </t>
  </si>
  <si>
    <t> 10.03.1995 19:22 </t>
  </si>
  <si>
    <t>2449789.608 </t>
  </si>
  <si>
    <t> 13.03.1995 02:35 </t>
  </si>
  <si>
    <t>2449810.337 </t>
  </si>
  <si>
    <t> 02.04.1995 20:05 </t>
  </si>
  <si>
    <t> BBS 109 </t>
  </si>
  <si>
    <t>2449810.339 </t>
  </si>
  <si>
    <t> 02.04.1995 20:08 </t>
  </si>
  <si>
    <t>2449948.534 </t>
  </si>
  <si>
    <t> 19.08.1995 00:48 </t>
  </si>
  <si>
    <t> -0.033 </t>
  </si>
  <si>
    <t> BBS 110 </t>
  </si>
  <si>
    <t>2449965.807 </t>
  </si>
  <si>
    <t> 05.09.1995 07:22 </t>
  </si>
  <si>
    <t>2450041.817 </t>
  </si>
  <si>
    <t> 20.11.1995 07:36 </t>
  </si>
  <si>
    <t>2450047.570 </t>
  </si>
  <si>
    <t> 26.11.1995 01:40 </t>
  </si>
  <si>
    <t> -0.038 </t>
  </si>
  <si>
    <t>2450047.573 </t>
  </si>
  <si>
    <t> 26.11.1995 01:45 </t>
  </si>
  <si>
    <t> C.Stephan </t>
  </si>
  <si>
    <t>2450068.305 </t>
  </si>
  <si>
    <t> 16.12.1995 19:19 </t>
  </si>
  <si>
    <t> BBS 111 </t>
  </si>
  <si>
    <t>2450099.402 </t>
  </si>
  <si>
    <t> 16.01.1996 21:38 </t>
  </si>
  <si>
    <t>2450154.674 </t>
  </si>
  <si>
    <t> 12.03.1996 04:10 </t>
  </si>
  <si>
    <t>2450167.335 </t>
  </si>
  <si>
    <t> 24.03.1996 20:02 </t>
  </si>
  <si>
    <t> -0.043 </t>
  </si>
  <si>
    <t>2450313.597 </t>
  </si>
  <si>
    <t> 18.08.1996 02:19 </t>
  </si>
  <si>
    <t> BBS 113 </t>
  </si>
  <si>
    <t>2450337.776 </t>
  </si>
  <si>
    <t> 11.09.1996 06:37 </t>
  </si>
  <si>
    <t>2450380.389 </t>
  </si>
  <si>
    <t> 23.10.1996 21:20 </t>
  </si>
  <si>
    <t> -0.041 </t>
  </si>
  <si>
    <t>2450397.671 </t>
  </si>
  <si>
    <t> 10.11.1996 04:06 </t>
  </si>
  <si>
    <t> J.Mc Kenna </t>
  </si>
  <si>
    <t>2450420.693 </t>
  </si>
  <si>
    <t> 03.12.1996 04:37 </t>
  </si>
  <si>
    <t> -0.044 </t>
  </si>
  <si>
    <t>2450427.605 </t>
  </si>
  <si>
    <t> 10.12.1996 02:31 </t>
  </si>
  <si>
    <t> -0.042 </t>
  </si>
  <si>
    <t>2450433.357 </t>
  </si>
  <si>
    <t> 15.12.1996 20:34 </t>
  </si>
  <si>
    <t> -0.048 </t>
  </si>
  <si>
    <t> BBS 114 </t>
  </si>
  <si>
    <t>2450486.342 </t>
  </si>
  <si>
    <t> 06.02.1997 20:12 </t>
  </si>
  <si>
    <t>2450488.642 </t>
  </si>
  <si>
    <t> 09.02.1997 03:24 </t>
  </si>
  <si>
    <t>2450495.557 </t>
  </si>
  <si>
    <t> 16.02.1997 01:22 </t>
  </si>
  <si>
    <t> G.Chaple </t>
  </si>
  <si>
    <t>2450509.371 </t>
  </si>
  <si>
    <t> 01.03.1997 20:54 </t>
  </si>
  <si>
    <t>2450509.378 </t>
  </si>
  <si>
    <t> 01.03.1997 21:04 </t>
  </si>
  <si>
    <t>2450516.282 </t>
  </si>
  <si>
    <t> 08.03.1997 18:46 </t>
  </si>
  <si>
    <t>2450517.430 </t>
  </si>
  <si>
    <t> 09.03.1997 22:19 </t>
  </si>
  <si>
    <t>2450518.583 </t>
  </si>
  <si>
    <t> 11.03.1997 01:59 </t>
  </si>
  <si>
    <t>2450541.611 </t>
  </si>
  <si>
    <t> 03.04.1997 02:39 </t>
  </si>
  <si>
    <t>2450692.476 </t>
  </si>
  <si>
    <t> 31.08.1997 23:25 </t>
  </si>
  <si>
    <t> -0.047 </t>
  </si>
  <si>
    <t> BBS 115 </t>
  </si>
  <si>
    <t>2450752.363 </t>
  </si>
  <si>
    <t> 30.10.1997 20:42 </t>
  </si>
  <si>
    <t> -0.045 </t>
  </si>
  <si>
    <t> BBS 116 </t>
  </si>
  <si>
    <t>2450774.244 </t>
  </si>
  <si>
    <t> 21.11.1997 17:51 </t>
  </si>
  <si>
    <t>2450782.305 </t>
  </si>
  <si>
    <t> 29.11.1997 19:19 </t>
  </si>
  <si>
    <t>2451057.544 </t>
  </si>
  <si>
    <t> 01.09.1998 01:03 </t>
  </si>
  <si>
    <t> BBS 118 </t>
  </si>
  <si>
    <t>2451177.313 </t>
  </si>
  <si>
    <t> 29.12.1998 19:30 </t>
  </si>
  <si>
    <t> BBS 119 </t>
  </si>
  <si>
    <t>2452530.479 </t>
  </si>
  <si>
    <t> 12.09.2002 23:29 </t>
  </si>
  <si>
    <t> -0.052 </t>
  </si>
  <si>
    <t> BBS 129 </t>
  </si>
  <si>
    <t>2452555.8134 </t>
  </si>
  <si>
    <t> 08.10.2002 07:31 </t>
  </si>
  <si>
    <t> -0.0533 </t>
  </si>
  <si>
    <t>E </t>
  </si>
  <si>
    <t>?</t>
  </si>
  <si>
    <t> R.Nelson </t>
  </si>
  <si>
    <t>IBVS 5371 </t>
  </si>
  <si>
    <t>2452658.3078 </t>
  </si>
  <si>
    <t> 18.01.2003 19:23 </t>
  </si>
  <si>
    <t> -0.0543 </t>
  </si>
  <si>
    <t>2452902.454 </t>
  </si>
  <si>
    <t> 19.09.2003 22:53 </t>
  </si>
  <si>
    <t> -0.055 </t>
  </si>
  <si>
    <t> BBS 130 </t>
  </si>
  <si>
    <t>2453342.375 </t>
  </si>
  <si>
    <t> 02.12.2004 21:00 </t>
  </si>
  <si>
    <t> -0.058 </t>
  </si>
  <si>
    <t>OEJV 0003 </t>
  </si>
  <si>
    <t>2453410.3205 </t>
  </si>
  <si>
    <t> 08.02.2005 19:41 </t>
  </si>
  <si>
    <t> -0.0587 </t>
  </si>
  <si>
    <t>-I</t>
  </si>
  <si>
    <t> v.Poschinger </t>
  </si>
  <si>
    <t>BAVM 173 </t>
  </si>
  <si>
    <t>2453594.576 </t>
  </si>
  <si>
    <t> 12.08.2005 01:49 </t>
  </si>
  <si>
    <t>8759</t>
  </si>
  <si>
    <t> -0.065 </t>
  </si>
  <si>
    <t>2453654.4681 </t>
  </si>
  <si>
    <t> 10.10.2005 23:14 </t>
  </si>
  <si>
    <t>8811</t>
  </si>
  <si>
    <t> -0.0576 </t>
  </si>
  <si>
    <t>C </t>
  </si>
  <si>
    <t> Rätz </t>
  </si>
  <si>
    <t>BAVM 178 </t>
  </si>
  <si>
    <t>2454116.2733 </t>
  </si>
  <si>
    <t> 15.01.2007 18:33 </t>
  </si>
  <si>
    <t>9212</t>
  </si>
  <si>
    <t> S.Dogru et al. </t>
  </si>
  <si>
    <t>IBVS 5893 </t>
  </si>
  <si>
    <t>2454476.7360 </t>
  </si>
  <si>
    <t> 11.01.2008 05:39 </t>
  </si>
  <si>
    <t>9525</t>
  </si>
  <si>
    <t> -0.0564 </t>
  </si>
  <si>
    <t>ns</t>
  </si>
  <si>
    <t> E.Wiley </t>
  </si>
  <si>
    <t>2425150.438 </t>
  </si>
  <si>
    <t> 26.09.1927 22:30 </t>
  </si>
  <si>
    <t> A.Dubiago </t>
  </si>
  <si>
    <t>2425151.587 </t>
  </si>
  <si>
    <t> 28.09.1927 02:05 </t>
  </si>
  <si>
    <t>2425157.352 </t>
  </si>
  <si>
    <t> 03.10.1927 20:26 </t>
  </si>
  <si>
    <t>2425187.292 </t>
  </si>
  <si>
    <t> 02.11.1927 19:00 </t>
  </si>
  <si>
    <t> D.J.Martinov </t>
  </si>
  <si>
    <t>2425188.444 </t>
  </si>
  <si>
    <t> 03.11.1927 22:39 </t>
  </si>
  <si>
    <t> 0.011 </t>
  </si>
  <si>
    <t>2425216.081 </t>
  </si>
  <si>
    <t> 01.12.1927 13:56 </t>
  </si>
  <si>
    <t> W.Zessewitsch </t>
  </si>
  <si>
    <t>2425234.502 </t>
  </si>
  <si>
    <t> 20.12.1927 00:02 </t>
  </si>
  <si>
    <t>2425249.475 </t>
  </si>
  <si>
    <t> 03.01.1928 23:24 </t>
  </si>
  <si>
    <t>2425301.302 </t>
  </si>
  <si>
    <t> 24.02.1928 19:14 </t>
  </si>
  <si>
    <t>2425324.333 </t>
  </si>
  <si>
    <t> 18.03.1928 19:59 </t>
  </si>
  <si>
    <t>2425506.293 </t>
  </si>
  <si>
    <t> 16.09.1928 19:01 </t>
  </si>
  <si>
    <t>2425514.352 </t>
  </si>
  <si>
    <t> 24.09.1928 20:26 </t>
  </si>
  <si>
    <t>2425520.114 </t>
  </si>
  <si>
    <t> 30.09.1928 14:44 </t>
  </si>
  <si>
    <t>2425529.324 </t>
  </si>
  <si>
    <t> 09.10.1928 19:46 </t>
  </si>
  <si>
    <t>2425530.484 </t>
  </si>
  <si>
    <t> 10.10.1928 23:36 </t>
  </si>
  <si>
    <t>2425886.335 </t>
  </si>
  <si>
    <t> 01.10.1929 20:02 </t>
  </si>
  <si>
    <t>2425893.241 </t>
  </si>
  <si>
    <t> 08.10.1929 17:47 </t>
  </si>
  <si>
    <t>2425917.429 </t>
  </si>
  <si>
    <t> 01.11.1929 22:17 </t>
  </si>
  <si>
    <t>2425945.067 </t>
  </si>
  <si>
    <t> 29.11.1929 13:36 </t>
  </si>
  <si>
    <t>2426000.349 </t>
  </si>
  <si>
    <t> 23.01.1930 20:22 </t>
  </si>
  <si>
    <t>2426030.287 </t>
  </si>
  <si>
    <t> 22.02.1930 18:53 </t>
  </si>
  <si>
    <t>2426208.785 </t>
  </si>
  <si>
    <t> 20.08.1930 06:50 </t>
  </si>
  <si>
    <t> W.Dombrowski </t>
  </si>
  <si>
    <t>2426257.152 </t>
  </si>
  <si>
    <t> 07.10.1930 15:38 </t>
  </si>
  <si>
    <t>2426305.519 </t>
  </si>
  <si>
    <t> 25.11.1930 00:27 </t>
  </si>
  <si>
    <t>2426957.341 </t>
  </si>
  <si>
    <t> 06.09.1932 20:11 </t>
  </si>
  <si>
    <t>2426979.216 </t>
  </si>
  <si>
    <t> 28.09.1932 17:11 </t>
  </si>
  <si>
    <t>2426980.375 </t>
  </si>
  <si>
    <t> 29.09.1932 21:00 </t>
  </si>
  <si>
    <t>2426980.377 </t>
  </si>
  <si>
    <t> 29.09.1932 21:02 </t>
  </si>
  <si>
    <t>2426981.522 </t>
  </si>
  <si>
    <t> 01.10.1932 00:31 </t>
  </si>
  <si>
    <t>2427002.260 </t>
  </si>
  <si>
    <t> 21.10.1932 18:14 </t>
  </si>
  <si>
    <t>2427337.375 </t>
  </si>
  <si>
    <t> 21.09.1933 21:00 </t>
  </si>
  <si>
    <t>2427343.136 </t>
  </si>
  <si>
    <t> 27.09.1933 15:15 </t>
  </si>
  <si>
    <t>2427344.285 </t>
  </si>
  <si>
    <t> 28.09.1933 18:50 </t>
  </si>
  <si>
    <t>2427345.440 </t>
  </si>
  <si>
    <t> 29.09.1933 22:33 </t>
  </si>
  <si>
    <t>2427346.594 </t>
  </si>
  <si>
    <t> 01.10.1933 02:15 </t>
  </si>
  <si>
    <t>2428151.581 </t>
  </si>
  <si>
    <t> 15.12.1935 01:56 </t>
  </si>
  <si>
    <t>2428635.274 </t>
  </si>
  <si>
    <t> 11.04.1937 18:34 </t>
  </si>
  <si>
    <t>2428783.833 </t>
  </si>
  <si>
    <t> 07.09.1937 07:59 </t>
  </si>
  <si>
    <t>2428932.392 </t>
  </si>
  <si>
    <t> 02.02.1938 21:24 </t>
  </si>
  <si>
    <t>2431712.435 </t>
  </si>
  <si>
    <t> 13.09.1945 22:26 </t>
  </si>
  <si>
    <t>2432623.372 </t>
  </si>
  <si>
    <t> 12.03.1948 20:55 </t>
  </si>
  <si>
    <t> -0.011 </t>
  </si>
  <si>
    <t> R.Szafraniec </t>
  </si>
  <si>
    <t>2432770.782 </t>
  </si>
  <si>
    <t> 07.08.1948 06:46 </t>
  </si>
  <si>
    <t>2432820.300 </t>
  </si>
  <si>
    <t> 25.09.1948 19:12 </t>
  </si>
  <si>
    <t>2432868.673 </t>
  </si>
  <si>
    <t> 13.11.1948 04:09 </t>
  </si>
  <si>
    <t>2433155.432 </t>
  </si>
  <si>
    <t> 26.08.1949 22:22 </t>
  </si>
  <si>
    <t>2433183.071 </t>
  </si>
  <si>
    <t> 23.09.1949 13:42 </t>
  </si>
  <si>
    <t>2433185.375 </t>
  </si>
  <si>
    <t> 25.09.1949 21:00 </t>
  </si>
  <si>
    <t>2433207.254 </t>
  </si>
  <si>
    <t> 17.10.1949 18:05 </t>
  </si>
  <si>
    <t>2433505.534 </t>
  </si>
  <si>
    <t> 12.08.1950 00:48 </t>
  </si>
  <si>
    <t>2433581.539 </t>
  </si>
  <si>
    <t> 27.10.1950 00:56 </t>
  </si>
  <si>
    <t>2433657.544 </t>
  </si>
  <si>
    <t> 11.01.1951 01:03 </t>
  </si>
  <si>
    <t>2433717.435 </t>
  </si>
  <si>
    <t> 11.03.1951 22:26 </t>
  </si>
  <si>
    <t> Harvig &amp; Leis </t>
  </si>
  <si>
    <t>2433900.547 </t>
  </si>
  <si>
    <t> 11.09.1951 01:07 </t>
  </si>
  <si>
    <t>2434226.450 </t>
  </si>
  <si>
    <t> 01.08.1952 22:48 </t>
  </si>
  <si>
    <t>2434271.368 </t>
  </si>
  <si>
    <t> 15.09.1952 20:49 </t>
  </si>
  <si>
    <t>2434284.334 </t>
  </si>
  <si>
    <t> 28.09.1952 20:00 </t>
  </si>
  <si>
    <t> 0.294 </t>
  </si>
  <si>
    <t>2434453.332 </t>
  </si>
  <si>
    <t> 16.03.1953 19:58 </t>
  </si>
  <si>
    <t>2434529.339 </t>
  </si>
  <si>
    <t> 31.05.1953 20:08 </t>
  </si>
  <si>
    <t>2434606.498 </t>
  </si>
  <si>
    <t> 16.08.1953 23:57 </t>
  </si>
  <si>
    <t>2435008.415 </t>
  </si>
  <si>
    <t> 22.09.1954 21:57 </t>
  </si>
  <si>
    <t>2435190.373 </t>
  </si>
  <si>
    <t> 23.03.1955 20:57 </t>
  </si>
  <si>
    <t>2435539.315 </t>
  </si>
  <si>
    <t> 06.03.1956 19:33 </t>
  </si>
  <si>
    <t>2435745.455 </t>
  </si>
  <si>
    <t> 28.09.1956 22:55 </t>
  </si>
  <si>
    <t>2435782.310 </t>
  </si>
  <si>
    <t> 04.11.1956 19:26 </t>
  </si>
  <si>
    <t>2435904.382 </t>
  </si>
  <si>
    <t> 06.03.1957 21:10 </t>
  </si>
  <si>
    <t>2436452.5522 </t>
  </si>
  <si>
    <t> 06.09.1958 01:15 </t>
  </si>
  <si>
    <t> -0.0146 </t>
  </si>
  <si>
    <t> J.Kordylewska </t>
  </si>
  <si>
    <t>2436452.5534 </t>
  </si>
  <si>
    <t> 06.09.1958 01:16 </t>
  </si>
  <si>
    <t> -0.0134 </t>
  </si>
  <si>
    <t> K.Kordylewski </t>
  </si>
  <si>
    <t>2436452.5575 </t>
  </si>
  <si>
    <t> 06.09.1958 01:22 </t>
  </si>
  <si>
    <t> -0.0093 </t>
  </si>
  <si>
    <t> J.Kordylewski </t>
  </si>
  <si>
    <t>2437020.311 </t>
  </si>
  <si>
    <t> 26.03.1960 19:27 </t>
  </si>
  <si>
    <t>2437196.511 </t>
  </si>
  <si>
    <t> 19.09.1960 00:15 </t>
  </si>
  <si>
    <t> J.Rodzinski </t>
  </si>
  <si>
    <t>2437196.514 </t>
  </si>
  <si>
    <t> 19.09.1960 00:20 </t>
  </si>
  <si>
    <t> M.Mazur </t>
  </si>
  <si>
    <t>2437316.284 </t>
  </si>
  <si>
    <t> 16.01.1961 18:48 </t>
  </si>
  <si>
    <t> E.Pohl </t>
  </si>
  <si>
    <t>2437545.459 </t>
  </si>
  <si>
    <t> 02.09.1961 23:00 </t>
  </si>
  <si>
    <t> A.Slowik </t>
  </si>
  <si>
    <t>2437932.412 </t>
  </si>
  <si>
    <t> 24.09.1962 21:53 </t>
  </si>
  <si>
    <t> F.Gerhart </t>
  </si>
  <si>
    <t>2437932.416 </t>
  </si>
  <si>
    <t> 24.09.1962 21:59 </t>
  </si>
  <si>
    <t>2438714.374 </t>
  </si>
  <si>
    <t> 14.11.1964 20:58 </t>
  </si>
  <si>
    <t>2439033.379 </t>
  </si>
  <si>
    <t> 29.09.1965 21:05 </t>
  </si>
  <si>
    <t>2439772.727 </t>
  </si>
  <si>
    <t> 09.10.1967 05:26 </t>
  </si>
  <si>
    <t>2439886.743 </t>
  </si>
  <si>
    <t> 31.01.1968 05:49 </t>
  </si>
  <si>
    <t>2439893.653 </t>
  </si>
  <si>
    <t> 07.02.1968 03:40 </t>
  </si>
  <si>
    <t>2439916.682 </t>
  </si>
  <si>
    <t> 01.03.1968 04:22 </t>
  </si>
  <si>
    <t>2440151.618 </t>
  </si>
  <si>
    <t> 22.10.1968 02:49 </t>
  </si>
  <si>
    <t> J.Bortle </t>
  </si>
  <si>
    <t>2440471.766 </t>
  </si>
  <si>
    <t> 07.09.1969 06:23 </t>
  </si>
  <si>
    <t>2440477.527 </t>
  </si>
  <si>
    <t> 13.09.1969 00:38 </t>
  </si>
  <si>
    <t> V.Necas </t>
  </si>
  <si>
    <t>2440477.528 </t>
  </si>
  <si>
    <t> 13.09.1969 00:40 </t>
  </si>
  <si>
    <t>2440477.529 </t>
  </si>
  <si>
    <t> 13.09.1969 00:41 </t>
  </si>
  <si>
    <t> V.Slovak </t>
  </si>
  <si>
    <t>2440499.404 </t>
  </si>
  <si>
    <t> 04.10.1969 21:41 </t>
  </si>
  <si>
    <t>2440499.408 </t>
  </si>
  <si>
    <t> 04.10.1969 21:47 </t>
  </si>
  <si>
    <t> J.Kucera </t>
  </si>
  <si>
    <t>2440539.713 </t>
  </si>
  <si>
    <t> 14.11.1969 05:06 </t>
  </si>
  <si>
    <t>2440554.681 </t>
  </si>
  <si>
    <t> 29.11.1969 04:20 </t>
  </si>
  <si>
    <t>2440856.411 </t>
  </si>
  <si>
    <t> 26.09.1970 21:51 </t>
  </si>
  <si>
    <t>2440969.275 </t>
  </si>
  <si>
    <t> 17.01.1971 18:36 </t>
  </si>
  <si>
    <t>2441395.383 </t>
  </si>
  <si>
    <t> 18.03.1972 21:11 </t>
  </si>
  <si>
    <t>2441623.402 </t>
  </si>
  <si>
    <t> 01.11.1972 21:38 </t>
  </si>
  <si>
    <t>2441913.614 </t>
  </si>
  <si>
    <t> 19.08.1973 02:44 </t>
  </si>
  <si>
    <t>2441982.716 </t>
  </si>
  <si>
    <t> 27.10.1973 05:11 </t>
  </si>
  <si>
    <t>2441989.619 </t>
  </si>
  <si>
    <t> 03.11.1973 02:51 </t>
  </si>
  <si>
    <t>2442367.366 </t>
  </si>
  <si>
    <t> 15.11.1974 20:47 </t>
  </si>
  <si>
    <t> A.Pliska </t>
  </si>
  <si>
    <t>2442367.368 </t>
  </si>
  <si>
    <t> 15.11.1974 20:49 </t>
  </si>
  <si>
    <t> J.Dokoupil </t>
  </si>
  <si>
    <t>2442367.369 </t>
  </si>
  <si>
    <t> 15.11.1974 20:51 </t>
  </si>
  <si>
    <t>2442391.542 </t>
  </si>
  <si>
    <t> 10.12.1974 01:00 </t>
  </si>
  <si>
    <t>2442429.554 </t>
  </si>
  <si>
    <t> 17.01.1975 01:17 </t>
  </si>
  <si>
    <t>2442688.663 </t>
  </si>
  <si>
    <t> 03.10.1975 03:54 </t>
  </si>
  <si>
    <t>2442689.816 </t>
  </si>
  <si>
    <t> 04.10.1975 07:35 </t>
  </si>
  <si>
    <t>2443023.792 </t>
  </si>
  <si>
    <t> 02.09.1976 07:00 </t>
  </si>
  <si>
    <t>2444683.291 </t>
  </si>
  <si>
    <t> 19.03.1981 18:59 </t>
  </si>
  <si>
    <t>2446060.659 </t>
  </si>
  <si>
    <t> 26.12.1984 03:48 </t>
  </si>
  <si>
    <t>2448893.646 </t>
  </si>
  <si>
    <t> 28.09.1992 03:30 </t>
  </si>
  <si>
    <t> -0.024 </t>
  </si>
  <si>
    <t>2449326.660 </t>
  </si>
  <si>
    <t> 05.12.1993 03:50 </t>
  </si>
  <si>
    <t>2449715.913 </t>
  </si>
  <si>
    <t> 29.12.1994 09:54 </t>
  </si>
  <si>
    <t> Y.Sekino </t>
  </si>
  <si>
    <t>2450761.571 </t>
  </si>
  <si>
    <t> 09.11.1997 01:42 </t>
  </si>
  <si>
    <t> -0.050 </t>
  </si>
  <si>
    <t>2450762.724 </t>
  </si>
  <si>
    <t> 10.11.1997 05:22 </t>
  </si>
  <si>
    <t>2450769.633 </t>
  </si>
  <si>
    <t> 17.11.1997 03:11 </t>
  </si>
  <si>
    <t> -0.049 </t>
  </si>
  <si>
    <t> P.Guilbault </t>
  </si>
  <si>
    <t>2450845.644 </t>
  </si>
  <si>
    <t> 01.02.1998 03:27 </t>
  </si>
  <si>
    <t> -0.046 </t>
  </si>
  <si>
    <t>2451133.547 </t>
  </si>
  <si>
    <t> 16.11.1998 01:07 </t>
  </si>
  <si>
    <t>2451156.585 </t>
  </si>
  <si>
    <t> 09.12.1998 02:02 </t>
  </si>
  <si>
    <t>2451438.731 </t>
  </si>
  <si>
    <t> 17.09.1999 05:32 </t>
  </si>
  <si>
    <t> -0.051 </t>
  </si>
  <si>
    <t>2451469.8278 </t>
  </si>
  <si>
    <t> 18.10.1999 07:52 </t>
  </si>
  <si>
    <t> -0.0479 </t>
  </si>
  <si>
    <t> R.H.Nelson </t>
  </si>
  <si>
    <t>IBVS 4840 </t>
  </si>
  <si>
    <t>2451490.5576 </t>
  </si>
  <si>
    <t> 08.11.1999 01:22 </t>
  </si>
  <si>
    <t> -0.0475 </t>
  </si>
  <si>
    <t>2451513.589 </t>
  </si>
  <si>
    <t> 01.12.1999 02:08 </t>
  </si>
  <si>
    <t>2451544.687 </t>
  </si>
  <si>
    <t> 01.01.2000 04:29 </t>
  </si>
  <si>
    <t>2451551.598 </t>
  </si>
  <si>
    <t> 08.01.2000 02:21 </t>
  </si>
  <si>
    <t>2451557.356 </t>
  </si>
  <si>
    <t> 13.01.2000 20:32 </t>
  </si>
  <si>
    <t>2451580.391 </t>
  </si>
  <si>
    <t> 05.02.2000 21:23 </t>
  </si>
  <si>
    <t>2451581.542 </t>
  </si>
  <si>
    <t> 07.02.2000 01:00 </t>
  </si>
  <si>
    <t>2451582.691 </t>
  </si>
  <si>
    <t> 08.02.2000 04:35 </t>
  </si>
  <si>
    <t>2451625.296 </t>
  </si>
  <si>
    <t> 21.03.2000 19:06 </t>
  </si>
  <si>
    <t>2451809.563 </t>
  </si>
  <si>
    <t> 22.09.2000 01:30 </t>
  </si>
  <si>
    <t>2451870.594 </t>
  </si>
  <si>
    <t> 22.11.2000 02:15 </t>
  </si>
  <si>
    <t>2451878.658 </t>
  </si>
  <si>
    <t> 30.11.2000 03:47 </t>
  </si>
  <si>
    <t>2451893.6265 </t>
  </si>
  <si>
    <t> 15.12.2000 03:02 </t>
  </si>
  <si>
    <t> -0.0506 </t>
  </si>
  <si>
    <t> A.Howell </t>
  </si>
  <si>
    <t>2451913.219 </t>
  </si>
  <si>
    <t> 03.01.2001 17:15 </t>
  </si>
  <si>
    <t>2451946.6017 </t>
  </si>
  <si>
    <t> 06.02.2001 02:26 </t>
  </si>
  <si>
    <t>2451952.3600 </t>
  </si>
  <si>
    <t> 11.02.2001 20:38 </t>
  </si>
  <si>
    <t> -0.0504 </t>
  </si>
  <si>
    <t>2451961.5738 </t>
  </si>
  <si>
    <t> 21.02.2001 01:46 </t>
  </si>
  <si>
    <t> -0.0497 </t>
  </si>
  <si>
    <t>2452205.724 </t>
  </si>
  <si>
    <t> 23.10.2001 05:22 </t>
  </si>
  <si>
    <t>2452212.634 </t>
  </si>
  <si>
    <t> 30.10.2001 03:12 </t>
  </si>
  <si>
    <t>2452227.601 </t>
  </si>
  <si>
    <t> 14.11.2001 02:25 </t>
  </si>
  <si>
    <t> J.McKenna </t>
  </si>
  <si>
    <t>2452250.636 </t>
  </si>
  <si>
    <t> 07.12.2001 03:15 </t>
  </si>
  <si>
    <t> M.Simonsen </t>
  </si>
  <si>
    <t>2452279.423 </t>
  </si>
  <si>
    <t> 04.01.2002 22:09 </t>
  </si>
  <si>
    <t>2452585.751 </t>
  </si>
  <si>
    <t> 07.11.2002 06:01 </t>
  </si>
  <si>
    <t>2452637.572 </t>
  </si>
  <si>
    <t> 29.12.2002 01:43 </t>
  </si>
  <si>
    <t> -0.061 </t>
  </si>
  <si>
    <t>2452652.5498 </t>
  </si>
  <si>
    <t> 13.01.2003 01:11 </t>
  </si>
  <si>
    <t> -0.0542 </t>
  </si>
  <si>
    <t> S.Jamieson </t>
  </si>
  <si>
    <t>2452966.940 </t>
  </si>
  <si>
    <t> 23.11.2003 10:33 </t>
  </si>
  <si>
    <t> -0.060 </t>
  </si>
  <si>
    <t> Hirosawa </t>
  </si>
  <si>
    <t>2453290.5507 </t>
  </si>
  <si>
    <t> 12.10.2004 01:13 </t>
  </si>
  <si>
    <t> -0.0586 </t>
  </si>
  <si>
    <t> M. Zejda et al. </t>
  </si>
  <si>
    <t>IBVS 5741 </t>
  </si>
  <si>
    <t>2453326.2516 </t>
  </si>
  <si>
    <t> 16.11.2004 18:02 </t>
  </si>
  <si>
    <t> -0.0583 </t>
  </si>
  <si>
    <t> H.Maehara </t>
  </si>
  <si>
    <t>2453351.5880 </t>
  </si>
  <si>
    <t> 12.12.2004 02:06 </t>
  </si>
  <si>
    <t> -0.0579 </t>
  </si>
  <si>
    <t> C.Norris </t>
  </si>
  <si>
    <t>2453359.6483 </t>
  </si>
  <si>
    <t> 20.12.2004 03:33 </t>
  </si>
  <si>
    <t> -0.0590 </t>
  </si>
  <si>
    <t>2453733.938 </t>
  </si>
  <si>
    <t> 29.12.2005 10:30 </t>
  </si>
  <si>
    <t>8880</t>
  </si>
  <si>
    <t>2453755.8120 </t>
  </si>
  <si>
    <t> 20.01.2006 07:29 </t>
  </si>
  <si>
    <t>8899</t>
  </si>
  <si>
    <t> -0.0575 </t>
  </si>
  <si>
    <t> V.Petriew </t>
  </si>
  <si>
    <t>2453761.5703 </t>
  </si>
  <si>
    <t> 26.01.2006 01:41 </t>
  </si>
  <si>
    <t>8904</t>
  </si>
  <si>
    <t> -0.0573 </t>
  </si>
  <si>
    <t>2454044.8725 </t>
  </si>
  <si>
    <t> 05.11.2006 08:56 </t>
  </si>
  <si>
    <t>9150</t>
  </si>
  <si>
    <t> -0.0571 </t>
  </si>
  <si>
    <t>2454059.8435 </t>
  </si>
  <si>
    <t> 20.11.2006 08:14 </t>
  </si>
  <si>
    <t>9163</t>
  </si>
  <si>
    <t> -0.0574 </t>
  </si>
  <si>
    <t>2454172.7032 </t>
  </si>
  <si>
    <t> 13.03.2007 04:52 </t>
  </si>
  <si>
    <t>9261</t>
  </si>
  <si>
    <t> -0.0578 </t>
  </si>
  <si>
    <t> J.Bialozynski </t>
  </si>
  <si>
    <t>2454521.6495 </t>
  </si>
  <si>
    <t> 25.02.2008 03:35 </t>
  </si>
  <si>
    <t>9564</t>
  </si>
  <si>
    <t> -0.0566 </t>
  </si>
  <si>
    <t>2454830.2903 </t>
  </si>
  <si>
    <t> 29.12.2008 18:58 </t>
  </si>
  <si>
    <t>9832</t>
  </si>
  <si>
    <t> -0.0538 </t>
  </si>
  <si>
    <t>o</t>
  </si>
  <si>
    <t> H.Jungbluth </t>
  </si>
  <si>
    <t>2454830.2909 </t>
  </si>
  <si>
    <t> -0.0532 </t>
  </si>
  <si>
    <t> U.Schmidt </t>
  </si>
  <si>
    <t>2454848.7164 </t>
  </si>
  <si>
    <t> 17.01.2009 05:11 </t>
  </si>
  <si>
    <t>9848</t>
  </si>
  <si>
    <t>IBVS 5894 </t>
  </si>
  <si>
    <t>2454863.6886 </t>
  </si>
  <si>
    <t> 01.02.2009 04:31 </t>
  </si>
  <si>
    <t>9861</t>
  </si>
  <si>
    <t> -0.0529 </t>
  </si>
  <si>
    <t>2454863.6887 </t>
  </si>
  <si>
    <t> -0.0528 </t>
  </si>
  <si>
    <t> R.Poklar </t>
  </si>
  <si>
    <t>2454868.2952 </t>
  </si>
  <si>
    <t> 05.02.2009 19:05 </t>
  </si>
  <si>
    <t>9865</t>
  </si>
  <si>
    <t>2455105.5329 </t>
  </si>
  <si>
    <t> 01.10.2009 00:47 </t>
  </si>
  <si>
    <t>10071</t>
  </si>
  <si>
    <t> -0.0517 </t>
  </si>
  <si>
    <t> N.Erkan et al. </t>
  </si>
  <si>
    <t>IBVS 5924 </t>
  </si>
  <si>
    <t>2455122.8078 </t>
  </si>
  <si>
    <t> 18.10.2009 07:23 </t>
  </si>
  <si>
    <t>10086</t>
  </si>
  <si>
    <t> -0.0514 </t>
  </si>
  <si>
    <t>2455127.4097 </t>
  </si>
  <si>
    <t> 22.10.2009 21:49 </t>
  </si>
  <si>
    <t>10090</t>
  </si>
  <si>
    <t> -0.0560 </t>
  </si>
  <si>
    <t>2455130.8691 </t>
  </si>
  <si>
    <t> 26.10.2009 08:51 </t>
  </si>
  <si>
    <t>10093</t>
  </si>
  <si>
    <t> -0.0515 </t>
  </si>
  <si>
    <t> K.Menzies </t>
  </si>
  <si>
    <t>2455205.7253 </t>
  </si>
  <si>
    <t> 09.01.2010 05:24 </t>
  </si>
  <si>
    <t>10158</t>
  </si>
  <si>
    <t>IBVS 5945 </t>
  </si>
  <si>
    <t>2455500.5411 </t>
  </si>
  <si>
    <t> 31.10.2010 00:59 </t>
  </si>
  <si>
    <t>10414</t>
  </si>
  <si>
    <t> -0.0540 </t>
  </si>
  <si>
    <t>m</t>
  </si>
  <si>
    <t>IBVS 5988 </t>
  </si>
  <si>
    <t>2455501.6927 </t>
  </si>
  <si>
    <t> 01.11.2010 04:37 </t>
  </si>
  <si>
    <t>10415</t>
  </si>
  <si>
    <t> -0.0541 </t>
  </si>
  <si>
    <t>2455502.8443 </t>
  </si>
  <si>
    <t> 02.11.2010 08:15 </t>
  </si>
  <si>
    <t>10416</t>
  </si>
  <si>
    <t>IBVS 5960 </t>
  </si>
  <si>
    <t>2455571.9411 </t>
  </si>
  <si>
    <t> 10.01.2011 10:35 </t>
  </si>
  <si>
    <t>10476</t>
  </si>
  <si>
    <t> -0.0554 </t>
  </si>
  <si>
    <t>cG</t>
  </si>
  <si>
    <t> K.Hirosawa </t>
  </si>
  <si>
    <t>2455579.4331 </t>
  </si>
  <si>
    <t> 17.01.2011 22:23 </t>
  </si>
  <si>
    <t>10482.5</t>
  </si>
  <si>
    <t> -0.0490 </t>
  </si>
  <si>
    <t> F.Agerer </t>
  </si>
  <si>
    <t>2455837.9646 </t>
  </si>
  <si>
    <t> 03.10.2011 11:09 </t>
  </si>
  <si>
    <t>10707</t>
  </si>
  <si>
    <t> -0.0593 </t>
  </si>
  <si>
    <t> R.Sabo </t>
  </si>
  <si>
    <t>2455867.9069 </t>
  </si>
  <si>
    <t> 02.11.2011 09:45 </t>
  </si>
  <si>
    <t>10733</t>
  </si>
  <si>
    <t> -0.0595 </t>
  </si>
  <si>
    <t>IBVS 6011 </t>
  </si>
  <si>
    <t>2455970.401 </t>
  </si>
  <si>
    <t> 12.02.2012 21:37 </t>
  </si>
  <si>
    <t>10822</t>
  </si>
  <si>
    <t>R</t>
  </si>
  <si>
    <t> L.Šmelcer </t>
  </si>
  <si>
    <t>OEJV 0160 </t>
  </si>
  <si>
    <t>2455970.4011 </t>
  </si>
  <si>
    <t> -0.0608 </t>
  </si>
  <si>
    <t>2456015.31475 </t>
  </si>
  <si>
    <t> 28.03.2012 19:33 </t>
  </si>
  <si>
    <t>10861</t>
  </si>
  <si>
    <t> -0.06085 </t>
  </si>
  <si>
    <t>2456015.31505 </t>
  </si>
  <si>
    <t> -0.06055 </t>
  </si>
  <si>
    <t>2456186.9048 </t>
  </si>
  <si>
    <t> 16.09.2012 09:42 </t>
  </si>
  <si>
    <t>11010</t>
  </si>
  <si>
    <t> -0.0643 </t>
  </si>
  <si>
    <t>2456230.6662 </t>
  </si>
  <si>
    <t> 30.10.2012 03:59 </t>
  </si>
  <si>
    <t>11048</t>
  </si>
  <si>
    <t> -0.0650 </t>
  </si>
  <si>
    <t>2456238.7280 </t>
  </si>
  <si>
    <t> 07.11.2012 05:28 </t>
  </si>
  <si>
    <t>11055</t>
  </si>
  <si>
    <t> -0.0646 </t>
  </si>
  <si>
    <t>2456262.9112 </t>
  </si>
  <si>
    <t> 01.12.2012 09:52 </t>
  </si>
  <si>
    <t>11076</t>
  </si>
  <si>
    <t> -0.0657 </t>
  </si>
  <si>
    <t>2456262.9126 </t>
  </si>
  <si>
    <t> 01.12.2012 09:54 </t>
  </si>
  <si>
    <t> J.A.Howell </t>
  </si>
  <si>
    <t>2456520.8743 </t>
  </si>
  <si>
    <t> 16.08.2013 08:58 </t>
  </si>
  <si>
    <t>11300</t>
  </si>
  <si>
    <t> -0.0687 </t>
  </si>
  <si>
    <t>2456953.8846 </t>
  </si>
  <si>
    <t> 23.10.2014 09:13 </t>
  </si>
  <si>
    <t>11676</t>
  </si>
  <si>
    <t> -0.0728 </t>
  </si>
  <si>
    <t>13</t>
  </si>
  <si>
    <t>M.</t>
  </si>
  <si>
    <t>Baldwin</t>
  </si>
  <si>
    <t>l2</t>
  </si>
  <si>
    <t>l4</t>
  </si>
  <si>
    <t xml:space="preserve">8 </t>
  </si>
  <si>
    <t>l0</t>
  </si>
  <si>
    <t>l6</t>
  </si>
  <si>
    <t>R.</t>
  </si>
  <si>
    <t>Hill</t>
  </si>
  <si>
    <t>l5</t>
  </si>
  <si>
    <t>5</t>
  </si>
  <si>
    <t>l9</t>
  </si>
  <si>
    <t>G.</t>
  </si>
  <si>
    <t>Samolyk</t>
  </si>
  <si>
    <t>9</t>
  </si>
  <si>
    <t>23</t>
  </si>
  <si>
    <t>I3</t>
  </si>
  <si>
    <t>l8</t>
  </si>
  <si>
    <t>C.</t>
  </si>
  <si>
    <t>Stephan</t>
  </si>
  <si>
    <t>ll</t>
  </si>
  <si>
    <t>J.</t>
  </si>
  <si>
    <t>McKenna</t>
  </si>
  <si>
    <t>24</t>
  </si>
  <si>
    <t>Chaple</t>
  </si>
  <si>
    <t>JAVSO 49, 108</t>
  </si>
  <si>
    <t>JBAV, 60</t>
  </si>
  <si>
    <t>JAVSO, 50, 133</t>
  </si>
  <si>
    <t>JAAVSO 51,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</si>
</sst>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#,##0_);&quot;($&quot;#,##0\)"/>
    <numFmt numFmtId="165" formatCode="m/d/yyyy\ h:mm"/>
    <numFmt numFmtId="166" formatCode="0.000"/>
    <numFmt numFmtId="167" formatCode="dd/mm/yyyy"/>
    <numFmt numFmtId="168" formatCode="0.00000"/>
  </numFmts>
  <fonts count="19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30"/>
      <name val="Arial"/>
      <family val="2"/>
    </font>
    <font>
      <sz val="9"/>
      <color indexed="12"/>
      <name val="CourierNewPSMT"/>
      <family val="3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7" fillId="0" borderId="0"/>
    <xf numFmtId="0" fontId="17" fillId="0" borderId="0"/>
  </cellStyleXfs>
  <cellXfs count="84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3" fillId="0" borderId="0" xfId="0" applyFont="1">
      <alignment vertical="top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0" fillId="0" borderId="3" xfId="0" applyBorder="1" applyAlignment="1">
      <alignment horizontal="center"/>
    </xf>
    <xf numFmtId="0" fontId="6" fillId="0" borderId="0" xfId="0" applyFont="1">
      <alignment vertical="top"/>
    </xf>
    <xf numFmtId="0" fontId="0" fillId="0" borderId="0" xfId="0" applyAlignment="1">
      <alignment horizontal="center"/>
    </xf>
    <xf numFmtId="0" fontId="2" fillId="0" borderId="0" xfId="0" applyFont="1">
      <alignment vertical="top"/>
    </xf>
    <xf numFmtId="0" fontId="6" fillId="0" borderId="0" xfId="0" applyFont="1" applyAlignment="1">
      <alignment horizontal="center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65" fontId="6" fillId="0" borderId="0" xfId="0" applyNumberFormat="1" applyFont="1">
      <alignment vertical="top"/>
    </xf>
    <xf numFmtId="0" fontId="2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/>
    <xf numFmtId="0" fontId="0" fillId="0" borderId="0" xfId="0" applyAlignment="1">
      <alignment horizontal="left"/>
    </xf>
    <xf numFmtId="0" fontId="8" fillId="0" borderId="4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10" fillId="0" borderId="0" xfId="0" applyFont="1" applyAlignment="1"/>
    <xf numFmtId="0" fontId="9" fillId="0" borderId="0" xfId="0" applyFont="1">
      <alignment vertical="top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 vertical="top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>
      <alignment vertical="top"/>
    </xf>
    <xf numFmtId="0" fontId="11" fillId="0" borderId="0" xfId="0" applyFont="1" applyAlignment="1">
      <alignment horizontal="left"/>
    </xf>
    <xf numFmtId="0" fontId="12" fillId="0" borderId="0" xfId="6" applyFont="1" applyAlignment="1">
      <alignment horizontal="left" vertical="center"/>
    </xf>
    <xf numFmtId="0" fontId="12" fillId="0" borderId="0" xfId="6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7" applyFont="1" applyAlignment="1">
      <alignment horizontal="left"/>
    </xf>
    <xf numFmtId="0" fontId="14" fillId="0" borderId="0" xfId="7" applyFont="1" applyAlignment="1">
      <alignment horizontal="center" wrapText="1"/>
    </xf>
    <xf numFmtId="0" fontId="14" fillId="0" borderId="0" xfId="7" applyFont="1" applyAlignment="1">
      <alignment horizontal="left" wrapText="1"/>
    </xf>
    <xf numFmtId="0" fontId="12" fillId="0" borderId="0" xfId="7" applyFont="1" applyAlignment="1">
      <alignment horizontal="left" vertical="center"/>
    </xf>
    <xf numFmtId="0" fontId="12" fillId="0" borderId="0" xfId="7" applyFont="1" applyAlignment="1">
      <alignment horizontal="center" vertical="center"/>
    </xf>
    <xf numFmtId="0" fontId="12" fillId="0" borderId="0" xfId="7" applyFont="1" applyAlignment="1">
      <alignment horizontal="center"/>
    </xf>
    <xf numFmtId="0" fontId="14" fillId="0" borderId="0" xfId="7" applyFont="1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6" applyFo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9" fillId="2" borderId="11" xfId="0" applyFont="1" applyFill="1" applyBorder="1" applyAlignment="1">
      <alignment horizontal="left" vertical="top" wrapText="1" indent="1"/>
    </xf>
    <xf numFmtId="0" fontId="9" fillId="2" borderId="11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right" vertical="top" wrapText="1"/>
    </xf>
    <xf numFmtId="0" fontId="16" fillId="2" borderId="11" xfId="5" applyNumberFormat="1" applyFill="1" applyBorder="1" applyAlignment="1" applyProtection="1">
      <alignment horizontal="right" vertical="top" wrapText="1"/>
    </xf>
    <xf numFmtId="166" fontId="0" fillId="0" borderId="0" xfId="0" applyNumberFormat="1" applyAlignment="1"/>
    <xf numFmtId="2" fontId="0" fillId="0" borderId="0" xfId="0" applyNumberFormat="1" applyAlignment="1"/>
    <xf numFmtId="167" fontId="0" fillId="0" borderId="0" xfId="0" applyNumberFormat="1" applyAlignment="1"/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168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/>
    <xf numFmtId="167" fontId="17" fillId="0" borderId="0" xfId="0" applyNumberFormat="1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XZ Per -- O-C Diagr.</a:t>
            </a:r>
          </a:p>
        </c:rich>
      </c:tx>
      <c:layout>
        <c:manualLayout>
          <c:xMode val="edge"/>
          <c:yMode val="edge"/>
          <c:x val="0.36952998379254459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17666126418152"/>
          <c:y val="0.22327112590631729"/>
          <c:w val="0.83468395461912481"/>
          <c:h val="0.5220141816964600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Active!$F$21:$F$545</c:f>
              <c:numCache>
                <c:formatCode>General</c:formatCode>
                <c:ptCount val="525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</c:numCache>
            </c:numRef>
          </c:xVal>
          <c:yVal>
            <c:numRef>
              <c:f>Active!$H$21:$H$545</c:f>
              <c:numCache>
                <c:formatCode>General</c:formatCode>
                <c:ptCount val="525"/>
                <c:pt idx="0">
                  <c:v>8.4527999933925457E-3</c:v>
                </c:pt>
                <c:pt idx="1">
                  <c:v>5.8186799979011994E-3</c:v>
                </c:pt>
                <c:pt idx="2">
                  <c:v>1.2648079995415173E-2</c:v>
                </c:pt>
                <c:pt idx="3">
                  <c:v>1.016095999875688E-2</c:v>
                </c:pt>
                <c:pt idx="4">
                  <c:v>1.0526839996600756E-2</c:v>
                </c:pt>
                <c:pt idx="5">
                  <c:v>8.3079599935445003E-3</c:v>
                </c:pt>
                <c:pt idx="6">
                  <c:v>3.162039996823296E-3</c:v>
                </c:pt>
                <c:pt idx="7">
                  <c:v>4.9184799936483614E-3</c:v>
                </c:pt>
                <c:pt idx="8">
                  <c:v>8.3830799958377611E-3</c:v>
                </c:pt>
                <c:pt idx="9">
                  <c:v>6.7006799945374951E-3</c:v>
                </c:pt>
                <c:pt idx="10">
                  <c:v>8.5097199989832006E-3</c:v>
                </c:pt>
                <c:pt idx="11">
                  <c:v>6.0708799974236172E-3</c:v>
                </c:pt>
                <c:pt idx="12">
                  <c:v>9.9002799979643896E-3</c:v>
                </c:pt>
                <c:pt idx="13">
                  <c:v>6.8273199976829346E-3</c:v>
                </c:pt>
                <c:pt idx="14">
                  <c:v>1.5193199997156626E-2</c:v>
                </c:pt>
                <c:pt idx="15">
                  <c:v>1.1250119994656416E-2</c:v>
                </c:pt>
                <c:pt idx="16">
                  <c:v>7.4453999986872077E-3</c:v>
                </c:pt>
                <c:pt idx="17">
                  <c:v>1.1128879996249452E-2</c:v>
                </c:pt>
                <c:pt idx="18">
                  <c:v>9.9099999970349018E-3</c:v>
                </c:pt>
                <c:pt idx="19">
                  <c:v>1.3472239996190183E-2</c:v>
                </c:pt>
                <c:pt idx="20">
                  <c:v>8.9851199954864569E-3</c:v>
                </c:pt>
                <c:pt idx="21">
                  <c:v>3.6965199979022145E-3</c:v>
                </c:pt>
                <c:pt idx="22">
                  <c:v>2.0634799948311411E-3</c:v>
                </c:pt>
                <c:pt idx="23">
                  <c:v>4.3043999539804645E-4</c:v>
                </c:pt>
                <c:pt idx="24">
                  <c:v>-2.4814800017338712E-3</c:v>
                </c:pt>
                <c:pt idx="25">
                  <c:v>-8.5297600016929209E-3</c:v>
                </c:pt>
                <c:pt idx="26">
                  <c:v>-1.1638800024229567E-3</c:v>
                </c:pt>
                <c:pt idx="27">
                  <c:v>8.3611999798449688E-4</c:v>
                </c:pt>
                <c:pt idx="28">
                  <c:v>-5.7980000019597355E-3</c:v>
                </c:pt>
                <c:pt idx="29">
                  <c:v>2.7878399960172828E-3</c:v>
                </c:pt>
                <c:pt idx="30">
                  <c:v>-7.7410800004145131E-3</c:v>
                </c:pt>
                <c:pt idx="31">
                  <c:v>-4.9116800037154462E-3</c:v>
                </c:pt>
                <c:pt idx="32">
                  <c:v>-7.5458000028447714E-3</c:v>
                </c:pt>
                <c:pt idx="33">
                  <c:v>-4.1799200043897144E-3</c:v>
                </c:pt>
                <c:pt idx="34">
                  <c:v>-1.8140400025004055E-3</c:v>
                </c:pt>
                <c:pt idx="35">
                  <c:v>-7.0639200057485141E-3</c:v>
                </c:pt>
                <c:pt idx="36">
                  <c:v>-7.0639200057485141E-3</c:v>
                </c:pt>
                <c:pt idx="37">
                  <c:v>-3.9432000266970135E-4</c:v>
                </c:pt>
                <c:pt idx="38">
                  <c:v>-2.1958000070299022E-3</c:v>
                </c:pt>
                <c:pt idx="39">
                  <c:v>-3.9972800041141454E-3</c:v>
                </c:pt>
                <c:pt idx="40">
                  <c:v>-5.7629600014479365E-3</c:v>
                </c:pt>
                <c:pt idx="41">
                  <c:v>-1.1351880002621328E-2</c:v>
                </c:pt>
                <c:pt idx="42">
                  <c:v>-1.0519240000576247E-2</c:v>
                </c:pt>
                <c:pt idx="43">
                  <c:v>-1.2786400002369191E-2</c:v>
                </c:pt>
                <c:pt idx="44">
                  <c:v>-8.4194400042179041E-3</c:v>
                </c:pt>
                <c:pt idx="45">
                  <c:v>-6.3153200026135892E-3</c:v>
                </c:pt>
                <c:pt idx="46">
                  <c:v>-6.5342000016244128E-3</c:v>
                </c:pt>
                <c:pt idx="47">
                  <c:v>-5.8024400059366599E-3</c:v>
                </c:pt>
                <c:pt idx="48">
                  <c:v>-7.8507200014428236E-3</c:v>
                </c:pt>
                <c:pt idx="49">
                  <c:v>-1.087800003006123E-3</c:v>
                </c:pt>
                <c:pt idx="50">
                  <c:v>-3.9397200089297257E-3</c:v>
                </c:pt>
                <c:pt idx="51">
                  <c:v>-6.7916400003014132E-3</c:v>
                </c:pt>
                <c:pt idx="52">
                  <c:v>-7.6588000229094177E-4</c:v>
                </c:pt>
                <c:pt idx="53">
                  <c:v>1.4090399999986403E-3</c:v>
                </c:pt>
                <c:pt idx="54">
                  <c:v>1.4090399999986403E-3</c:v>
                </c:pt>
                <c:pt idx="55">
                  <c:v>-8.0469200038351119E-3</c:v>
                </c:pt>
                <c:pt idx="56">
                  <c:v>-3.7776000026497059E-3</c:v>
                </c:pt>
                <c:pt idx="58">
                  <c:v>2.0314399953349493E-3</c:v>
                </c:pt>
                <c:pt idx="59">
                  <c:v>1.1795199970947579E-3</c:v>
                </c:pt>
                <c:pt idx="60">
                  <c:v>6.9347999669844285E-4</c:v>
                </c:pt>
                <c:pt idx="61">
                  <c:v>-2.6144000003114343E-3</c:v>
                </c:pt>
                <c:pt idx="62">
                  <c:v>-2.6144000003114343E-3</c:v>
                </c:pt>
                <c:pt idx="63">
                  <c:v>-6.4180400004261173E-3</c:v>
                </c:pt>
                <c:pt idx="64">
                  <c:v>-2.8053600035491399E-3</c:v>
                </c:pt>
                <c:pt idx="65">
                  <c:v>-7.1164800028782338E-3</c:v>
                </c:pt>
                <c:pt idx="66">
                  <c:v>1.9092799993813969E-3</c:v>
                </c:pt>
                <c:pt idx="67">
                  <c:v>-5.9437200034153648E-3</c:v>
                </c:pt>
                <c:pt idx="68">
                  <c:v>-8.4512000030372292E-3</c:v>
                </c:pt>
                <c:pt idx="69">
                  <c:v>-5.7430400047451258E-3</c:v>
                </c:pt>
                <c:pt idx="70">
                  <c:v>-6.9597600086126477E-3</c:v>
                </c:pt>
                <c:pt idx="71">
                  <c:v>-1.1758000000554603E-2</c:v>
                </c:pt>
                <c:pt idx="72">
                  <c:v>-1.4600880007492378E-2</c:v>
                </c:pt>
                <c:pt idx="73">
                  <c:v>-1.3400880008703098E-2</c:v>
                </c:pt>
                <c:pt idx="74">
                  <c:v>-9.3008800031384453E-3</c:v>
                </c:pt>
                <c:pt idx="75">
                  <c:v>-1.1422039999160916E-2</c:v>
                </c:pt>
                <c:pt idx="76">
                  <c:v>-1.1442400005762465E-2</c:v>
                </c:pt>
                <c:pt idx="77">
                  <c:v>-8.4424000015133061E-3</c:v>
                </c:pt>
                <c:pt idx="78">
                  <c:v>-8.3908800006611273E-3</c:v>
                </c:pt>
                <c:pt idx="79">
                  <c:v>-8.5807599971303716E-3</c:v>
                </c:pt>
                <c:pt idx="80">
                  <c:v>-4.6450800073216669E-3</c:v>
                </c:pt>
                <c:pt idx="81">
                  <c:v>-6.4508000650675967E-4</c:v>
                </c:pt>
                <c:pt idx="18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C1-449C-BD1E-C39BDA204169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Active!$F$21:$F$545</c:f>
              <c:numCache>
                <c:formatCode>General</c:formatCode>
                <c:ptCount val="525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</c:numCache>
            </c:numRef>
          </c:xVal>
          <c:yVal>
            <c:numRef>
              <c:f>Active!$I$21:$I$545</c:f>
              <c:numCache>
                <c:formatCode>General</c:formatCode>
                <c:ptCount val="525"/>
                <c:pt idx="82">
                  <c:v>-3.7254400012898259E-3</c:v>
                </c:pt>
                <c:pt idx="83">
                  <c:v>-2.2125600080471486E-3</c:v>
                </c:pt>
                <c:pt idx="84">
                  <c:v>-2.2125600080471486E-3</c:v>
                </c:pt>
                <c:pt idx="85">
                  <c:v>-2.212560000771191E-3</c:v>
                </c:pt>
                <c:pt idx="87">
                  <c:v>4.5589999936055392E-3</c:v>
                </c:pt>
                <c:pt idx="88">
                  <c:v>-1.878760005638469E-3</c:v>
                </c:pt>
                <c:pt idx="89">
                  <c:v>-9.6884000231511891E-4</c:v>
                </c:pt>
                <c:pt idx="91">
                  <c:v>3.2532799959881231E-3</c:v>
                </c:pt>
                <c:pt idx="92">
                  <c:v>3.4485599971958436E-3</c:v>
                </c:pt>
                <c:pt idx="93">
                  <c:v>-2.3384000087389722E-4</c:v>
                </c:pt>
                <c:pt idx="94">
                  <c:v>2.4056800029939041E-3</c:v>
                </c:pt>
                <c:pt idx="96">
                  <c:v>-1.886160003778059E-3</c:v>
                </c:pt>
                <c:pt idx="97">
                  <c:v>8.7027999688871205E-4</c:v>
                </c:pt>
                <c:pt idx="99">
                  <c:v>4.0172799926949665E-3</c:v>
                </c:pt>
                <c:pt idx="100">
                  <c:v>-3.8796799999545328E-3</c:v>
                </c:pt>
                <c:pt idx="101">
                  <c:v>-1.0502799996174872E-3</c:v>
                </c:pt>
                <c:pt idx="102">
                  <c:v>-5.0280003051739186E-5</c:v>
                </c:pt>
                <c:pt idx="103">
                  <c:v>9.4972000078996643E-4</c:v>
                </c:pt>
                <c:pt idx="104">
                  <c:v>-5.0985600028070621E-3</c:v>
                </c:pt>
                <c:pt idx="105">
                  <c:v>-1.0985600019921549E-3</c:v>
                </c:pt>
                <c:pt idx="106">
                  <c:v>-3.2927599968388677E-3</c:v>
                </c:pt>
                <c:pt idx="107">
                  <c:v>-6.5363200046704151E-3</c:v>
                </c:pt>
                <c:pt idx="109">
                  <c:v>-6.7015200038440526E-3</c:v>
                </c:pt>
                <c:pt idx="110">
                  <c:v>-4.6757599993725307E-3</c:v>
                </c:pt>
                <c:pt idx="112">
                  <c:v>-8.1951999891316518E-4</c:v>
                </c:pt>
                <c:pt idx="113">
                  <c:v>-6.9179999991320074E-4</c:v>
                </c:pt>
                <c:pt idx="115">
                  <c:v>6.4820400002645329E-3</c:v>
                </c:pt>
                <c:pt idx="117">
                  <c:v>1.5560799947706982E-3</c:v>
                </c:pt>
                <c:pt idx="118">
                  <c:v>2.5560799986124039E-3</c:v>
                </c:pt>
                <c:pt idx="119">
                  <c:v>1.3125199984642677E-3</c:v>
                </c:pt>
                <c:pt idx="120">
                  <c:v>-6.8301600040285848E-3</c:v>
                </c:pt>
                <c:pt idx="121">
                  <c:v>3.9262799982680008E-3</c:v>
                </c:pt>
                <c:pt idx="122">
                  <c:v>4.874399965046905E-4</c:v>
                </c:pt>
                <c:pt idx="123">
                  <c:v>-3.9996800041990355E-3</c:v>
                </c:pt>
                <c:pt idx="124">
                  <c:v>-1.9996800037915818E-3</c:v>
                </c:pt>
                <c:pt idx="126">
                  <c:v>1.1741600028472021E-3</c:v>
                </c:pt>
                <c:pt idx="127">
                  <c:v>9.6409199977642857E-3</c:v>
                </c:pt>
                <c:pt idx="128">
                  <c:v>-1.7979199983528815E-3</c:v>
                </c:pt>
                <c:pt idx="130">
                  <c:v>2.5926399976015091E-3</c:v>
                </c:pt>
                <c:pt idx="131">
                  <c:v>2.1548799995798618E-3</c:v>
                </c:pt>
                <c:pt idx="132">
                  <c:v>-4.6498400042764843E-3</c:v>
                </c:pt>
                <c:pt idx="134">
                  <c:v>3.3276399917667732E-3</c:v>
                </c:pt>
                <c:pt idx="135">
                  <c:v>2.4016799943638034E-3</c:v>
                </c:pt>
                <c:pt idx="136">
                  <c:v>-4.280720000679139E-3</c:v>
                </c:pt>
                <c:pt idx="137">
                  <c:v>3.9145599948824383E-3</c:v>
                </c:pt>
                <c:pt idx="138">
                  <c:v>4.0637199999764562E-3</c:v>
                </c:pt>
                <c:pt idx="139">
                  <c:v>-1.5408000035677105E-4</c:v>
                </c:pt>
                <c:pt idx="140">
                  <c:v>6.3587999975425191E-3</c:v>
                </c:pt>
                <c:pt idx="141">
                  <c:v>8.3587999979499727E-3</c:v>
                </c:pt>
                <c:pt idx="142">
                  <c:v>8.3587999979499727E-3</c:v>
                </c:pt>
                <c:pt idx="143">
                  <c:v>9.3587999945157208E-3</c:v>
                </c:pt>
                <c:pt idx="144">
                  <c:v>-1.9577200000640005E-3</c:v>
                </c:pt>
                <c:pt idx="145">
                  <c:v>1.4328399920486845E-3</c:v>
                </c:pt>
                <c:pt idx="147">
                  <c:v>-4.24956000642851E-3</c:v>
                </c:pt>
                <c:pt idx="148">
                  <c:v>6.1163199934526347E-3</c:v>
                </c:pt>
                <c:pt idx="149">
                  <c:v>-4.0542799979448318E-3</c:v>
                </c:pt>
                <c:pt idx="150">
                  <c:v>1.9457199960015714E-3</c:v>
                </c:pt>
                <c:pt idx="151">
                  <c:v>-3.297840004961472E-3</c:v>
                </c:pt>
                <c:pt idx="152">
                  <c:v>-2.9784000071231276E-4</c:v>
                </c:pt>
                <c:pt idx="153">
                  <c:v>2.7021599962608889E-3</c:v>
                </c:pt>
                <c:pt idx="154">
                  <c:v>3.2633199953124858E-3</c:v>
                </c:pt>
                <c:pt idx="155">
                  <c:v>6.2633199995616451E-3</c:v>
                </c:pt>
                <c:pt idx="156">
                  <c:v>-2.5606800045352429E-3</c:v>
                </c:pt>
                <c:pt idx="157">
                  <c:v>-1.1948000028496608E-3</c:v>
                </c:pt>
                <c:pt idx="158">
                  <c:v>2.9447999986587092E-4</c:v>
                </c:pt>
                <c:pt idx="159">
                  <c:v>-4.3879200020455755E-3</c:v>
                </c:pt>
                <c:pt idx="161">
                  <c:v>1.1732400016626343E-3</c:v>
                </c:pt>
                <c:pt idx="162">
                  <c:v>-1.4328000543173403E-4</c:v>
                </c:pt>
                <c:pt idx="163">
                  <c:v>4.4255999819142744E-4</c:v>
                </c:pt>
                <c:pt idx="164">
                  <c:v>-4.8256800073431805E-3</c:v>
                </c:pt>
                <c:pt idx="165">
                  <c:v>1.743199973134324E-4</c:v>
                </c:pt>
                <c:pt idx="166">
                  <c:v>-2.9962800035718828E-3</c:v>
                </c:pt>
                <c:pt idx="167">
                  <c:v>-9.9628000316442922E-4</c:v>
                </c:pt>
                <c:pt idx="168">
                  <c:v>-1.1636400013230741E-3</c:v>
                </c:pt>
                <c:pt idx="169">
                  <c:v>1.983360001759138E-3</c:v>
                </c:pt>
                <c:pt idx="170">
                  <c:v>-4.0896000064094551E-3</c:v>
                </c:pt>
                <c:pt idx="172">
                  <c:v>-6.6990400009672157E-3</c:v>
                </c:pt>
                <c:pt idx="173">
                  <c:v>-4.3074000059277751E-3</c:v>
                </c:pt>
                <c:pt idx="174">
                  <c:v>-1.7945200015674345E-3</c:v>
                </c:pt>
                <c:pt idx="175">
                  <c:v>1.2034879997372627E-2</c:v>
                </c:pt>
                <c:pt idx="176">
                  <c:v>2.7666399982990697E-3</c:v>
                </c:pt>
                <c:pt idx="178">
                  <c:v>-2.7687600013450719E-3</c:v>
                </c:pt>
                <c:pt idx="179">
                  <c:v>5.2312400002847426E-3</c:v>
                </c:pt>
                <c:pt idx="180">
                  <c:v>-6.4212000870611519E-4</c:v>
                </c:pt>
                <c:pt idx="181">
                  <c:v>-1.9103600061498582E-3</c:v>
                </c:pt>
                <c:pt idx="182">
                  <c:v>-1.5198000037344173E-3</c:v>
                </c:pt>
                <c:pt idx="183">
                  <c:v>7.1894399952725507E-3</c:v>
                </c:pt>
                <c:pt idx="184">
                  <c:v>2.2141199951875024E-3</c:v>
                </c:pt>
                <c:pt idx="187">
                  <c:v>3.7752799980808049E-3</c:v>
                </c:pt>
                <c:pt idx="188">
                  <c:v>7.4587599956430495E-3</c:v>
                </c:pt>
                <c:pt idx="189">
                  <c:v>-1.711839999188669E-3</c:v>
                </c:pt>
                <c:pt idx="190">
                  <c:v>1.2881599977845326E-3</c:v>
                </c:pt>
                <c:pt idx="191">
                  <c:v>-2.8330799977993593E-3</c:v>
                </c:pt>
                <c:pt idx="192">
                  <c:v>-1.1452800026745535E-3</c:v>
                </c:pt>
                <c:pt idx="193">
                  <c:v>-1.3888399989809841E-3</c:v>
                </c:pt>
                <c:pt idx="194">
                  <c:v>9.3686799955321476E-3</c:v>
                </c:pt>
                <c:pt idx="195">
                  <c:v>-1.167800000985153E-3</c:v>
                </c:pt>
                <c:pt idx="196">
                  <c:v>-1.6066399984993041E-3</c:v>
                </c:pt>
                <c:pt idx="197">
                  <c:v>-4.4102800020482391E-3</c:v>
                </c:pt>
                <c:pt idx="198">
                  <c:v>-6.7471600050339475E-3</c:v>
                </c:pt>
                <c:pt idx="199">
                  <c:v>4.2528400008450262E-3</c:v>
                </c:pt>
                <c:pt idx="200">
                  <c:v>-7.5518800076679327E-3</c:v>
                </c:pt>
                <c:pt idx="201">
                  <c:v>1.1809599964180961E-3</c:v>
                </c:pt>
                <c:pt idx="202">
                  <c:v>-7.7213999975356273E-3</c:v>
                </c:pt>
                <c:pt idx="203">
                  <c:v>-2.7696800025296398E-3</c:v>
                </c:pt>
                <c:pt idx="204">
                  <c:v>2.7914799939026125E-3</c:v>
                </c:pt>
                <c:pt idx="205">
                  <c:v>-3.3050800047931261E-3</c:v>
                </c:pt>
                <c:pt idx="206">
                  <c:v>-2.593920000072103E-2</c:v>
                </c:pt>
                <c:pt idx="207">
                  <c:v>-1.7939199999091215E-2</c:v>
                </c:pt>
                <c:pt idx="208">
                  <c:v>-2.0357600005809218E-3</c:v>
                </c:pt>
                <c:pt idx="209">
                  <c:v>-5.1301600033184513E-3</c:v>
                </c:pt>
                <c:pt idx="210">
                  <c:v>4.1874399976222776E-3</c:v>
                </c:pt>
                <c:pt idx="211">
                  <c:v>-6.0808000052929856E-3</c:v>
                </c:pt>
                <c:pt idx="212">
                  <c:v>4.0847999480320141E-4</c:v>
                </c:pt>
                <c:pt idx="213">
                  <c:v>-3.2986000005621463E-3</c:v>
                </c:pt>
                <c:pt idx="214">
                  <c:v>2.530799996748101E-3</c:v>
                </c:pt>
                <c:pt idx="215">
                  <c:v>3.3612799961701967E-3</c:v>
                </c:pt>
                <c:pt idx="216">
                  <c:v>-4.1258400087826885E-3</c:v>
                </c:pt>
                <c:pt idx="217">
                  <c:v>5.4353199957404286E-3</c:v>
                </c:pt>
                <c:pt idx="218">
                  <c:v>-1.1988000042038038E-3</c:v>
                </c:pt>
                <c:pt idx="219">
                  <c:v>-4.8565200049779378E-3</c:v>
                </c:pt>
                <c:pt idx="220">
                  <c:v>4.2143480000959244E-2</c:v>
                </c:pt>
                <c:pt idx="221">
                  <c:v>-1.8925160002254415E-2</c:v>
                </c:pt>
                <c:pt idx="222">
                  <c:v>4.8065999944810756E-3</c:v>
                </c:pt>
                <c:pt idx="223">
                  <c:v>7.1724800000083633E-3</c:v>
                </c:pt>
                <c:pt idx="224">
                  <c:v>-3.4369600034551695E-3</c:v>
                </c:pt>
                <c:pt idx="225">
                  <c:v>-7.4122800069744699E-3</c:v>
                </c:pt>
                <c:pt idx="226">
                  <c:v>-4.0946800072561018E-3</c:v>
                </c:pt>
                <c:pt idx="227">
                  <c:v>-3.2105200007208623E-3</c:v>
                </c:pt>
                <c:pt idx="228">
                  <c:v>-2.2105199968791567E-3</c:v>
                </c:pt>
                <c:pt idx="229">
                  <c:v>7.8948000009404495E-4</c:v>
                </c:pt>
                <c:pt idx="230">
                  <c:v>7.8948000009404495E-4</c:v>
                </c:pt>
                <c:pt idx="231">
                  <c:v>1.7894800039357506E-3</c:v>
                </c:pt>
                <c:pt idx="232">
                  <c:v>1.7894800039357506E-3</c:v>
                </c:pt>
                <c:pt idx="233">
                  <c:v>2.7894800005014986E-3</c:v>
                </c:pt>
                <c:pt idx="234">
                  <c:v>2.7894800005014986E-3</c:v>
                </c:pt>
                <c:pt idx="235">
                  <c:v>2.7894800005014986E-3</c:v>
                </c:pt>
                <c:pt idx="236">
                  <c:v>5.7894799974747002E-3</c:v>
                </c:pt>
                <c:pt idx="237">
                  <c:v>7.3023599979933351E-3</c:v>
                </c:pt>
                <c:pt idx="238">
                  <c:v>5.4246799991233274E-3</c:v>
                </c:pt>
                <c:pt idx="239">
                  <c:v>1.5424680001160596E-2</c:v>
                </c:pt>
                <c:pt idx="240">
                  <c:v>1.4254079993406776E-2</c:v>
                </c:pt>
                <c:pt idx="241">
                  <c:v>6.27983999584103E-3</c:v>
                </c:pt>
                <c:pt idx="242">
                  <c:v>-1.3542800006689504E-3</c:v>
                </c:pt>
                <c:pt idx="243">
                  <c:v>-1.2802400015061721E-3</c:v>
                </c:pt>
                <c:pt idx="244">
                  <c:v>9.1503999283304438E-4</c:v>
                </c:pt>
                <c:pt idx="245">
                  <c:v>-6.1579199973493814E-3</c:v>
                </c:pt>
                <c:pt idx="246">
                  <c:v>-3.2062000027508475E-3</c:v>
                </c:pt>
                <c:pt idx="247">
                  <c:v>-1.0920004569925368E-5</c:v>
                </c:pt>
                <c:pt idx="248">
                  <c:v>5.5502399918623269E-3</c:v>
                </c:pt>
                <c:pt idx="249">
                  <c:v>6.0631200030911714E-3</c:v>
                </c:pt>
                <c:pt idx="250">
                  <c:v>-2.7877199972863309E-3</c:v>
                </c:pt>
                <c:pt idx="251">
                  <c:v>7.7343999873846769E-4</c:v>
                </c:pt>
                <c:pt idx="252">
                  <c:v>-8.9572400029283017E-3</c:v>
                </c:pt>
                <c:pt idx="253">
                  <c:v>7.1897599991643801E-3</c:v>
                </c:pt>
                <c:pt idx="254">
                  <c:v>-6.8832000033580698E-3</c:v>
                </c:pt>
                <c:pt idx="255">
                  <c:v>6.8519999331329018E-5</c:v>
                </c:pt>
                <c:pt idx="256">
                  <c:v>4.0685200001462363E-3</c:v>
                </c:pt>
                <c:pt idx="257">
                  <c:v>7.0685199971194379E-3</c:v>
                </c:pt>
                <c:pt idx="258">
                  <c:v>1.3068519998341799E-2</c:v>
                </c:pt>
                <c:pt idx="259">
                  <c:v>4.343999971752055E-4</c:v>
                </c:pt>
                <c:pt idx="260">
                  <c:v>-3.6138799987384118E-3</c:v>
                </c:pt>
                <c:pt idx="261">
                  <c:v>-4.1860000783344731E-4</c:v>
                </c:pt>
                <c:pt idx="262">
                  <c:v>1.6350799996871501E-3</c:v>
                </c:pt>
                <c:pt idx="263">
                  <c:v>8.5149200021987781E-3</c:v>
                </c:pt>
                <c:pt idx="264">
                  <c:v>-1.0215599977527745E-3</c:v>
                </c:pt>
                <c:pt idx="265">
                  <c:v>3.7101999987498857E-3</c:v>
                </c:pt>
                <c:pt idx="266">
                  <c:v>3.1737199969938956E-3</c:v>
                </c:pt>
                <c:pt idx="267">
                  <c:v>-3.4604000029503368E-3</c:v>
                </c:pt>
                <c:pt idx="268">
                  <c:v>-1.0945200046990067E-3</c:v>
                </c:pt>
                <c:pt idx="269">
                  <c:v>-3.1428000002051704E-3</c:v>
                </c:pt>
                <c:pt idx="270">
                  <c:v>-1.5569600000162609E-3</c:v>
                </c:pt>
                <c:pt idx="271">
                  <c:v>3.1747999964863993E-3</c:v>
                </c:pt>
                <c:pt idx="272">
                  <c:v>2.7359599989722483E-3</c:v>
                </c:pt>
                <c:pt idx="274">
                  <c:v>8.3958399991388433E-3</c:v>
                </c:pt>
                <c:pt idx="275">
                  <c:v>6.2263199943117797E-3</c:v>
                </c:pt>
                <c:pt idx="276">
                  <c:v>6.6930799948750064E-3</c:v>
                </c:pt>
                <c:pt idx="277">
                  <c:v>1.1329999979352579E-3</c:v>
                </c:pt>
                <c:pt idx="278">
                  <c:v>-1.647040007810574E-3</c:v>
                </c:pt>
                <c:pt idx="279">
                  <c:v>3.7928799938526936E-3</c:v>
                </c:pt>
                <c:pt idx="280">
                  <c:v>4.11047999659786E-3</c:v>
                </c:pt>
                <c:pt idx="281">
                  <c:v>6.6716399960569106E-3</c:v>
                </c:pt>
                <c:pt idx="282">
                  <c:v>4.5503999936045147E-3</c:v>
                </c:pt>
                <c:pt idx="283">
                  <c:v>-1.5193200088106096E-3</c:v>
                </c:pt>
                <c:pt idx="284">
                  <c:v>1.9935599993914366E-3</c:v>
                </c:pt>
                <c:pt idx="285">
                  <c:v>-1.0547200072323903E-3</c:v>
                </c:pt>
                <c:pt idx="286">
                  <c:v>-1.8100800007232465E-3</c:v>
                </c:pt>
                <c:pt idx="287">
                  <c:v>2.5075199955608696E-3</c:v>
                </c:pt>
                <c:pt idx="288">
                  <c:v>4.3369199920562096E-3</c:v>
                </c:pt>
                <c:pt idx="289">
                  <c:v>6.8679997639264911E-5</c:v>
                </c:pt>
                <c:pt idx="290">
                  <c:v>2.2886399965500459E-3</c:v>
                </c:pt>
                <c:pt idx="291">
                  <c:v>3.654519998235628E-3</c:v>
                </c:pt>
                <c:pt idx="292">
                  <c:v>9.4439994427375495E-5</c:v>
                </c:pt>
                <c:pt idx="293">
                  <c:v>-1.539680000860244E-3</c:v>
                </c:pt>
                <c:pt idx="294">
                  <c:v>6.1191199929453433E-3</c:v>
                </c:pt>
                <c:pt idx="295">
                  <c:v>6.2167599971871823E-3</c:v>
                </c:pt>
                <c:pt idx="296">
                  <c:v>2.1659919999365229E-2</c:v>
                </c:pt>
                <c:pt idx="297">
                  <c:v>-8.2660400003078394E-3</c:v>
                </c:pt>
                <c:pt idx="298">
                  <c:v>-1.2582559997099452E-2</c:v>
                </c:pt>
                <c:pt idx="299">
                  <c:v>-7.5316000584280118E-4</c:v>
                </c:pt>
                <c:pt idx="300">
                  <c:v>-3.9967199991224334E-3</c:v>
                </c:pt>
                <c:pt idx="301">
                  <c:v>-7.26495999697363E-3</c:v>
                </c:pt>
                <c:pt idx="302">
                  <c:v>-1.2947360002726782E-2</c:v>
                </c:pt>
                <c:pt idx="303">
                  <c:v>-6.7992800031788647E-3</c:v>
                </c:pt>
                <c:pt idx="304">
                  <c:v>-5.0428400063537993E-3</c:v>
                </c:pt>
                <c:pt idx="305">
                  <c:v>-5.7931999617721885E-4</c:v>
                </c:pt>
                <c:pt idx="306">
                  <c:v>-1.6066440002759919E-2</c:v>
                </c:pt>
                <c:pt idx="307">
                  <c:v>-1.8672639998840168E-2</c:v>
                </c:pt>
                <c:pt idx="308">
                  <c:v>-4.0868000069167465E-3</c:v>
                </c:pt>
                <c:pt idx="309">
                  <c:v>-1.6159760001755785E-2</c:v>
                </c:pt>
                <c:pt idx="310">
                  <c:v>-7.4033199998666532E-3</c:v>
                </c:pt>
                <c:pt idx="311">
                  <c:v>-1.8817480005964171E-2</c:v>
                </c:pt>
                <c:pt idx="312">
                  <c:v>-1.3134000000718515E-2</c:v>
                </c:pt>
                <c:pt idx="313">
                  <c:v>-1.0230560001218691E-2</c:v>
                </c:pt>
                <c:pt idx="314">
                  <c:v>-1.3717680005356669E-2</c:v>
                </c:pt>
                <c:pt idx="315">
                  <c:v>-7.7176800041343085E-3</c:v>
                </c:pt>
                <c:pt idx="316">
                  <c:v>-1.4985920002800412E-2</c:v>
                </c:pt>
                <c:pt idx="317">
                  <c:v>-1.3156519999029115E-2</c:v>
                </c:pt>
                <c:pt idx="318">
                  <c:v>-1.6424760004156269E-2</c:v>
                </c:pt>
                <c:pt idx="319">
                  <c:v>-1.04676400005701E-2</c:v>
                </c:pt>
                <c:pt idx="320">
                  <c:v>-1.6101760003948584E-2</c:v>
                </c:pt>
                <c:pt idx="321">
                  <c:v>-1.4711199997691438E-2</c:v>
                </c:pt>
                <c:pt idx="322">
                  <c:v>-8.6865199991734698E-3</c:v>
                </c:pt>
                <c:pt idx="323">
                  <c:v>-1.0125360000529326E-2</c:v>
                </c:pt>
                <c:pt idx="324">
                  <c:v>-1.4294880005763844E-2</c:v>
                </c:pt>
                <c:pt idx="325">
                  <c:v>-1.3977280003018677E-2</c:v>
                </c:pt>
                <c:pt idx="326">
                  <c:v>-1.50502399992547E-2</c:v>
                </c:pt>
                <c:pt idx="327">
                  <c:v>-1.9531960002495907E-2</c:v>
                </c:pt>
                <c:pt idx="328">
                  <c:v>-1.3507280003977939E-2</c:v>
                </c:pt>
                <c:pt idx="329">
                  <c:v>-1.6214360002777539E-2</c:v>
                </c:pt>
                <c:pt idx="330">
                  <c:v>-1.7433240005630068E-2</c:v>
                </c:pt>
                <c:pt idx="331">
                  <c:v>-1.3433240004815161E-2</c:v>
                </c:pt>
                <c:pt idx="332">
                  <c:v>-1.5480440000828821E-2</c:v>
                </c:pt>
                <c:pt idx="333">
                  <c:v>-2.0257240001228638E-2</c:v>
                </c:pt>
                <c:pt idx="334">
                  <c:v>-1.6134919998876285E-2</c:v>
                </c:pt>
                <c:pt idx="335">
                  <c:v>-1.8305519995919894E-2</c:v>
                </c:pt>
                <c:pt idx="336">
                  <c:v>-2.0573759997205343E-2</c:v>
                </c:pt>
                <c:pt idx="337">
                  <c:v>-2.0353800005977973E-2</c:v>
                </c:pt>
                <c:pt idx="338">
                  <c:v>-2.2622039999987464E-2</c:v>
                </c:pt>
                <c:pt idx="339">
                  <c:v>-2.2840920006274246E-2</c:v>
                </c:pt>
                <c:pt idx="340">
                  <c:v>-1.7449279999709688E-2</c:v>
                </c:pt>
                <c:pt idx="341">
                  <c:v>-3.0057640004088171E-2</c:v>
                </c:pt>
                <c:pt idx="342">
                  <c:v>-1.4057640000828542E-2</c:v>
                </c:pt>
                <c:pt idx="343">
                  <c:v>-2.519924000807805E-2</c:v>
                </c:pt>
                <c:pt idx="345">
                  <c:v>-2.4686359996849205E-2</c:v>
                </c:pt>
                <c:pt idx="346">
                  <c:v>-2.7708879999408964E-2</c:v>
                </c:pt>
                <c:pt idx="347">
                  <c:v>-2.0317240006988868E-2</c:v>
                </c:pt>
                <c:pt idx="348">
                  <c:v>-1.3317240001924802E-2</c:v>
                </c:pt>
                <c:pt idx="349">
                  <c:v>-3.1289320002542809E-2</c:v>
                </c:pt>
                <c:pt idx="350">
                  <c:v>-2.9971720003231894E-2</c:v>
                </c:pt>
                <c:pt idx="351">
                  <c:v>-2.9776440002024174E-2</c:v>
                </c:pt>
                <c:pt idx="352">
                  <c:v>-2.865412000392098E-2</c:v>
                </c:pt>
                <c:pt idx="353">
                  <c:v>-3.4628360001079272E-2</c:v>
                </c:pt>
                <c:pt idx="355">
                  <c:v>-3.4262480003235396E-2</c:v>
                </c:pt>
                <c:pt idx="356">
                  <c:v>-2.0164840003417339E-2</c:v>
                </c:pt>
                <c:pt idx="357">
                  <c:v>-3.443308000714751E-2</c:v>
                </c:pt>
                <c:pt idx="358">
                  <c:v>-2.9334359998756554E-2</c:v>
                </c:pt>
                <c:pt idx="359">
                  <c:v>-2.9649800002516713E-2</c:v>
                </c:pt>
                <c:pt idx="360">
                  <c:v>-3.1988839997211471E-2</c:v>
                </c:pt>
                <c:pt idx="361">
                  <c:v>-3.1840760006161872E-2</c:v>
                </c:pt>
                <c:pt idx="362">
                  <c:v>-2.9840760005754419E-2</c:v>
                </c:pt>
                <c:pt idx="363">
                  <c:v>-3.5816080002405215E-2</c:v>
                </c:pt>
                <c:pt idx="364">
                  <c:v>-3.469267999753356E-2</c:v>
                </c:pt>
                <c:pt idx="365">
                  <c:v>-3.1692680000560358E-2</c:v>
                </c:pt>
                <c:pt idx="367">
                  <c:v>-3.4301040002901573E-2</c:v>
                </c:pt>
                <c:pt idx="368">
                  <c:v>-3.1276360001356807E-2</c:v>
                </c:pt>
                <c:pt idx="369">
                  <c:v>-3.3544600002642255E-2</c:v>
                </c:pt>
                <c:pt idx="370">
                  <c:v>-3.3958760002860799E-2</c:v>
                </c:pt>
                <c:pt idx="371">
                  <c:v>-3.1958760002453346E-2</c:v>
                </c:pt>
                <c:pt idx="372">
                  <c:v>-3.3053160004783422E-2</c:v>
                </c:pt>
                <c:pt idx="373">
                  <c:v>-3.4564960005809553E-2</c:v>
                </c:pt>
                <c:pt idx="374">
                  <c:v>-3.2416879999800585E-2</c:v>
                </c:pt>
                <c:pt idx="375">
                  <c:v>-3.7587480001093354E-2</c:v>
                </c:pt>
                <c:pt idx="376">
                  <c:v>-3.4587480004120152E-2</c:v>
                </c:pt>
                <c:pt idx="377">
                  <c:v>-3.2001640000089537E-2</c:v>
                </c:pt>
                <c:pt idx="378">
                  <c:v>-2.912287999788532E-2</c:v>
                </c:pt>
                <c:pt idx="379">
                  <c:v>-3.5560640004405286E-2</c:v>
                </c:pt>
                <c:pt idx="380">
                  <c:v>-4.2535960004897788E-2</c:v>
                </c:pt>
                <c:pt idx="381">
                  <c:v>-3.8069200003519654E-2</c:v>
                </c:pt>
                <c:pt idx="382">
                  <c:v>-4.3385720004152972E-2</c:v>
                </c:pt>
                <c:pt idx="383">
                  <c:v>-4.0848160002497025E-2</c:v>
                </c:pt>
                <c:pt idx="384">
                  <c:v>-3.3359959998051636E-2</c:v>
                </c:pt>
                <c:pt idx="385">
                  <c:v>-4.4042360001185443E-2</c:v>
                </c:pt>
                <c:pt idx="386">
                  <c:v>-4.1847079999570269E-2</c:v>
                </c:pt>
                <c:pt idx="387">
                  <c:v>-4.8017679997428786E-2</c:v>
                </c:pt>
                <c:pt idx="388">
                  <c:v>-3.8187200007087085E-2</c:v>
                </c:pt>
                <c:pt idx="389">
                  <c:v>-4.1455440004938282E-2</c:v>
                </c:pt>
                <c:pt idx="390">
                  <c:v>-3.6260159999073949E-2</c:v>
                </c:pt>
                <c:pt idx="391">
                  <c:v>-4.1869600005156826E-2</c:v>
                </c:pt>
                <c:pt idx="392">
                  <c:v>-3.4869600007368717E-2</c:v>
                </c:pt>
                <c:pt idx="393">
                  <c:v>-4.0674320007383358E-2</c:v>
                </c:pt>
                <c:pt idx="394">
                  <c:v>-4.4308440003078431E-2</c:v>
                </c:pt>
                <c:pt idx="395">
                  <c:v>-4.2942560001392849E-2</c:v>
                </c:pt>
                <c:pt idx="396">
                  <c:v>-4.7624960003304295E-2</c:v>
                </c:pt>
                <c:pt idx="397">
                  <c:v>-4.6694680000655353E-2</c:v>
                </c:pt>
                <c:pt idx="398">
                  <c:v>-4.4668920003459789E-2</c:v>
                </c:pt>
                <c:pt idx="402">
                  <c:v>-4.4717200005834457E-2</c:v>
                </c:pt>
                <c:pt idx="403">
                  <c:v>-4.5156040003348608E-2</c:v>
                </c:pt>
                <c:pt idx="405">
                  <c:v>-4.671072000201093E-2</c:v>
                </c:pt>
                <c:pt idx="408">
                  <c:v>-4.76591999977245E-2</c:v>
                </c:pt>
                <c:pt idx="415">
                  <c:v>-4.3918800001847558E-2</c:v>
                </c:pt>
                <c:pt idx="416">
                  <c:v>-4.1601199998694938E-2</c:v>
                </c:pt>
                <c:pt idx="419">
                  <c:v>-5.0331880003795959E-2</c:v>
                </c:pt>
                <c:pt idx="420">
                  <c:v>-4.4791079999413341E-2</c:v>
                </c:pt>
                <c:pt idx="424">
                  <c:v>-3.5861880009179004E-2</c:v>
                </c:pt>
                <c:pt idx="426">
                  <c:v>-5.0421960004314315E-2</c:v>
                </c:pt>
                <c:pt idx="429">
                  <c:v>-4.5733080005447846E-2</c:v>
                </c:pt>
                <c:pt idx="432">
                  <c:v>-5.1512040001398418E-2</c:v>
                </c:pt>
                <c:pt idx="433">
                  <c:v>-5.1750200007518288E-2</c:v>
                </c:pt>
                <c:pt idx="444">
                  <c:v>-5.7804800002486445E-2</c:v>
                </c:pt>
                <c:pt idx="448">
                  <c:v>-6.4677080001274589E-2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DC1-449C-BD1E-C39BDA20416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Active!$F$21:$F$545</c:f>
              <c:numCache>
                <c:formatCode>General</c:formatCode>
                <c:ptCount val="525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</c:numCache>
            </c:numRef>
          </c:xVal>
          <c:yVal>
            <c:numRef>
              <c:f>Active!$J$21:$J$545</c:f>
              <c:numCache>
                <c:formatCode>General</c:formatCode>
                <c:ptCount val="525"/>
                <c:pt idx="86">
                  <c:v>1.3619999663205817E-4</c:v>
                </c:pt>
                <c:pt idx="90">
                  <c:v>1.6745199973229319E-3</c:v>
                </c:pt>
                <c:pt idx="98">
                  <c:v>1.7584800007170998E-3</c:v>
                </c:pt>
                <c:pt idx="108">
                  <c:v>-3.8575599974137731E-3</c:v>
                </c:pt>
                <c:pt idx="111">
                  <c:v>-3.8735999987693503E-3</c:v>
                </c:pt>
                <c:pt idx="114">
                  <c:v>1.710359996650368E-3</c:v>
                </c:pt>
                <c:pt idx="125">
                  <c:v>-8.3979999908478931E-4</c:v>
                </c:pt>
                <c:pt idx="133">
                  <c:v>1.7441599993617274E-3</c:v>
                </c:pt>
                <c:pt idx="146">
                  <c:v>1.42811999830883E-3</c:v>
                </c:pt>
                <c:pt idx="160">
                  <c:v>-1.0879199980990961E-3</c:v>
                </c:pt>
                <c:pt idx="171">
                  <c:v>9.1039999824715778E-4</c:v>
                </c:pt>
                <c:pt idx="177">
                  <c:v>-8.0395999975735322E-4</c:v>
                </c:pt>
                <c:pt idx="185">
                  <c:v>-1.9999999494757503E-5</c:v>
                </c:pt>
                <c:pt idx="273">
                  <c:v>8.7359600001946092E-3</c:v>
                </c:pt>
                <c:pt idx="447">
                  <c:v>-5.8717880005133338E-2</c:v>
                </c:pt>
                <c:pt idx="449">
                  <c:v>-5.7551320001948625E-2</c:v>
                </c:pt>
                <c:pt idx="483">
                  <c:v>-4.8982899999828078E-2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DC1-449C-BD1E-C39BDA20416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Active!$F$21:$F$545</c:f>
              <c:numCache>
                <c:formatCode>General</c:formatCode>
                <c:ptCount val="525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</c:numCache>
            </c:numRef>
          </c:xVal>
          <c:yVal>
            <c:numRef>
              <c:f>Active!$K$21:$K$545</c:f>
              <c:numCache>
                <c:formatCode>General</c:formatCode>
                <c:ptCount val="525"/>
                <c:pt idx="95">
                  <c:v>2.4056800029939041E-3</c:v>
                </c:pt>
                <c:pt idx="116">
                  <c:v>-4.4392000563675538E-4</c:v>
                </c:pt>
                <c:pt idx="344">
                  <c:v>-2.4199240004236344E-2</c:v>
                </c:pt>
                <c:pt idx="354">
                  <c:v>-2.4628359999042004E-2</c:v>
                </c:pt>
                <c:pt idx="366">
                  <c:v>-2.3960919999808539E-2</c:v>
                </c:pt>
                <c:pt idx="399">
                  <c:v>-4.9741880000510719E-2</c:v>
                </c:pt>
                <c:pt idx="400">
                  <c:v>-4.8375999998825137E-2</c:v>
                </c:pt>
                <c:pt idx="401">
                  <c:v>-4.9180720001459122E-2</c:v>
                </c:pt>
                <c:pt idx="404">
                  <c:v>-4.6032640006160364E-2</c:v>
                </c:pt>
                <c:pt idx="406">
                  <c:v>-5.1562640001066029E-2</c:v>
                </c:pt>
                <c:pt idx="407">
                  <c:v>-4.6245040000940207E-2</c:v>
                </c:pt>
                <c:pt idx="409">
                  <c:v>-5.0604440002643969E-2</c:v>
                </c:pt>
                <c:pt idx="410">
                  <c:v>-4.788568000367377E-2</c:v>
                </c:pt>
                <c:pt idx="411">
                  <c:v>-4.7539840001263656E-2</c:v>
                </c:pt>
                <c:pt idx="412">
                  <c:v>-4.8822240001754835E-2</c:v>
                </c:pt>
                <c:pt idx="413">
                  <c:v>-4.494348000298487E-2</c:v>
                </c:pt>
                <c:pt idx="414">
                  <c:v>-4.3748200005211402E-2</c:v>
                </c:pt>
                <c:pt idx="417">
                  <c:v>-4.2235319997416809E-2</c:v>
                </c:pt>
                <c:pt idx="418">
                  <c:v>-4.4869440003822092E-2</c:v>
                </c:pt>
                <c:pt idx="421">
                  <c:v>-5.0399440006003715E-2</c:v>
                </c:pt>
                <c:pt idx="422">
                  <c:v>-4.7838279999268707E-2</c:v>
                </c:pt>
                <c:pt idx="423">
                  <c:v>-5.0581840005179401E-2</c:v>
                </c:pt>
                <c:pt idx="425">
                  <c:v>-5.0551360007375479E-2</c:v>
                </c:pt>
                <c:pt idx="427">
                  <c:v>-4.9694920002366416E-2</c:v>
                </c:pt>
                <c:pt idx="428">
                  <c:v>-4.5928359999379609E-2</c:v>
                </c:pt>
                <c:pt idx="430">
                  <c:v>-4.9976640002569184E-2</c:v>
                </c:pt>
                <c:pt idx="431">
                  <c:v>-4.7659040006692521E-2</c:v>
                </c:pt>
                <c:pt idx="434">
                  <c:v>-5.3300840001611505E-2</c:v>
                </c:pt>
                <c:pt idx="435">
                  <c:v>-5.326084000262199E-2</c:v>
                </c:pt>
                <c:pt idx="436">
                  <c:v>-5.8187960006762296E-2</c:v>
                </c:pt>
                <c:pt idx="437">
                  <c:v>-6.0723360002157278E-2</c:v>
                </c:pt>
                <c:pt idx="438">
                  <c:v>-5.4166920002899133E-2</c:v>
                </c:pt>
                <c:pt idx="439">
                  <c:v>-5.4337519999535289E-2</c:v>
                </c:pt>
                <c:pt idx="440">
                  <c:v>-5.4570960004639346E-2</c:v>
                </c:pt>
                <c:pt idx="441">
                  <c:v>-6.0081679999711923E-2</c:v>
                </c:pt>
                <c:pt idx="442">
                  <c:v>-5.8569400003761984E-2</c:v>
                </c:pt>
                <c:pt idx="443">
                  <c:v>-5.8327120001194999E-2</c:v>
                </c:pt>
                <c:pt idx="445">
                  <c:v>-5.787776000215672E-2</c:v>
                </c:pt>
                <c:pt idx="446">
                  <c:v>-5.9016600003815256E-2</c:v>
                </c:pt>
                <c:pt idx="450">
                  <c:v>-5.0405599999066908E-2</c:v>
                </c:pt>
                <c:pt idx="451">
                  <c:v>-5.7453880006505642E-2</c:v>
                </c:pt>
                <c:pt idx="452">
                  <c:v>-5.7324480003444478E-2</c:v>
                </c:pt>
                <c:pt idx="453">
                  <c:v>-5.7118000004265923E-2</c:v>
                </c:pt>
                <c:pt idx="454">
                  <c:v>-5.7361560000572354E-2</c:v>
                </c:pt>
                <c:pt idx="455">
                  <c:v>-5.7633440002973657E-2</c:v>
                </c:pt>
                <c:pt idx="456">
                  <c:v>-5.7805320000625215E-2</c:v>
                </c:pt>
                <c:pt idx="457">
                  <c:v>-5.6413000005704816E-2</c:v>
                </c:pt>
                <c:pt idx="458">
                  <c:v>-5.6643679999979213E-2</c:v>
                </c:pt>
                <c:pt idx="459">
                  <c:v>-5.6643679999979213E-2</c:v>
                </c:pt>
                <c:pt idx="460">
                  <c:v>-5.3787839999131393E-2</c:v>
                </c:pt>
                <c:pt idx="461">
                  <c:v>-5.3187839999736752E-2</c:v>
                </c:pt>
                <c:pt idx="462">
                  <c:v>-5.3833760008274112E-2</c:v>
                </c:pt>
                <c:pt idx="463">
                  <c:v>-5.2877319998515304E-2</c:v>
                </c:pt>
                <c:pt idx="464">
                  <c:v>-5.2877319998515304E-2</c:v>
                </c:pt>
                <c:pt idx="465">
                  <c:v>-5.2777320001041517E-2</c:v>
                </c:pt>
                <c:pt idx="466">
                  <c:v>-5.2777320001041517E-2</c:v>
                </c:pt>
                <c:pt idx="467">
                  <c:v>-5.2813800000876654E-2</c:v>
                </c:pt>
                <c:pt idx="468">
                  <c:v>-5.1742520001425873E-2</c:v>
                </c:pt>
                <c:pt idx="469">
                  <c:v>-5.1742520001425873E-2</c:v>
                </c:pt>
                <c:pt idx="470">
                  <c:v>-5.1354319999518339E-2</c:v>
                </c:pt>
                <c:pt idx="471">
                  <c:v>-5.1354319999518339E-2</c:v>
                </c:pt>
                <c:pt idx="472">
                  <c:v>-5.5990800006838981E-2</c:v>
                </c:pt>
                <c:pt idx="473">
                  <c:v>-5.1493159997335169E-2</c:v>
                </c:pt>
                <c:pt idx="474">
                  <c:v>-5.1493159997335169E-2</c:v>
                </c:pt>
                <c:pt idx="475">
                  <c:v>-5.1510960001905914E-2</c:v>
                </c:pt>
                <c:pt idx="476">
                  <c:v>-5.404568000085419E-2</c:v>
                </c:pt>
                <c:pt idx="477">
                  <c:v>-5.4079800000181422E-2</c:v>
                </c:pt>
                <c:pt idx="478">
                  <c:v>-5.4079800000181422E-2</c:v>
                </c:pt>
                <c:pt idx="479">
                  <c:v>-5.411392000678461E-2</c:v>
                </c:pt>
                <c:pt idx="480">
                  <c:v>-5.411392000678461E-2</c:v>
                </c:pt>
                <c:pt idx="481">
                  <c:v>-5.5361120008456055E-2</c:v>
                </c:pt>
                <c:pt idx="482">
                  <c:v>-4.8982899999828078E-2</c:v>
                </c:pt>
                <c:pt idx="484">
                  <c:v>-5.9342840002500452E-2</c:v>
                </c:pt>
                <c:pt idx="485">
                  <c:v>-5.9342840002500452E-2</c:v>
                </c:pt>
                <c:pt idx="486">
                  <c:v>-5.9342840002500452E-2</c:v>
                </c:pt>
                <c:pt idx="487">
                  <c:v>-5.9529960002691951E-2</c:v>
                </c:pt>
                <c:pt idx="488">
                  <c:v>-6.0866640007589012E-2</c:v>
                </c:pt>
                <c:pt idx="489">
                  <c:v>-6.0766640002839267E-2</c:v>
                </c:pt>
                <c:pt idx="490">
                  <c:v>-6.0766640002839267E-2</c:v>
                </c:pt>
                <c:pt idx="491">
                  <c:v>-6.0847320004540961E-2</c:v>
                </c:pt>
                <c:pt idx="492">
                  <c:v>-6.0547320004843641E-2</c:v>
                </c:pt>
                <c:pt idx="493">
                  <c:v>-6.4281200007826556E-2</c:v>
                </c:pt>
                <c:pt idx="494">
                  <c:v>-6.418120000307681E-2</c:v>
                </c:pt>
                <c:pt idx="495">
                  <c:v>-6.4977760004694574E-2</c:v>
                </c:pt>
                <c:pt idx="496">
                  <c:v>-6.4877760007220786E-2</c:v>
                </c:pt>
                <c:pt idx="497">
                  <c:v>-6.4616600000590552E-2</c:v>
                </c:pt>
                <c:pt idx="498">
                  <c:v>-6.4616600000590552E-2</c:v>
                </c:pt>
                <c:pt idx="499">
                  <c:v>-6.573311999818543E-2</c:v>
                </c:pt>
                <c:pt idx="500">
                  <c:v>-6.4333119997172616E-2</c:v>
                </c:pt>
                <c:pt idx="501">
                  <c:v>-6.4333119997172616E-2</c:v>
                </c:pt>
                <c:pt idx="502">
                  <c:v>-6.8676000002596993E-2</c:v>
                </c:pt>
                <c:pt idx="503">
                  <c:v>-6.8676000002596993E-2</c:v>
                </c:pt>
                <c:pt idx="504">
                  <c:v>-7.0583920009084977E-2</c:v>
                </c:pt>
                <c:pt idx="505">
                  <c:v>-7.0283920009387657E-2</c:v>
                </c:pt>
                <c:pt idx="506">
                  <c:v>-7.0809880002343562E-2</c:v>
                </c:pt>
                <c:pt idx="507">
                  <c:v>-7.0509880002646241E-2</c:v>
                </c:pt>
                <c:pt idx="508">
                  <c:v>-7.2805120005796198E-2</c:v>
                </c:pt>
                <c:pt idx="509">
                  <c:v>-7.2805120005796198E-2</c:v>
                </c:pt>
                <c:pt idx="510">
                  <c:v>-7.2805120005796198E-2</c:v>
                </c:pt>
                <c:pt idx="511">
                  <c:v>-7.2212999999464955E-2</c:v>
                </c:pt>
                <c:pt idx="512">
                  <c:v>-7.2604840010171756E-2</c:v>
                </c:pt>
                <c:pt idx="513">
                  <c:v>-7.3612520005553961E-2</c:v>
                </c:pt>
                <c:pt idx="514">
                  <c:v>-7.3699640000995714E-2</c:v>
                </c:pt>
                <c:pt idx="515">
                  <c:v>-7.4041479951119982E-2</c:v>
                </c:pt>
                <c:pt idx="516">
                  <c:v>-7.3861479977495037E-2</c:v>
                </c:pt>
                <c:pt idx="517">
                  <c:v>-7.4295120008173399E-2</c:v>
                </c:pt>
                <c:pt idx="518">
                  <c:v>-7.5201520005066413E-2</c:v>
                </c:pt>
                <c:pt idx="519">
                  <c:v>-7.5259240002196748E-2</c:v>
                </c:pt>
                <c:pt idx="520">
                  <c:v>-7.4898079998092726E-2</c:v>
                </c:pt>
                <c:pt idx="521">
                  <c:v>-7.4401040008524433E-2</c:v>
                </c:pt>
                <c:pt idx="522">
                  <c:v>-7.4141159995633643E-2</c:v>
                </c:pt>
                <c:pt idx="523">
                  <c:v>-7.3449520001304336E-2</c:v>
                </c:pt>
                <c:pt idx="524">
                  <c:v>-7.2752480002236553E-2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DC1-449C-BD1E-C39BDA204169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Active!$F$21:$F$545</c:f>
              <c:numCache>
                <c:formatCode>General</c:formatCode>
                <c:ptCount val="525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</c:numCache>
            </c:numRef>
          </c:xVal>
          <c:yVal>
            <c:numRef>
              <c:f>Active!$L$21:$L$545</c:f>
              <c:numCache>
                <c:formatCode>General</c:formatCode>
                <c:ptCount val="5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DC1-449C-BD1E-C39BDA20416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Active!$F$21:$F$545</c:f>
              <c:numCache>
                <c:formatCode>General</c:formatCode>
                <c:ptCount val="525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</c:numCache>
            </c:numRef>
          </c:xVal>
          <c:yVal>
            <c:numRef>
              <c:f>Active!$M$21:$M$545</c:f>
              <c:numCache>
                <c:formatCode>General</c:formatCode>
                <c:ptCount val="5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DC1-449C-BD1E-C39BDA20416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Active!$F$21:$F$545</c:f>
              <c:numCache>
                <c:formatCode>General</c:formatCode>
                <c:ptCount val="525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</c:numCache>
            </c:numRef>
          </c:xVal>
          <c:yVal>
            <c:numRef>
              <c:f>Active!$N$21:$N$545</c:f>
              <c:numCache>
                <c:formatCode>General</c:formatCode>
                <c:ptCount val="5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DC1-449C-BD1E-C39BDA20416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Active!$F$21:$F$545</c:f>
              <c:numCache>
                <c:formatCode>General</c:formatCode>
                <c:ptCount val="525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</c:numCache>
            </c:numRef>
          </c:xVal>
          <c:yVal>
            <c:numRef>
              <c:f>Active!$O$21:$O$545</c:f>
              <c:numCache>
                <c:formatCode>General</c:formatCode>
                <c:ptCount val="525"/>
                <c:pt idx="118">
                  <c:v>-3.1801871061005668E-2</c:v>
                </c:pt>
                <c:pt idx="124">
                  <c:v>-3.2383762238204224E-2</c:v>
                </c:pt>
                <c:pt idx="128">
                  <c:v>-3.3124351009184205E-2</c:v>
                </c:pt>
                <c:pt idx="131">
                  <c:v>-3.3300681668941338E-2</c:v>
                </c:pt>
                <c:pt idx="132">
                  <c:v>-3.3318314734917052E-2</c:v>
                </c:pt>
                <c:pt idx="140">
                  <c:v>-3.428225567492274E-2</c:v>
                </c:pt>
                <c:pt idx="141">
                  <c:v>-3.428225567492274E-2</c:v>
                </c:pt>
                <c:pt idx="142">
                  <c:v>-3.428225567492274E-2</c:v>
                </c:pt>
                <c:pt idx="143">
                  <c:v>-3.428225567492274E-2</c:v>
                </c:pt>
                <c:pt idx="144">
                  <c:v>-3.4343971405837739E-2</c:v>
                </c:pt>
                <c:pt idx="148">
                  <c:v>-3.4440953268704166E-2</c:v>
                </c:pt>
                <c:pt idx="156">
                  <c:v>-3.5102193242793435E-2</c:v>
                </c:pt>
                <c:pt idx="157">
                  <c:v>-3.5105132087122723E-2</c:v>
                </c:pt>
                <c:pt idx="171">
                  <c:v>-3.5957396942615558E-2</c:v>
                </c:pt>
                <c:pt idx="219">
                  <c:v>-4.019227162111616E-2</c:v>
                </c:pt>
                <c:pt idx="273">
                  <c:v>-4.3707129438941783E-2</c:v>
                </c:pt>
                <c:pt idx="344">
                  <c:v>-5.0936686488984452E-2</c:v>
                </c:pt>
                <c:pt idx="354">
                  <c:v>-5.2041691956795852E-2</c:v>
                </c:pt>
                <c:pt idx="366">
                  <c:v>-5.3035021340094399E-2</c:v>
                </c:pt>
                <c:pt idx="399">
                  <c:v>-5.5703491991085749E-2</c:v>
                </c:pt>
                <c:pt idx="400">
                  <c:v>-5.5706430835415044E-2</c:v>
                </c:pt>
                <c:pt idx="401">
                  <c:v>-5.5724063901390758E-2</c:v>
                </c:pt>
                <c:pt idx="404">
                  <c:v>-5.5918027627123605E-2</c:v>
                </c:pt>
                <c:pt idx="406">
                  <c:v>-5.6652738709445011E-2</c:v>
                </c:pt>
                <c:pt idx="407">
                  <c:v>-5.6711515596030729E-2</c:v>
                </c:pt>
                <c:pt idx="409">
                  <c:v>-5.7431532456705708E-2</c:v>
                </c:pt>
                <c:pt idx="410">
                  <c:v>-5.7510881253596421E-2</c:v>
                </c:pt>
                <c:pt idx="411">
                  <c:v>-5.7563780451523563E-2</c:v>
                </c:pt>
                <c:pt idx="412">
                  <c:v>-5.7622557338109275E-2</c:v>
                </c:pt>
                <c:pt idx="413">
                  <c:v>-5.7701906134999988E-2</c:v>
                </c:pt>
                <c:pt idx="414">
                  <c:v>-5.7719539200975702E-2</c:v>
                </c:pt>
                <c:pt idx="415">
                  <c:v>-5.7734233422622128E-2</c:v>
                </c:pt>
                <c:pt idx="416">
                  <c:v>-5.7793010309207846E-2</c:v>
                </c:pt>
                <c:pt idx="417">
                  <c:v>-5.7795949153537127E-2</c:v>
                </c:pt>
                <c:pt idx="418">
                  <c:v>-5.7798887997866408E-2</c:v>
                </c:pt>
                <c:pt idx="419">
                  <c:v>-5.790762523804998E-2</c:v>
                </c:pt>
                <c:pt idx="420">
                  <c:v>-5.8377840330735682E-2</c:v>
                </c:pt>
                <c:pt idx="421">
                  <c:v>-5.853359908018782E-2</c:v>
                </c:pt>
                <c:pt idx="422">
                  <c:v>-5.8554170990492822E-2</c:v>
                </c:pt>
                <c:pt idx="423">
                  <c:v>-5.8592375966773538E-2</c:v>
                </c:pt>
                <c:pt idx="424">
                  <c:v>-5.8642336320371385E-2</c:v>
                </c:pt>
                <c:pt idx="425">
                  <c:v>-5.8727562805920674E-2</c:v>
                </c:pt>
                <c:pt idx="426">
                  <c:v>-5.87422570275671E-2</c:v>
                </c:pt>
                <c:pt idx="427">
                  <c:v>-5.8765767782201384E-2</c:v>
                </c:pt>
                <c:pt idx="428">
                  <c:v>-5.9388802780009943E-2</c:v>
                </c:pt>
                <c:pt idx="429">
                  <c:v>-5.9406435845985657E-2</c:v>
                </c:pt>
                <c:pt idx="430">
                  <c:v>-5.9444640822266373E-2</c:v>
                </c:pt>
                <c:pt idx="431">
                  <c:v>-5.9503417708852077E-2</c:v>
                </c:pt>
                <c:pt idx="432">
                  <c:v>-5.9576888817084228E-2</c:v>
                </c:pt>
                <c:pt idx="433">
                  <c:v>-6.0217556880868495E-2</c:v>
                </c:pt>
                <c:pt idx="434">
                  <c:v>-6.0282211456112775E-2</c:v>
                </c:pt>
                <c:pt idx="435">
                  <c:v>-6.0282211456112775E-2</c:v>
                </c:pt>
                <c:pt idx="436">
                  <c:v>-6.0358621408674207E-2</c:v>
                </c:pt>
                <c:pt idx="437">
                  <c:v>-6.0490869403492055E-2</c:v>
                </c:pt>
                <c:pt idx="438">
                  <c:v>-6.0529074379772771E-2</c:v>
                </c:pt>
                <c:pt idx="439">
                  <c:v>-6.0543768601419197E-2</c:v>
                </c:pt>
                <c:pt idx="440">
                  <c:v>-6.1166803599227756E-2</c:v>
                </c:pt>
                <c:pt idx="441">
                  <c:v>-6.1331378881667745E-2</c:v>
                </c:pt>
                <c:pt idx="442">
                  <c:v>-6.2157194138197008E-2</c:v>
                </c:pt>
                <c:pt idx="443">
                  <c:v>-6.2248298312404866E-2</c:v>
                </c:pt>
                <c:pt idx="444">
                  <c:v>-6.2289442133014863E-2</c:v>
                </c:pt>
                <c:pt idx="445">
                  <c:v>-6.2312952887649153E-2</c:v>
                </c:pt>
                <c:pt idx="446">
                  <c:v>-6.2333524797954148E-2</c:v>
                </c:pt>
                <c:pt idx="447">
                  <c:v>-6.2462833948442723E-2</c:v>
                </c:pt>
                <c:pt idx="448">
                  <c:v>-6.2933049041128425E-2</c:v>
                </c:pt>
                <c:pt idx="449">
                  <c:v>-6.3085868946251275E-2</c:v>
                </c:pt>
                <c:pt idx="450">
                  <c:v>-6.3288649204971986E-2</c:v>
                </c:pt>
                <c:pt idx="451">
                  <c:v>-6.3344487247228409E-2</c:v>
                </c:pt>
                <c:pt idx="452">
                  <c:v>-6.3359181468874842E-2</c:v>
                </c:pt>
                <c:pt idx="453">
                  <c:v>-6.4082137173879103E-2</c:v>
                </c:pt>
                <c:pt idx="454">
                  <c:v>-6.4120342150159826E-2</c:v>
                </c:pt>
                <c:pt idx="455">
                  <c:v>-6.4264345522294819E-2</c:v>
                </c:pt>
                <c:pt idx="456">
                  <c:v>-6.4408348894429812E-2</c:v>
                </c:pt>
                <c:pt idx="457">
                  <c:v>-6.5184203797361215E-2</c:v>
                </c:pt>
                <c:pt idx="458">
                  <c:v>-6.5298818726203356E-2</c:v>
                </c:pt>
                <c:pt idx="459">
                  <c:v>-6.5298818726203356E-2</c:v>
                </c:pt>
                <c:pt idx="460">
                  <c:v>-6.6086429006451911E-2</c:v>
                </c:pt>
                <c:pt idx="461">
                  <c:v>-6.6086429006451911E-2</c:v>
                </c:pt>
                <c:pt idx="462">
                  <c:v>-6.6133450515720477E-2</c:v>
                </c:pt>
                <c:pt idx="463">
                  <c:v>-6.6171655492001186E-2</c:v>
                </c:pt>
                <c:pt idx="464">
                  <c:v>-6.6171655492001186E-2</c:v>
                </c:pt>
                <c:pt idx="465">
                  <c:v>-6.6171655492001186E-2</c:v>
                </c:pt>
                <c:pt idx="466">
                  <c:v>-6.6171655492001186E-2</c:v>
                </c:pt>
                <c:pt idx="467">
                  <c:v>-6.6183410869318338E-2</c:v>
                </c:pt>
                <c:pt idx="468">
                  <c:v>-6.6788812801151176E-2</c:v>
                </c:pt>
                <c:pt idx="469">
                  <c:v>-6.6788812801151176E-2</c:v>
                </c:pt>
                <c:pt idx="470">
                  <c:v>-6.6832895466090461E-2</c:v>
                </c:pt>
                <c:pt idx="471">
                  <c:v>-6.6832895466090461E-2</c:v>
                </c:pt>
                <c:pt idx="472">
                  <c:v>-6.6844650843407599E-2</c:v>
                </c:pt>
                <c:pt idx="473">
                  <c:v>-6.6853467376395456E-2</c:v>
                </c:pt>
                <c:pt idx="474">
                  <c:v>-6.6853467376395456E-2</c:v>
                </c:pt>
                <c:pt idx="475">
                  <c:v>-6.7044492257799029E-2</c:v>
                </c:pt>
                <c:pt idx="476">
                  <c:v>-6.7796836406096156E-2</c:v>
                </c:pt>
                <c:pt idx="477">
                  <c:v>-6.7799775250425437E-2</c:v>
                </c:pt>
                <c:pt idx="478">
                  <c:v>-6.7799775250425437E-2</c:v>
                </c:pt>
                <c:pt idx="479">
                  <c:v>-6.7802714094754718E-2</c:v>
                </c:pt>
                <c:pt idx="480">
                  <c:v>-6.7802714094754718E-2</c:v>
                </c:pt>
                <c:pt idx="481">
                  <c:v>-6.7979044754511858E-2</c:v>
                </c:pt>
                <c:pt idx="482">
                  <c:v>-6.7998147242652213E-2</c:v>
                </c:pt>
                <c:pt idx="483">
                  <c:v>-6.7998147242652213E-2</c:v>
                </c:pt>
                <c:pt idx="484">
                  <c:v>-6.8657917794576834E-2</c:v>
                </c:pt>
                <c:pt idx="485">
                  <c:v>-6.8657917794576834E-2</c:v>
                </c:pt>
                <c:pt idx="486">
                  <c:v>-6.8657917794576834E-2</c:v>
                </c:pt>
                <c:pt idx="487">
                  <c:v>-6.8734327747138266E-2</c:v>
                </c:pt>
                <c:pt idx="488">
                  <c:v>-6.8995884892444681E-2</c:v>
                </c:pt>
                <c:pt idx="489">
                  <c:v>-6.8995884892444681E-2</c:v>
                </c:pt>
                <c:pt idx="490">
                  <c:v>-6.8995884892444681E-2</c:v>
                </c:pt>
                <c:pt idx="491">
                  <c:v>-6.9110499821286836E-2</c:v>
                </c:pt>
                <c:pt idx="492">
                  <c:v>-6.9110499821286836E-2</c:v>
                </c:pt>
                <c:pt idx="493">
                  <c:v>-6.9548387626350391E-2</c:v>
                </c:pt>
                <c:pt idx="494">
                  <c:v>-6.9548387626350391E-2</c:v>
                </c:pt>
                <c:pt idx="495">
                  <c:v>-6.9660063710863251E-2</c:v>
                </c:pt>
                <c:pt idx="496">
                  <c:v>-6.9660063710863251E-2</c:v>
                </c:pt>
                <c:pt idx="497">
                  <c:v>-6.9680635621168246E-2</c:v>
                </c:pt>
                <c:pt idx="498">
                  <c:v>-6.9680635621168246E-2</c:v>
                </c:pt>
                <c:pt idx="499">
                  <c:v>-6.9742351352083246E-2</c:v>
                </c:pt>
                <c:pt idx="500">
                  <c:v>-6.9742351352083246E-2</c:v>
                </c:pt>
                <c:pt idx="501">
                  <c:v>-6.9742351352083246E-2</c:v>
                </c:pt>
                <c:pt idx="502">
                  <c:v>-7.0400652481843226E-2</c:v>
                </c:pt>
                <c:pt idx="503">
                  <c:v>-7.0400652481843226E-2</c:v>
                </c:pt>
                <c:pt idx="504">
                  <c:v>-7.0741558424040368E-2</c:v>
                </c:pt>
                <c:pt idx="505">
                  <c:v>-7.0741558424040368E-2</c:v>
                </c:pt>
                <c:pt idx="506">
                  <c:v>-7.0838540286906782E-2</c:v>
                </c:pt>
                <c:pt idx="507">
                  <c:v>-7.0838540286906782E-2</c:v>
                </c:pt>
                <c:pt idx="508">
                  <c:v>-7.1505657949654633E-2</c:v>
                </c:pt>
                <c:pt idx="509">
                  <c:v>-7.1505657949654633E-2</c:v>
                </c:pt>
                <c:pt idx="510">
                  <c:v>-7.1505657949654633E-2</c:v>
                </c:pt>
                <c:pt idx="511">
                  <c:v>-7.2531314620575313E-2</c:v>
                </c:pt>
                <c:pt idx="512">
                  <c:v>-7.2625357639112459E-2</c:v>
                </c:pt>
                <c:pt idx="513">
                  <c:v>-7.3401212542043862E-2</c:v>
                </c:pt>
                <c:pt idx="514">
                  <c:v>-7.3477622494605294E-2</c:v>
                </c:pt>
                <c:pt idx="515">
                  <c:v>-7.3571665513142426E-2</c:v>
                </c:pt>
                <c:pt idx="516">
                  <c:v>-7.3571665513142426E-2</c:v>
                </c:pt>
                <c:pt idx="517">
                  <c:v>-7.3709791196618857E-2</c:v>
                </c:pt>
                <c:pt idx="518">
                  <c:v>-7.4356336949061685E-2</c:v>
                </c:pt>
                <c:pt idx="519">
                  <c:v>-7.444744112326955E-2</c:v>
                </c:pt>
                <c:pt idx="520">
                  <c:v>-7.4468013033574545E-2</c:v>
                </c:pt>
                <c:pt idx="521">
                  <c:v>-7.5226234870530234E-2</c:v>
                </c:pt>
                <c:pt idx="522">
                  <c:v>-7.5376115931323817E-2</c:v>
                </c:pt>
                <c:pt idx="523">
                  <c:v>-7.5531874680775948E-2</c:v>
                </c:pt>
                <c:pt idx="524">
                  <c:v>-7.6290096517731637E-2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DC1-449C-BD1E-C39BDA204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7637328"/>
        <c:axId val="1"/>
      </c:scatterChart>
      <c:valAx>
        <c:axId val="817637328"/>
        <c:scaling>
          <c:orientation val="minMax"/>
          <c:min val="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053484602917343"/>
              <c:y val="0.830191320424569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02"/>
          <c:min val="-0.0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9173419773095625E-2"/>
              <c:y val="0.37421482692021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7637328"/>
        <c:crossesAt val="0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66936790923825"/>
          <c:y val="0.90251836444972677"/>
          <c:w val="0.67909238249594817"/>
          <c:h val="6.289341190841712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XZ Per -- O-C Diagr.</a:t>
            </a:r>
          </a:p>
        </c:rich>
      </c:tx>
      <c:layout>
        <c:manualLayout>
          <c:xMode val="edge"/>
          <c:yMode val="edge"/>
          <c:x val="0.36893250662507765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97754060720793"/>
          <c:y val="0.22257087359618927"/>
          <c:w val="0.83171652463295886"/>
          <c:h val="0.523511773106529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Active!$F$21:$F$545</c:f>
              <c:numCache>
                <c:formatCode>General</c:formatCode>
                <c:ptCount val="525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</c:numCache>
            </c:numRef>
          </c:xVal>
          <c:yVal>
            <c:numRef>
              <c:f>Active!$H$21:$H$545</c:f>
              <c:numCache>
                <c:formatCode>General</c:formatCode>
                <c:ptCount val="525"/>
                <c:pt idx="0">
                  <c:v>8.4527999933925457E-3</c:v>
                </c:pt>
                <c:pt idx="1">
                  <c:v>5.8186799979011994E-3</c:v>
                </c:pt>
                <c:pt idx="2">
                  <c:v>1.2648079995415173E-2</c:v>
                </c:pt>
                <c:pt idx="3">
                  <c:v>1.016095999875688E-2</c:v>
                </c:pt>
                <c:pt idx="4">
                  <c:v>1.0526839996600756E-2</c:v>
                </c:pt>
                <c:pt idx="5">
                  <c:v>8.3079599935445003E-3</c:v>
                </c:pt>
                <c:pt idx="6">
                  <c:v>3.162039996823296E-3</c:v>
                </c:pt>
                <c:pt idx="7">
                  <c:v>4.9184799936483614E-3</c:v>
                </c:pt>
                <c:pt idx="8">
                  <c:v>8.3830799958377611E-3</c:v>
                </c:pt>
                <c:pt idx="9">
                  <c:v>6.7006799945374951E-3</c:v>
                </c:pt>
                <c:pt idx="10">
                  <c:v>8.5097199989832006E-3</c:v>
                </c:pt>
                <c:pt idx="11">
                  <c:v>6.0708799974236172E-3</c:v>
                </c:pt>
                <c:pt idx="12">
                  <c:v>9.9002799979643896E-3</c:v>
                </c:pt>
                <c:pt idx="13">
                  <c:v>6.8273199976829346E-3</c:v>
                </c:pt>
                <c:pt idx="14">
                  <c:v>1.5193199997156626E-2</c:v>
                </c:pt>
                <c:pt idx="15">
                  <c:v>1.1250119994656416E-2</c:v>
                </c:pt>
                <c:pt idx="16">
                  <c:v>7.4453999986872077E-3</c:v>
                </c:pt>
                <c:pt idx="17">
                  <c:v>1.1128879996249452E-2</c:v>
                </c:pt>
                <c:pt idx="18">
                  <c:v>9.9099999970349018E-3</c:v>
                </c:pt>
                <c:pt idx="19">
                  <c:v>1.3472239996190183E-2</c:v>
                </c:pt>
                <c:pt idx="20">
                  <c:v>8.9851199954864569E-3</c:v>
                </c:pt>
                <c:pt idx="21">
                  <c:v>3.6965199979022145E-3</c:v>
                </c:pt>
                <c:pt idx="22">
                  <c:v>2.0634799948311411E-3</c:v>
                </c:pt>
                <c:pt idx="23">
                  <c:v>4.3043999539804645E-4</c:v>
                </c:pt>
                <c:pt idx="24">
                  <c:v>-2.4814800017338712E-3</c:v>
                </c:pt>
                <c:pt idx="25">
                  <c:v>-8.5297600016929209E-3</c:v>
                </c:pt>
                <c:pt idx="26">
                  <c:v>-1.1638800024229567E-3</c:v>
                </c:pt>
                <c:pt idx="27">
                  <c:v>8.3611999798449688E-4</c:v>
                </c:pt>
                <c:pt idx="28">
                  <c:v>-5.7980000019597355E-3</c:v>
                </c:pt>
                <c:pt idx="29">
                  <c:v>2.7878399960172828E-3</c:v>
                </c:pt>
                <c:pt idx="30">
                  <c:v>-7.7410800004145131E-3</c:v>
                </c:pt>
                <c:pt idx="31">
                  <c:v>-4.9116800037154462E-3</c:v>
                </c:pt>
                <c:pt idx="32">
                  <c:v>-7.5458000028447714E-3</c:v>
                </c:pt>
                <c:pt idx="33">
                  <c:v>-4.1799200043897144E-3</c:v>
                </c:pt>
                <c:pt idx="34">
                  <c:v>-1.8140400025004055E-3</c:v>
                </c:pt>
                <c:pt idx="35">
                  <c:v>-7.0639200057485141E-3</c:v>
                </c:pt>
                <c:pt idx="36">
                  <c:v>-7.0639200057485141E-3</c:v>
                </c:pt>
                <c:pt idx="37">
                  <c:v>-3.9432000266970135E-4</c:v>
                </c:pt>
                <c:pt idx="38">
                  <c:v>-2.1958000070299022E-3</c:v>
                </c:pt>
                <c:pt idx="39">
                  <c:v>-3.9972800041141454E-3</c:v>
                </c:pt>
                <c:pt idx="40">
                  <c:v>-5.7629600014479365E-3</c:v>
                </c:pt>
                <c:pt idx="41">
                  <c:v>-1.1351880002621328E-2</c:v>
                </c:pt>
                <c:pt idx="42">
                  <c:v>-1.0519240000576247E-2</c:v>
                </c:pt>
                <c:pt idx="43">
                  <c:v>-1.2786400002369191E-2</c:v>
                </c:pt>
                <c:pt idx="44">
                  <c:v>-8.4194400042179041E-3</c:v>
                </c:pt>
                <c:pt idx="45">
                  <c:v>-6.3153200026135892E-3</c:v>
                </c:pt>
                <c:pt idx="46">
                  <c:v>-6.5342000016244128E-3</c:v>
                </c:pt>
                <c:pt idx="47">
                  <c:v>-5.8024400059366599E-3</c:v>
                </c:pt>
                <c:pt idx="48">
                  <c:v>-7.8507200014428236E-3</c:v>
                </c:pt>
                <c:pt idx="49">
                  <c:v>-1.087800003006123E-3</c:v>
                </c:pt>
                <c:pt idx="50">
                  <c:v>-3.9397200089297257E-3</c:v>
                </c:pt>
                <c:pt idx="51">
                  <c:v>-6.7916400003014132E-3</c:v>
                </c:pt>
                <c:pt idx="52">
                  <c:v>-7.6588000229094177E-4</c:v>
                </c:pt>
                <c:pt idx="53">
                  <c:v>1.4090399999986403E-3</c:v>
                </c:pt>
                <c:pt idx="54">
                  <c:v>1.4090399999986403E-3</c:v>
                </c:pt>
                <c:pt idx="55">
                  <c:v>-8.0469200038351119E-3</c:v>
                </c:pt>
                <c:pt idx="56">
                  <c:v>-3.7776000026497059E-3</c:v>
                </c:pt>
                <c:pt idx="58">
                  <c:v>2.0314399953349493E-3</c:v>
                </c:pt>
                <c:pt idx="59">
                  <c:v>1.1795199970947579E-3</c:v>
                </c:pt>
                <c:pt idx="60">
                  <c:v>6.9347999669844285E-4</c:v>
                </c:pt>
                <c:pt idx="61">
                  <c:v>-2.6144000003114343E-3</c:v>
                </c:pt>
                <c:pt idx="62">
                  <c:v>-2.6144000003114343E-3</c:v>
                </c:pt>
                <c:pt idx="63">
                  <c:v>-6.4180400004261173E-3</c:v>
                </c:pt>
                <c:pt idx="64">
                  <c:v>-2.8053600035491399E-3</c:v>
                </c:pt>
                <c:pt idx="65">
                  <c:v>-7.1164800028782338E-3</c:v>
                </c:pt>
                <c:pt idx="66">
                  <c:v>1.9092799993813969E-3</c:v>
                </c:pt>
                <c:pt idx="67">
                  <c:v>-5.9437200034153648E-3</c:v>
                </c:pt>
                <c:pt idx="68">
                  <c:v>-8.4512000030372292E-3</c:v>
                </c:pt>
                <c:pt idx="69">
                  <c:v>-5.7430400047451258E-3</c:v>
                </c:pt>
                <c:pt idx="70">
                  <c:v>-6.9597600086126477E-3</c:v>
                </c:pt>
                <c:pt idx="71">
                  <c:v>-1.1758000000554603E-2</c:v>
                </c:pt>
                <c:pt idx="72">
                  <c:v>-1.4600880007492378E-2</c:v>
                </c:pt>
                <c:pt idx="73">
                  <c:v>-1.3400880008703098E-2</c:v>
                </c:pt>
                <c:pt idx="74">
                  <c:v>-9.3008800031384453E-3</c:v>
                </c:pt>
                <c:pt idx="75">
                  <c:v>-1.1422039999160916E-2</c:v>
                </c:pt>
                <c:pt idx="76">
                  <c:v>-1.1442400005762465E-2</c:v>
                </c:pt>
                <c:pt idx="77">
                  <c:v>-8.4424000015133061E-3</c:v>
                </c:pt>
                <c:pt idx="78">
                  <c:v>-8.3908800006611273E-3</c:v>
                </c:pt>
                <c:pt idx="79">
                  <c:v>-8.5807599971303716E-3</c:v>
                </c:pt>
                <c:pt idx="80">
                  <c:v>-4.6450800073216669E-3</c:v>
                </c:pt>
                <c:pt idx="81">
                  <c:v>-6.4508000650675967E-4</c:v>
                </c:pt>
                <c:pt idx="18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DE-40D9-ABB4-E419E03CF3B4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Active!$F$21:$F$545</c:f>
              <c:numCache>
                <c:formatCode>General</c:formatCode>
                <c:ptCount val="525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</c:numCache>
            </c:numRef>
          </c:xVal>
          <c:yVal>
            <c:numRef>
              <c:f>Active!$I$21:$I$545</c:f>
              <c:numCache>
                <c:formatCode>General</c:formatCode>
                <c:ptCount val="525"/>
                <c:pt idx="82">
                  <c:v>-3.7254400012898259E-3</c:v>
                </c:pt>
                <c:pt idx="83">
                  <c:v>-2.2125600080471486E-3</c:v>
                </c:pt>
                <c:pt idx="84">
                  <c:v>-2.2125600080471486E-3</c:v>
                </c:pt>
                <c:pt idx="85">
                  <c:v>-2.212560000771191E-3</c:v>
                </c:pt>
                <c:pt idx="87">
                  <c:v>4.5589999936055392E-3</c:v>
                </c:pt>
                <c:pt idx="88">
                  <c:v>-1.878760005638469E-3</c:v>
                </c:pt>
                <c:pt idx="89">
                  <c:v>-9.6884000231511891E-4</c:v>
                </c:pt>
                <c:pt idx="91">
                  <c:v>3.2532799959881231E-3</c:v>
                </c:pt>
                <c:pt idx="92">
                  <c:v>3.4485599971958436E-3</c:v>
                </c:pt>
                <c:pt idx="93">
                  <c:v>-2.3384000087389722E-4</c:v>
                </c:pt>
                <c:pt idx="94">
                  <c:v>2.4056800029939041E-3</c:v>
                </c:pt>
                <c:pt idx="96">
                  <c:v>-1.886160003778059E-3</c:v>
                </c:pt>
                <c:pt idx="97">
                  <c:v>8.7027999688871205E-4</c:v>
                </c:pt>
                <c:pt idx="99">
                  <c:v>4.0172799926949665E-3</c:v>
                </c:pt>
                <c:pt idx="100">
                  <c:v>-3.8796799999545328E-3</c:v>
                </c:pt>
                <c:pt idx="101">
                  <c:v>-1.0502799996174872E-3</c:v>
                </c:pt>
                <c:pt idx="102">
                  <c:v>-5.0280003051739186E-5</c:v>
                </c:pt>
                <c:pt idx="103">
                  <c:v>9.4972000078996643E-4</c:v>
                </c:pt>
                <c:pt idx="104">
                  <c:v>-5.0985600028070621E-3</c:v>
                </c:pt>
                <c:pt idx="105">
                  <c:v>-1.0985600019921549E-3</c:v>
                </c:pt>
                <c:pt idx="106">
                  <c:v>-3.2927599968388677E-3</c:v>
                </c:pt>
                <c:pt idx="107">
                  <c:v>-6.5363200046704151E-3</c:v>
                </c:pt>
                <c:pt idx="109">
                  <c:v>-6.7015200038440526E-3</c:v>
                </c:pt>
                <c:pt idx="110">
                  <c:v>-4.6757599993725307E-3</c:v>
                </c:pt>
                <c:pt idx="112">
                  <c:v>-8.1951999891316518E-4</c:v>
                </c:pt>
                <c:pt idx="113">
                  <c:v>-6.9179999991320074E-4</c:v>
                </c:pt>
                <c:pt idx="115">
                  <c:v>6.4820400002645329E-3</c:v>
                </c:pt>
                <c:pt idx="117">
                  <c:v>1.5560799947706982E-3</c:v>
                </c:pt>
                <c:pt idx="118">
                  <c:v>2.5560799986124039E-3</c:v>
                </c:pt>
                <c:pt idx="119">
                  <c:v>1.3125199984642677E-3</c:v>
                </c:pt>
                <c:pt idx="120">
                  <c:v>-6.8301600040285848E-3</c:v>
                </c:pt>
                <c:pt idx="121">
                  <c:v>3.9262799982680008E-3</c:v>
                </c:pt>
                <c:pt idx="122">
                  <c:v>4.874399965046905E-4</c:v>
                </c:pt>
                <c:pt idx="123">
                  <c:v>-3.9996800041990355E-3</c:v>
                </c:pt>
                <c:pt idx="124">
                  <c:v>-1.9996800037915818E-3</c:v>
                </c:pt>
                <c:pt idx="126">
                  <c:v>1.1741600028472021E-3</c:v>
                </c:pt>
                <c:pt idx="127">
                  <c:v>9.6409199977642857E-3</c:v>
                </c:pt>
                <c:pt idx="128">
                  <c:v>-1.7979199983528815E-3</c:v>
                </c:pt>
                <c:pt idx="130">
                  <c:v>2.5926399976015091E-3</c:v>
                </c:pt>
                <c:pt idx="131">
                  <c:v>2.1548799995798618E-3</c:v>
                </c:pt>
                <c:pt idx="132">
                  <c:v>-4.6498400042764843E-3</c:v>
                </c:pt>
                <c:pt idx="134">
                  <c:v>3.3276399917667732E-3</c:v>
                </c:pt>
                <c:pt idx="135">
                  <c:v>2.4016799943638034E-3</c:v>
                </c:pt>
                <c:pt idx="136">
                  <c:v>-4.280720000679139E-3</c:v>
                </c:pt>
                <c:pt idx="137">
                  <c:v>3.9145599948824383E-3</c:v>
                </c:pt>
                <c:pt idx="138">
                  <c:v>4.0637199999764562E-3</c:v>
                </c:pt>
                <c:pt idx="139">
                  <c:v>-1.5408000035677105E-4</c:v>
                </c:pt>
                <c:pt idx="140">
                  <c:v>6.3587999975425191E-3</c:v>
                </c:pt>
                <c:pt idx="141">
                  <c:v>8.3587999979499727E-3</c:v>
                </c:pt>
                <c:pt idx="142">
                  <c:v>8.3587999979499727E-3</c:v>
                </c:pt>
                <c:pt idx="143">
                  <c:v>9.3587999945157208E-3</c:v>
                </c:pt>
                <c:pt idx="144">
                  <c:v>-1.9577200000640005E-3</c:v>
                </c:pt>
                <c:pt idx="145">
                  <c:v>1.4328399920486845E-3</c:v>
                </c:pt>
                <c:pt idx="147">
                  <c:v>-4.24956000642851E-3</c:v>
                </c:pt>
                <c:pt idx="148">
                  <c:v>6.1163199934526347E-3</c:v>
                </c:pt>
                <c:pt idx="149">
                  <c:v>-4.0542799979448318E-3</c:v>
                </c:pt>
                <c:pt idx="150">
                  <c:v>1.9457199960015714E-3</c:v>
                </c:pt>
                <c:pt idx="151">
                  <c:v>-3.297840004961472E-3</c:v>
                </c:pt>
                <c:pt idx="152">
                  <c:v>-2.9784000071231276E-4</c:v>
                </c:pt>
                <c:pt idx="153">
                  <c:v>2.7021599962608889E-3</c:v>
                </c:pt>
                <c:pt idx="154">
                  <c:v>3.2633199953124858E-3</c:v>
                </c:pt>
                <c:pt idx="155">
                  <c:v>6.2633199995616451E-3</c:v>
                </c:pt>
                <c:pt idx="156">
                  <c:v>-2.5606800045352429E-3</c:v>
                </c:pt>
                <c:pt idx="157">
                  <c:v>-1.1948000028496608E-3</c:v>
                </c:pt>
                <c:pt idx="158">
                  <c:v>2.9447999986587092E-4</c:v>
                </c:pt>
                <c:pt idx="159">
                  <c:v>-4.3879200020455755E-3</c:v>
                </c:pt>
                <c:pt idx="161">
                  <c:v>1.1732400016626343E-3</c:v>
                </c:pt>
                <c:pt idx="162">
                  <c:v>-1.4328000543173403E-4</c:v>
                </c:pt>
                <c:pt idx="163">
                  <c:v>4.4255999819142744E-4</c:v>
                </c:pt>
                <c:pt idx="164">
                  <c:v>-4.8256800073431805E-3</c:v>
                </c:pt>
                <c:pt idx="165">
                  <c:v>1.743199973134324E-4</c:v>
                </c:pt>
                <c:pt idx="166">
                  <c:v>-2.9962800035718828E-3</c:v>
                </c:pt>
                <c:pt idx="167">
                  <c:v>-9.9628000316442922E-4</c:v>
                </c:pt>
                <c:pt idx="168">
                  <c:v>-1.1636400013230741E-3</c:v>
                </c:pt>
                <c:pt idx="169">
                  <c:v>1.983360001759138E-3</c:v>
                </c:pt>
                <c:pt idx="170">
                  <c:v>-4.0896000064094551E-3</c:v>
                </c:pt>
                <c:pt idx="172">
                  <c:v>-6.6990400009672157E-3</c:v>
                </c:pt>
                <c:pt idx="173">
                  <c:v>-4.3074000059277751E-3</c:v>
                </c:pt>
                <c:pt idx="174">
                  <c:v>-1.7945200015674345E-3</c:v>
                </c:pt>
                <c:pt idx="175">
                  <c:v>1.2034879997372627E-2</c:v>
                </c:pt>
                <c:pt idx="176">
                  <c:v>2.7666399982990697E-3</c:v>
                </c:pt>
                <c:pt idx="178">
                  <c:v>-2.7687600013450719E-3</c:v>
                </c:pt>
                <c:pt idx="179">
                  <c:v>5.2312400002847426E-3</c:v>
                </c:pt>
                <c:pt idx="180">
                  <c:v>-6.4212000870611519E-4</c:v>
                </c:pt>
                <c:pt idx="181">
                  <c:v>-1.9103600061498582E-3</c:v>
                </c:pt>
                <c:pt idx="182">
                  <c:v>-1.5198000037344173E-3</c:v>
                </c:pt>
                <c:pt idx="183">
                  <c:v>7.1894399952725507E-3</c:v>
                </c:pt>
                <c:pt idx="184">
                  <c:v>2.2141199951875024E-3</c:v>
                </c:pt>
                <c:pt idx="187">
                  <c:v>3.7752799980808049E-3</c:v>
                </c:pt>
                <c:pt idx="188">
                  <c:v>7.4587599956430495E-3</c:v>
                </c:pt>
                <c:pt idx="189">
                  <c:v>-1.711839999188669E-3</c:v>
                </c:pt>
                <c:pt idx="190">
                  <c:v>1.2881599977845326E-3</c:v>
                </c:pt>
                <c:pt idx="191">
                  <c:v>-2.8330799977993593E-3</c:v>
                </c:pt>
                <c:pt idx="192">
                  <c:v>-1.1452800026745535E-3</c:v>
                </c:pt>
                <c:pt idx="193">
                  <c:v>-1.3888399989809841E-3</c:v>
                </c:pt>
                <c:pt idx="194">
                  <c:v>9.3686799955321476E-3</c:v>
                </c:pt>
                <c:pt idx="195">
                  <c:v>-1.167800000985153E-3</c:v>
                </c:pt>
                <c:pt idx="196">
                  <c:v>-1.6066399984993041E-3</c:v>
                </c:pt>
                <c:pt idx="197">
                  <c:v>-4.4102800020482391E-3</c:v>
                </c:pt>
                <c:pt idx="198">
                  <c:v>-6.7471600050339475E-3</c:v>
                </c:pt>
                <c:pt idx="199">
                  <c:v>4.2528400008450262E-3</c:v>
                </c:pt>
                <c:pt idx="200">
                  <c:v>-7.5518800076679327E-3</c:v>
                </c:pt>
                <c:pt idx="201">
                  <c:v>1.1809599964180961E-3</c:v>
                </c:pt>
                <c:pt idx="202">
                  <c:v>-7.7213999975356273E-3</c:v>
                </c:pt>
                <c:pt idx="203">
                  <c:v>-2.7696800025296398E-3</c:v>
                </c:pt>
                <c:pt idx="204">
                  <c:v>2.7914799939026125E-3</c:v>
                </c:pt>
                <c:pt idx="205">
                  <c:v>-3.3050800047931261E-3</c:v>
                </c:pt>
                <c:pt idx="206">
                  <c:v>-2.593920000072103E-2</c:v>
                </c:pt>
                <c:pt idx="207">
                  <c:v>-1.7939199999091215E-2</c:v>
                </c:pt>
                <c:pt idx="208">
                  <c:v>-2.0357600005809218E-3</c:v>
                </c:pt>
                <c:pt idx="209">
                  <c:v>-5.1301600033184513E-3</c:v>
                </c:pt>
                <c:pt idx="210">
                  <c:v>4.1874399976222776E-3</c:v>
                </c:pt>
                <c:pt idx="211">
                  <c:v>-6.0808000052929856E-3</c:v>
                </c:pt>
                <c:pt idx="212">
                  <c:v>4.0847999480320141E-4</c:v>
                </c:pt>
                <c:pt idx="213">
                  <c:v>-3.2986000005621463E-3</c:v>
                </c:pt>
                <c:pt idx="214">
                  <c:v>2.530799996748101E-3</c:v>
                </c:pt>
                <c:pt idx="215">
                  <c:v>3.3612799961701967E-3</c:v>
                </c:pt>
                <c:pt idx="216">
                  <c:v>-4.1258400087826885E-3</c:v>
                </c:pt>
                <c:pt idx="217">
                  <c:v>5.4353199957404286E-3</c:v>
                </c:pt>
                <c:pt idx="218">
                  <c:v>-1.1988000042038038E-3</c:v>
                </c:pt>
                <c:pt idx="219">
                  <c:v>-4.8565200049779378E-3</c:v>
                </c:pt>
                <c:pt idx="220">
                  <c:v>4.2143480000959244E-2</c:v>
                </c:pt>
                <c:pt idx="221">
                  <c:v>-1.8925160002254415E-2</c:v>
                </c:pt>
                <c:pt idx="222">
                  <c:v>4.8065999944810756E-3</c:v>
                </c:pt>
                <c:pt idx="223">
                  <c:v>7.1724800000083633E-3</c:v>
                </c:pt>
                <c:pt idx="224">
                  <c:v>-3.4369600034551695E-3</c:v>
                </c:pt>
                <c:pt idx="225">
                  <c:v>-7.4122800069744699E-3</c:v>
                </c:pt>
                <c:pt idx="226">
                  <c:v>-4.0946800072561018E-3</c:v>
                </c:pt>
                <c:pt idx="227">
                  <c:v>-3.2105200007208623E-3</c:v>
                </c:pt>
                <c:pt idx="228">
                  <c:v>-2.2105199968791567E-3</c:v>
                </c:pt>
                <c:pt idx="229">
                  <c:v>7.8948000009404495E-4</c:v>
                </c:pt>
                <c:pt idx="230">
                  <c:v>7.8948000009404495E-4</c:v>
                </c:pt>
                <c:pt idx="231">
                  <c:v>1.7894800039357506E-3</c:v>
                </c:pt>
                <c:pt idx="232">
                  <c:v>1.7894800039357506E-3</c:v>
                </c:pt>
                <c:pt idx="233">
                  <c:v>2.7894800005014986E-3</c:v>
                </c:pt>
                <c:pt idx="234">
                  <c:v>2.7894800005014986E-3</c:v>
                </c:pt>
                <c:pt idx="235">
                  <c:v>2.7894800005014986E-3</c:v>
                </c:pt>
                <c:pt idx="236">
                  <c:v>5.7894799974747002E-3</c:v>
                </c:pt>
                <c:pt idx="237">
                  <c:v>7.3023599979933351E-3</c:v>
                </c:pt>
                <c:pt idx="238">
                  <c:v>5.4246799991233274E-3</c:v>
                </c:pt>
                <c:pt idx="239">
                  <c:v>1.5424680001160596E-2</c:v>
                </c:pt>
                <c:pt idx="240">
                  <c:v>1.4254079993406776E-2</c:v>
                </c:pt>
                <c:pt idx="241">
                  <c:v>6.27983999584103E-3</c:v>
                </c:pt>
                <c:pt idx="242">
                  <c:v>-1.3542800006689504E-3</c:v>
                </c:pt>
                <c:pt idx="243">
                  <c:v>-1.2802400015061721E-3</c:v>
                </c:pt>
                <c:pt idx="244">
                  <c:v>9.1503999283304438E-4</c:v>
                </c:pt>
                <c:pt idx="245">
                  <c:v>-6.1579199973493814E-3</c:v>
                </c:pt>
                <c:pt idx="246">
                  <c:v>-3.2062000027508475E-3</c:v>
                </c:pt>
                <c:pt idx="247">
                  <c:v>-1.0920004569925368E-5</c:v>
                </c:pt>
                <c:pt idx="248">
                  <c:v>5.5502399918623269E-3</c:v>
                </c:pt>
                <c:pt idx="249">
                  <c:v>6.0631200030911714E-3</c:v>
                </c:pt>
                <c:pt idx="250">
                  <c:v>-2.7877199972863309E-3</c:v>
                </c:pt>
                <c:pt idx="251">
                  <c:v>7.7343999873846769E-4</c:v>
                </c:pt>
                <c:pt idx="252">
                  <c:v>-8.9572400029283017E-3</c:v>
                </c:pt>
                <c:pt idx="253">
                  <c:v>7.1897599991643801E-3</c:v>
                </c:pt>
                <c:pt idx="254">
                  <c:v>-6.8832000033580698E-3</c:v>
                </c:pt>
                <c:pt idx="255">
                  <c:v>6.8519999331329018E-5</c:v>
                </c:pt>
                <c:pt idx="256">
                  <c:v>4.0685200001462363E-3</c:v>
                </c:pt>
                <c:pt idx="257">
                  <c:v>7.0685199971194379E-3</c:v>
                </c:pt>
                <c:pt idx="258">
                  <c:v>1.3068519998341799E-2</c:v>
                </c:pt>
                <c:pt idx="259">
                  <c:v>4.343999971752055E-4</c:v>
                </c:pt>
                <c:pt idx="260">
                  <c:v>-3.6138799987384118E-3</c:v>
                </c:pt>
                <c:pt idx="261">
                  <c:v>-4.1860000783344731E-4</c:v>
                </c:pt>
                <c:pt idx="262">
                  <c:v>1.6350799996871501E-3</c:v>
                </c:pt>
                <c:pt idx="263">
                  <c:v>8.5149200021987781E-3</c:v>
                </c:pt>
                <c:pt idx="264">
                  <c:v>-1.0215599977527745E-3</c:v>
                </c:pt>
                <c:pt idx="265">
                  <c:v>3.7101999987498857E-3</c:v>
                </c:pt>
                <c:pt idx="266">
                  <c:v>3.1737199969938956E-3</c:v>
                </c:pt>
                <c:pt idx="267">
                  <c:v>-3.4604000029503368E-3</c:v>
                </c:pt>
                <c:pt idx="268">
                  <c:v>-1.0945200046990067E-3</c:v>
                </c:pt>
                <c:pt idx="269">
                  <c:v>-3.1428000002051704E-3</c:v>
                </c:pt>
                <c:pt idx="270">
                  <c:v>-1.5569600000162609E-3</c:v>
                </c:pt>
                <c:pt idx="271">
                  <c:v>3.1747999964863993E-3</c:v>
                </c:pt>
                <c:pt idx="272">
                  <c:v>2.7359599989722483E-3</c:v>
                </c:pt>
                <c:pt idx="274">
                  <c:v>8.3958399991388433E-3</c:v>
                </c:pt>
                <c:pt idx="275">
                  <c:v>6.2263199943117797E-3</c:v>
                </c:pt>
                <c:pt idx="276">
                  <c:v>6.6930799948750064E-3</c:v>
                </c:pt>
                <c:pt idx="277">
                  <c:v>1.1329999979352579E-3</c:v>
                </c:pt>
                <c:pt idx="278">
                  <c:v>-1.647040007810574E-3</c:v>
                </c:pt>
                <c:pt idx="279">
                  <c:v>3.7928799938526936E-3</c:v>
                </c:pt>
                <c:pt idx="280">
                  <c:v>4.11047999659786E-3</c:v>
                </c:pt>
                <c:pt idx="281">
                  <c:v>6.6716399960569106E-3</c:v>
                </c:pt>
                <c:pt idx="282">
                  <c:v>4.5503999936045147E-3</c:v>
                </c:pt>
                <c:pt idx="283">
                  <c:v>-1.5193200088106096E-3</c:v>
                </c:pt>
                <c:pt idx="284">
                  <c:v>1.9935599993914366E-3</c:v>
                </c:pt>
                <c:pt idx="285">
                  <c:v>-1.0547200072323903E-3</c:v>
                </c:pt>
                <c:pt idx="286">
                  <c:v>-1.8100800007232465E-3</c:v>
                </c:pt>
                <c:pt idx="287">
                  <c:v>2.5075199955608696E-3</c:v>
                </c:pt>
                <c:pt idx="288">
                  <c:v>4.3369199920562096E-3</c:v>
                </c:pt>
                <c:pt idx="289">
                  <c:v>6.8679997639264911E-5</c:v>
                </c:pt>
                <c:pt idx="290">
                  <c:v>2.2886399965500459E-3</c:v>
                </c:pt>
                <c:pt idx="291">
                  <c:v>3.654519998235628E-3</c:v>
                </c:pt>
                <c:pt idx="292">
                  <c:v>9.4439994427375495E-5</c:v>
                </c:pt>
                <c:pt idx="293">
                  <c:v>-1.539680000860244E-3</c:v>
                </c:pt>
                <c:pt idx="294">
                  <c:v>6.1191199929453433E-3</c:v>
                </c:pt>
                <c:pt idx="295">
                  <c:v>6.2167599971871823E-3</c:v>
                </c:pt>
                <c:pt idx="296">
                  <c:v>2.1659919999365229E-2</c:v>
                </c:pt>
                <c:pt idx="297">
                  <c:v>-8.2660400003078394E-3</c:v>
                </c:pt>
                <c:pt idx="298">
                  <c:v>-1.2582559997099452E-2</c:v>
                </c:pt>
                <c:pt idx="299">
                  <c:v>-7.5316000584280118E-4</c:v>
                </c:pt>
                <c:pt idx="300">
                  <c:v>-3.9967199991224334E-3</c:v>
                </c:pt>
                <c:pt idx="301">
                  <c:v>-7.26495999697363E-3</c:v>
                </c:pt>
                <c:pt idx="302">
                  <c:v>-1.2947360002726782E-2</c:v>
                </c:pt>
                <c:pt idx="303">
                  <c:v>-6.7992800031788647E-3</c:v>
                </c:pt>
                <c:pt idx="304">
                  <c:v>-5.0428400063537993E-3</c:v>
                </c:pt>
                <c:pt idx="305">
                  <c:v>-5.7931999617721885E-4</c:v>
                </c:pt>
                <c:pt idx="306">
                  <c:v>-1.6066440002759919E-2</c:v>
                </c:pt>
                <c:pt idx="307">
                  <c:v>-1.8672639998840168E-2</c:v>
                </c:pt>
                <c:pt idx="308">
                  <c:v>-4.0868000069167465E-3</c:v>
                </c:pt>
                <c:pt idx="309">
                  <c:v>-1.6159760001755785E-2</c:v>
                </c:pt>
                <c:pt idx="310">
                  <c:v>-7.4033199998666532E-3</c:v>
                </c:pt>
                <c:pt idx="311">
                  <c:v>-1.8817480005964171E-2</c:v>
                </c:pt>
                <c:pt idx="312">
                  <c:v>-1.3134000000718515E-2</c:v>
                </c:pt>
                <c:pt idx="313">
                  <c:v>-1.0230560001218691E-2</c:v>
                </c:pt>
                <c:pt idx="314">
                  <c:v>-1.3717680005356669E-2</c:v>
                </c:pt>
                <c:pt idx="315">
                  <c:v>-7.7176800041343085E-3</c:v>
                </c:pt>
                <c:pt idx="316">
                  <c:v>-1.4985920002800412E-2</c:v>
                </c:pt>
                <c:pt idx="317">
                  <c:v>-1.3156519999029115E-2</c:v>
                </c:pt>
                <c:pt idx="318">
                  <c:v>-1.6424760004156269E-2</c:v>
                </c:pt>
                <c:pt idx="319">
                  <c:v>-1.04676400005701E-2</c:v>
                </c:pt>
                <c:pt idx="320">
                  <c:v>-1.6101760003948584E-2</c:v>
                </c:pt>
                <c:pt idx="321">
                  <c:v>-1.4711199997691438E-2</c:v>
                </c:pt>
                <c:pt idx="322">
                  <c:v>-8.6865199991734698E-3</c:v>
                </c:pt>
                <c:pt idx="323">
                  <c:v>-1.0125360000529326E-2</c:v>
                </c:pt>
                <c:pt idx="324">
                  <c:v>-1.4294880005763844E-2</c:v>
                </c:pt>
                <c:pt idx="325">
                  <c:v>-1.3977280003018677E-2</c:v>
                </c:pt>
                <c:pt idx="326">
                  <c:v>-1.50502399992547E-2</c:v>
                </c:pt>
                <c:pt idx="327">
                  <c:v>-1.9531960002495907E-2</c:v>
                </c:pt>
                <c:pt idx="328">
                  <c:v>-1.3507280003977939E-2</c:v>
                </c:pt>
                <c:pt idx="329">
                  <c:v>-1.6214360002777539E-2</c:v>
                </c:pt>
                <c:pt idx="330">
                  <c:v>-1.7433240005630068E-2</c:v>
                </c:pt>
                <c:pt idx="331">
                  <c:v>-1.3433240004815161E-2</c:v>
                </c:pt>
                <c:pt idx="332">
                  <c:v>-1.5480440000828821E-2</c:v>
                </c:pt>
                <c:pt idx="333">
                  <c:v>-2.0257240001228638E-2</c:v>
                </c:pt>
                <c:pt idx="334">
                  <c:v>-1.6134919998876285E-2</c:v>
                </c:pt>
                <c:pt idx="335">
                  <c:v>-1.8305519995919894E-2</c:v>
                </c:pt>
                <c:pt idx="336">
                  <c:v>-2.0573759997205343E-2</c:v>
                </c:pt>
                <c:pt idx="337">
                  <c:v>-2.0353800005977973E-2</c:v>
                </c:pt>
                <c:pt idx="338">
                  <c:v>-2.2622039999987464E-2</c:v>
                </c:pt>
                <c:pt idx="339">
                  <c:v>-2.2840920006274246E-2</c:v>
                </c:pt>
                <c:pt idx="340">
                  <c:v>-1.7449279999709688E-2</c:v>
                </c:pt>
                <c:pt idx="341">
                  <c:v>-3.0057640004088171E-2</c:v>
                </c:pt>
                <c:pt idx="342">
                  <c:v>-1.4057640000828542E-2</c:v>
                </c:pt>
                <c:pt idx="343">
                  <c:v>-2.519924000807805E-2</c:v>
                </c:pt>
                <c:pt idx="345">
                  <c:v>-2.4686359996849205E-2</c:v>
                </c:pt>
                <c:pt idx="346">
                  <c:v>-2.7708879999408964E-2</c:v>
                </c:pt>
                <c:pt idx="347">
                  <c:v>-2.0317240006988868E-2</c:v>
                </c:pt>
                <c:pt idx="348">
                  <c:v>-1.3317240001924802E-2</c:v>
                </c:pt>
                <c:pt idx="349">
                  <c:v>-3.1289320002542809E-2</c:v>
                </c:pt>
                <c:pt idx="350">
                  <c:v>-2.9971720003231894E-2</c:v>
                </c:pt>
                <c:pt idx="351">
                  <c:v>-2.9776440002024174E-2</c:v>
                </c:pt>
                <c:pt idx="352">
                  <c:v>-2.865412000392098E-2</c:v>
                </c:pt>
                <c:pt idx="353">
                  <c:v>-3.4628360001079272E-2</c:v>
                </c:pt>
                <c:pt idx="355">
                  <c:v>-3.4262480003235396E-2</c:v>
                </c:pt>
                <c:pt idx="356">
                  <c:v>-2.0164840003417339E-2</c:v>
                </c:pt>
                <c:pt idx="357">
                  <c:v>-3.443308000714751E-2</c:v>
                </c:pt>
                <c:pt idx="358">
                  <c:v>-2.9334359998756554E-2</c:v>
                </c:pt>
                <c:pt idx="359">
                  <c:v>-2.9649800002516713E-2</c:v>
                </c:pt>
                <c:pt idx="360">
                  <c:v>-3.1988839997211471E-2</c:v>
                </c:pt>
                <c:pt idx="361">
                  <c:v>-3.1840760006161872E-2</c:v>
                </c:pt>
                <c:pt idx="362">
                  <c:v>-2.9840760005754419E-2</c:v>
                </c:pt>
                <c:pt idx="363">
                  <c:v>-3.5816080002405215E-2</c:v>
                </c:pt>
                <c:pt idx="364">
                  <c:v>-3.469267999753356E-2</c:v>
                </c:pt>
                <c:pt idx="365">
                  <c:v>-3.1692680000560358E-2</c:v>
                </c:pt>
                <c:pt idx="367">
                  <c:v>-3.4301040002901573E-2</c:v>
                </c:pt>
                <c:pt idx="368">
                  <c:v>-3.1276360001356807E-2</c:v>
                </c:pt>
                <c:pt idx="369">
                  <c:v>-3.3544600002642255E-2</c:v>
                </c:pt>
                <c:pt idx="370">
                  <c:v>-3.3958760002860799E-2</c:v>
                </c:pt>
                <c:pt idx="371">
                  <c:v>-3.1958760002453346E-2</c:v>
                </c:pt>
                <c:pt idx="372">
                  <c:v>-3.3053160004783422E-2</c:v>
                </c:pt>
                <c:pt idx="373">
                  <c:v>-3.4564960005809553E-2</c:v>
                </c:pt>
                <c:pt idx="374">
                  <c:v>-3.2416879999800585E-2</c:v>
                </c:pt>
                <c:pt idx="375">
                  <c:v>-3.7587480001093354E-2</c:v>
                </c:pt>
                <c:pt idx="376">
                  <c:v>-3.4587480004120152E-2</c:v>
                </c:pt>
                <c:pt idx="377">
                  <c:v>-3.2001640000089537E-2</c:v>
                </c:pt>
                <c:pt idx="378">
                  <c:v>-2.912287999788532E-2</c:v>
                </c:pt>
                <c:pt idx="379">
                  <c:v>-3.5560640004405286E-2</c:v>
                </c:pt>
                <c:pt idx="380">
                  <c:v>-4.2535960004897788E-2</c:v>
                </c:pt>
                <c:pt idx="381">
                  <c:v>-3.8069200003519654E-2</c:v>
                </c:pt>
                <c:pt idx="382">
                  <c:v>-4.3385720004152972E-2</c:v>
                </c:pt>
                <c:pt idx="383">
                  <c:v>-4.0848160002497025E-2</c:v>
                </c:pt>
                <c:pt idx="384">
                  <c:v>-3.3359959998051636E-2</c:v>
                </c:pt>
                <c:pt idx="385">
                  <c:v>-4.4042360001185443E-2</c:v>
                </c:pt>
                <c:pt idx="386">
                  <c:v>-4.1847079999570269E-2</c:v>
                </c:pt>
                <c:pt idx="387">
                  <c:v>-4.8017679997428786E-2</c:v>
                </c:pt>
                <c:pt idx="388">
                  <c:v>-3.8187200007087085E-2</c:v>
                </c:pt>
                <c:pt idx="389">
                  <c:v>-4.1455440004938282E-2</c:v>
                </c:pt>
                <c:pt idx="390">
                  <c:v>-3.6260159999073949E-2</c:v>
                </c:pt>
                <c:pt idx="391">
                  <c:v>-4.1869600005156826E-2</c:v>
                </c:pt>
                <c:pt idx="392">
                  <c:v>-3.4869600007368717E-2</c:v>
                </c:pt>
                <c:pt idx="393">
                  <c:v>-4.0674320007383358E-2</c:v>
                </c:pt>
                <c:pt idx="394">
                  <c:v>-4.4308440003078431E-2</c:v>
                </c:pt>
                <c:pt idx="395">
                  <c:v>-4.2942560001392849E-2</c:v>
                </c:pt>
                <c:pt idx="396">
                  <c:v>-4.7624960003304295E-2</c:v>
                </c:pt>
                <c:pt idx="397">
                  <c:v>-4.6694680000655353E-2</c:v>
                </c:pt>
                <c:pt idx="398">
                  <c:v>-4.4668920003459789E-2</c:v>
                </c:pt>
                <c:pt idx="402">
                  <c:v>-4.4717200005834457E-2</c:v>
                </c:pt>
                <c:pt idx="403">
                  <c:v>-4.5156040003348608E-2</c:v>
                </c:pt>
                <c:pt idx="405">
                  <c:v>-4.671072000201093E-2</c:v>
                </c:pt>
                <c:pt idx="408">
                  <c:v>-4.76591999977245E-2</c:v>
                </c:pt>
                <c:pt idx="415">
                  <c:v>-4.3918800001847558E-2</c:v>
                </c:pt>
                <c:pt idx="416">
                  <c:v>-4.1601199998694938E-2</c:v>
                </c:pt>
                <c:pt idx="419">
                  <c:v>-5.0331880003795959E-2</c:v>
                </c:pt>
                <c:pt idx="420">
                  <c:v>-4.4791079999413341E-2</c:v>
                </c:pt>
                <c:pt idx="424">
                  <c:v>-3.5861880009179004E-2</c:v>
                </c:pt>
                <c:pt idx="426">
                  <c:v>-5.0421960004314315E-2</c:v>
                </c:pt>
                <c:pt idx="429">
                  <c:v>-4.5733080005447846E-2</c:v>
                </c:pt>
                <c:pt idx="432">
                  <c:v>-5.1512040001398418E-2</c:v>
                </c:pt>
                <c:pt idx="433">
                  <c:v>-5.1750200007518288E-2</c:v>
                </c:pt>
                <c:pt idx="444">
                  <c:v>-5.7804800002486445E-2</c:v>
                </c:pt>
                <c:pt idx="448">
                  <c:v>-6.4677080001274589E-2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DE-40D9-ABB4-E419E03CF3B4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Active!$F$21:$F$545</c:f>
              <c:numCache>
                <c:formatCode>General</c:formatCode>
                <c:ptCount val="525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</c:numCache>
            </c:numRef>
          </c:xVal>
          <c:yVal>
            <c:numRef>
              <c:f>Active!$J$21:$J$545</c:f>
              <c:numCache>
                <c:formatCode>General</c:formatCode>
                <c:ptCount val="525"/>
                <c:pt idx="86">
                  <c:v>1.3619999663205817E-4</c:v>
                </c:pt>
                <c:pt idx="90">
                  <c:v>1.6745199973229319E-3</c:v>
                </c:pt>
                <c:pt idx="98">
                  <c:v>1.7584800007170998E-3</c:v>
                </c:pt>
                <c:pt idx="108">
                  <c:v>-3.8575599974137731E-3</c:v>
                </c:pt>
                <c:pt idx="111">
                  <c:v>-3.8735999987693503E-3</c:v>
                </c:pt>
                <c:pt idx="114">
                  <c:v>1.710359996650368E-3</c:v>
                </c:pt>
                <c:pt idx="125">
                  <c:v>-8.3979999908478931E-4</c:v>
                </c:pt>
                <c:pt idx="133">
                  <c:v>1.7441599993617274E-3</c:v>
                </c:pt>
                <c:pt idx="146">
                  <c:v>1.42811999830883E-3</c:v>
                </c:pt>
                <c:pt idx="160">
                  <c:v>-1.0879199980990961E-3</c:v>
                </c:pt>
                <c:pt idx="171">
                  <c:v>9.1039999824715778E-4</c:v>
                </c:pt>
                <c:pt idx="177">
                  <c:v>-8.0395999975735322E-4</c:v>
                </c:pt>
                <c:pt idx="185">
                  <c:v>-1.9999999494757503E-5</c:v>
                </c:pt>
                <c:pt idx="273">
                  <c:v>8.7359600001946092E-3</c:v>
                </c:pt>
                <c:pt idx="447">
                  <c:v>-5.8717880005133338E-2</c:v>
                </c:pt>
                <c:pt idx="449">
                  <c:v>-5.7551320001948625E-2</c:v>
                </c:pt>
                <c:pt idx="483">
                  <c:v>-4.8982899999828078E-2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ADE-40D9-ABB4-E419E03CF3B4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Active!$F$21:$F$545</c:f>
              <c:numCache>
                <c:formatCode>General</c:formatCode>
                <c:ptCount val="525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</c:numCache>
            </c:numRef>
          </c:xVal>
          <c:yVal>
            <c:numRef>
              <c:f>Active!$K$21:$K$545</c:f>
              <c:numCache>
                <c:formatCode>General</c:formatCode>
                <c:ptCount val="525"/>
                <c:pt idx="95">
                  <c:v>2.4056800029939041E-3</c:v>
                </c:pt>
                <c:pt idx="116">
                  <c:v>-4.4392000563675538E-4</c:v>
                </c:pt>
                <c:pt idx="344">
                  <c:v>-2.4199240004236344E-2</c:v>
                </c:pt>
                <c:pt idx="354">
                  <c:v>-2.4628359999042004E-2</c:v>
                </c:pt>
                <c:pt idx="366">
                  <c:v>-2.3960919999808539E-2</c:v>
                </c:pt>
                <c:pt idx="399">
                  <c:v>-4.9741880000510719E-2</c:v>
                </c:pt>
                <c:pt idx="400">
                  <c:v>-4.8375999998825137E-2</c:v>
                </c:pt>
                <c:pt idx="401">
                  <c:v>-4.9180720001459122E-2</c:v>
                </c:pt>
                <c:pt idx="404">
                  <c:v>-4.6032640006160364E-2</c:v>
                </c:pt>
                <c:pt idx="406">
                  <c:v>-5.1562640001066029E-2</c:v>
                </c:pt>
                <c:pt idx="407">
                  <c:v>-4.6245040000940207E-2</c:v>
                </c:pt>
                <c:pt idx="409">
                  <c:v>-5.0604440002643969E-2</c:v>
                </c:pt>
                <c:pt idx="410">
                  <c:v>-4.788568000367377E-2</c:v>
                </c:pt>
                <c:pt idx="411">
                  <c:v>-4.7539840001263656E-2</c:v>
                </c:pt>
                <c:pt idx="412">
                  <c:v>-4.8822240001754835E-2</c:v>
                </c:pt>
                <c:pt idx="413">
                  <c:v>-4.494348000298487E-2</c:v>
                </c:pt>
                <c:pt idx="414">
                  <c:v>-4.3748200005211402E-2</c:v>
                </c:pt>
                <c:pt idx="417">
                  <c:v>-4.2235319997416809E-2</c:v>
                </c:pt>
                <c:pt idx="418">
                  <c:v>-4.4869440003822092E-2</c:v>
                </c:pt>
                <c:pt idx="421">
                  <c:v>-5.0399440006003715E-2</c:v>
                </c:pt>
                <c:pt idx="422">
                  <c:v>-4.7838279999268707E-2</c:v>
                </c:pt>
                <c:pt idx="423">
                  <c:v>-5.0581840005179401E-2</c:v>
                </c:pt>
                <c:pt idx="425">
                  <c:v>-5.0551360007375479E-2</c:v>
                </c:pt>
                <c:pt idx="427">
                  <c:v>-4.9694920002366416E-2</c:v>
                </c:pt>
                <c:pt idx="428">
                  <c:v>-4.5928359999379609E-2</c:v>
                </c:pt>
                <c:pt idx="430">
                  <c:v>-4.9976640002569184E-2</c:v>
                </c:pt>
                <c:pt idx="431">
                  <c:v>-4.7659040006692521E-2</c:v>
                </c:pt>
                <c:pt idx="434">
                  <c:v>-5.3300840001611505E-2</c:v>
                </c:pt>
                <c:pt idx="435">
                  <c:v>-5.326084000262199E-2</c:v>
                </c:pt>
                <c:pt idx="436">
                  <c:v>-5.8187960006762296E-2</c:v>
                </c:pt>
                <c:pt idx="437">
                  <c:v>-6.0723360002157278E-2</c:v>
                </c:pt>
                <c:pt idx="438">
                  <c:v>-5.4166920002899133E-2</c:v>
                </c:pt>
                <c:pt idx="439">
                  <c:v>-5.4337519999535289E-2</c:v>
                </c:pt>
                <c:pt idx="440">
                  <c:v>-5.4570960004639346E-2</c:v>
                </c:pt>
                <c:pt idx="441">
                  <c:v>-6.0081679999711923E-2</c:v>
                </c:pt>
                <c:pt idx="442">
                  <c:v>-5.8569400003761984E-2</c:v>
                </c:pt>
                <c:pt idx="443">
                  <c:v>-5.8327120001194999E-2</c:v>
                </c:pt>
                <c:pt idx="445">
                  <c:v>-5.787776000215672E-2</c:v>
                </c:pt>
                <c:pt idx="446">
                  <c:v>-5.9016600003815256E-2</c:v>
                </c:pt>
                <c:pt idx="450">
                  <c:v>-5.0405599999066908E-2</c:v>
                </c:pt>
                <c:pt idx="451">
                  <c:v>-5.7453880006505642E-2</c:v>
                </c:pt>
                <c:pt idx="452">
                  <c:v>-5.7324480003444478E-2</c:v>
                </c:pt>
                <c:pt idx="453">
                  <c:v>-5.7118000004265923E-2</c:v>
                </c:pt>
                <c:pt idx="454">
                  <c:v>-5.7361560000572354E-2</c:v>
                </c:pt>
                <c:pt idx="455">
                  <c:v>-5.7633440002973657E-2</c:v>
                </c:pt>
                <c:pt idx="456">
                  <c:v>-5.7805320000625215E-2</c:v>
                </c:pt>
                <c:pt idx="457">
                  <c:v>-5.6413000005704816E-2</c:v>
                </c:pt>
                <c:pt idx="458">
                  <c:v>-5.6643679999979213E-2</c:v>
                </c:pt>
                <c:pt idx="459">
                  <c:v>-5.6643679999979213E-2</c:v>
                </c:pt>
                <c:pt idx="460">
                  <c:v>-5.3787839999131393E-2</c:v>
                </c:pt>
                <c:pt idx="461">
                  <c:v>-5.3187839999736752E-2</c:v>
                </c:pt>
                <c:pt idx="462">
                  <c:v>-5.3833760008274112E-2</c:v>
                </c:pt>
                <c:pt idx="463">
                  <c:v>-5.2877319998515304E-2</c:v>
                </c:pt>
                <c:pt idx="464">
                  <c:v>-5.2877319998515304E-2</c:v>
                </c:pt>
                <c:pt idx="465">
                  <c:v>-5.2777320001041517E-2</c:v>
                </c:pt>
                <c:pt idx="466">
                  <c:v>-5.2777320001041517E-2</c:v>
                </c:pt>
                <c:pt idx="467">
                  <c:v>-5.2813800000876654E-2</c:v>
                </c:pt>
                <c:pt idx="468">
                  <c:v>-5.1742520001425873E-2</c:v>
                </c:pt>
                <c:pt idx="469">
                  <c:v>-5.1742520001425873E-2</c:v>
                </c:pt>
                <c:pt idx="470">
                  <c:v>-5.1354319999518339E-2</c:v>
                </c:pt>
                <c:pt idx="471">
                  <c:v>-5.1354319999518339E-2</c:v>
                </c:pt>
                <c:pt idx="472">
                  <c:v>-5.5990800006838981E-2</c:v>
                </c:pt>
                <c:pt idx="473">
                  <c:v>-5.1493159997335169E-2</c:v>
                </c:pt>
                <c:pt idx="474">
                  <c:v>-5.1493159997335169E-2</c:v>
                </c:pt>
                <c:pt idx="475">
                  <c:v>-5.1510960001905914E-2</c:v>
                </c:pt>
                <c:pt idx="476">
                  <c:v>-5.404568000085419E-2</c:v>
                </c:pt>
                <c:pt idx="477">
                  <c:v>-5.4079800000181422E-2</c:v>
                </c:pt>
                <c:pt idx="478">
                  <c:v>-5.4079800000181422E-2</c:v>
                </c:pt>
                <c:pt idx="479">
                  <c:v>-5.411392000678461E-2</c:v>
                </c:pt>
                <c:pt idx="480">
                  <c:v>-5.411392000678461E-2</c:v>
                </c:pt>
                <c:pt idx="481">
                  <c:v>-5.5361120008456055E-2</c:v>
                </c:pt>
                <c:pt idx="482">
                  <c:v>-4.8982899999828078E-2</c:v>
                </c:pt>
                <c:pt idx="484">
                  <c:v>-5.9342840002500452E-2</c:v>
                </c:pt>
                <c:pt idx="485">
                  <c:v>-5.9342840002500452E-2</c:v>
                </c:pt>
                <c:pt idx="486">
                  <c:v>-5.9342840002500452E-2</c:v>
                </c:pt>
                <c:pt idx="487">
                  <c:v>-5.9529960002691951E-2</c:v>
                </c:pt>
                <c:pt idx="488">
                  <c:v>-6.0866640007589012E-2</c:v>
                </c:pt>
                <c:pt idx="489">
                  <c:v>-6.0766640002839267E-2</c:v>
                </c:pt>
                <c:pt idx="490">
                  <c:v>-6.0766640002839267E-2</c:v>
                </c:pt>
                <c:pt idx="491">
                  <c:v>-6.0847320004540961E-2</c:v>
                </c:pt>
                <c:pt idx="492">
                  <c:v>-6.0547320004843641E-2</c:v>
                </c:pt>
                <c:pt idx="493">
                  <c:v>-6.4281200007826556E-2</c:v>
                </c:pt>
                <c:pt idx="494">
                  <c:v>-6.418120000307681E-2</c:v>
                </c:pt>
                <c:pt idx="495">
                  <c:v>-6.4977760004694574E-2</c:v>
                </c:pt>
                <c:pt idx="496">
                  <c:v>-6.4877760007220786E-2</c:v>
                </c:pt>
                <c:pt idx="497">
                  <c:v>-6.4616600000590552E-2</c:v>
                </c:pt>
                <c:pt idx="498">
                  <c:v>-6.4616600000590552E-2</c:v>
                </c:pt>
                <c:pt idx="499">
                  <c:v>-6.573311999818543E-2</c:v>
                </c:pt>
                <c:pt idx="500">
                  <c:v>-6.4333119997172616E-2</c:v>
                </c:pt>
                <c:pt idx="501">
                  <c:v>-6.4333119997172616E-2</c:v>
                </c:pt>
                <c:pt idx="502">
                  <c:v>-6.8676000002596993E-2</c:v>
                </c:pt>
                <c:pt idx="503">
                  <c:v>-6.8676000002596993E-2</c:v>
                </c:pt>
                <c:pt idx="504">
                  <c:v>-7.0583920009084977E-2</c:v>
                </c:pt>
                <c:pt idx="505">
                  <c:v>-7.0283920009387657E-2</c:v>
                </c:pt>
                <c:pt idx="506">
                  <c:v>-7.0809880002343562E-2</c:v>
                </c:pt>
                <c:pt idx="507">
                  <c:v>-7.0509880002646241E-2</c:v>
                </c:pt>
                <c:pt idx="508">
                  <c:v>-7.2805120005796198E-2</c:v>
                </c:pt>
                <c:pt idx="509">
                  <c:v>-7.2805120005796198E-2</c:v>
                </c:pt>
                <c:pt idx="510">
                  <c:v>-7.2805120005796198E-2</c:v>
                </c:pt>
                <c:pt idx="511">
                  <c:v>-7.2212999999464955E-2</c:v>
                </c:pt>
                <c:pt idx="512">
                  <c:v>-7.2604840010171756E-2</c:v>
                </c:pt>
                <c:pt idx="513">
                  <c:v>-7.3612520005553961E-2</c:v>
                </c:pt>
                <c:pt idx="514">
                  <c:v>-7.3699640000995714E-2</c:v>
                </c:pt>
                <c:pt idx="515">
                  <c:v>-7.4041479951119982E-2</c:v>
                </c:pt>
                <c:pt idx="516">
                  <c:v>-7.3861479977495037E-2</c:v>
                </c:pt>
                <c:pt idx="517">
                  <c:v>-7.4295120008173399E-2</c:v>
                </c:pt>
                <c:pt idx="518">
                  <c:v>-7.5201520005066413E-2</c:v>
                </c:pt>
                <c:pt idx="519">
                  <c:v>-7.5259240002196748E-2</c:v>
                </c:pt>
                <c:pt idx="520">
                  <c:v>-7.4898079998092726E-2</c:v>
                </c:pt>
                <c:pt idx="521">
                  <c:v>-7.4401040008524433E-2</c:v>
                </c:pt>
                <c:pt idx="522">
                  <c:v>-7.4141159995633643E-2</c:v>
                </c:pt>
                <c:pt idx="523">
                  <c:v>-7.3449520001304336E-2</c:v>
                </c:pt>
                <c:pt idx="524">
                  <c:v>-7.2752480002236553E-2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ADE-40D9-ABB4-E419E03CF3B4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Active!$F$21:$F$545</c:f>
              <c:numCache>
                <c:formatCode>General</c:formatCode>
                <c:ptCount val="525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</c:numCache>
            </c:numRef>
          </c:xVal>
          <c:yVal>
            <c:numRef>
              <c:f>Active!$L$21:$L$545</c:f>
              <c:numCache>
                <c:formatCode>General</c:formatCode>
                <c:ptCount val="5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ADE-40D9-ABB4-E419E03CF3B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Active!$F$21:$F$545</c:f>
              <c:numCache>
                <c:formatCode>General</c:formatCode>
                <c:ptCount val="525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</c:numCache>
            </c:numRef>
          </c:xVal>
          <c:yVal>
            <c:numRef>
              <c:f>Active!$M$21:$M$545</c:f>
              <c:numCache>
                <c:formatCode>General</c:formatCode>
                <c:ptCount val="5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ADE-40D9-ABB4-E419E03CF3B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Active!$F$21:$F$545</c:f>
              <c:numCache>
                <c:formatCode>General</c:formatCode>
                <c:ptCount val="525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</c:numCache>
            </c:numRef>
          </c:xVal>
          <c:yVal>
            <c:numRef>
              <c:f>Active!$N$21:$N$545</c:f>
              <c:numCache>
                <c:formatCode>General</c:formatCode>
                <c:ptCount val="5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ADE-40D9-ABB4-E419E03CF3B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Active!$F$21:$F$545</c:f>
              <c:numCache>
                <c:formatCode>General</c:formatCode>
                <c:ptCount val="525"/>
                <c:pt idx="0">
                  <c:v>-15940</c:v>
                </c:pt>
                <c:pt idx="1">
                  <c:v>-15939</c:v>
                </c:pt>
                <c:pt idx="2">
                  <c:v>-15934</c:v>
                </c:pt>
                <c:pt idx="3">
                  <c:v>-15908</c:v>
                </c:pt>
                <c:pt idx="4">
                  <c:v>-15907</c:v>
                </c:pt>
                <c:pt idx="5">
                  <c:v>-15883</c:v>
                </c:pt>
                <c:pt idx="6">
                  <c:v>-15867</c:v>
                </c:pt>
                <c:pt idx="7">
                  <c:v>-15854</c:v>
                </c:pt>
                <c:pt idx="8">
                  <c:v>-15809</c:v>
                </c:pt>
                <c:pt idx="9">
                  <c:v>-15789</c:v>
                </c:pt>
                <c:pt idx="10">
                  <c:v>-15631</c:v>
                </c:pt>
                <c:pt idx="11">
                  <c:v>-15624</c:v>
                </c:pt>
                <c:pt idx="12">
                  <c:v>-15619</c:v>
                </c:pt>
                <c:pt idx="13">
                  <c:v>-15611</c:v>
                </c:pt>
                <c:pt idx="14">
                  <c:v>-15610</c:v>
                </c:pt>
                <c:pt idx="15">
                  <c:v>-15301</c:v>
                </c:pt>
                <c:pt idx="16">
                  <c:v>-15295</c:v>
                </c:pt>
                <c:pt idx="17">
                  <c:v>-15274</c:v>
                </c:pt>
                <c:pt idx="18">
                  <c:v>-15250</c:v>
                </c:pt>
                <c:pt idx="19">
                  <c:v>-15202</c:v>
                </c:pt>
                <c:pt idx="20">
                  <c:v>-15176</c:v>
                </c:pt>
                <c:pt idx="21">
                  <c:v>-15021</c:v>
                </c:pt>
                <c:pt idx="22">
                  <c:v>-14979</c:v>
                </c:pt>
                <c:pt idx="23">
                  <c:v>-14937</c:v>
                </c:pt>
                <c:pt idx="24">
                  <c:v>-14371</c:v>
                </c:pt>
                <c:pt idx="25">
                  <c:v>-14352</c:v>
                </c:pt>
                <c:pt idx="26">
                  <c:v>-14351</c:v>
                </c:pt>
                <c:pt idx="27">
                  <c:v>-14351</c:v>
                </c:pt>
                <c:pt idx="28">
                  <c:v>-14350</c:v>
                </c:pt>
                <c:pt idx="29">
                  <c:v>-14332</c:v>
                </c:pt>
                <c:pt idx="30">
                  <c:v>-14041</c:v>
                </c:pt>
                <c:pt idx="31">
                  <c:v>-14036</c:v>
                </c:pt>
                <c:pt idx="32">
                  <c:v>-14035</c:v>
                </c:pt>
                <c:pt idx="33">
                  <c:v>-14034</c:v>
                </c:pt>
                <c:pt idx="34">
                  <c:v>-14033</c:v>
                </c:pt>
                <c:pt idx="35">
                  <c:v>-13334</c:v>
                </c:pt>
                <c:pt idx="36">
                  <c:v>-13334</c:v>
                </c:pt>
                <c:pt idx="37">
                  <c:v>-12914</c:v>
                </c:pt>
                <c:pt idx="38">
                  <c:v>-12785</c:v>
                </c:pt>
                <c:pt idx="39">
                  <c:v>-12656</c:v>
                </c:pt>
                <c:pt idx="40">
                  <c:v>-10242</c:v>
                </c:pt>
                <c:pt idx="41">
                  <c:v>-9451</c:v>
                </c:pt>
                <c:pt idx="42">
                  <c:v>-9323</c:v>
                </c:pt>
                <c:pt idx="43">
                  <c:v>-9280</c:v>
                </c:pt>
                <c:pt idx="44">
                  <c:v>-9238</c:v>
                </c:pt>
                <c:pt idx="45">
                  <c:v>-8989</c:v>
                </c:pt>
                <c:pt idx="46">
                  <c:v>-8965</c:v>
                </c:pt>
                <c:pt idx="47">
                  <c:v>-8963</c:v>
                </c:pt>
                <c:pt idx="48">
                  <c:v>-8944</c:v>
                </c:pt>
                <c:pt idx="49">
                  <c:v>-8685</c:v>
                </c:pt>
                <c:pt idx="50">
                  <c:v>-8619</c:v>
                </c:pt>
                <c:pt idx="51">
                  <c:v>-8553</c:v>
                </c:pt>
                <c:pt idx="52">
                  <c:v>-8501</c:v>
                </c:pt>
                <c:pt idx="53">
                  <c:v>-8342</c:v>
                </c:pt>
                <c:pt idx="54">
                  <c:v>-8342</c:v>
                </c:pt>
                <c:pt idx="55">
                  <c:v>-8059</c:v>
                </c:pt>
                <c:pt idx="56">
                  <c:v>-8020</c:v>
                </c:pt>
                <c:pt idx="57">
                  <c:v>-8008.5</c:v>
                </c:pt>
                <c:pt idx="58">
                  <c:v>-7862</c:v>
                </c:pt>
                <c:pt idx="59">
                  <c:v>-7796</c:v>
                </c:pt>
                <c:pt idx="60">
                  <c:v>-7729</c:v>
                </c:pt>
                <c:pt idx="61">
                  <c:v>-7380</c:v>
                </c:pt>
                <c:pt idx="62">
                  <c:v>-7380</c:v>
                </c:pt>
                <c:pt idx="63">
                  <c:v>-7333</c:v>
                </c:pt>
                <c:pt idx="64">
                  <c:v>-7222</c:v>
                </c:pt>
                <c:pt idx="65">
                  <c:v>-6996</c:v>
                </c:pt>
                <c:pt idx="66">
                  <c:v>-6944</c:v>
                </c:pt>
                <c:pt idx="67">
                  <c:v>-6919</c:v>
                </c:pt>
                <c:pt idx="68">
                  <c:v>-6740</c:v>
                </c:pt>
                <c:pt idx="69">
                  <c:v>-6708</c:v>
                </c:pt>
                <c:pt idx="70">
                  <c:v>-6602</c:v>
                </c:pt>
                <c:pt idx="71">
                  <c:v>-6350</c:v>
                </c:pt>
                <c:pt idx="72">
                  <c:v>-6126</c:v>
                </c:pt>
                <c:pt idx="73">
                  <c:v>-6126</c:v>
                </c:pt>
                <c:pt idx="74">
                  <c:v>-6126</c:v>
                </c:pt>
                <c:pt idx="75">
                  <c:v>-5633</c:v>
                </c:pt>
                <c:pt idx="76">
                  <c:v>-5480</c:v>
                </c:pt>
                <c:pt idx="77">
                  <c:v>-5480</c:v>
                </c:pt>
                <c:pt idx="78">
                  <c:v>-5376</c:v>
                </c:pt>
                <c:pt idx="79">
                  <c:v>-5177</c:v>
                </c:pt>
                <c:pt idx="80">
                  <c:v>-4841</c:v>
                </c:pt>
                <c:pt idx="81">
                  <c:v>-4841</c:v>
                </c:pt>
                <c:pt idx="82">
                  <c:v>-4188</c:v>
                </c:pt>
                <c:pt idx="83">
                  <c:v>-4162</c:v>
                </c:pt>
                <c:pt idx="84">
                  <c:v>-4162</c:v>
                </c:pt>
                <c:pt idx="85">
                  <c:v>-4162</c:v>
                </c:pt>
                <c:pt idx="86">
                  <c:v>-3885</c:v>
                </c:pt>
                <c:pt idx="87">
                  <c:v>-3575</c:v>
                </c:pt>
                <c:pt idx="88">
                  <c:v>-3527</c:v>
                </c:pt>
                <c:pt idx="89">
                  <c:v>-3243</c:v>
                </c:pt>
                <c:pt idx="90">
                  <c:v>-3171</c:v>
                </c:pt>
                <c:pt idx="91">
                  <c:v>-3144</c:v>
                </c:pt>
                <c:pt idx="92">
                  <c:v>-3138</c:v>
                </c:pt>
                <c:pt idx="93">
                  <c:v>-3118</c:v>
                </c:pt>
                <c:pt idx="94">
                  <c:v>-2914</c:v>
                </c:pt>
                <c:pt idx="95">
                  <c:v>-2914</c:v>
                </c:pt>
                <c:pt idx="96">
                  <c:v>-2882</c:v>
                </c:pt>
                <c:pt idx="97">
                  <c:v>-2869</c:v>
                </c:pt>
                <c:pt idx="98">
                  <c:v>-2854</c:v>
                </c:pt>
                <c:pt idx="99">
                  <c:v>-2844</c:v>
                </c:pt>
                <c:pt idx="100">
                  <c:v>-2636</c:v>
                </c:pt>
                <c:pt idx="101">
                  <c:v>-2631</c:v>
                </c:pt>
                <c:pt idx="102">
                  <c:v>-2631</c:v>
                </c:pt>
                <c:pt idx="103">
                  <c:v>-2631</c:v>
                </c:pt>
                <c:pt idx="104">
                  <c:v>-2612</c:v>
                </c:pt>
                <c:pt idx="105">
                  <c:v>-2612</c:v>
                </c:pt>
                <c:pt idx="106">
                  <c:v>-2577</c:v>
                </c:pt>
                <c:pt idx="107">
                  <c:v>-2564</c:v>
                </c:pt>
                <c:pt idx="108">
                  <c:v>-2537</c:v>
                </c:pt>
                <c:pt idx="109">
                  <c:v>-2354</c:v>
                </c:pt>
                <c:pt idx="110">
                  <c:v>-2302</c:v>
                </c:pt>
                <c:pt idx="111">
                  <c:v>-2220</c:v>
                </c:pt>
                <c:pt idx="112">
                  <c:v>-2204</c:v>
                </c:pt>
                <c:pt idx="113">
                  <c:v>-1985</c:v>
                </c:pt>
                <c:pt idx="114">
                  <c:v>-1903</c:v>
                </c:pt>
                <c:pt idx="115">
                  <c:v>-1867</c:v>
                </c:pt>
                <c:pt idx="116">
                  <c:v>-1834</c:v>
                </c:pt>
                <c:pt idx="117">
                  <c:v>-1834</c:v>
                </c:pt>
                <c:pt idx="118">
                  <c:v>-1834</c:v>
                </c:pt>
                <c:pt idx="119">
                  <c:v>-1821</c:v>
                </c:pt>
                <c:pt idx="120">
                  <c:v>-1682</c:v>
                </c:pt>
                <c:pt idx="121">
                  <c:v>-1669</c:v>
                </c:pt>
                <c:pt idx="122">
                  <c:v>-1662</c:v>
                </c:pt>
                <c:pt idx="123">
                  <c:v>-1636</c:v>
                </c:pt>
                <c:pt idx="124">
                  <c:v>-1636</c:v>
                </c:pt>
                <c:pt idx="125">
                  <c:v>-1585</c:v>
                </c:pt>
                <c:pt idx="126">
                  <c:v>-1518</c:v>
                </c:pt>
                <c:pt idx="127">
                  <c:v>-1391</c:v>
                </c:pt>
                <c:pt idx="128">
                  <c:v>-1384</c:v>
                </c:pt>
                <c:pt idx="129">
                  <c:v>-1383</c:v>
                </c:pt>
                <c:pt idx="130">
                  <c:v>-1372</c:v>
                </c:pt>
                <c:pt idx="131">
                  <c:v>-1324</c:v>
                </c:pt>
                <c:pt idx="132">
                  <c:v>-1318</c:v>
                </c:pt>
                <c:pt idx="133">
                  <c:v>-1268</c:v>
                </c:pt>
                <c:pt idx="134">
                  <c:v>-1247</c:v>
                </c:pt>
                <c:pt idx="135">
                  <c:v>-1214</c:v>
                </c:pt>
                <c:pt idx="136">
                  <c:v>-1194</c:v>
                </c:pt>
                <c:pt idx="137">
                  <c:v>-1188</c:v>
                </c:pt>
                <c:pt idx="138">
                  <c:v>-1081</c:v>
                </c:pt>
                <c:pt idx="139">
                  <c:v>-1016</c:v>
                </c:pt>
                <c:pt idx="140">
                  <c:v>-990</c:v>
                </c:pt>
                <c:pt idx="141">
                  <c:v>-990</c:v>
                </c:pt>
                <c:pt idx="142">
                  <c:v>-990</c:v>
                </c:pt>
                <c:pt idx="143">
                  <c:v>-990</c:v>
                </c:pt>
                <c:pt idx="144">
                  <c:v>-969</c:v>
                </c:pt>
                <c:pt idx="145">
                  <c:v>-957</c:v>
                </c:pt>
                <c:pt idx="146">
                  <c:v>-951</c:v>
                </c:pt>
                <c:pt idx="147">
                  <c:v>-937</c:v>
                </c:pt>
                <c:pt idx="148">
                  <c:v>-936</c:v>
                </c:pt>
                <c:pt idx="149">
                  <c:v>-931</c:v>
                </c:pt>
                <c:pt idx="150">
                  <c:v>-931</c:v>
                </c:pt>
                <c:pt idx="151">
                  <c:v>-918</c:v>
                </c:pt>
                <c:pt idx="152">
                  <c:v>-918</c:v>
                </c:pt>
                <c:pt idx="153">
                  <c:v>-918</c:v>
                </c:pt>
                <c:pt idx="154">
                  <c:v>-911</c:v>
                </c:pt>
                <c:pt idx="155">
                  <c:v>-911</c:v>
                </c:pt>
                <c:pt idx="156">
                  <c:v>-711</c:v>
                </c:pt>
                <c:pt idx="157">
                  <c:v>-710</c:v>
                </c:pt>
                <c:pt idx="158">
                  <c:v>-654</c:v>
                </c:pt>
                <c:pt idx="159">
                  <c:v>-634</c:v>
                </c:pt>
                <c:pt idx="160">
                  <c:v>-634</c:v>
                </c:pt>
                <c:pt idx="161">
                  <c:v>-627</c:v>
                </c:pt>
                <c:pt idx="162">
                  <c:v>-606</c:v>
                </c:pt>
                <c:pt idx="163">
                  <c:v>-588</c:v>
                </c:pt>
                <c:pt idx="164">
                  <c:v>-586</c:v>
                </c:pt>
                <c:pt idx="165">
                  <c:v>-586</c:v>
                </c:pt>
                <c:pt idx="166">
                  <c:v>-581</c:v>
                </c:pt>
                <c:pt idx="167">
                  <c:v>-581</c:v>
                </c:pt>
                <c:pt idx="168">
                  <c:v>-453</c:v>
                </c:pt>
                <c:pt idx="169">
                  <c:v>-428</c:v>
                </c:pt>
                <c:pt idx="170">
                  <c:v>-420</c:v>
                </c:pt>
                <c:pt idx="171">
                  <c:v>-420</c:v>
                </c:pt>
                <c:pt idx="172">
                  <c:v>-408</c:v>
                </c:pt>
                <c:pt idx="173">
                  <c:v>-355</c:v>
                </c:pt>
                <c:pt idx="174">
                  <c:v>-329</c:v>
                </c:pt>
                <c:pt idx="175">
                  <c:v>-324</c:v>
                </c:pt>
                <c:pt idx="176">
                  <c:v>-322</c:v>
                </c:pt>
                <c:pt idx="177">
                  <c:v>-317</c:v>
                </c:pt>
                <c:pt idx="178">
                  <c:v>-277</c:v>
                </c:pt>
                <c:pt idx="179">
                  <c:v>-277</c:v>
                </c:pt>
                <c:pt idx="180">
                  <c:v>-99</c:v>
                </c:pt>
                <c:pt idx="181">
                  <c:v>-97</c:v>
                </c:pt>
                <c:pt idx="182">
                  <c:v>-85</c:v>
                </c:pt>
                <c:pt idx="183">
                  <c:v>-12</c:v>
                </c:pt>
                <c:pt idx="184">
                  <c:v>-1</c:v>
                </c:pt>
                <c:pt idx="185">
                  <c:v>0</c:v>
                </c:pt>
                <c:pt idx="186">
                  <c:v>0</c:v>
                </c:pt>
                <c:pt idx="187">
                  <c:v>6</c:v>
                </c:pt>
                <c:pt idx="188">
                  <c:v>27</c:v>
                </c:pt>
                <c:pt idx="189">
                  <c:v>32</c:v>
                </c:pt>
                <c:pt idx="190">
                  <c:v>32</c:v>
                </c:pt>
                <c:pt idx="191">
                  <c:v>59</c:v>
                </c:pt>
                <c:pt idx="192">
                  <c:v>244</c:v>
                </c:pt>
                <c:pt idx="193">
                  <c:v>257</c:v>
                </c:pt>
                <c:pt idx="194">
                  <c:v>311</c:v>
                </c:pt>
                <c:pt idx="195">
                  <c:v>315</c:v>
                </c:pt>
                <c:pt idx="196">
                  <c:v>322</c:v>
                </c:pt>
                <c:pt idx="197">
                  <c:v>369</c:v>
                </c:pt>
                <c:pt idx="198">
                  <c:v>543</c:v>
                </c:pt>
                <c:pt idx="199">
                  <c:v>543</c:v>
                </c:pt>
                <c:pt idx="200">
                  <c:v>549</c:v>
                </c:pt>
                <c:pt idx="201">
                  <c:v>592</c:v>
                </c:pt>
                <c:pt idx="202">
                  <c:v>595</c:v>
                </c:pt>
                <c:pt idx="203">
                  <c:v>614</c:v>
                </c:pt>
                <c:pt idx="204">
                  <c:v>621</c:v>
                </c:pt>
                <c:pt idx="205">
                  <c:v>659</c:v>
                </c:pt>
                <c:pt idx="206">
                  <c:v>660</c:v>
                </c:pt>
                <c:pt idx="207">
                  <c:v>660</c:v>
                </c:pt>
                <c:pt idx="208">
                  <c:v>698</c:v>
                </c:pt>
                <c:pt idx="209">
                  <c:v>818</c:v>
                </c:pt>
                <c:pt idx="210">
                  <c:v>838</c:v>
                </c:pt>
                <c:pt idx="211">
                  <c:v>840</c:v>
                </c:pt>
                <c:pt idx="212">
                  <c:v>896</c:v>
                </c:pt>
                <c:pt idx="213">
                  <c:v>905</c:v>
                </c:pt>
                <c:pt idx="214">
                  <c:v>910</c:v>
                </c:pt>
                <c:pt idx="215">
                  <c:v>956</c:v>
                </c:pt>
                <c:pt idx="216">
                  <c:v>982</c:v>
                </c:pt>
                <c:pt idx="217">
                  <c:v>989</c:v>
                </c:pt>
                <c:pt idx="218">
                  <c:v>990</c:v>
                </c:pt>
                <c:pt idx="219">
                  <c:v>1021</c:v>
                </c:pt>
                <c:pt idx="220">
                  <c:v>1021</c:v>
                </c:pt>
                <c:pt idx="221">
                  <c:v>1193</c:v>
                </c:pt>
                <c:pt idx="222">
                  <c:v>1195</c:v>
                </c:pt>
                <c:pt idx="223">
                  <c:v>1196</c:v>
                </c:pt>
                <c:pt idx="224">
                  <c:v>1208</c:v>
                </c:pt>
                <c:pt idx="225">
                  <c:v>1219</c:v>
                </c:pt>
                <c:pt idx="226">
                  <c:v>1239</c:v>
                </c:pt>
                <c:pt idx="227">
                  <c:v>1471</c:v>
                </c:pt>
                <c:pt idx="228">
                  <c:v>1471</c:v>
                </c:pt>
                <c:pt idx="229">
                  <c:v>1471</c:v>
                </c:pt>
                <c:pt idx="230">
                  <c:v>1471</c:v>
                </c:pt>
                <c:pt idx="231">
                  <c:v>1471</c:v>
                </c:pt>
                <c:pt idx="232">
                  <c:v>1471</c:v>
                </c:pt>
                <c:pt idx="233">
                  <c:v>1471</c:v>
                </c:pt>
                <c:pt idx="234">
                  <c:v>1471</c:v>
                </c:pt>
                <c:pt idx="235">
                  <c:v>1471</c:v>
                </c:pt>
                <c:pt idx="236">
                  <c:v>1471</c:v>
                </c:pt>
                <c:pt idx="237">
                  <c:v>1497</c:v>
                </c:pt>
                <c:pt idx="238">
                  <c:v>1511</c:v>
                </c:pt>
                <c:pt idx="239">
                  <c:v>1511</c:v>
                </c:pt>
                <c:pt idx="240">
                  <c:v>1516</c:v>
                </c:pt>
                <c:pt idx="241">
                  <c:v>1568</c:v>
                </c:pt>
                <c:pt idx="242">
                  <c:v>1569</c:v>
                </c:pt>
                <c:pt idx="243">
                  <c:v>1602</c:v>
                </c:pt>
                <c:pt idx="244">
                  <c:v>1608</c:v>
                </c:pt>
                <c:pt idx="245">
                  <c:v>1616</c:v>
                </c:pt>
                <c:pt idx="246">
                  <c:v>1635</c:v>
                </c:pt>
                <c:pt idx="247">
                  <c:v>1641</c:v>
                </c:pt>
                <c:pt idx="248">
                  <c:v>1648</c:v>
                </c:pt>
                <c:pt idx="249">
                  <c:v>1674</c:v>
                </c:pt>
                <c:pt idx="250">
                  <c:v>1781</c:v>
                </c:pt>
                <c:pt idx="251">
                  <c:v>1788</c:v>
                </c:pt>
                <c:pt idx="252">
                  <c:v>1827</c:v>
                </c:pt>
                <c:pt idx="253">
                  <c:v>1852</c:v>
                </c:pt>
                <c:pt idx="254">
                  <c:v>1860</c:v>
                </c:pt>
                <c:pt idx="255">
                  <c:v>1879</c:v>
                </c:pt>
                <c:pt idx="256">
                  <c:v>1879</c:v>
                </c:pt>
                <c:pt idx="257">
                  <c:v>1879</c:v>
                </c:pt>
                <c:pt idx="258">
                  <c:v>1879</c:v>
                </c:pt>
                <c:pt idx="259">
                  <c:v>1880</c:v>
                </c:pt>
                <c:pt idx="260">
                  <c:v>1899</c:v>
                </c:pt>
                <c:pt idx="261">
                  <c:v>1905</c:v>
                </c:pt>
                <c:pt idx="262">
                  <c:v>2091</c:v>
                </c:pt>
                <c:pt idx="263">
                  <c:v>2159</c:v>
                </c:pt>
                <c:pt idx="264">
                  <c:v>2163</c:v>
                </c:pt>
                <c:pt idx="265">
                  <c:v>2165</c:v>
                </c:pt>
                <c:pt idx="266">
                  <c:v>2169</c:v>
                </c:pt>
                <c:pt idx="267">
                  <c:v>2170</c:v>
                </c:pt>
                <c:pt idx="268">
                  <c:v>2171</c:v>
                </c:pt>
                <c:pt idx="269">
                  <c:v>2190</c:v>
                </c:pt>
                <c:pt idx="270">
                  <c:v>2208</c:v>
                </c:pt>
                <c:pt idx="271">
                  <c:v>2210</c:v>
                </c:pt>
                <c:pt idx="272">
                  <c:v>2217</c:v>
                </c:pt>
                <c:pt idx="273">
                  <c:v>2217</c:v>
                </c:pt>
                <c:pt idx="274">
                  <c:v>2268</c:v>
                </c:pt>
                <c:pt idx="275">
                  <c:v>2314</c:v>
                </c:pt>
                <c:pt idx="276">
                  <c:v>2441</c:v>
                </c:pt>
                <c:pt idx="277">
                  <c:v>2475</c:v>
                </c:pt>
                <c:pt idx="278">
                  <c:v>2492</c:v>
                </c:pt>
                <c:pt idx="279">
                  <c:v>2526</c:v>
                </c:pt>
                <c:pt idx="280">
                  <c:v>2546</c:v>
                </c:pt>
                <c:pt idx="281">
                  <c:v>2553</c:v>
                </c:pt>
                <c:pt idx="282">
                  <c:v>2580</c:v>
                </c:pt>
                <c:pt idx="283">
                  <c:v>2711</c:v>
                </c:pt>
                <c:pt idx="284">
                  <c:v>2737</c:v>
                </c:pt>
                <c:pt idx="285">
                  <c:v>2756</c:v>
                </c:pt>
                <c:pt idx="286">
                  <c:v>2784</c:v>
                </c:pt>
                <c:pt idx="287">
                  <c:v>2804</c:v>
                </c:pt>
                <c:pt idx="288">
                  <c:v>2809</c:v>
                </c:pt>
                <c:pt idx="289">
                  <c:v>2811</c:v>
                </c:pt>
                <c:pt idx="290">
                  <c:v>2828</c:v>
                </c:pt>
                <c:pt idx="291">
                  <c:v>2829</c:v>
                </c:pt>
                <c:pt idx="292">
                  <c:v>2863</c:v>
                </c:pt>
                <c:pt idx="293">
                  <c:v>2864</c:v>
                </c:pt>
                <c:pt idx="294">
                  <c:v>2874</c:v>
                </c:pt>
                <c:pt idx="295">
                  <c:v>2877</c:v>
                </c:pt>
                <c:pt idx="296">
                  <c:v>3034</c:v>
                </c:pt>
                <c:pt idx="297">
                  <c:v>3067</c:v>
                </c:pt>
                <c:pt idx="298">
                  <c:v>3088</c:v>
                </c:pt>
                <c:pt idx="299">
                  <c:v>3093</c:v>
                </c:pt>
                <c:pt idx="300">
                  <c:v>3106</c:v>
                </c:pt>
                <c:pt idx="301">
                  <c:v>3108</c:v>
                </c:pt>
                <c:pt idx="302">
                  <c:v>3128</c:v>
                </c:pt>
                <c:pt idx="303">
                  <c:v>3194</c:v>
                </c:pt>
                <c:pt idx="304">
                  <c:v>3207</c:v>
                </c:pt>
                <c:pt idx="305">
                  <c:v>3211</c:v>
                </c:pt>
                <c:pt idx="306">
                  <c:v>3237</c:v>
                </c:pt>
                <c:pt idx="307">
                  <c:v>3372</c:v>
                </c:pt>
                <c:pt idx="308">
                  <c:v>3390</c:v>
                </c:pt>
                <c:pt idx="309">
                  <c:v>3398</c:v>
                </c:pt>
                <c:pt idx="310">
                  <c:v>3411</c:v>
                </c:pt>
                <c:pt idx="311">
                  <c:v>3429</c:v>
                </c:pt>
                <c:pt idx="312">
                  <c:v>3450</c:v>
                </c:pt>
                <c:pt idx="313">
                  <c:v>3488</c:v>
                </c:pt>
                <c:pt idx="314">
                  <c:v>3514</c:v>
                </c:pt>
                <c:pt idx="315">
                  <c:v>3514</c:v>
                </c:pt>
                <c:pt idx="316">
                  <c:v>3516</c:v>
                </c:pt>
                <c:pt idx="317">
                  <c:v>3521</c:v>
                </c:pt>
                <c:pt idx="318">
                  <c:v>3523</c:v>
                </c:pt>
                <c:pt idx="319">
                  <c:v>3747</c:v>
                </c:pt>
                <c:pt idx="320">
                  <c:v>3748</c:v>
                </c:pt>
                <c:pt idx="321">
                  <c:v>3760</c:v>
                </c:pt>
                <c:pt idx="322">
                  <c:v>3771</c:v>
                </c:pt>
                <c:pt idx="323">
                  <c:v>3778</c:v>
                </c:pt>
                <c:pt idx="324">
                  <c:v>3824</c:v>
                </c:pt>
                <c:pt idx="325">
                  <c:v>3844</c:v>
                </c:pt>
                <c:pt idx="326">
                  <c:v>3852</c:v>
                </c:pt>
                <c:pt idx="327">
                  <c:v>4083</c:v>
                </c:pt>
                <c:pt idx="328">
                  <c:v>4094</c:v>
                </c:pt>
                <c:pt idx="329">
                  <c:v>4103</c:v>
                </c:pt>
                <c:pt idx="330">
                  <c:v>4127</c:v>
                </c:pt>
                <c:pt idx="331">
                  <c:v>4127</c:v>
                </c:pt>
                <c:pt idx="332">
                  <c:v>4187</c:v>
                </c:pt>
                <c:pt idx="333">
                  <c:v>4327</c:v>
                </c:pt>
                <c:pt idx="334">
                  <c:v>4341</c:v>
                </c:pt>
                <c:pt idx="335">
                  <c:v>4346</c:v>
                </c:pt>
                <c:pt idx="336">
                  <c:v>4348</c:v>
                </c:pt>
                <c:pt idx="337">
                  <c:v>4365</c:v>
                </c:pt>
                <c:pt idx="338">
                  <c:v>4367</c:v>
                </c:pt>
                <c:pt idx="339">
                  <c:v>4391</c:v>
                </c:pt>
                <c:pt idx="340">
                  <c:v>4444</c:v>
                </c:pt>
                <c:pt idx="341">
                  <c:v>4497</c:v>
                </c:pt>
                <c:pt idx="342">
                  <c:v>4497</c:v>
                </c:pt>
                <c:pt idx="343">
                  <c:v>4677</c:v>
                </c:pt>
                <c:pt idx="344">
                  <c:v>4677</c:v>
                </c:pt>
                <c:pt idx="345">
                  <c:v>4703</c:v>
                </c:pt>
                <c:pt idx="346">
                  <c:v>4774</c:v>
                </c:pt>
                <c:pt idx="347">
                  <c:v>4827</c:v>
                </c:pt>
                <c:pt idx="348">
                  <c:v>4827</c:v>
                </c:pt>
                <c:pt idx="349">
                  <c:v>4961</c:v>
                </c:pt>
                <c:pt idx="350">
                  <c:v>4981</c:v>
                </c:pt>
                <c:pt idx="351">
                  <c:v>4987</c:v>
                </c:pt>
                <c:pt idx="352">
                  <c:v>5001</c:v>
                </c:pt>
                <c:pt idx="353">
                  <c:v>5053</c:v>
                </c:pt>
                <c:pt idx="354">
                  <c:v>5053</c:v>
                </c:pt>
                <c:pt idx="355">
                  <c:v>5054</c:v>
                </c:pt>
                <c:pt idx="356">
                  <c:v>5057</c:v>
                </c:pt>
                <c:pt idx="357">
                  <c:v>5059</c:v>
                </c:pt>
                <c:pt idx="358">
                  <c:v>5103</c:v>
                </c:pt>
                <c:pt idx="359">
                  <c:v>5165</c:v>
                </c:pt>
                <c:pt idx="360">
                  <c:v>5257</c:v>
                </c:pt>
                <c:pt idx="361">
                  <c:v>5323</c:v>
                </c:pt>
                <c:pt idx="362">
                  <c:v>5323</c:v>
                </c:pt>
                <c:pt idx="363">
                  <c:v>5334</c:v>
                </c:pt>
                <c:pt idx="364">
                  <c:v>5389</c:v>
                </c:pt>
                <c:pt idx="365">
                  <c:v>5389</c:v>
                </c:pt>
                <c:pt idx="366">
                  <c:v>5391</c:v>
                </c:pt>
                <c:pt idx="367">
                  <c:v>5442</c:v>
                </c:pt>
                <c:pt idx="368">
                  <c:v>5453</c:v>
                </c:pt>
                <c:pt idx="369">
                  <c:v>5455</c:v>
                </c:pt>
                <c:pt idx="370">
                  <c:v>5473</c:v>
                </c:pt>
                <c:pt idx="371">
                  <c:v>5473</c:v>
                </c:pt>
                <c:pt idx="372">
                  <c:v>5593</c:v>
                </c:pt>
                <c:pt idx="373">
                  <c:v>5608</c:v>
                </c:pt>
                <c:pt idx="374">
                  <c:v>5674</c:v>
                </c:pt>
                <c:pt idx="375">
                  <c:v>5679</c:v>
                </c:pt>
                <c:pt idx="376">
                  <c:v>5679</c:v>
                </c:pt>
                <c:pt idx="377">
                  <c:v>5697</c:v>
                </c:pt>
                <c:pt idx="378">
                  <c:v>5724</c:v>
                </c:pt>
                <c:pt idx="379">
                  <c:v>5772</c:v>
                </c:pt>
                <c:pt idx="380">
                  <c:v>5783</c:v>
                </c:pt>
                <c:pt idx="381">
                  <c:v>5910</c:v>
                </c:pt>
                <c:pt idx="382">
                  <c:v>5931</c:v>
                </c:pt>
                <c:pt idx="383">
                  <c:v>5968</c:v>
                </c:pt>
                <c:pt idx="384">
                  <c:v>5983</c:v>
                </c:pt>
                <c:pt idx="385">
                  <c:v>6003</c:v>
                </c:pt>
                <c:pt idx="386">
                  <c:v>6009</c:v>
                </c:pt>
                <c:pt idx="387">
                  <c:v>6014</c:v>
                </c:pt>
                <c:pt idx="388">
                  <c:v>6060</c:v>
                </c:pt>
                <c:pt idx="389">
                  <c:v>6062</c:v>
                </c:pt>
                <c:pt idx="390">
                  <c:v>6068</c:v>
                </c:pt>
                <c:pt idx="391">
                  <c:v>6080</c:v>
                </c:pt>
                <c:pt idx="392">
                  <c:v>6080</c:v>
                </c:pt>
                <c:pt idx="393">
                  <c:v>6086</c:v>
                </c:pt>
                <c:pt idx="394">
                  <c:v>6087</c:v>
                </c:pt>
                <c:pt idx="395">
                  <c:v>6088</c:v>
                </c:pt>
                <c:pt idx="396">
                  <c:v>6108</c:v>
                </c:pt>
                <c:pt idx="397">
                  <c:v>6239</c:v>
                </c:pt>
                <c:pt idx="398">
                  <c:v>6291</c:v>
                </c:pt>
                <c:pt idx="399">
                  <c:v>6299</c:v>
                </c:pt>
                <c:pt idx="400">
                  <c:v>6300</c:v>
                </c:pt>
                <c:pt idx="401">
                  <c:v>6306</c:v>
                </c:pt>
                <c:pt idx="402">
                  <c:v>6310</c:v>
                </c:pt>
                <c:pt idx="403">
                  <c:v>6317</c:v>
                </c:pt>
                <c:pt idx="404">
                  <c:v>6372</c:v>
                </c:pt>
                <c:pt idx="405">
                  <c:v>6556</c:v>
                </c:pt>
                <c:pt idx="406">
                  <c:v>6622</c:v>
                </c:pt>
                <c:pt idx="407">
                  <c:v>6642</c:v>
                </c:pt>
                <c:pt idx="408">
                  <c:v>6660</c:v>
                </c:pt>
                <c:pt idx="409">
                  <c:v>6887</c:v>
                </c:pt>
                <c:pt idx="410">
                  <c:v>6914</c:v>
                </c:pt>
                <c:pt idx="411">
                  <c:v>6932</c:v>
                </c:pt>
                <c:pt idx="412">
                  <c:v>6952</c:v>
                </c:pt>
                <c:pt idx="413">
                  <c:v>6979</c:v>
                </c:pt>
                <c:pt idx="414">
                  <c:v>6985</c:v>
                </c:pt>
                <c:pt idx="415">
                  <c:v>6990</c:v>
                </c:pt>
                <c:pt idx="416">
                  <c:v>7010</c:v>
                </c:pt>
                <c:pt idx="417">
                  <c:v>7011</c:v>
                </c:pt>
                <c:pt idx="418">
                  <c:v>7012</c:v>
                </c:pt>
                <c:pt idx="419">
                  <c:v>7049</c:v>
                </c:pt>
                <c:pt idx="420">
                  <c:v>7209</c:v>
                </c:pt>
                <c:pt idx="421">
                  <c:v>7262</c:v>
                </c:pt>
                <c:pt idx="422">
                  <c:v>7269</c:v>
                </c:pt>
                <c:pt idx="423">
                  <c:v>7282</c:v>
                </c:pt>
                <c:pt idx="424">
                  <c:v>7299</c:v>
                </c:pt>
                <c:pt idx="425">
                  <c:v>7328</c:v>
                </c:pt>
                <c:pt idx="426">
                  <c:v>7333</c:v>
                </c:pt>
                <c:pt idx="427">
                  <c:v>7341</c:v>
                </c:pt>
                <c:pt idx="428">
                  <c:v>7553</c:v>
                </c:pt>
                <c:pt idx="429">
                  <c:v>7559</c:v>
                </c:pt>
                <c:pt idx="430">
                  <c:v>7572</c:v>
                </c:pt>
                <c:pt idx="431">
                  <c:v>7592</c:v>
                </c:pt>
                <c:pt idx="432">
                  <c:v>7617</c:v>
                </c:pt>
                <c:pt idx="433">
                  <c:v>7835</c:v>
                </c:pt>
                <c:pt idx="434">
                  <c:v>7857</c:v>
                </c:pt>
                <c:pt idx="435">
                  <c:v>7857</c:v>
                </c:pt>
                <c:pt idx="436">
                  <c:v>7883</c:v>
                </c:pt>
                <c:pt idx="437">
                  <c:v>7928</c:v>
                </c:pt>
                <c:pt idx="438">
                  <c:v>7941</c:v>
                </c:pt>
                <c:pt idx="439">
                  <c:v>7946</c:v>
                </c:pt>
                <c:pt idx="440">
                  <c:v>8158</c:v>
                </c:pt>
                <c:pt idx="441">
                  <c:v>8214</c:v>
                </c:pt>
                <c:pt idx="442">
                  <c:v>8495</c:v>
                </c:pt>
                <c:pt idx="443">
                  <c:v>8526</c:v>
                </c:pt>
                <c:pt idx="444">
                  <c:v>8540</c:v>
                </c:pt>
                <c:pt idx="445">
                  <c:v>8548</c:v>
                </c:pt>
                <c:pt idx="446">
                  <c:v>8555</c:v>
                </c:pt>
                <c:pt idx="447">
                  <c:v>8599</c:v>
                </c:pt>
                <c:pt idx="448">
                  <c:v>8759</c:v>
                </c:pt>
                <c:pt idx="449">
                  <c:v>8811</c:v>
                </c:pt>
                <c:pt idx="450">
                  <c:v>8880</c:v>
                </c:pt>
                <c:pt idx="451">
                  <c:v>8899</c:v>
                </c:pt>
                <c:pt idx="452">
                  <c:v>8904</c:v>
                </c:pt>
                <c:pt idx="453">
                  <c:v>9150</c:v>
                </c:pt>
                <c:pt idx="454">
                  <c:v>9163</c:v>
                </c:pt>
                <c:pt idx="455">
                  <c:v>9212</c:v>
                </c:pt>
                <c:pt idx="456">
                  <c:v>9261</c:v>
                </c:pt>
                <c:pt idx="457">
                  <c:v>9525</c:v>
                </c:pt>
                <c:pt idx="458">
                  <c:v>9564</c:v>
                </c:pt>
                <c:pt idx="459">
                  <c:v>9564</c:v>
                </c:pt>
                <c:pt idx="460">
                  <c:v>9832</c:v>
                </c:pt>
                <c:pt idx="461">
                  <c:v>9832</c:v>
                </c:pt>
                <c:pt idx="462">
                  <c:v>9848</c:v>
                </c:pt>
                <c:pt idx="463">
                  <c:v>9861</c:v>
                </c:pt>
                <c:pt idx="464">
                  <c:v>9861</c:v>
                </c:pt>
                <c:pt idx="465">
                  <c:v>9861</c:v>
                </c:pt>
                <c:pt idx="466">
                  <c:v>9861</c:v>
                </c:pt>
                <c:pt idx="467">
                  <c:v>9865</c:v>
                </c:pt>
                <c:pt idx="468">
                  <c:v>10071</c:v>
                </c:pt>
                <c:pt idx="469">
                  <c:v>10071</c:v>
                </c:pt>
                <c:pt idx="470">
                  <c:v>10086</c:v>
                </c:pt>
                <c:pt idx="471">
                  <c:v>10086</c:v>
                </c:pt>
                <c:pt idx="472">
                  <c:v>10090</c:v>
                </c:pt>
                <c:pt idx="473">
                  <c:v>10093</c:v>
                </c:pt>
                <c:pt idx="474">
                  <c:v>10093</c:v>
                </c:pt>
                <c:pt idx="475">
                  <c:v>10158</c:v>
                </c:pt>
                <c:pt idx="476">
                  <c:v>10414</c:v>
                </c:pt>
                <c:pt idx="477">
                  <c:v>10415</c:v>
                </c:pt>
                <c:pt idx="478">
                  <c:v>10415</c:v>
                </c:pt>
                <c:pt idx="479">
                  <c:v>10416</c:v>
                </c:pt>
                <c:pt idx="480">
                  <c:v>10416</c:v>
                </c:pt>
                <c:pt idx="481">
                  <c:v>10476</c:v>
                </c:pt>
                <c:pt idx="482">
                  <c:v>10482.5</c:v>
                </c:pt>
                <c:pt idx="483">
                  <c:v>10482.5</c:v>
                </c:pt>
                <c:pt idx="484">
                  <c:v>10707</c:v>
                </c:pt>
                <c:pt idx="485">
                  <c:v>10707</c:v>
                </c:pt>
                <c:pt idx="486">
                  <c:v>10707</c:v>
                </c:pt>
                <c:pt idx="487">
                  <c:v>10733</c:v>
                </c:pt>
                <c:pt idx="488">
                  <c:v>10822</c:v>
                </c:pt>
                <c:pt idx="489">
                  <c:v>10822</c:v>
                </c:pt>
                <c:pt idx="490">
                  <c:v>10822</c:v>
                </c:pt>
                <c:pt idx="491">
                  <c:v>10861</c:v>
                </c:pt>
                <c:pt idx="492">
                  <c:v>10861</c:v>
                </c:pt>
                <c:pt idx="493">
                  <c:v>11010</c:v>
                </c:pt>
                <c:pt idx="494">
                  <c:v>11010</c:v>
                </c:pt>
                <c:pt idx="495">
                  <c:v>11048</c:v>
                </c:pt>
                <c:pt idx="496">
                  <c:v>11048</c:v>
                </c:pt>
                <c:pt idx="497">
                  <c:v>11055</c:v>
                </c:pt>
                <c:pt idx="498">
                  <c:v>11055</c:v>
                </c:pt>
                <c:pt idx="499">
                  <c:v>11076</c:v>
                </c:pt>
                <c:pt idx="500">
                  <c:v>11076</c:v>
                </c:pt>
                <c:pt idx="501">
                  <c:v>11076</c:v>
                </c:pt>
                <c:pt idx="502">
                  <c:v>11300</c:v>
                </c:pt>
                <c:pt idx="503">
                  <c:v>11300</c:v>
                </c:pt>
                <c:pt idx="504">
                  <c:v>11416</c:v>
                </c:pt>
                <c:pt idx="505">
                  <c:v>11416</c:v>
                </c:pt>
                <c:pt idx="506">
                  <c:v>11449</c:v>
                </c:pt>
                <c:pt idx="507">
                  <c:v>11449</c:v>
                </c:pt>
                <c:pt idx="508">
                  <c:v>11676</c:v>
                </c:pt>
                <c:pt idx="509">
                  <c:v>11676</c:v>
                </c:pt>
                <c:pt idx="510">
                  <c:v>11676</c:v>
                </c:pt>
                <c:pt idx="511">
                  <c:v>12025</c:v>
                </c:pt>
                <c:pt idx="512">
                  <c:v>12057</c:v>
                </c:pt>
                <c:pt idx="513">
                  <c:v>12321</c:v>
                </c:pt>
                <c:pt idx="514">
                  <c:v>12347</c:v>
                </c:pt>
                <c:pt idx="515">
                  <c:v>12379</c:v>
                </c:pt>
                <c:pt idx="516">
                  <c:v>12379</c:v>
                </c:pt>
                <c:pt idx="517">
                  <c:v>12426</c:v>
                </c:pt>
                <c:pt idx="518">
                  <c:v>12646</c:v>
                </c:pt>
                <c:pt idx="519">
                  <c:v>12677</c:v>
                </c:pt>
                <c:pt idx="520">
                  <c:v>12684</c:v>
                </c:pt>
                <c:pt idx="521">
                  <c:v>12942</c:v>
                </c:pt>
                <c:pt idx="522">
                  <c:v>12993</c:v>
                </c:pt>
                <c:pt idx="523">
                  <c:v>13046</c:v>
                </c:pt>
                <c:pt idx="524">
                  <c:v>13304</c:v>
                </c:pt>
              </c:numCache>
            </c:numRef>
          </c:xVal>
          <c:yVal>
            <c:numRef>
              <c:f>Active!$O$21:$O$545</c:f>
              <c:numCache>
                <c:formatCode>General</c:formatCode>
                <c:ptCount val="525"/>
                <c:pt idx="118">
                  <c:v>-3.1801871061005668E-2</c:v>
                </c:pt>
                <c:pt idx="124">
                  <c:v>-3.2383762238204224E-2</c:v>
                </c:pt>
                <c:pt idx="128">
                  <c:v>-3.3124351009184205E-2</c:v>
                </c:pt>
                <c:pt idx="131">
                  <c:v>-3.3300681668941338E-2</c:v>
                </c:pt>
                <c:pt idx="132">
                  <c:v>-3.3318314734917052E-2</c:v>
                </c:pt>
                <c:pt idx="140">
                  <c:v>-3.428225567492274E-2</c:v>
                </c:pt>
                <c:pt idx="141">
                  <c:v>-3.428225567492274E-2</c:v>
                </c:pt>
                <c:pt idx="142">
                  <c:v>-3.428225567492274E-2</c:v>
                </c:pt>
                <c:pt idx="143">
                  <c:v>-3.428225567492274E-2</c:v>
                </c:pt>
                <c:pt idx="144">
                  <c:v>-3.4343971405837739E-2</c:v>
                </c:pt>
                <c:pt idx="148">
                  <c:v>-3.4440953268704166E-2</c:v>
                </c:pt>
                <c:pt idx="156">
                  <c:v>-3.5102193242793435E-2</c:v>
                </c:pt>
                <c:pt idx="157">
                  <c:v>-3.5105132087122723E-2</c:v>
                </c:pt>
                <c:pt idx="171">
                  <c:v>-3.5957396942615558E-2</c:v>
                </c:pt>
                <c:pt idx="219">
                  <c:v>-4.019227162111616E-2</c:v>
                </c:pt>
                <c:pt idx="273">
                  <c:v>-4.3707129438941783E-2</c:v>
                </c:pt>
                <c:pt idx="344">
                  <c:v>-5.0936686488984452E-2</c:v>
                </c:pt>
                <c:pt idx="354">
                  <c:v>-5.2041691956795852E-2</c:v>
                </c:pt>
                <c:pt idx="366">
                  <c:v>-5.3035021340094399E-2</c:v>
                </c:pt>
                <c:pt idx="399">
                  <c:v>-5.5703491991085749E-2</c:v>
                </c:pt>
                <c:pt idx="400">
                  <c:v>-5.5706430835415044E-2</c:v>
                </c:pt>
                <c:pt idx="401">
                  <c:v>-5.5724063901390758E-2</c:v>
                </c:pt>
                <c:pt idx="404">
                  <c:v>-5.5918027627123605E-2</c:v>
                </c:pt>
                <c:pt idx="406">
                  <c:v>-5.6652738709445011E-2</c:v>
                </c:pt>
                <c:pt idx="407">
                  <c:v>-5.6711515596030729E-2</c:v>
                </c:pt>
                <c:pt idx="409">
                  <c:v>-5.7431532456705708E-2</c:v>
                </c:pt>
                <c:pt idx="410">
                  <c:v>-5.7510881253596421E-2</c:v>
                </c:pt>
                <c:pt idx="411">
                  <c:v>-5.7563780451523563E-2</c:v>
                </c:pt>
                <c:pt idx="412">
                  <c:v>-5.7622557338109275E-2</c:v>
                </c:pt>
                <c:pt idx="413">
                  <c:v>-5.7701906134999988E-2</c:v>
                </c:pt>
                <c:pt idx="414">
                  <c:v>-5.7719539200975702E-2</c:v>
                </c:pt>
                <c:pt idx="415">
                  <c:v>-5.7734233422622128E-2</c:v>
                </c:pt>
                <c:pt idx="416">
                  <c:v>-5.7793010309207846E-2</c:v>
                </c:pt>
                <c:pt idx="417">
                  <c:v>-5.7795949153537127E-2</c:v>
                </c:pt>
                <c:pt idx="418">
                  <c:v>-5.7798887997866408E-2</c:v>
                </c:pt>
                <c:pt idx="419">
                  <c:v>-5.790762523804998E-2</c:v>
                </c:pt>
                <c:pt idx="420">
                  <c:v>-5.8377840330735682E-2</c:v>
                </c:pt>
                <c:pt idx="421">
                  <c:v>-5.853359908018782E-2</c:v>
                </c:pt>
                <c:pt idx="422">
                  <c:v>-5.8554170990492822E-2</c:v>
                </c:pt>
                <c:pt idx="423">
                  <c:v>-5.8592375966773538E-2</c:v>
                </c:pt>
                <c:pt idx="424">
                  <c:v>-5.8642336320371385E-2</c:v>
                </c:pt>
                <c:pt idx="425">
                  <c:v>-5.8727562805920674E-2</c:v>
                </c:pt>
                <c:pt idx="426">
                  <c:v>-5.87422570275671E-2</c:v>
                </c:pt>
                <c:pt idx="427">
                  <c:v>-5.8765767782201384E-2</c:v>
                </c:pt>
                <c:pt idx="428">
                  <c:v>-5.9388802780009943E-2</c:v>
                </c:pt>
                <c:pt idx="429">
                  <c:v>-5.9406435845985657E-2</c:v>
                </c:pt>
                <c:pt idx="430">
                  <c:v>-5.9444640822266373E-2</c:v>
                </c:pt>
                <c:pt idx="431">
                  <c:v>-5.9503417708852077E-2</c:v>
                </c:pt>
                <c:pt idx="432">
                  <c:v>-5.9576888817084228E-2</c:v>
                </c:pt>
                <c:pt idx="433">
                  <c:v>-6.0217556880868495E-2</c:v>
                </c:pt>
                <c:pt idx="434">
                  <c:v>-6.0282211456112775E-2</c:v>
                </c:pt>
                <c:pt idx="435">
                  <c:v>-6.0282211456112775E-2</c:v>
                </c:pt>
                <c:pt idx="436">
                  <c:v>-6.0358621408674207E-2</c:v>
                </c:pt>
                <c:pt idx="437">
                  <c:v>-6.0490869403492055E-2</c:v>
                </c:pt>
                <c:pt idx="438">
                  <c:v>-6.0529074379772771E-2</c:v>
                </c:pt>
                <c:pt idx="439">
                  <c:v>-6.0543768601419197E-2</c:v>
                </c:pt>
                <c:pt idx="440">
                  <c:v>-6.1166803599227756E-2</c:v>
                </c:pt>
                <c:pt idx="441">
                  <c:v>-6.1331378881667745E-2</c:v>
                </c:pt>
                <c:pt idx="442">
                  <c:v>-6.2157194138197008E-2</c:v>
                </c:pt>
                <c:pt idx="443">
                  <c:v>-6.2248298312404866E-2</c:v>
                </c:pt>
                <c:pt idx="444">
                  <c:v>-6.2289442133014863E-2</c:v>
                </c:pt>
                <c:pt idx="445">
                  <c:v>-6.2312952887649153E-2</c:v>
                </c:pt>
                <c:pt idx="446">
                  <c:v>-6.2333524797954148E-2</c:v>
                </c:pt>
                <c:pt idx="447">
                  <c:v>-6.2462833948442723E-2</c:v>
                </c:pt>
                <c:pt idx="448">
                  <c:v>-6.2933049041128425E-2</c:v>
                </c:pt>
                <c:pt idx="449">
                  <c:v>-6.3085868946251275E-2</c:v>
                </c:pt>
                <c:pt idx="450">
                  <c:v>-6.3288649204971986E-2</c:v>
                </c:pt>
                <c:pt idx="451">
                  <c:v>-6.3344487247228409E-2</c:v>
                </c:pt>
                <c:pt idx="452">
                  <c:v>-6.3359181468874842E-2</c:v>
                </c:pt>
                <c:pt idx="453">
                  <c:v>-6.4082137173879103E-2</c:v>
                </c:pt>
                <c:pt idx="454">
                  <c:v>-6.4120342150159826E-2</c:v>
                </c:pt>
                <c:pt idx="455">
                  <c:v>-6.4264345522294819E-2</c:v>
                </c:pt>
                <c:pt idx="456">
                  <c:v>-6.4408348894429812E-2</c:v>
                </c:pt>
                <c:pt idx="457">
                  <c:v>-6.5184203797361215E-2</c:v>
                </c:pt>
                <c:pt idx="458">
                  <c:v>-6.5298818726203356E-2</c:v>
                </c:pt>
                <c:pt idx="459">
                  <c:v>-6.5298818726203356E-2</c:v>
                </c:pt>
                <c:pt idx="460">
                  <c:v>-6.6086429006451911E-2</c:v>
                </c:pt>
                <c:pt idx="461">
                  <c:v>-6.6086429006451911E-2</c:v>
                </c:pt>
                <c:pt idx="462">
                  <c:v>-6.6133450515720477E-2</c:v>
                </c:pt>
                <c:pt idx="463">
                  <c:v>-6.6171655492001186E-2</c:v>
                </c:pt>
                <c:pt idx="464">
                  <c:v>-6.6171655492001186E-2</c:v>
                </c:pt>
                <c:pt idx="465">
                  <c:v>-6.6171655492001186E-2</c:v>
                </c:pt>
                <c:pt idx="466">
                  <c:v>-6.6171655492001186E-2</c:v>
                </c:pt>
                <c:pt idx="467">
                  <c:v>-6.6183410869318338E-2</c:v>
                </c:pt>
                <c:pt idx="468">
                  <c:v>-6.6788812801151176E-2</c:v>
                </c:pt>
                <c:pt idx="469">
                  <c:v>-6.6788812801151176E-2</c:v>
                </c:pt>
                <c:pt idx="470">
                  <c:v>-6.6832895466090461E-2</c:v>
                </c:pt>
                <c:pt idx="471">
                  <c:v>-6.6832895466090461E-2</c:v>
                </c:pt>
                <c:pt idx="472">
                  <c:v>-6.6844650843407599E-2</c:v>
                </c:pt>
                <c:pt idx="473">
                  <c:v>-6.6853467376395456E-2</c:v>
                </c:pt>
                <c:pt idx="474">
                  <c:v>-6.6853467376395456E-2</c:v>
                </c:pt>
                <c:pt idx="475">
                  <c:v>-6.7044492257799029E-2</c:v>
                </c:pt>
                <c:pt idx="476">
                  <c:v>-6.7796836406096156E-2</c:v>
                </c:pt>
                <c:pt idx="477">
                  <c:v>-6.7799775250425437E-2</c:v>
                </c:pt>
                <c:pt idx="478">
                  <c:v>-6.7799775250425437E-2</c:v>
                </c:pt>
                <c:pt idx="479">
                  <c:v>-6.7802714094754718E-2</c:v>
                </c:pt>
                <c:pt idx="480">
                  <c:v>-6.7802714094754718E-2</c:v>
                </c:pt>
                <c:pt idx="481">
                  <c:v>-6.7979044754511858E-2</c:v>
                </c:pt>
                <c:pt idx="482">
                  <c:v>-6.7998147242652213E-2</c:v>
                </c:pt>
                <c:pt idx="483">
                  <c:v>-6.7998147242652213E-2</c:v>
                </c:pt>
                <c:pt idx="484">
                  <c:v>-6.8657917794576834E-2</c:v>
                </c:pt>
                <c:pt idx="485">
                  <c:v>-6.8657917794576834E-2</c:v>
                </c:pt>
                <c:pt idx="486">
                  <c:v>-6.8657917794576834E-2</c:v>
                </c:pt>
                <c:pt idx="487">
                  <c:v>-6.8734327747138266E-2</c:v>
                </c:pt>
                <c:pt idx="488">
                  <c:v>-6.8995884892444681E-2</c:v>
                </c:pt>
                <c:pt idx="489">
                  <c:v>-6.8995884892444681E-2</c:v>
                </c:pt>
                <c:pt idx="490">
                  <c:v>-6.8995884892444681E-2</c:v>
                </c:pt>
                <c:pt idx="491">
                  <c:v>-6.9110499821286836E-2</c:v>
                </c:pt>
                <c:pt idx="492">
                  <c:v>-6.9110499821286836E-2</c:v>
                </c:pt>
                <c:pt idx="493">
                  <c:v>-6.9548387626350391E-2</c:v>
                </c:pt>
                <c:pt idx="494">
                  <c:v>-6.9548387626350391E-2</c:v>
                </c:pt>
                <c:pt idx="495">
                  <c:v>-6.9660063710863251E-2</c:v>
                </c:pt>
                <c:pt idx="496">
                  <c:v>-6.9660063710863251E-2</c:v>
                </c:pt>
                <c:pt idx="497">
                  <c:v>-6.9680635621168246E-2</c:v>
                </c:pt>
                <c:pt idx="498">
                  <c:v>-6.9680635621168246E-2</c:v>
                </c:pt>
                <c:pt idx="499">
                  <c:v>-6.9742351352083246E-2</c:v>
                </c:pt>
                <c:pt idx="500">
                  <c:v>-6.9742351352083246E-2</c:v>
                </c:pt>
                <c:pt idx="501">
                  <c:v>-6.9742351352083246E-2</c:v>
                </c:pt>
                <c:pt idx="502">
                  <c:v>-7.0400652481843226E-2</c:v>
                </c:pt>
                <c:pt idx="503">
                  <c:v>-7.0400652481843226E-2</c:v>
                </c:pt>
                <c:pt idx="504">
                  <c:v>-7.0741558424040368E-2</c:v>
                </c:pt>
                <c:pt idx="505">
                  <c:v>-7.0741558424040368E-2</c:v>
                </c:pt>
                <c:pt idx="506">
                  <c:v>-7.0838540286906782E-2</c:v>
                </c:pt>
                <c:pt idx="507">
                  <c:v>-7.0838540286906782E-2</c:v>
                </c:pt>
                <c:pt idx="508">
                  <c:v>-7.1505657949654633E-2</c:v>
                </c:pt>
                <c:pt idx="509">
                  <c:v>-7.1505657949654633E-2</c:v>
                </c:pt>
                <c:pt idx="510">
                  <c:v>-7.1505657949654633E-2</c:v>
                </c:pt>
                <c:pt idx="511">
                  <c:v>-7.2531314620575313E-2</c:v>
                </c:pt>
                <c:pt idx="512">
                  <c:v>-7.2625357639112459E-2</c:v>
                </c:pt>
                <c:pt idx="513">
                  <c:v>-7.3401212542043862E-2</c:v>
                </c:pt>
                <c:pt idx="514">
                  <c:v>-7.3477622494605294E-2</c:v>
                </c:pt>
                <c:pt idx="515">
                  <c:v>-7.3571665513142426E-2</c:v>
                </c:pt>
                <c:pt idx="516">
                  <c:v>-7.3571665513142426E-2</c:v>
                </c:pt>
                <c:pt idx="517">
                  <c:v>-7.3709791196618857E-2</c:v>
                </c:pt>
                <c:pt idx="518">
                  <c:v>-7.4356336949061685E-2</c:v>
                </c:pt>
                <c:pt idx="519">
                  <c:v>-7.444744112326955E-2</c:v>
                </c:pt>
                <c:pt idx="520">
                  <c:v>-7.4468013033574545E-2</c:v>
                </c:pt>
                <c:pt idx="521">
                  <c:v>-7.5226234870530234E-2</c:v>
                </c:pt>
                <c:pt idx="522">
                  <c:v>-7.5376115931323817E-2</c:v>
                </c:pt>
                <c:pt idx="523">
                  <c:v>-7.5531874680775948E-2</c:v>
                </c:pt>
                <c:pt idx="524">
                  <c:v>-7.6290096517731637E-2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ADE-40D9-ABB4-E419E03CF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7640608"/>
        <c:axId val="1"/>
      </c:scatterChart>
      <c:valAx>
        <c:axId val="817640608"/>
        <c:scaling>
          <c:orientation val="minMax"/>
          <c:min val="-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970959547930905"/>
              <c:y val="0.830722319584660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9126165992535959E-2"/>
              <c:y val="0.373041410576029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7640608"/>
        <c:crossesAt val="0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488691932832068"/>
          <c:y val="0.89968783682603937"/>
          <c:w val="0.6779945985012743"/>
          <c:h val="6.269592476489027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15</xdr:col>
      <xdr:colOff>400050</xdr:colOff>
      <xdr:row>18</xdr:row>
      <xdr:rowOff>19050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08123DD1-2BF3-3F61-2CA0-70B2A51261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333375</xdr:colOff>
      <xdr:row>0</xdr:row>
      <xdr:rowOff>19050</xdr:rowOff>
    </xdr:from>
    <xdr:to>
      <xdr:col>25</xdr:col>
      <xdr:colOff>47625</xdr:colOff>
      <xdr:row>18</xdr:row>
      <xdr:rowOff>47625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C9E7DCDE-540F-EAAD-2A70-9DACFE638E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779" TargetMode="External"/><Relationship Id="rId13" Type="http://schemas.openxmlformats.org/officeDocument/2006/relationships/hyperlink" Target="http://www.bav-astro.de/sfs/BAVM_link.php?BAVMnr=178" TargetMode="External"/><Relationship Id="rId18" Type="http://schemas.openxmlformats.org/officeDocument/2006/relationships/hyperlink" Target="http://www.konkoly.hu/cgi-bin/IBVS?4840" TargetMode="External"/><Relationship Id="rId26" Type="http://schemas.openxmlformats.org/officeDocument/2006/relationships/hyperlink" Target="http://www.konkoly.hu/cgi-bin/IBVS?5894" TargetMode="External"/><Relationship Id="rId39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konkoly.hu/cgi-bin/IBVS?221" TargetMode="External"/><Relationship Id="rId21" Type="http://schemas.openxmlformats.org/officeDocument/2006/relationships/hyperlink" Target="http://vsolj.cetus-net.org/no43.pdf" TargetMode="External"/><Relationship Id="rId34" Type="http://schemas.openxmlformats.org/officeDocument/2006/relationships/hyperlink" Target="http://www.konkoly.hu/cgi-bin/IBVS?5960" TargetMode="External"/><Relationship Id="rId42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konkoly.hu/cgi-bin/IBVS?637" TargetMode="External"/><Relationship Id="rId12" Type="http://schemas.openxmlformats.org/officeDocument/2006/relationships/hyperlink" Target="http://var.astro.cz/oejv/issues/oejv0003.pdf" TargetMode="External"/><Relationship Id="rId17" Type="http://schemas.openxmlformats.org/officeDocument/2006/relationships/hyperlink" Target="http://vsolj.cetus-net.org/no47.pdf" TargetMode="External"/><Relationship Id="rId25" Type="http://schemas.openxmlformats.org/officeDocument/2006/relationships/hyperlink" Target="http://www.bav-astro.de/sfs/BAVM_link.php?BAVMnr=203" TargetMode="External"/><Relationship Id="rId33" Type="http://schemas.openxmlformats.org/officeDocument/2006/relationships/hyperlink" Target="http://www.konkoly.hu/cgi-bin/IBVS?5988" TargetMode="External"/><Relationship Id="rId38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konkoly.hu/cgi-bin/IBVS?187" TargetMode="External"/><Relationship Id="rId16" Type="http://schemas.openxmlformats.org/officeDocument/2006/relationships/hyperlink" Target="http://www.konkoly.hu/cgi-bin/IBVS?187" TargetMode="External"/><Relationship Id="rId20" Type="http://schemas.openxmlformats.org/officeDocument/2006/relationships/hyperlink" Target="http://www.konkoly.hu/cgi-bin/IBVS?5741" TargetMode="External"/><Relationship Id="rId29" Type="http://schemas.openxmlformats.org/officeDocument/2006/relationships/hyperlink" Target="http://www.konkoly.hu/cgi-bin/IBVS?5893" TargetMode="External"/><Relationship Id="rId41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konkoly.hu/cgi-bin/IBVS?187" TargetMode="External"/><Relationship Id="rId6" Type="http://schemas.openxmlformats.org/officeDocument/2006/relationships/hyperlink" Target="http://www.konkoly.hu/cgi-bin/IBVS?328" TargetMode="External"/><Relationship Id="rId11" Type="http://schemas.openxmlformats.org/officeDocument/2006/relationships/hyperlink" Target="http://www.bav-astro.de/sfs/BAVM_link.php?BAVMnr=173" TargetMode="External"/><Relationship Id="rId24" Type="http://schemas.openxmlformats.org/officeDocument/2006/relationships/hyperlink" Target="http://www.bav-astro.de/sfs/BAVM_link.php?BAVMnr=203" TargetMode="External"/><Relationship Id="rId32" Type="http://schemas.openxmlformats.org/officeDocument/2006/relationships/hyperlink" Target="http://www.konkoly.hu/cgi-bin/IBVS?5945" TargetMode="External"/><Relationship Id="rId37" Type="http://schemas.openxmlformats.org/officeDocument/2006/relationships/hyperlink" Target="http://www.konkoly.hu/cgi-bin/IBVS?6011" TargetMode="External"/><Relationship Id="rId40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konkoly.hu/cgi-bin/IBVS?328" TargetMode="External"/><Relationship Id="rId15" Type="http://schemas.openxmlformats.org/officeDocument/2006/relationships/hyperlink" Target="http://www.aavso.org/sites/default/files/jaavso/v36n2/171.pdf" TargetMode="External"/><Relationship Id="rId23" Type="http://schemas.openxmlformats.org/officeDocument/2006/relationships/hyperlink" Target="http://www.aavso.org/sites/default/files/jaavso/v36n2/171.pdf" TargetMode="External"/><Relationship Id="rId28" Type="http://schemas.openxmlformats.org/officeDocument/2006/relationships/hyperlink" Target="http://www.aavso.org/sites/default/files/jaavso/v37n1/44.pdf" TargetMode="External"/><Relationship Id="rId36" Type="http://schemas.openxmlformats.org/officeDocument/2006/relationships/hyperlink" Target="http://www.bav-astro.de/sfs/BAVM_link.php?BAVMnr=215" TargetMode="External"/><Relationship Id="rId10" Type="http://schemas.openxmlformats.org/officeDocument/2006/relationships/hyperlink" Target="http://var.astro.cz/oejv/issues/oejv0003.pdf" TargetMode="External"/><Relationship Id="rId19" Type="http://schemas.openxmlformats.org/officeDocument/2006/relationships/hyperlink" Target="http://vsolj.cetus-net.org/no42.pdf" TargetMode="External"/><Relationship Id="rId31" Type="http://schemas.openxmlformats.org/officeDocument/2006/relationships/hyperlink" Target="http://www.konkoly.hu/cgi-bin/IBVS?5924" TargetMode="External"/><Relationship Id="rId4" Type="http://schemas.openxmlformats.org/officeDocument/2006/relationships/hyperlink" Target="http://www.konkoly.hu/cgi-bin/IBVS?328" TargetMode="External"/><Relationship Id="rId9" Type="http://schemas.openxmlformats.org/officeDocument/2006/relationships/hyperlink" Target="http://www.konkoly.hu/cgi-bin/IBVS?5371" TargetMode="External"/><Relationship Id="rId14" Type="http://schemas.openxmlformats.org/officeDocument/2006/relationships/hyperlink" Target="http://www.konkoly.hu/cgi-bin/IBVS?5893" TargetMode="External"/><Relationship Id="rId22" Type="http://schemas.openxmlformats.org/officeDocument/2006/relationships/hyperlink" Target="http://vsolj.cetus-net.org/no44.pdf" TargetMode="External"/><Relationship Id="rId27" Type="http://schemas.openxmlformats.org/officeDocument/2006/relationships/hyperlink" Target="http://www.aavso.org/sites/default/files/jaavso/v37n1/44.pdf" TargetMode="External"/><Relationship Id="rId30" Type="http://schemas.openxmlformats.org/officeDocument/2006/relationships/hyperlink" Target="http://www.konkoly.hu/cgi-bin/IBVS?5924" TargetMode="External"/><Relationship Id="rId35" Type="http://schemas.openxmlformats.org/officeDocument/2006/relationships/hyperlink" Target="http://vsolj.cetus-net.org/vsoljno53.pdf" TargetMode="External"/><Relationship Id="rId43" Type="http://schemas.openxmlformats.org/officeDocument/2006/relationships/hyperlink" Target="http://vsolj.cetus-net.org/vsoljno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02"/>
  <sheetViews>
    <sheetView tabSelected="1" workbookViewId="0">
      <pane ySplit="20" topLeftCell="A541" activePane="bottomLeft" state="frozen"/>
      <selection pane="bottomLeft" activeCell="F14" sqref="F14"/>
    </sheetView>
  </sheetViews>
  <sheetFormatPr defaultColWidth="10.28515625" defaultRowHeight="12.75"/>
  <cols>
    <col min="1" max="1" width="16.5703125" style="1" customWidth="1"/>
    <col min="2" max="2" width="4.42578125" style="1" customWidth="1"/>
    <col min="3" max="3" width="12.7109375" style="1" customWidth="1"/>
    <col min="4" max="4" width="12" style="1" customWidth="1"/>
    <col min="5" max="5" width="9.85546875" style="1" customWidth="1"/>
    <col min="6" max="6" width="16.85546875" style="1" customWidth="1"/>
    <col min="7" max="7" width="11" style="1" customWidth="1"/>
    <col min="8" max="16" width="9" style="1" customWidth="1"/>
    <col min="17" max="17" width="10.7109375" style="1" bestFit="1" customWidth="1"/>
    <col min="18" max="16384" width="10.28515625" style="1"/>
  </cols>
  <sheetData>
    <row r="1" spans="1:6" ht="20.25">
      <c r="A1" s="2" t="s">
        <v>0</v>
      </c>
    </row>
    <row r="2" spans="1:6">
      <c r="A2" s="1" t="s">
        <v>1</v>
      </c>
      <c r="B2" s="1" t="s">
        <v>2</v>
      </c>
    </row>
    <row r="3" spans="1:6">
      <c r="A3" s="1" t="s">
        <v>3</v>
      </c>
    </row>
    <row r="4" spans="1:6">
      <c r="A4" s="3" t="s">
        <v>4</v>
      </c>
      <c r="C4" s="4">
        <v>43507.477420000003</v>
      </c>
      <c r="D4" s="5">
        <v>1.15163412</v>
      </c>
    </row>
    <row r="5" spans="1:6">
      <c r="A5" s="6" t="s">
        <v>5</v>
      </c>
      <c r="B5"/>
      <c r="C5" s="7">
        <v>-9.5</v>
      </c>
      <c r="D5" t="s">
        <v>6</v>
      </c>
    </row>
    <row r="6" spans="1:6">
      <c r="A6" s="3" t="s">
        <v>7</v>
      </c>
    </row>
    <row r="7" spans="1:6">
      <c r="A7" s="1" t="s">
        <v>8</v>
      </c>
      <c r="C7" s="1">
        <v>43507.477420000003</v>
      </c>
    </row>
    <row r="8" spans="1:6">
      <c r="A8" s="1" t="s">
        <v>9</v>
      </c>
      <c r="C8" s="1">
        <v>1.15163412</v>
      </c>
    </row>
    <row r="9" spans="1:6">
      <c r="A9" s="8" t="s">
        <v>10</v>
      </c>
      <c r="B9" s="9">
        <v>525</v>
      </c>
      <c r="C9" s="10" t="str">
        <f>"F"&amp;B9</f>
        <v>F525</v>
      </c>
      <c r="D9" s="11" t="str">
        <f>"G"&amp;B9</f>
        <v>G525</v>
      </c>
    </row>
    <row r="10" spans="1:6">
      <c r="A10"/>
      <c r="B10"/>
      <c r="C10" s="12" t="s">
        <v>11</v>
      </c>
      <c r="D10" s="12" t="s">
        <v>12</v>
      </c>
      <c r="E10"/>
    </row>
    <row r="11" spans="1:6">
      <c r="A11" t="s">
        <v>13</v>
      </c>
      <c r="B11"/>
      <c r="C11" s="13">
        <f ca="1">INTERCEPT(INDIRECT($D$9):G981,INDIRECT($C$9):F981)</f>
        <v>-3.7191711560915525E-2</v>
      </c>
      <c r="D11" s="14"/>
      <c r="E11"/>
    </row>
    <row r="12" spans="1:6">
      <c r="A12" t="s">
        <v>14</v>
      </c>
      <c r="B12"/>
      <c r="C12" s="13">
        <f ca="1">SLOPE(INDIRECT($D$9):G981,INDIRECT($C$9):F981)</f>
        <v>-2.9388443292856372E-6</v>
      </c>
      <c r="D12" s="14"/>
      <c r="E12"/>
    </row>
    <row r="13" spans="1:6">
      <c r="A13" t="s">
        <v>15</v>
      </c>
      <c r="B13"/>
      <c r="C13" s="14" t="s">
        <v>16</v>
      </c>
    </row>
    <row r="14" spans="1:6">
      <c r="A14"/>
      <c r="B14"/>
      <c r="C14"/>
    </row>
    <row r="15" spans="1:6">
      <c r="A15" s="15" t="s">
        <v>17</v>
      </c>
      <c r="B15"/>
      <c r="C15" s="16">
        <f ca="1">(C7+C11)+(C8+C12)*INT(MAX(F21:F3522))</f>
        <v>59816.841015815051</v>
      </c>
      <c r="E15" s="8" t="s">
        <v>18</v>
      </c>
      <c r="F15" s="7">
        <v>1</v>
      </c>
    </row>
    <row r="16" spans="1:6">
      <c r="A16" s="15" t="s">
        <v>19</v>
      </c>
      <c r="B16"/>
      <c r="C16" s="16">
        <f ca="1">+C8+C12</f>
        <v>1.1516311811556708</v>
      </c>
      <c r="E16" s="8" t="s">
        <v>20</v>
      </c>
      <c r="F16" s="13">
        <f ca="1">NOW()+15018.5+$C$5/24</f>
        <v>60162.820623032407</v>
      </c>
    </row>
    <row r="17" spans="1:20">
      <c r="A17" s="8" t="s">
        <v>21</v>
      </c>
      <c r="B17"/>
      <c r="C17">
        <f>COUNT(C21:C2180)</f>
        <v>535</v>
      </c>
      <c r="E17" s="8" t="s">
        <v>22</v>
      </c>
      <c r="F17" s="13">
        <f ca="1">ROUND(2*(F16-$C$7)/$C$8,0)/2+F15</f>
        <v>14463.5</v>
      </c>
    </row>
    <row r="18" spans="1:20">
      <c r="A18" s="15" t="s">
        <v>23</v>
      </c>
      <c r="B18"/>
      <c r="C18" s="17">
        <f ca="1">+C15</f>
        <v>59816.841015815051</v>
      </c>
      <c r="D18" s="18">
        <f ca="1">+C16</f>
        <v>1.1516311811556708</v>
      </c>
      <c r="E18" s="8" t="s">
        <v>24</v>
      </c>
      <c r="F18" s="11">
        <f ca="1">ROUND(2*(F16-$C$15)/$C$16,0)/2+F15</f>
        <v>301.5</v>
      </c>
    </row>
    <row r="19" spans="1:20">
      <c r="E19" s="8" t="s">
        <v>25</v>
      </c>
      <c r="F19" s="19">
        <f ca="1">+$C$15+$C$16*F18-15018.5-$C$5/24</f>
        <v>45145.95365026682</v>
      </c>
    </row>
    <row r="20" spans="1:20">
      <c r="A20" s="12" t="s">
        <v>26</v>
      </c>
      <c r="B20" s="12" t="s">
        <v>27</v>
      </c>
      <c r="C20" s="12" t="s">
        <v>28</v>
      </c>
      <c r="D20" s="12" t="s">
        <v>29</v>
      </c>
      <c r="E20" s="12" t="s">
        <v>30</v>
      </c>
      <c r="F20" s="12" t="s">
        <v>31</v>
      </c>
      <c r="G20" s="12" t="s">
        <v>32</v>
      </c>
      <c r="H20" s="20" t="s">
        <v>33</v>
      </c>
      <c r="I20" s="20" t="s">
        <v>34</v>
      </c>
      <c r="J20" s="20" t="s">
        <v>35</v>
      </c>
      <c r="K20" s="20" t="s">
        <v>36</v>
      </c>
      <c r="L20" s="20" t="s">
        <v>37</v>
      </c>
      <c r="M20" s="20" t="s">
        <v>38</v>
      </c>
      <c r="N20" s="20" t="s">
        <v>39</v>
      </c>
      <c r="O20" s="20" t="s">
        <v>40</v>
      </c>
      <c r="P20" s="12" t="s">
        <v>41</v>
      </c>
      <c r="Q20" s="12" t="s">
        <v>42</v>
      </c>
      <c r="T20" s="21" t="s">
        <v>43</v>
      </c>
    </row>
    <row r="21" spans="1:20">
      <c r="A21" s="22" t="s">
        <v>44</v>
      </c>
      <c r="B21" s="23" t="s">
        <v>45</v>
      </c>
      <c r="C21" s="22">
        <v>25150.437999999998</v>
      </c>
      <c r="D21" s="24"/>
      <c r="E21" s="24">
        <f t="shared" ref="E21:E84" si="0">(C21-C$7)/C$8</f>
        <v>-15939.992660168844</v>
      </c>
      <c r="F21" s="1">
        <f t="shared" ref="F21:F84" si="1">+ROUND(2*E21,0)/2</f>
        <v>-15940</v>
      </c>
      <c r="G21" s="1">
        <f t="shared" ref="G21:G52" si="2">C21-(C$7+C$8*F21)</f>
        <v>8.4527999933925457E-3</v>
      </c>
      <c r="H21" s="1">
        <f t="shared" ref="H21:H52" si="3">G21</f>
        <v>8.4527999933925457E-3</v>
      </c>
      <c r="Q21" s="75">
        <f t="shared" ref="Q21:Q84" si="4">+C21-15018.5</f>
        <v>10131.937999999998</v>
      </c>
    </row>
    <row r="22" spans="1:20">
      <c r="A22" s="22" t="s">
        <v>44</v>
      </c>
      <c r="B22" s="23" t="s">
        <v>45</v>
      </c>
      <c r="C22" s="22">
        <v>25151.587</v>
      </c>
      <c r="D22" s="24"/>
      <c r="E22" s="24">
        <f t="shared" si="0"/>
        <v>-15938.994947457795</v>
      </c>
      <c r="F22" s="1">
        <f t="shared" si="1"/>
        <v>-15939</v>
      </c>
      <c r="G22" s="1">
        <f t="shared" si="2"/>
        <v>5.8186799979011994E-3</v>
      </c>
      <c r="H22" s="1">
        <f t="shared" si="3"/>
        <v>5.8186799979011994E-3</v>
      </c>
      <c r="Q22" s="75">
        <f t="shared" si="4"/>
        <v>10133.087</v>
      </c>
    </row>
    <row r="23" spans="1:20">
      <c r="A23" s="22" t="s">
        <v>44</v>
      </c>
      <c r="B23" s="23" t="s">
        <v>45</v>
      </c>
      <c r="C23" s="22">
        <v>25157.351999999999</v>
      </c>
      <c r="D23" s="24"/>
      <c r="E23" s="24">
        <f t="shared" si="0"/>
        <v>-15933.989017275733</v>
      </c>
      <c r="F23" s="1">
        <f t="shared" si="1"/>
        <v>-15934</v>
      </c>
      <c r="G23" s="1">
        <f t="shared" si="2"/>
        <v>1.2648079995415173E-2</v>
      </c>
      <c r="H23" s="1">
        <f t="shared" si="3"/>
        <v>1.2648079995415173E-2</v>
      </c>
      <c r="Q23" s="75">
        <f t="shared" si="4"/>
        <v>10138.851999999999</v>
      </c>
    </row>
    <row r="24" spans="1:20">
      <c r="A24" s="22" t="s">
        <v>44</v>
      </c>
      <c r="B24" s="23" t="s">
        <v>45</v>
      </c>
      <c r="C24" s="22">
        <v>25187.292000000001</v>
      </c>
      <c r="D24" s="24"/>
      <c r="E24" s="24">
        <f t="shared" si="0"/>
        <v>-15907.991176919977</v>
      </c>
      <c r="F24" s="1">
        <f t="shared" si="1"/>
        <v>-15908</v>
      </c>
      <c r="G24" s="1">
        <f t="shared" si="2"/>
        <v>1.016095999875688E-2</v>
      </c>
      <c r="H24" s="1">
        <f t="shared" si="3"/>
        <v>1.016095999875688E-2</v>
      </c>
      <c r="Q24" s="75">
        <f t="shared" si="4"/>
        <v>10168.792000000001</v>
      </c>
    </row>
    <row r="25" spans="1:20">
      <c r="A25" s="22" t="s">
        <v>44</v>
      </c>
      <c r="B25" s="23" t="s">
        <v>45</v>
      </c>
      <c r="C25" s="22">
        <v>25188.444</v>
      </c>
      <c r="D25" s="24"/>
      <c r="E25" s="24">
        <f t="shared" si="0"/>
        <v>-15906.990859214908</v>
      </c>
      <c r="F25" s="1">
        <f t="shared" si="1"/>
        <v>-15907</v>
      </c>
      <c r="G25" s="1">
        <f t="shared" si="2"/>
        <v>1.0526839996600756E-2</v>
      </c>
      <c r="H25" s="1">
        <f t="shared" si="3"/>
        <v>1.0526839996600756E-2</v>
      </c>
      <c r="Q25" s="75">
        <f t="shared" si="4"/>
        <v>10169.944</v>
      </c>
    </row>
    <row r="26" spans="1:20">
      <c r="A26" s="22" t="s">
        <v>46</v>
      </c>
      <c r="B26" s="23" t="s">
        <v>45</v>
      </c>
      <c r="C26" s="22">
        <v>25216.080999999998</v>
      </c>
      <c r="D26" s="24"/>
      <c r="E26" s="24">
        <f t="shared" si="0"/>
        <v>-15882.992785937955</v>
      </c>
      <c r="F26" s="1">
        <f t="shared" si="1"/>
        <v>-15883</v>
      </c>
      <c r="G26" s="1">
        <f t="shared" si="2"/>
        <v>8.3079599935445003E-3</v>
      </c>
      <c r="H26" s="1">
        <f t="shared" si="3"/>
        <v>8.3079599935445003E-3</v>
      </c>
      <c r="Q26" s="75">
        <f t="shared" si="4"/>
        <v>10197.580999999998</v>
      </c>
    </row>
    <row r="27" spans="1:20">
      <c r="A27" s="22" t="s">
        <v>44</v>
      </c>
      <c r="B27" s="23" t="s">
        <v>45</v>
      </c>
      <c r="C27" s="22">
        <v>25234.502</v>
      </c>
      <c r="D27" s="24"/>
      <c r="E27" s="24">
        <f t="shared" si="0"/>
        <v>-15866.997254301568</v>
      </c>
      <c r="F27" s="1">
        <f t="shared" si="1"/>
        <v>-15867</v>
      </c>
      <c r="G27" s="1">
        <f t="shared" si="2"/>
        <v>3.162039996823296E-3</v>
      </c>
      <c r="H27" s="1">
        <f t="shared" si="3"/>
        <v>3.162039996823296E-3</v>
      </c>
      <c r="Q27" s="75">
        <f t="shared" si="4"/>
        <v>10216.002</v>
      </c>
    </row>
    <row r="28" spans="1:20">
      <c r="A28" s="22" t="s">
        <v>44</v>
      </c>
      <c r="B28" s="23" t="s">
        <v>45</v>
      </c>
      <c r="C28" s="22">
        <v>25249.474999999999</v>
      </c>
      <c r="D28" s="24"/>
      <c r="E28" s="24">
        <f t="shared" si="0"/>
        <v>-15853.995729129669</v>
      </c>
      <c r="F28" s="1">
        <f t="shared" si="1"/>
        <v>-15854</v>
      </c>
      <c r="G28" s="1">
        <f t="shared" si="2"/>
        <v>4.9184799936483614E-3</v>
      </c>
      <c r="H28" s="1">
        <f t="shared" si="3"/>
        <v>4.9184799936483614E-3</v>
      </c>
      <c r="Q28" s="75">
        <f t="shared" si="4"/>
        <v>10230.974999999999</v>
      </c>
    </row>
    <row r="29" spans="1:20">
      <c r="A29" s="22" t="s">
        <v>44</v>
      </c>
      <c r="B29" s="23" t="s">
        <v>45</v>
      </c>
      <c r="C29" s="22">
        <v>25301.302</v>
      </c>
      <c r="D29" s="24"/>
      <c r="E29" s="24">
        <f t="shared" si="0"/>
        <v>-15808.992720708904</v>
      </c>
      <c r="F29" s="1">
        <f t="shared" si="1"/>
        <v>-15809</v>
      </c>
      <c r="G29" s="1">
        <f t="shared" si="2"/>
        <v>8.3830799958377611E-3</v>
      </c>
      <c r="H29" s="1">
        <f t="shared" si="3"/>
        <v>8.3830799958377611E-3</v>
      </c>
      <c r="Q29" s="75">
        <f t="shared" si="4"/>
        <v>10282.802</v>
      </c>
    </row>
    <row r="30" spans="1:20">
      <c r="A30" s="22" t="s">
        <v>44</v>
      </c>
      <c r="B30" s="23" t="s">
        <v>45</v>
      </c>
      <c r="C30" s="22">
        <v>25324.332999999999</v>
      </c>
      <c r="D30" s="24"/>
      <c r="E30" s="24">
        <f t="shared" si="0"/>
        <v>-15788.994181589553</v>
      </c>
      <c r="F30" s="1">
        <f t="shared" si="1"/>
        <v>-15789</v>
      </c>
      <c r="G30" s="1">
        <f t="shared" si="2"/>
        <v>6.7006799945374951E-3</v>
      </c>
      <c r="H30" s="1">
        <f t="shared" si="3"/>
        <v>6.7006799945374951E-3</v>
      </c>
      <c r="Q30" s="75">
        <f t="shared" si="4"/>
        <v>10305.832999999999</v>
      </c>
    </row>
    <row r="31" spans="1:20">
      <c r="A31" s="22" t="s">
        <v>44</v>
      </c>
      <c r="B31" s="23" t="s">
        <v>45</v>
      </c>
      <c r="C31" s="22">
        <v>25506.293000000001</v>
      </c>
      <c r="D31" s="24"/>
      <c r="E31" s="24">
        <f t="shared" si="0"/>
        <v>-15630.99261074342</v>
      </c>
      <c r="F31" s="1">
        <f t="shared" si="1"/>
        <v>-15631</v>
      </c>
      <c r="G31" s="1">
        <f t="shared" si="2"/>
        <v>8.5097199989832006E-3</v>
      </c>
      <c r="H31" s="1">
        <f t="shared" si="3"/>
        <v>8.5097199989832006E-3</v>
      </c>
      <c r="Q31" s="75">
        <f t="shared" si="4"/>
        <v>10487.793000000001</v>
      </c>
    </row>
    <row r="32" spans="1:20">
      <c r="A32" s="22" t="s">
        <v>44</v>
      </c>
      <c r="B32" s="23" t="s">
        <v>45</v>
      </c>
      <c r="C32" s="22">
        <v>25514.351999999999</v>
      </c>
      <c r="D32" s="24"/>
      <c r="E32" s="24">
        <f t="shared" si="0"/>
        <v>-15623.994728464631</v>
      </c>
      <c r="F32" s="1">
        <f t="shared" si="1"/>
        <v>-15624</v>
      </c>
      <c r="G32" s="1">
        <f t="shared" si="2"/>
        <v>6.0708799974236172E-3</v>
      </c>
      <c r="H32" s="1">
        <f t="shared" si="3"/>
        <v>6.0708799974236172E-3</v>
      </c>
      <c r="Q32" s="75">
        <f t="shared" si="4"/>
        <v>10495.851999999999</v>
      </c>
    </row>
    <row r="33" spans="1:17">
      <c r="A33" s="22" t="s">
        <v>46</v>
      </c>
      <c r="B33" s="23" t="s">
        <v>45</v>
      </c>
      <c r="C33" s="22">
        <v>25520.114000000001</v>
      </c>
      <c r="D33" s="24"/>
      <c r="E33" s="24">
        <f t="shared" si="0"/>
        <v>-15618.99140327659</v>
      </c>
      <c r="F33" s="1">
        <f t="shared" si="1"/>
        <v>-15619</v>
      </c>
      <c r="G33" s="1">
        <f t="shared" si="2"/>
        <v>9.9002799979643896E-3</v>
      </c>
      <c r="H33" s="1">
        <f t="shared" si="3"/>
        <v>9.9002799979643896E-3</v>
      </c>
      <c r="Q33" s="75">
        <f t="shared" si="4"/>
        <v>10501.614000000001</v>
      </c>
    </row>
    <row r="34" spans="1:17">
      <c r="A34" s="22" t="s">
        <v>44</v>
      </c>
      <c r="B34" s="23" t="s">
        <v>45</v>
      </c>
      <c r="C34" s="22">
        <v>25529.324000000001</v>
      </c>
      <c r="D34" s="24"/>
      <c r="E34" s="24">
        <f t="shared" si="0"/>
        <v>-15610.994071624069</v>
      </c>
      <c r="F34" s="1">
        <f t="shared" si="1"/>
        <v>-15611</v>
      </c>
      <c r="G34" s="1">
        <f t="shared" si="2"/>
        <v>6.8273199976829346E-3</v>
      </c>
      <c r="H34" s="1">
        <f t="shared" si="3"/>
        <v>6.8273199976829346E-3</v>
      </c>
      <c r="Q34" s="75">
        <f t="shared" si="4"/>
        <v>10510.824000000001</v>
      </c>
    </row>
    <row r="35" spans="1:17">
      <c r="A35" s="22" t="s">
        <v>44</v>
      </c>
      <c r="B35" s="23" t="s">
        <v>45</v>
      </c>
      <c r="C35" s="22">
        <v>25530.484</v>
      </c>
      <c r="D35" s="24"/>
      <c r="E35" s="24">
        <f t="shared" si="0"/>
        <v>-15609.986807268269</v>
      </c>
      <c r="F35" s="1">
        <f t="shared" si="1"/>
        <v>-15610</v>
      </c>
      <c r="G35" s="1">
        <f t="shared" si="2"/>
        <v>1.5193199997156626E-2</v>
      </c>
      <c r="H35" s="1">
        <f t="shared" si="3"/>
        <v>1.5193199997156626E-2</v>
      </c>
      <c r="Q35" s="75">
        <f t="shared" si="4"/>
        <v>10511.984</v>
      </c>
    </row>
    <row r="36" spans="1:17">
      <c r="A36" s="22" t="s">
        <v>44</v>
      </c>
      <c r="B36" s="23" t="s">
        <v>45</v>
      </c>
      <c r="C36" s="22">
        <v>25886.334999999999</v>
      </c>
      <c r="E36" s="24">
        <f t="shared" si="0"/>
        <v>-15300.990231168214</v>
      </c>
      <c r="F36" s="1">
        <f t="shared" si="1"/>
        <v>-15301</v>
      </c>
      <c r="G36" s="1">
        <f t="shared" si="2"/>
        <v>1.1250119994656416E-2</v>
      </c>
      <c r="H36" s="1">
        <f t="shared" si="3"/>
        <v>1.1250119994656416E-2</v>
      </c>
      <c r="Q36" s="75">
        <f t="shared" si="4"/>
        <v>10867.834999999999</v>
      </c>
    </row>
    <row r="37" spans="1:17">
      <c r="A37" s="22" t="s">
        <v>44</v>
      </c>
      <c r="B37" s="23" t="s">
        <v>45</v>
      </c>
      <c r="C37" s="22">
        <v>25893.241000000002</v>
      </c>
      <c r="E37" s="24">
        <f t="shared" si="0"/>
        <v>-15294.993534925834</v>
      </c>
      <c r="F37" s="1">
        <f t="shared" si="1"/>
        <v>-15295</v>
      </c>
      <c r="G37" s="1">
        <f t="shared" si="2"/>
        <v>7.4453999986872077E-3</v>
      </c>
      <c r="H37" s="1">
        <f t="shared" si="3"/>
        <v>7.4453999986872077E-3</v>
      </c>
      <c r="Q37" s="75">
        <f t="shared" si="4"/>
        <v>10874.741000000002</v>
      </c>
    </row>
    <row r="38" spans="1:17">
      <c r="A38" s="22" t="s">
        <v>44</v>
      </c>
      <c r="B38" s="23" t="s">
        <v>45</v>
      </c>
      <c r="C38" s="22">
        <v>25917.429</v>
      </c>
      <c r="E38" s="24">
        <f t="shared" si="0"/>
        <v>-15273.990336444705</v>
      </c>
      <c r="F38" s="1">
        <f t="shared" si="1"/>
        <v>-15274</v>
      </c>
      <c r="G38" s="1">
        <f t="shared" si="2"/>
        <v>1.1128879996249452E-2</v>
      </c>
      <c r="H38" s="1">
        <f t="shared" si="3"/>
        <v>1.1128879996249452E-2</v>
      </c>
      <c r="Q38" s="75">
        <f t="shared" si="4"/>
        <v>10898.929</v>
      </c>
    </row>
    <row r="39" spans="1:17">
      <c r="A39" s="22" t="s">
        <v>46</v>
      </c>
      <c r="B39" s="23" t="s">
        <v>45</v>
      </c>
      <c r="C39" s="22">
        <v>25945.066999999999</v>
      </c>
      <c r="E39" s="24">
        <f t="shared" si="0"/>
        <v>-15249.991394836412</v>
      </c>
      <c r="F39" s="1">
        <f t="shared" si="1"/>
        <v>-15250</v>
      </c>
      <c r="G39" s="1">
        <f t="shared" si="2"/>
        <v>9.9099999970349018E-3</v>
      </c>
      <c r="H39" s="1">
        <f t="shared" si="3"/>
        <v>9.9099999970349018E-3</v>
      </c>
      <c r="Q39" s="75">
        <f t="shared" si="4"/>
        <v>10926.566999999999</v>
      </c>
    </row>
    <row r="40" spans="1:17">
      <c r="A40" s="22" t="s">
        <v>44</v>
      </c>
      <c r="B40" s="23" t="s">
        <v>45</v>
      </c>
      <c r="C40" s="22">
        <v>26000.348999999998</v>
      </c>
      <c r="E40" s="24">
        <f t="shared" si="0"/>
        <v>-15201.988301631776</v>
      </c>
      <c r="F40" s="1">
        <f t="shared" si="1"/>
        <v>-15202</v>
      </c>
      <c r="G40" s="1">
        <f t="shared" si="2"/>
        <v>1.3472239996190183E-2</v>
      </c>
      <c r="H40" s="1">
        <f t="shared" si="3"/>
        <v>1.3472239996190183E-2</v>
      </c>
      <c r="Q40" s="75">
        <f t="shared" si="4"/>
        <v>10981.848999999998</v>
      </c>
    </row>
    <row r="41" spans="1:17">
      <c r="A41" s="22" t="s">
        <v>44</v>
      </c>
      <c r="B41" s="23" t="s">
        <v>45</v>
      </c>
      <c r="C41" s="22">
        <v>26030.287</v>
      </c>
      <c r="E41" s="24">
        <f t="shared" si="0"/>
        <v>-15175.992197938702</v>
      </c>
      <c r="F41" s="1">
        <f t="shared" si="1"/>
        <v>-15176</v>
      </c>
      <c r="G41" s="1">
        <f t="shared" si="2"/>
        <v>8.9851199954864569E-3</v>
      </c>
      <c r="H41" s="1">
        <f t="shared" si="3"/>
        <v>8.9851199954864569E-3</v>
      </c>
      <c r="Q41" s="75">
        <f t="shared" si="4"/>
        <v>11011.787</v>
      </c>
    </row>
    <row r="42" spans="1:17">
      <c r="A42" s="22" t="s">
        <v>44</v>
      </c>
      <c r="B42" s="23" t="s">
        <v>45</v>
      </c>
      <c r="C42" s="22">
        <v>26208.785</v>
      </c>
      <c r="E42" s="24">
        <f t="shared" si="0"/>
        <v>-15020.996790195833</v>
      </c>
      <c r="F42" s="1">
        <f t="shared" si="1"/>
        <v>-15021</v>
      </c>
      <c r="G42" s="1">
        <f t="shared" si="2"/>
        <v>3.6965199979022145E-3</v>
      </c>
      <c r="H42" s="1">
        <f t="shared" si="3"/>
        <v>3.6965199979022145E-3</v>
      </c>
      <c r="Q42" s="75">
        <f t="shared" si="4"/>
        <v>11190.285</v>
      </c>
    </row>
    <row r="43" spans="1:17">
      <c r="A43" s="22" t="s">
        <v>46</v>
      </c>
      <c r="B43" s="23" t="s">
        <v>45</v>
      </c>
      <c r="C43" s="22">
        <v>26257.151999999998</v>
      </c>
      <c r="E43" s="24">
        <f t="shared" si="0"/>
        <v>-14978.998208215648</v>
      </c>
      <c r="F43" s="1">
        <f t="shared" si="1"/>
        <v>-14979</v>
      </c>
      <c r="G43" s="1">
        <f t="shared" si="2"/>
        <v>2.0634799948311411E-3</v>
      </c>
      <c r="H43" s="1">
        <f t="shared" si="3"/>
        <v>2.0634799948311411E-3</v>
      </c>
      <c r="Q43" s="75">
        <f t="shared" si="4"/>
        <v>11238.651999999998</v>
      </c>
    </row>
    <row r="44" spans="1:17">
      <c r="A44" s="22" t="s">
        <v>44</v>
      </c>
      <c r="B44" s="23" t="s">
        <v>45</v>
      </c>
      <c r="C44" s="22">
        <v>26305.519</v>
      </c>
      <c r="E44" s="24">
        <f t="shared" si="0"/>
        <v>-14936.99962623546</v>
      </c>
      <c r="F44" s="1">
        <f t="shared" si="1"/>
        <v>-14937</v>
      </c>
      <c r="G44" s="1">
        <f t="shared" si="2"/>
        <v>4.3043999539804645E-4</v>
      </c>
      <c r="H44" s="1">
        <f t="shared" si="3"/>
        <v>4.3043999539804645E-4</v>
      </c>
      <c r="Q44" s="75">
        <f t="shared" si="4"/>
        <v>11287.019</v>
      </c>
    </row>
    <row r="45" spans="1:17">
      <c r="A45" s="22" t="s">
        <v>44</v>
      </c>
      <c r="B45" s="23" t="s">
        <v>45</v>
      </c>
      <c r="C45" s="22">
        <v>26957.341</v>
      </c>
      <c r="E45" s="24">
        <f t="shared" si="0"/>
        <v>-14371.002154746859</v>
      </c>
      <c r="F45" s="1">
        <f t="shared" si="1"/>
        <v>-14371</v>
      </c>
      <c r="G45" s="1">
        <f t="shared" si="2"/>
        <v>-2.4814800017338712E-3</v>
      </c>
      <c r="H45" s="1">
        <f t="shared" si="3"/>
        <v>-2.4814800017338712E-3</v>
      </c>
      <c r="Q45" s="75">
        <f t="shared" si="4"/>
        <v>11938.841</v>
      </c>
    </row>
    <row r="46" spans="1:17">
      <c r="A46" s="22" t="s">
        <v>47</v>
      </c>
      <c r="B46" s="23" t="s">
        <v>45</v>
      </c>
      <c r="C46" s="22">
        <v>26979.216</v>
      </c>
      <c r="E46" s="24">
        <f t="shared" si="0"/>
        <v>-14352.007406657944</v>
      </c>
      <c r="F46" s="1">
        <f t="shared" si="1"/>
        <v>-14352</v>
      </c>
      <c r="G46" s="1">
        <f t="shared" si="2"/>
        <v>-8.5297600016929209E-3</v>
      </c>
      <c r="H46" s="1">
        <f t="shared" si="3"/>
        <v>-8.5297600016929209E-3</v>
      </c>
      <c r="Q46" s="75">
        <f t="shared" si="4"/>
        <v>11960.716</v>
      </c>
    </row>
    <row r="47" spans="1:17">
      <c r="A47" s="22" t="s">
        <v>46</v>
      </c>
      <c r="B47" s="23" t="s">
        <v>45</v>
      </c>
      <c r="C47" s="22">
        <v>26980.375</v>
      </c>
      <c r="E47" s="24">
        <f t="shared" si="0"/>
        <v>-14351.001010633485</v>
      </c>
      <c r="F47" s="1">
        <f t="shared" si="1"/>
        <v>-14351</v>
      </c>
      <c r="G47" s="1">
        <f t="shared" si="2"/>
        <v>-1.1638800024229567E-3</v>
      </c>
      <c r="H47" s="1">
        <f t="shared" si="3"/>
        <v>-1.1638800024229567E-3</v>
      </c>
      <c r="Q47" s="75">
        <f t="shared" si="4"/>
        <v>11961.875</v>
      </c>
    </row>
    <row r="48" spans="1:17">
      <c r="A48" s="22" t="s">
        <v>44</v>
      </c>
      <c r="B48" s="23" t="s">
        <v>45</v>
      </c>
      <c r="C48" s="22">
        <v>26980.377</v>
      </c>
      <c r="E48" s="24">
        <f t="shared" si="0"/>
        <v>-14350.999273970801</v>
      </c>
      <c r="F48" s="1">
        <f t="shared" si="1"/>
        <v>-14351</v>
      </c>
      <c r="G48" s="1">
        <f t="shared" si="2"/>
        <v>8.3611999798449688E-4</v>
      </c>
      <c r="H48" s="1">
        <f t="shared" si="3"/>
        <v>8.3611999798449688E-4</v>
      </c>
      <c r="Q48" s="75">
        <f t="shared" si="4"/>
        <v>11961.877</v>
      </c>
    </row>
    <row r="49" spans="1:17">
      <c r="A49" s="22" t="s">
        <v>44</v>
      </c>
      <c r="B49" s="23" t="s">
        <v>45</v>
      </c>
      <c r="C49" s="22">
        <v>26981.522000000001</v>
      </c>
      <c r="E49" s="24">
        <f t="shared" si="0"/>
        <v>-14350.005034585118</v>
      </c>
      <c r="F49" s="1">
        <f t="shared" si="1"/>
        <v>-14350</v>
      </c>
      <c r="G49" s="1">
        <f t="shared" si="2"/>
        <v>-5.7980000019597355E-3</v>
      </c>
      <c r="H49" s="1">
        <f t="shared" si="3"/>
        <v>-5.7980000019597355E-3</v>
      </c>
      <c r="Q49" s="75">
        <f t="shared" si="4"/>
        <v>11963.022000000001</v>
      </c>
    </row>
    <row r="50" spans="1:17">
      <c r="A50" s="22" t="s">
        <v>44</v>
      </c>
      <c r="B50" s="23" t="s">
        <v>45</v>
      </c>
      <c r="C50" s="22">
        <v>27002.26</v>
      </c>
      <c r="E50" s="24">
        <f t="shared" si="0"/>
        <v>-14331.997579231158</v>
      </c>
      <c r="F50" s="1">
        <f t="shared" si="1"/>
        <v>-14332</v>
      </c>
      <c r="G50" s="1">
        <f t="shared" si="2"/>
        <v>2.7878399960172828E-3</v>
      </c>
      <c r="H50" s="1">
        <f t="shared" si="3"/>
        <v>2.7878399960172828E-3</v>
      </c>
      <c r="Q50" s="75">
        <f t="shared" si="4"/>
        <v>11983.759999999998</v>
      </c>
    </row>
    <row r="51" spans="1:17">
      <c r="A51" s="22" t="s">
        <v>44</v>
      </c>
      <c r="B51" s="23" t="s">
        <v>45</v>
      </c>
      <c r="C51" s="22">
        <v>27337.375</v>
      </c>
      <c r="E51" s="24">
        <f t="shared" si="0"/>
        <v>-14041.006721822381</v>
      </c>
      <c r="F51" s="1">
        <f t="shared" si="1"/>
        <v>-14041</v>
      </c>
      <c r="G51" s="1">
        <f t="shared" si="2"/>
        <v>-7.7410800004145131E-3</v>
      </c>
      <c r="H51" s="1">
        <f t="shared" si="3"/>
        <v>-7.7410800004145131E-3</v>
      </c>
      <c r="Q51" s="75">
        <f t="shared" si="4"/>
        <v>12318.875</v>
      </c>
    </row>
    <row r="52" spans="1:17">
      <c r="A52" s="22" t="s">
        <v>46</v>
      </c>
      <c r="B52" s="23" t="s">
        <v>45</v>
      </c>
      <c r="C52" s="22">
        <v>27343.135999999999</v>
      </c>
      <c r="E52" s="24">
        <f t="shared" si="0"/>
        <v>-14036.004264965686</v>
      </c>
      <c r="F52" s="1">
        <f t="shared" si="1"/>
        <v>-14036</v>
      </c>
      <c r="G52" s="1">
        <f t="shared" si="2"/>
        <v>-4.9116800037154462E-3</v>
      </c>
      <c r="H52" s="1">
        <f t="shared" si="3"/>
        <v>-4.9116800037154462E-3</v>
      </c>
      <c r="Q52" s="75">
        <f t="shared" si="4"/>
        <v>12324.635999999999</v>
      </c>
    </row>
    <row r="53" spans="1:17">
      <c r="A53" s="22" t="s">
        <v>47</v>
      </c>
      <c r="B53" s="23" t="s">
        <v>45</v>
      </c>
      <c r="C53" s="22">
        <v>27344.285</v>
      </c>
      <c r="E53" s="24">
        <f t="shared" si="0"/>
        <v>-14035.006552254637</v>
      </c>
      <c r="F53" s="1">
        <f t="shared" si="1"/>
        <v>-14035</v>
      </c>
      <c r="G53" s="1">
        <f t="shared" ref="G53:G77" si="5">C53-(C$7+C$8*F53)</f>
        <v>-7.5458000028447714E-3</v>
      </c>
      <c r="H53" s="1">
        <f t="shared" ref="H53:H77" si="6">G53</f>
        <v>-7.5458000028447714E-3</v>
      </c>
      <c r="Q53" s="75">
        <f t="shared" si="4"/>
        <v>12325.785</v>
      </c>
    </row>
    <row r="54" spans="1:17">
      <c r="A54" s="22" t="s">
        <v>44</v>
      </c>
      <c r="B54" s="23" t="s">
        <v>45</v>
      </c>
      <c r="C54" s="22">
        <v>27345.439999999999</v>
      </c>
      <c r="E54" s="24">
        <f t="shared" si="0"/>
        <v>-14034.003629555544</v>
      </c>
      <c r="F54" s="1">
        <f t="shared" si="1"/>
        <v>-14034</v>
      </c>
      <c r="G54" s="1">
        <f t="shared" si="5"/>
        <v>-4.1799200043897144E-3</v>
      </c>
      <c r="H54" s="1">
        <f t="shared" si="6"/>
        <v>-4.1799200043897144E-3</v>
      </c>
      <c r="Q54" s="75">
        <f t="shared" si="4"/>
        <v>12326.939999999999</v>
      </c>
    </row>
    <row r="55" spans="1:17">
      <c r="A55" s="22" t="s">
        <v>44</v>
      </c>
      <c r="B55" s="23" t="s">
        <v>45</v>
      </c>
      <c r="C55" s="22">
        <v>27346.594000000001</v>
      </c>
      <c r="E55" s="24">
        <f t="shared" si="0"/>
        <v>-14033.001575187787</v>
      </c>
      <c r="F55" s="1">
        <f t="shared" si="1"/>
        <v>-14033</v>
      </c>
      <c r="G55" s="1">
        <f t="shared" si="5"/>
        <v>-1.8140400025004055E-3</v>
      </c>
      <c r="H55" s="1">
        <f t="shared" si="6"/>
        <v>-1.8140400025004055E-3</v>
      </c>
      <c r="Q55" s="75">
        <f t="shared" si="4"/>
        <v>12328.094000000001</v>
      </c>
    </row>
    <row r="56" spans="1:17">
      <c r="A56" s="22" t="s">
        <v>44</v>
      </c>
      <c r="B56" s="23" t="s">
        <v>45</v>
      </c>
      <c r="C56" s="22">
        <v>28151.580999999998</v>
      </c>
      <c r="E56" s="24">
        <f t="shared" si="0"/>
        <v>-13334.006133823132</v>
      </c>
      <c r="F56" s="1">
        <f t="shared" si="1"/>
        <v>-13334</v>
      </c>
      <c r="G56" s="1">
        <f t="shared" si="5"/>
        <v>-7.0639200057485141E-3</v>
      </c>
      <c r="H56" s="1">
        <f t="shared" si="6"/>
        <v>-7.0639200057485141E-3</v>
      </c>
      <c r="Q56" s="75">
        <f t="shared" si="4"/>
        <v>13133.080999999998</v>
      </c>
    </row>
    <row r="57" spans="1:17">
      <c r="A57" s="22" t="s">
        <v>46</v>
      </c>
      <c r="B57" s="23" t="s">
        <v>45</v>
      </c>
      <c r="C57" s="22">
        <v>28151.580999999998</v>
      </c>
      <c r="E57" s="24">
        <f t="shared" si="0"/>
        <v>-13334.006133823132</v>
      </c>
      <c r="F57" s="1">
        <f t="shared" si="1"/>
        <v>-13334</v>
      </c>
      <c r="G57" s="1">
        <f t="shared" si="5"/>
        <v>-7.0639200057485141E-3</v>
      </c>
      <c r="H57" s="1">
        <f t="shared" si="6"/>
        <v>-7.0639200057485141E-3</v>
      </c>
      <c r="Q57" s="75">
        <f t="shared" si="4"/>
        <v>13133.080999999998</v>
      </c>
    </row>
    <row r="58" spans="1:17">
      <c r="A58" s="22" t="s">
        <v>44</v>
      </c>
      <c r="B58" s="23" t="s">
        <v>45</v>
      </c>
      <c r="C58" s="22">
        <v>28635.274000000001</v>
      </c>
      <c r="E58" s="24">
        <f t="shared" si="0"/>
        <v>-12914.000342400415</v>
      </c>
      <c r="F58" s="1">
        <f t="shared" si="1"/>
        <v>-12914</v>
      </c>
      <c r="G58" s="1">
        <f t="shared" si="5"/>
        <v>-3.9432000266970135E-4</v>
      </c>
      <c r="H58" s="1">
        <f t="shared" si="6"/>
        <v>-3.9432000266970135E-4</v>
      </c>
      <c r="Q58" s="75">
        <f t="shared" si="4"/>
        <v>13616.774000000001</v>
      </c>
    </row>
    <row r="59" spans="1:17">
      <c r="A59" s="22" t="s">
        <v>46</v>
      </c>
      <c r="B59" s="23" t="s">
        <v>45</v>
      </c>
      <c r="C59" s="22">
        <v>28783.832999999999</v>
      </c>
      <c r="E59" s="24">
        <f t="shared" si="0"/>
        <v>-12785.001906681962</v>
      </c>
      <c r="F59" s="1">
        <f t="shared" si="1"/>
        <v>-12785</v>
      </c>
      <c r="G59" s="1">
        <f t="shared" si="5"/>
        <v>-2.1958000070299022E-3</v>
      </c>
      <c r="H59" s="1">
        <f t="shared" si="6"/>
        <v>-2.1958000070299022E-3</v>
      </c>
      <c r="Q59" s="75">
        <f t="shared" si="4"/>
        <v>13765.332999999999</v>
      </c>
    </row>
    <row r="60" spans="1:17">
      <c r="A60" s="22" t="s">
        <v>44</v>
      </c>
      <c r="B60" s="23" t="s">
        <v>45</v>
      </c>
      <c r="C60" s="22">
        <v>28932.392</v>
      </c>
      <c r="E60" s="24">
        <f t="shared" si="0"/>
        <v>-12656.003470963506</v>
      </c>
      <c r="F60" s="1">
        <f t="shared" si="1"/>
        <v>-12656</v>
      </c>
      <c r="G60" s="1">
        <f t="shared" si="5"/>
        <v>-3.9972800041141454E-3</v>
      </c>
      <c r="H60" s="1">
        <f t="shared" si="6"/>
        <v>-3.9972800041141454E-3</v>
      </c>
      <c r="Q60" s="75">
        <f t="shared" si="4"/>
        <v>13913.892</v>
      </c>
    </row>
    <row r="61" spans="1:17">
      <c r="A61" s="22" t="s">
        <v>46</v>
      </c>
      <c r="B61" s="23" t="s">
        <v>45</v>
      </c>
      <c r="C61" s="22">
        <v>31712.435000000001</v>
      </c>
      <c r="E61" s="24">
        <f t="shared" si="0"/>
        <v>-10242.005004158787</v>
      </c>
      <c r="F61" s="1">
        <f t="shared" si="1"/>
        <v>-10242</v>
      </c>
      <c r="G61" s="1">
        <f t="shared" si="5"/>
        <v>-5.7629600014479365E-3</v>
      </c>
      <c r="H61" s="1">
        <f t="shared" si="6"/>
        <v>-5.7629600014479365E-3</v>
      </c>
      <c r="Q61" s="75">
        <f t="shared" si="4"/>
        <v>16693.935000000001</v>
      </c>
    </row>
    <row r="62" spans="1:17">
      <c r="A62" s="22" t="s">
        <v>48</v>
      </c>
      <c r="B62" s="23" t="s">
        <v>45</v>
      </c>
      <c r="C62" s="22">
        <v>32623.371999999999</v>
      </c>
      <c r="E62" s="24">
        <f t="shared" si="0"/>
        <v>-9451.0098571931885</v>
      </c>
      <c r="F62" s="1">
        <f t="shared" si="1"/>
        <v>-9451</v>
      </c>
      <c r="G62" s="1">
        <f t="shared" si="5"/>
        <v>-1.1351880002621328E-2</v>
      </c>
      <c r="H62" s="1">
        <f t="shared" si="6"/>
        <v>-1.1351880002621328E-2</v>
      </c>
      <c r="Q62" s="75">
        <f t="shared" si="4"/>
        <v>17604.871999999999</v>
      </c>
    </row>
    <row r="63" spans="1:17">
      <c r="A63" s="22" t="s">
        <v>46</v>
      </c>
      <c r="B63" s="23" t="s">
        <v>45</v>
      </c>
      <c r="C63" s="22">
        <v>32770.781999999999</v>
      </c>
      <c r="E63" s="24">
        <f t="shared" si="0"/>
        <v>-9323.0091341857806</v>
      </c>
      <c r="F63" s="1">
        <f t="shared" si="1"/>
        <v>-9323</v>
      </c>
      <c r="G63" s="1">
        <f t="shared" si="5"/>
        <v>-1.0519240000576247E-2</v>
      </c>
      <c r="H63" s="1">
        <f t="shared" si="6"/>
        <v>-1.0519240000576247E-2</v>
      </c>
      <c r="Q63" s="75">
        <f t="shared" si="4"/>
        <v>17752.281999999999</v>
      </c>
    </row>
    <row r="64" spans="1:17">
      <c r="A64" s="22" t="s">
        <v>48</v>
      </c>
      <c r="B64" s="23" t="s">
        <v>45</v>
      </c>
      <c r="C64" s="22">
        <v>32820.300000000003</v>
      </c>
      <c r="E64" s="24">
        <f t="shared" si="0"/>
        <v>-9280.0111028318606</v>
      </c>
      <c r="F64" s="1">
        <f t="shared" si="1"/>
        <v>-9280</v>
      </c>
      <c r="G64" s="1">
        <f t="shared" si="5"/>
        <v>-1.2786400002369191E-2</v>
      </c>
      <c r="H64" s="1">
        <f t="shared" si="6"/>
        <v>-1.2786400002369191E-2</v>
      </c>
      <c r="Q64" s="75">
        <f t="shared" si="4"/>
        <v>17801.800000000003</v>
      </c>
    </row>
    <row r="65" spans="1:20">
      <c r="A65" s="22" t="s">
        <v>48</v>
      </c>
      <c r="B65" s="23" t="s">
        <v>45</v>
      </c>
      <c r="C65" s="22">
        <v>32868.673000000003</v>
      </c>
      <c r="E65" s="24">
        <f t="shared" si="0"/>
        <v>-9238.0073108636279</v>
      </c>
      <c r="F65" s="1">
        <f t="shared" si="1"/>
        <v>-9238</v>
      </c>
      <c r="G65" s="1">
        <f t="shared" si="5"/>
        <v>-8.4194400042179041E-3</v>
      </c>
      <c r="H65" s="1">
        <f t="shared" si="6"/>
        <v>-8.4194400042179041E-3</v>
      </c>
      <c r="Q65" s="75">
        <f t="shared" si="4"/>
        <v>17850.173000000003</v>
      </c>
    </row>
    <row r="66" spans="1:20">
      <c r="A66" s="22" t="s">
        <v>49</v>
      </c>
      <c r="B66" s="23" t="s">
        <v>45</v>
      </c>
      <c r="C66" s="22">
        <v>33155.432000000001</v>
      </c>
      <c r="E66" s="24">
        <f t="shared" si="0"/>
        <v>-8989.0054837902881</v>
      </c>
      <c r="F66" s="1">
        <f t="shared" si="1"/>
        <v>-8989</v>
      </c>
      <c r="G66" s="1">
        <f t="shared" si="5"/>
        <v>-6.3153200026135892E-3</v>
      </c>
      <c r="H66" s="1">
        <f t="shared" si="6"/>
        <v>-6.3153200026135892E-3</v>
      </c>
      <c r="Q66" s="75">
        <f t="shared" si="4"/>
        <v>18136.932000000001</v>
      </c>
    </row>
    <row r="67" spans="1:20">
      <c r="A67" s="22" t="s">
        <v>46</v>
      </c>
      <c r="B67" s="23" t="s">
        <v>45</v>
      </c>
      <c r="C67" s="22">
        <v>33183.071000000004</v>
      </c>
      <c r="E67" s="24">
        <f t="shared" si="0"/>
        <v>-8965.0056738506501</v>
      </c>
      <c r="F67" s="1">
        <f t="shared" si="1"/>
        <v>-8965</v>
      </c>
      <c r="G67" s="1">
        <f t="shared" si="5"/>
        <v>-6.5342000016244128E-3</v>
      </c>
      <c r="H67" s="1">
        <f t="shared" si="6"/>
        <v>-6.5342000016244128E-3</v>
      </c>
      <c r="Q67" s="75">
        <f t="shared" si="4"/>
        <v>18164.571000000004</v>
      </c>
    </row>
    <row r="68" spans="1:20">
      <c r="A68" s="22" t="s">
        <v>49</v>
      </c>
      <c r="B68" s="23" t="s">
        <v>45</v>
      </c>
      <c r="C68" s="22">
        <v>33185.375</v>
      </c>
      <c r="E68" s="24">
        <f t="shared" si="0"/>
        <v>-8963.0050384405095</v>
      </c>
      <c r="F68" s="1">
        <f t="shared" si="1"/>
        <v>-8963</v>
      </c>
      <c r="G68" s="1">
        <f t="shared" si="5"/>
        <v>-5.8024400059366599E-3</v>
      </c>
      <c r="H68" s="1">
        <f t="shared" si="6"/>
        <v>-5.8024400059366599E-3</v>
      </c>
      <c r="Q68" s="75">
        <f t="shared" si="4"/>
        <v>18166.875</v>
      </c>
    </row>
    <row r="69" spans="1:20">
      <c r="A69" s="22" t="s">
        <v>49</v>
      </c>
      <c r="B69" s="23" t="s">
        <v>45</v>
      </c>
      <c r="C69" s="22">
        <v>33207.254000000001</v>
      </c>
      <c r="E69" s="24">
        <f t="shared" si="0"/>
        <v>-8944.0068170262293</v>
      </c>
      <c r="F69" s="1">
        <f t="shared" si="1"/>
        <v>-8944</v>
      </c>
      <c r="G69" s="1">
        <f t="shared" si="5"/>
        <v>-7.8507200014428236E-3</v>
      </c>
      <c r="H69" s="1">
        <f t="shared" si="6"/>
        <v>-7.8507200014428236E-3</v>
      </c>
      <c r="Q69" s="75">
        <f t="shared" si="4"/>
        <v>18188.754000000001</v>
      </c>
    </row>
    <row r="70" spans="1:20">
      <c r="A70" s="22" t="s">
        <v>50</v>
      </c>
      <c r="B70" s="23" t="s">
        <v>45</v>
      </c>
      <c r="C70" s="22">
        <v>33505.534</v>
      </c>
      <c r="E70" s="24">
        <f t="shared" si="0"/>
        <v>-8685.0009445708365</v>
      </c>
      <c r="F70" s="1">
        <f t="shared" si="1"/>
        <v>-8685</v>
      </c>
      <c r="G70" s="1">
        <f t="shared" si="5"/>
        <v>-1.087800003006123E-3</v>
      </c>
      <c r="H70" s="1">
        <f t="shared" si="6"/>
        <v>-1.087800003006123E-3</v>
      </c>
      <c r="Q70" s="75">
        <f t="shared" si="4"/>
        <v>18487.034</v>
      </c>
    </row>
    <row r="71" spans="1:20">
      <c r="A71" s="22" t="s">
        <v>46</v>
      </c>
      <c r="B71" s="23" t="s">
        <v>45</v>
      </c>
      <c r="C71" s="22">
        <v>33581.538999999997</v>
      </c>
      <c r="E71" s="24">
        <f t="shared" si="0"/>
        <v>-8619.0034209823571</v>
      </c>
      <c r="F71" s="1">
        <f t="shared" si="1"/>
        <v>-8619</v>
      </c>
      <c r="G71" s="1">
        <f t="shared" si="5"/>
        <v>-3.9397200089297257E-3</v>
      </c>
      <c r="H71" s="1">
        <f t="shared" si="6"/>
        <v>-3.9397200089297257E-3</v>
      </c>
      <c r="Q71" s="75">
        <f t="shared" si="4"/>
        <v>18563.038999999997</v>
      </c>
    </row>
    <row r="72" spans="1:20">
      <c r="A72" s="22" t="s">
        <v>51</v>
      </c>
      <c r="B72" s="23" t="s">
        <v>45</v>
      </c>
      <c r="C72" s="22">
        <v>33657.544000000002</v>
      </c>
      <c r="E72" s="24">
        <f t="shared" si="0"/>
        <v>-8553.0058973938721</v>
      </c>
      <c r="F72" s="1">
        <f t="shared" si="1"/>
        <v>-8553</v>
      </c>
      <c r="G72" s="1">
        <f t="shared" si="5"/>
        <v>-6.7916400003014132E-3</v>
      </c>
      <c r="H72" s="1">
        <f t="shared" si="6"/>
        <v>-6.7916400003014132E-3</v>
      </c>
      <c r="Q72" s="75">
        <f t="shared" si="4"/>
        <v>18639.044000000002</v>
      </c>
    </row>
    <row r="73" spans="1:20">
      <c r="A73" s="22" t="s">
        <v>52</v>
      </c>
      <c r="B73" s="23" t="s">
        <v>45</v>
      </c>
      <c r="C73" s="22">
        <v>33717.434999999998</v>
      </c>
      <c r="E73" s="24">
        <f t="shared" si="0"/>
        <v>-8501.0006650376126</v>
      </c>
      <c r="F73" s="1">
        <f t="shared" si="1"/>
        <v>-8501</v>
      </c>
      <c r="G73" s="1">
        <f t="shared" si="5"/>
        <v>-7.6588000229094177E-4</v>
      </c>
      <c r="H73" s="1">
        <f t="shared" si="6"/>
        <v>-7.6588000229094177E-4</v>
      </c>
      <c r="Q73" s="75">
        <f t="shared" si="4"/>
        <v>18698.934999999998</v>
      </c>
    </row>
    <row r="74" spans="1:20">
      <c r="A74" s="22" t="s">
        <v>51</v>
      </c>
      <c r="B74" s="23" t="s">
        <v>45</v>
      </c>
      <c r="C74" s="22">
        <v>33900.546999999999</v>
      </c>
      <c r="E74" s="24">
        <f t="shared" si="0"/>
        <v>-8341.9987764864109</v>
      </c>
      <c r="F74" s="1">
        <f t="shared" si="1"/>
        <v>-8342</v>
      </c>
      <c r="G74" s="1">
        <f t="shared" si="5"/>
        <v>1.4090399999986403E-3</v>
      </c>
      <c r="H74" s="1">
        <f t="shared" si="6"/>
        <v>1.4090399999986403E-3</v>
      </c>
      <c r="Q74" s="75">
        <f t="shared" si="4"/>
        <v>18882.046999999999</v>
      </c>
    </row>
    <row r="75" spans="1:20">
      <c r="A75" s="22" t="s">
        <v>46</v>
      </c>
      <c r="B75" s="23" t="s">
        <v>45</v>
      </c>
      <c r="C75" s="22">
        <v>33900.546999999999</v>
      </c>
      <c r="E75" s="24">
        <f t="shared" si="0"/>
        <v>-8341.9987764864109</v>
      </c>
      <c r="F75" s="1">
        <f t="shared" si="1"/>
        <v>-8342</v>
      </c>
      <c r="G75" s="1">
        <f t="shared" si="5"/>
        <v>1.4090399999986403E-3</v>
      </c>
      <c r="H75" s="1">
        <f t="shared" si="6"/>
        <v>1.4090399999986403E-3</v>
      </c>
      <c r="Q75" s="75">
        <f t="shared" si="4"/>
        <v>18882.046999999999</v>
      </c>
    </row>
    <row r="76" spans="1:20">
      <c r="A76" s="22" t="s">
        <v>53</v>
      </c>
      <c r="B76" s="23" t="s">
        <v>45</v>
      </c>
      <c r="C76" s="22">
        <v>34226.449999999997</v>
      </c>
      <c r="E76" s="24">
        <f t="shared" si="0"/>
        <v>-8059.0069873928414</v>
      </c>
      <c r="F76" s="1">
        <f t="shared" si="1"/>
        <v>-8059</v>
      </c>
      <c r="G76" s="1">
        <f t="shared" si="5"/>
        <v>-8.0469200038351119E-3</v>
      </c>
      <c r="H76" s="1">
        <f t="shared" si="6"/>
        <v>-8.0469200038351119E-3</v>
      </c>
      <c r="Q76" s="75">
        <f t="shared" si="4"/>
        <v>19207.949999999997</v>
      </c>
    </row>
    <row r="77" spans="1:20">
      <c r="A77" s="22" t="s">
        <v>53</v>
      </c>
      <c r="B77" s="23" t="s">
        <v>45</v>
      </c>
      <c r="C77" s="22">
        <v>34271.368000000002</v>
      </c>
      <c r="E77" s="24">
        <f t="shared" si="0"/>
        <v>-8020.0032802084752</v>
      </c>
      <c r="F77" s="1">
        <f t="shared" si="1"/>
        <v>-8020</v>
      </c>
      <c r="G77" s="1">
        <f t="shared" si="5"/>
        <v>-3.7776000026497059E-3</v>
      </c>
      <c r="H77" s="1">
        <f t="shared" si="6"/>
        <v>-3.7776000026497059E-3</v>
      </c>
      <c r="Q77" s="75">
        <f t="shared" si="4"/>
        <v>19252.868000000002</v>
      </c>
    </row>
    <row r="78" spans="1:20">
      <c r="A78" s="22" t="s">
        <v>46</v>
      </c>
      <c r="B78" s="23" t="s">
        <v>45</v>
      </c>
      <c r="C78" s="22">
        <v>34284.334000000003</v>
      </c>
      <c r="E78" s="24">
        <f t="shared" si="0"/>
        <v>-8008.7444960383773</v>
      </c>
      <c r="F78" s="1">
        <f t="shared" si="1"/>
        <v>-8008.5</v>
      </c>
      <c r="Q78" s="75">
        <f t="shared" si="4"/>
        <v>19265.834000000003</v>
      </c>
      <c r="T78" s="1">
        <f>C78-(C$7+C$8*F78)</f>
        <v>-0.2815699799975846</v>
      </c>
    </row>
    <row r="79" spans="1:20">
      <c r="A79" s="22" t="s">
        <v>54</v>
      </c>
      <c r="B79" s="23" t="s">
        <v>45</v>
      </c>
      <c r="C79" s="22">
        <v>34453.332000000002</v>
      </c>
      <c r="E79" s="24">
        <f t="shared" si="0"/>
        <v>-7861.9982360369813</v>
      </c>
      <c r="F79" s="1">
        <f t="shared" si="1"/>
        <v>-7862</v>
      </c>
      <c r="G79" s="1">
        <f t="shared" ref="G79:G110" si="7">C79-(C$7+C$8*F79)</f>
        <v>2.0314399953349493E-3</v>
      </c>
      <c r="H79" s="1">
        <f t="shared" ref="H79:H102" si="8">G79</f>
        <v>2.0314399953349493E-3</v>
      </c>
      <c r="Q79" s="75">
        <f t="shared" si="4"/>
        <v>19434.832000000002</v>
      </c>
    </row>
    <row r="80" spans="1:20">
      <c r="A80" s="22" t="s">
        <v>46</v>
      </c>
      <c r="B80" s="23" t="s">
        <v>45</v>
      </c>
      <c r="C80" s="22">
        <v>34529.339</v>
      </c>
      <c r="E80" s="24">
        <f t="shared" si="0"/>
        <v>-7795.9989757858193</v>
      </c>
      <c r="F80" s="1">
        <f t="shared" si="1"/>
        <v>-7796</v>
      </c>
      <c r="G80" s="1">
        <f t="shared" si="7"/>
        <v>1.1795199970947579E-3</v>
      </c>
      <c r="H80" s="1">
        <f t="shared" si="8"/>
        <v>1.1795199970947579E-3</v>
      </c>
      <c r="Q80" s="75">
        <f t="shared" si="4"/>
        <v>19510.839</v>
      </c>
    </row>
    <row r="81" spans="1:17">
      <c r="A81" s="22" t="s">
        <v>54</v>
      </c>
      <c r="B81" s="23" t="s">
        <v>45</v>
      </c>
      <c r="C81" s="22">
        <v>34606.498</v>
      </c>
      <c r="E81" s="24">
        <f t="shared" si="0"/>
        <v>-7728.9993978295843</v>
      </c>
      <c r="F81" s="1">
        <f t="shared" si="1"/>
        <v>-7729</v>
      </c>
      <c r="G81" s="1">
        <f t="shared" si="7"/>
        <v>6.9347999669844285E-4</v>
      </c>
      <c r="H81" s="1">
        <f t="shared" si="8"/>
        <v>6.9347999669844285E-4</v>
      </c>
      <c r="Q81" s="75">
        <f t="shared" si="4"/>
        <v>19587.998</v>
      </c>
    </row>
    <row r="82" spans="1:17">
      <c r="A82" s="22" t="s">
        <v>55</v>
      </c>
      <c r="B82" s="23" t="s">
        <v>45</v>
      </c>
      <c r="C82" s="22">
        <v>35008.415000000001</v>
      </c>
      <c r="E82" s="24">
        <f t="shared" si="0"/>
        <v>-7380.0022701654607</v>
      </c>
      <c r="F82" s="1">
        <f t="shared" si="1"/>
        <v>-7380</v>
      </c>
      <c r="G82" s="1">
        <f t="shared" si="7"/>
        <v>-2.6144000003114343E-3</v>
      </c>
      <c r="H82" s="1">
        <f t="shared" si="8"/>
        <v>-2.6144000003114343E-3</v>
      </c>
      <c r="Q82" s="75">
        <f t="shared" si="4"/>
        <v>19989.915000000001</v>
      </c>
    </row>
    <row r="83" spans="1:17">
      <c r="A83" s="22" t="s">
        <v>46</v>
      </c>
      <c r="B83" s="23" t="s">
        <v>45</v>
      </c>
      <c r="C83" s="22">
        <v>35008.415000000001</v>
      </c>
      <c r="E83" s="24">
        <f t="shared" si="0"/>
        <v>-7380.0022701654607</v>
      </c>
      <c r="F83" s="1">
        <f t="shared" si="1"/>
        <v>-7380</v>
      </c>
      <c r="G83" s="1">
        <f t="shared" si="7"/>
        <v>-2.6144000003114343E-3</v>
      </c>
      <c r="H83" s="1">
        <f t="shared" si="8"/>
        <v>-2.6144000003114343E-3</v>
      </c>
      <c r="Q83" s="75">
        <f t="shared" si="4"/>
        <v>19989.915000000001</v>
      </c>
    </row>
    <row r="84" spans="1:17">
      <c r="A84" s="1" t="s">
        <v>56</v>
      </c>
      <c r="C84" s="25">
        <v>35062.538</v>
      </c>
      <c r="D84" s="25"/>
      <c r="E84" s="1">
        <f t="shared" si="0"/>
        <v>-7333.0055729852829</v>
      </c>
      <c r="F84" s="1">
        <f t="shared" si="1"/>
        <v>-7333</v>
      </c>
      <c r="G84" s="1">
        <f t="shared" si="7"/>
        <v>-6.4180400004261173E-3</v>
      </c>
      <c r="H84" s="1">
        <f t="shared" si="8"/>
        <v>-6.4180400004261173E-3</v>
      </c>
      <c r="Q84" s="75">
        <f t="shared" si="4"/>
        <v>20044.038</v>
      </c>
    </row>
    <row r="85" spans="1:17">
      <c r="A85" s="22" t="s">
        <v>52</v>
      </c>
      <c r="B85" s="23" t="s">
        <v>45</v>
      </c>
      <c r="C85" s="22">
        <v>35190.373</v>
      </c>
      <c r="E85" s="24">
        <f t="shared" ref="E85:E148" si="9">(C85-C$7)/C$8</f>
        <v>-7222.0024359820145</v>
      </c>
      <c r="F85" s="1">
        <f t="shared" ref="F85:F148" si="10">+ROUND(2*E85,0)/2</f>
        <v>-7222</v>
      </c>
      <c r="G85" s="1">
        <f t="shared" si="7"/>
        <v>-2.8053600035491399E-3</v>
      </c>
      <c r="H85" s="1">
        <f t="shared" si="8"/>
        <v>-2.8053600035491399E-3</v>
      </c>
      <c r="Q85" s="75">
        <f t="shared" ref="Q85:Q148" si="11">+C85-15018.5</f>
        <v>20171.873</v>
      </c>
    </row>
    <row r="86" spans="1:17">
      <c r="A86" s="24" t="s">
        <v>56</v>
      </c>
      <c r="C86" s="25">
        <v>35450.637999999999</v>
      </c>
      <c r="D86" s="25"/>
      <c r="E86" s="1">
        <f t="shared" si="9"/>
        <v>-6996.0061794626263</v>
      </c>
      <c r="F86" s="1">
        <f t="shared" si="10"/>
        <v>-6996</v>
      </c>
      <c r="G86" s="1">
        <f t="shared" si="7"/>
        <v>-7.1164800028782338E-3</v>
      </c>
      <c r="H86" s="1">
        <f t="shared" si="8"/>
        <v>-7.1164800028782338E-3</v>
      </c>
      <c r="Q86" s="75">
        <f t="shared" si="11"/>
        <v>20432.137999999999</v>
      </c>
    </row>
    <row r="87" spans="1:17">
      <c r="A87" s="24" t="s">
        <v>56</v>
      </c>
      <c r="C87" s="25">
        <v>35510.531999999999</v>
      </c>
      <c r="D87" s="25"/>
      <c r="E87" s="1">
        <f t="shared" si="9"/>
        <v>-6943.9983421123397</v>
      </c>
      <c r="F87" s="1">
        <f t="shared" si="10"/>
        <v>-6944</v>
      </c>
      <c r="G87" s="1">
        <f t="shared" si="7"/>
        <v>1.9092799993813969E-3</v>
      </c>
      <c r="H87" s="1">
        <f t="shared" si="8"/>
        <v>1.9092799993813969E-3</v>
      </c>
      <c r="Q87" s="75">
        <f t="shared" si="11"/>
        <v>20492.031999999999</v>
      </c>
    </row>
    <row r="88" spans="1:17">
      <c r="A88" s="22" t="s">
        <v>52</v>
      </c>
      <c r="B88" s="23" t="s">
        <v>45</v>
      </c>
      <c r="C88" s="22">
        <v>35539.315000000002</v>
      </c>
      <c r="E88" s="24">
        <f t="shared" si="9"/>
        <v>-6919.0051611183599</v>
      </c>
      <c r="F88" s="1">
        <f t="shared" si="10"/>
        <v>-6919</v>
      </c>
      <c r="G88" s="1">
        <f t="shared" si="7"/>
        <v>-5.9437200034153648E-3</v>
      </c>
      <c r="H88" s="1">
        <f t="shared" si="8"/>
        <v>-5.9437200034153648E-3</v>
      </c>
      <c r="Q88" s="75">
        <f t="shared" si="11"/>
        <v>20520.815000000002</v>
      </c>
    </row>
    <row r="89" spans="1:17">
      <c r="A89" s="22" t="s">
        <v>57</v>
      </c>
      <c r="B89" s="23" t="s">
        <v>45</v>
      </c>
      <c r="C89" s="22">
        <v>35745.455000000002</v>
      </c>
      <c r="E89" s="24">
        <f t="shared" si="9"/>
        <v>-6740.007338441832</v>
      </c>
      <c r="F89" s="1">
        <f t="shared" si="10"/>
        <v>-6740</v>
      </c>
      <c r="G89" s="1">
        <f t="shared" si="7"/>
        <v>-8.4512000030372292E-3</v>
      </c>
      <c r="H89" s="1">
        <f t="shared" si="8"/>
        <v>-8.4512000030372292E-3</v>
      </c>
      <c r="Q89" s="75">
        <f t="shared" si="11"/>
        <v>20726.955000000002</v>
      </c>
    </row>
    <row r="90" spans="1:17">
      <c r="A90" s="22" t="s">
        <v>57</v>
      </c>
      <c r="B90" s="23" t="s">
        <v>45</v>
      </c>
      <c r="C90" s="22">
        <v>35782.31</v>
      </c>
      <c r="E90" s="24">
        <f t="shared" si="9"/>
        <v>-6708.0049868616306</v>
      </c>
      <c r="F90" s="1">
        <f t="shared" si="10"/>
        <v>-6708</v>
      </c>
      <c r="G90" s="1">
        <f t="shared" si="7"/>
        <v>-5.7430400047451258E-3</v>
      </c>
      <c r="H90" s="1">
        <f t="shared" si="8"/>
        <v>-5.7430400047451258E-3</v>
      </c>
      <c r="Q90" s="75">
        <f t="shared" si="11"/>
        <v>20763.809999999998</v>
      </c>
    </row>
    <row r="91" spans="1:17">
      <c r="A91" s="22" t="s">
        <v>58</v>
      </c>
      <c r="B91" s="23" t="s">
        <v>45</v>
      </c>
      <c r="C91" s="22">
        <v>35904.381999999998</v>
      </c>
      <c r="E91" s="24">
        <f t="shared" si="9"/>
        <v>-6602.0060433777398</v>
      </c>
      <c r="F91" s="1">
        <f t="shared" si="10"/>
        <v>-6602</v>
      </c>
      <c r="G91" s="1">
        <f t="shared" si="7"/>
        <v>-6.9597600086126477E-3</v>
      </c>
      <c r="H91" s="1">
        <f t="shared" si="8"/>
        <v>-6.9597600086126477E-3</v>
      </c>
      <c r="Q91" s="75">
        <f t="shared" si="11"/>
        <v>20885.881999999998</v>
      </c>
    </row>
    <row r="92" spans="1:17">
      <c r="A92" s="24" t="s">
        <v>56</v>
      </c>
      <c r="C92" s="25">
        <v>36194.589</v>
      </c>
      <c r="D92" s="25"/>
      <c r="E92" s="1">
        <f t="shared" si="9"/>
        <v>-6350.0102098399129</v>
      </c>
      <c r="F92" s="1">
        <f t="shared" si="10"/>
        <v>-6350</v>
      </c>
      <c r="G92" s="1">
        <f t="shared" si="7"/>
        <v>-1.1758000000554603E-2</v>
      </c>
      <c r="H92" s="1">
        <f t="shared" si="8"/>
        <v>-1.1758000000554603E-2</v>
      </c>
      <c r="Q92" s="75">
        <f t="shared" si="11"/>
        <v>21176.089</v>
      </c>
    </row>
    <row r="93" spans="1:17">
      <c r="A93" s="22" t="s">
        <v>59</v>
      </c>
      <c r="B93" s="23" t="s">
        <v>45</v>
      </c>
      <c r="C93" s="22">
        <v>36452.552199999998</v>
      </c>
      <c r="E93" s="24">
        <f t="shared" si="9"/>
        <v>-6126.0126784017175</v>
      </c>
      <c r="F93" s="1">
        <f t="shared" si="10"/>
        <v>-6126</v>
      </c>
      <c r="G93" s="1">
        <f t="shared" si="7"/>
        <v>-1.4600880007492378E-2</v>
      </c>
      <c r="H93" s="1">
        <f t="shared" si="8"/>
        <v>-1.4600880007492378E-2</v>
      </c>
      <c r="Q93" s="75">
        <f t="shared" si="11"/>
        <v>21434.052199999998</v>
      </c>
    </row>
    <row r="94" spans="1:17">
      <c r="A94" s="22" t="s">
        <v>59</v>
      </c>
      <c r="B94" s="23" t="s">
        <v>45</v>
      </c>
      <c r="C94" s="22">
        <v>36452.553399999997</v>
      </c>
      <c r="E94" s="24">
        <f t="shared" si="9"/>
        <v>-6126.0116364041087</v>
      </c>
      <c r="F94" s="1">
        <f t="shared" si="10"/>
        <v>-6126</v>
      </c>
      <c r="G94" s="1">
        <f t="shared" si="7"/>
        <v>-1.3400880008703098E-2</v>
      </c>
      <c r="H94" s="1">
        <f t="shared" si="8"/>
        <v>-1.3400880008703098E-2</v>
      </c>
      <c r="Q94" s="75">
        <f t="shared" si="11"/>
        <v>21434.053399999997</v>
      </c>
    </row>
    <row r="95" spans="1:17">
      <c r="A95" s="22" t="s">
        <v>59</v>
      </c>
      <c r="B95" s="23" t="s">
        <v>45</v>
      </c>
      <c r="C95" s="22">
        <v>36452.557500000003</v>
      </c>
      <c r="E95" s="24">
        <f t="shared" si="9"/>
        <v>-6126.0080762456055</v>
      </c>
      <c r="F95" s="1">
        <f t="shared" si="10"/>
        <v>-6126</v>
      </c>
      <c r="G95" s="1">
        <f t="shared" si="7"/>
        <v>-9.3008800031384453E-3</v>
      </c>
      <c r="H95" s="1">
        <f t="shared" si="8"/>
        <v>-9.3008800031384453E-3</v>
      </c>
      <c r="Q95" s="75">
        <f t="shared" si="11"/>
        <v>21434.057500000003</v>
      </c>
    </row>
    <row r="96" spans="1:17">
      <c r="A96" s="22" t="s">
        <v>60</v>
      </c>
      <c r="B96" s="23" t="s">
        <v>45</v>
      </c>
      <c r="C96" s="22">
        <v>37020.311000000002</v>
      </c>
      <c r="E96" s="24">
        <f t="shared" si="9"/>
        <v>-5633.0099181153137</v>
      </c>
      <c r="F96" s="1">
        <f t="shared" si="10"/>
        <v>-5633</v>
      </c>
      <c r="G96" s="1">
        <f t="shared" si="7"/>
        <v>-1.1422039999160916E-2</v>
      </c>
      <c r="H96" s="1">
        <f t="shared" si="8"/>
        <v>-1.1422039999160916E-2</v>
      </c>
      <c r="Q96" s="75">
        <f t="shared" si="11"/>
        <v>22001.811000000002</v>
      </c>
    </row>
    <row r="97" spans="1:18">
      <c r="A97" s="22" t="s">
        <v>61</v>
      </c>
      <c r="B97" s="23" t="s">
        <v>45</v>
      </c>
      <c r="C97" s="22">
        <v>37196.510999999999</v>
      </c>
      <c r="E97" s="24">
        <f t="shared" si="9"/>
        <v>-5480.0099357945428</v>
      </c>
      <c r="F97" s="1">
        <f t="shared" si="10"/>
        <v>-5480</v>
      </c>
      <c r="G97" s="1">
        <f t="shared" si="7"/>
        <v>-1.1442400005762465E-2</v>
      </c>
      <c r="H97" s="1">
        <f t="shared" si="8"/>
        <v>-1.1442400005762465E-2</v>
      </c>
      <c r="Q97" s="75">
        <f t="shared" si="11"/>
        <v>22178.010999999999</v>
      </c>
    </row>
    <row r="98" spans="1:18">
      <c r="A98" s="22" t="s">
        <v>61</v>
      </c>
      <c r="B98" s="23" t="s">
        <v>45</v>
      </c>
      <c r="C98" s="22">
        <v>37196.514000000003</v>
      </c>
      <c r="E98" s="24">
        <f t="shared" si="9"/>
        <v>-5480.0073308005149</v>
      </c>
      <c r="F98" s="1">
        <f t="shared" si="10"/>
        <v>-5480</v>
      </c>
      <c r="G98" s="1">
        <f t="shared" si="7"/>
        <v>-8.4424000015133061E-3</v>
      </c>
      <c r="H98" s="1">
        <f t="shared" si="8"/>
        <v>-8.4424000015133061E-3</v>
      </c>
      <c r="Q98" s="75">
        <f t="shared" si="11"/>
        <v>22178.014000000003</v>
      </c>
    </row>
    <row r="99" spans="1:18">
      <c r="A99" s="22" t="s">
        <v>62</v>
      </c>
      <c r="B99" s="23" t="s">
        <v>45</v>
      </c>
      <c r="C99" s="22">
        <v>37316.284</v>
      </c>
      <c r="E99" s="24">
        <f t="shared" si="9"/>
        <v>-5376.0072860640876</v>
      </c>
      <c r="F99" s="1">
        <f t="shared" si="10"/>
        <v>-5376</v>
      </c>
      <c r="G99" s="1">
        <f t="shared" si="7"/>
        <v>-8.3908800006611273E-3</v>
      </c>
      <c r="H99" s="1">
        <f t="shared" si="8"/>
        <v>-8.3908800006611273E-3</v>
      </c>
      <c r="Q99" s="75">
        <f t="shared" si="11"/>
        <v>22297.784</v>
      </c>
    </row>
    <row r="100" spans="1:18">
      <c r="A100" s="22" t="s">
        <v>63</v>
      </c>
      <c r="B100" s="23" t="s">
        <v>45</v>
      </c>
      <c r="C100" s="22">
        <v>37545.459000000003</v>
      </c>
      <c r="E100" s="24">
        <f t="shared" si="9"/>
        <v>-5177.0074509428396</v>
      </c>
      <c r="F100" s="1">
        <f t="shared" si="10"/>
        <v>-5177</v>
      </c>
      <c r="G100" s="1">
        <f t="shared" si="7"/>
        <v>-8.5807599971303716E-3</v>
      </c>
      <c r="H100" s="1">
        <f t="shared" si="8"/>
        <v>-8.5807599971303716E-3</v>
      </c>
      <c r="Q100" s="75">
        <f t="shared" si="11"/>
        <v>22526.959000000003</v>
      </c>
    </row>
    <row r="101" spans="1:18">
      <c r="A101" s="22" t="s">
        <v>62</v>
      </c>
      <c r="B101" s="23" t="s">
        <v>45</v>
      </c>
      <c r="C101" s="22">
        <v>37932.411999999997</v>
      </c>
      <c r="E101" s="24">
        <f t="shared" si="9"/>
        <v>-4841.0040334685518</v>
      </c>
      <c r="F101" s="1">
        <f t="shared" si="10"/>
        <v>-4841</v>
      </c>
      <c r="G101" s="1">
        <f t="shared" si="7"/>
        <v>-4.6450800073216669E-3</v>
      </c>
      <c r="H101" s="1">
        <f t="shared" si="8"/>
        <v>-4.6450800073216669E-3</v>
      </c>
      <c r="Q101" s="75">
        <f t="shared" si="11"/>
        <v>22913.911999999997</v>
      </c>
    </row>
    <row r="102" spans="1:18">
      <c r="A102" s="22" t="s">
        <v>62</v>
      </c>
      <c r="B102" s="23" t="s">
        <v>45</v>
      </c>
      <c r="C102" s="22">
        <v>37932.415999999997</v>
      </c>
      <c r="E102" s="24">
        <f t="shared" si="9"/>
        <v>-4841.0005601431867</v>
      </c>
      <c r="F102" s="1">
        <f t="shared" si="10"/>
        <v>-4841</v>
      </c>
      <c r="G102" s="1">
        <f t="shared" si="7"/>
        <v>-6.4508000650675967E-4</v>
      </c>
      <c r="H102" s="1">
        <f t="shared" si="8"/>
        <v>-6.4508000650675967E-4</v>
      </c>
      <c r="Q102" s="75">
        <f t="shared" si="11"/>
        <v>22913.915999999997</v>
      </c>
    </row>
    <row r="103" spans="1:18">
      <c r="A103" s="27" t="s">
        <v>87</v>
      </c>
      <c r="B103" s="28"/>
      <c r="C103" s="29">
        <v>38684.43</v>
      </c>
      <c r="D103" s="29"/>
      <c r="E103" s="1">
        <f t="shared" si="9"/>
        <v>-4188.0032349163139</v>
      </c>
      <c r="F103" s="1">
        <f t="shared" si="10"/>
        <v>-4188</v>
      </c>
      <c r="G103" s="1">
        <f t="shared" si="7"/>
        <v>-3.7254400012898259E-3</v>
      </c>
      <c r="I103" s="1">
        <f>G103</f>
        <v>-3.7254400012898259E-3</v>
      </c>
      <c r="Q103" s="75">
        <f t="shared" si="11"/>
        <v>23665.93</v>
      </c>
      <c r="R103" s="1" t="s">
        <v>88</v>
      </c>
    </row>
    <row r="104" spans="1:18">
      <c r="A104" s="27" t="s">
        <v>87</v>
      </c>
      <c r="B104" s="30"/>
      <c r="C104" s="31">
        <v>38714.373999999996</v>
      </c>
      <c r="D104" s="31"/>
      <c r="E104" s="1">
        <f t="shared" si="9"/>
        <v>-4162.0019212351981</v>
      </c>
      <c r="F104" s="1">
        <f t="shared" si="10"/>
        <v>-4162</v>
      </c>
      <c r="G104" s="1">
        <f t="shared" si="7"/>
        <v>-2.2125600080471486E-3</v>
      </c>
      <c r="I104" s="1">
        <f>G104</f>
        <v>-2.2125600080471486E-3</v>
      </c>
      <c r="Q104" s="75">
        <f t="shared" si="11"/>
        <v>23695.873999999996</v>
      </c>
      <c r="R104" s="1" t="s">
        <v>88</v>
      </c>
    </row>
    <row r="105" spans="1:18">
      <c r="A105" s="31" t="s">
        <v>87</v>
      </c>
      <c r="B105" s="30" t="s">
        <v>45</v>
      </c>
      <c r="C105" s="31">
        <v>38714.373999999996</v>
      </c>
      <c r="D105" s="31" t="s">
        <v>33</v>
      </c>
      <c r="E105" s="1">
        <f t="shared" si="9"/>
        <v>-4162.0019212351981</v>
      </c>
      <c r="F105" s="1">
        <f t="shared" si="10"/>
        <v>-4162</v>
      </c>
      <c r="G105" s="1">
        <f t="shared" si="7"/>
        <v>-2.2125600080471486E-3</v>
      </c>
      <c r="I105" s="1">
        <f>G105</f>
        <v>-2.2125600080471486E-3</v>
      </c>
      <c r="Q105" s="75">
        <f t="shared" si="11"/>
        <v>23695.873999999996</v>
      </c>
      <c r="R105" s="1" t="s">
        <v>88</v>
      </c>
    </row>
    <row r="106" spans="1:18">
      <c r="A106" s="22" t="s">
        <v>87</v>
      </c>
      <c r="B106" s="23" t="s">
        <v>45</v>
      </c>
      <c r="C106" s="22">
        <v>38714.374000000003</v>
      </c>
      <c r="E106" s="24">
        <f t="shared" si="9"/>
        <v>-4162.0019212351917</v>
      </c>
      <c r="F106" s="1">
        <f t="shared" si="10"/>
        <v>-4162</v>
      </c>
      <c r="G106" s="1">
        <f t="shared" si="7"/>
        <v>-2.212560000771191E-3</v>
      </c>
      <c r="I106" s="1">
        <f>G106</f>
        <v>-2.212560000771191E-3</v>
      </c>
      <c r="Q106" s="75">
        <f t="shared" si="11"/>
        <v>23695.874000000003</v>
      </c>
      <c r="R106" s="1" t="s">
        <v>88</v>
      </c>
    </row>
    <row r="107" spans="1:18">
      <c r="A107" s="22" t="s">
        <v>64</v>
      </c>
      <c r="B107" s="23" t="s">
        <v>45</v>
      </c>
      <c r="C107" s="22">
        <v>39033.379000000001</v>
      </c>
      <c r="E107" s="24">
        <f t="shared" si="9"/>
        <v>-3884.999881733273</v>
      </c>
      <c r="F107" s="1">
        <f t="shared" si="10"/>
        <v>-3885</v>
      </c>
      <c r="G107" s="1">
        <f t="shared" si="7"/>
        <v>1.3619999663205817E-4</v>
      </c>
      <c r="J107" s="1">
        <f>G107</f>
        <v>1.3619999663205817E-4</v>
      </c>
      <c r="Q107" s="75">
        <f t="shared" si="11"/>
        <v>24014.879000000001</v>
      </c>
    </row>
    <row r="108" spans="1:18">
      <c r="A108" s="27" t="s">
        <v>87</v>
      </c>
      <c r="B108" s="30"/>
      <c r="C108" s="31">
        <v>39390.39</v>
      </c>
      <c r="D108" s="31"/>
      <c r="E108" s="1">
        <f t="shared" si="9"/>
        <v>-3574.9960412774185</v>
      </c>
      <c r="F108" s="1">
        <f t="shared" si="10"/>
        <v>-3575</v>
      </c>
      <c r="G108" s="1">
        <f t="shared" si="7"/>
        <v>4.5589999936055392E-3</v>
      </c>
      <c r="I108" s="1">
        <f>G108</f>
        <v>4.5589999936055392E-3</v>
      </c>
      <c r="Q108" s="75">
        <f t="shared" si="11"/>
        <v>24371.89</v>
      </c>
      <c r="R108" s="1" t="s">
        <v>88</v>
      </c>
    </row>
    <row r="109" spans="1:18">
      <c r="A109" s="27" t="s">
        <v>89</v>
      </c>
      <c r="B109" s="30"/>
      <c r="C109" s="31">
        <v>39445.661999999997</v>
      </c>
      <c r="D109" s="31"/>
      <c r="E109" s="1">
        <f t="shared" si="9"/>
        <v>-3527.0016313861961</v>
      </c>
      <c r="F109" s="1">
        <f t="shared" si="10"/>
        <v>-3527</v>
      </c>
      <c r="G109" s="1">
        <f t="shared" si="7"/>
        <v>-1.878760005638469E-3</v>
      </c>
      <c r="I109" s="1">
        <f>G109</f>
        <v>-1.878760005638469E-3</v>
      </c>
      <c r="Q109" s="75">
        <f t="shared" si="11"/>
        <v>24427.161999999997</v>
      </c>
      <c r="R109" s="1" t="s">
        <v>34</v>
      </c>
    </row>
    <row r="110" spans="1:18">
      <c r="A110" s="22" t="s">
        <v>72</v>
      </c>
      <c r="B110" s="23" t="s">
        <v>45</v>
      </c>
      <c r="C110" s="22">
        <v>39772.726999999999</v>
      </c>
      <c r="E110" s="24">
        <f t="shared" si="9"/>
        <v>-3243.0008412741399</v>
      </c>
      <c r="F110" s="1">
        <f t="shared" si="10"/>
        <v>-3243</v>
      </c>
      <c r="G110" s="1">
        <f t="shared" si="7"/>
        <v>-9.6884000231511891E-4</v>
      </c>
      <c r="I110" s="1">
        <f>G110</f>
        <v>-9.6884000231511891E-4</v>
      </c>
      <c r="Q110" s="75">
        <f t="shared" si="11"/>
        <v>24754.226999999999</v>
      </c>
    </row>
    <row r="111" spans="1:18">
      <c r="A111" s="24" t="s">
        <v>90</v>
      </c>
      <c r="B111" s="24"/>
      <c r="C111" s="32">
        <v>39855.647299999997</v>
      </c>
      <c r="D111" s="32"/>
      <c r="E111" s="1">
        <f t="shared" si="9"/>
        <v>-3170.9985459618078</v>
      </c>
      <c r="F111" s="1">
        <f t="shared" si="10"/>
        <v>-3171</v>
      </c>
      <c r="G111" s="1">
        <f t="shared" ref="G111:G142" si="12">C111-(C$7+C$8*F111)</f>
        <v>1.6745199973229319E-3</v>
      </c>
      <c r="J111" s="1">
        <f>G111</f>
        <v>1.6745199973229319E-3</v>
      </c>
      <c r="Q111" s="75">
        <f t="shared" si="11"/>
        <v>24837.147299999997</v>
      </c>
    </row>
    <row r="112" spans="1:18">
      <c r="A112" s="22" t="s">
        <v>72</v>
      </c>
      <c r="B112" s="23" t="s">
        <v>45</v>
      </c>
      <c r="C112" s="22">
        <v>39886.743000000002</v>
      </c>
      <c r="E112" s="24">
        <f t="shared" si="9"/>
        <v>-3143.9971750750151</v>
      </c>
      <c r="F112" s="1">
        <f t="shared" si="10"/>
        <v>-3144</v>
      </c>
      <c r="G112" s="1">
        <f t="shared" si="12"/>
        <v>3.2532799959881231E-3</v>
      </c>
      <c r="I112" s="1">
        <f>G112</f>
        <v>3.2532799959881231E-3</v>
      </c>
      <c r="Q112" s="75">
        <f t="shared" si="11"/>
        <v>24868.243000000002</v>
      </c>
    </row>
    <row r="113" spans="1:18">
      <c r="A113" s="22" t="s">
        <v>72</v>
      </c>
      <c r="B113" s="23" t="s">
        <v>45</v>
      </c>
      <c r="C113" s="22">
        <v>39893.652999999998</v>
      </c>
      <c r="E113" s="24">
        <f t="shared" si="9"/>
        <v>-3137.997005507274</v>
      </c>
      <c r="F113" s="1">
        <f t="shared" si="10"/>
        <v>-3138</v>
      </c>
      <c r="G113" s="1">
        <f t="shared" si="12"/>
        <v>3.4485599971958436E-3</v>
      </c>
      <c r="I113" s="1">
        <f>G113</f>
        <v>3.4485599971958436E-3</v>
      </c>
      <c r="Q113" s="75">
        <f t="shared" si="11"/>
        <v>24875.152999999998</v>
      </c>
    </row>
    <row r="114" spans="1:18">
      <c r="A114" s="22" t="s">
        <v>72</v>
      </c>
      <c r="B114" s="23" t="s">
        <v>45</v>
      </c>
      <c r="C114" s="22">
        <v>39916.682000000001</v>
      </c>
      <c r="E114" s="24">
        <f t="shared" si="9"/>
        <v>-3118.000203050603</v>
      </c>
      <c r="F114" s="1">
        <f t="shared" si="10"/>
        <v>-3118</v>
      </c>
      <c r="G114" s="1">
        <f t="shared" si="12"/>
        <v>-2.3384000087389722E-4</v>
      </c>
      <c r="I114" s="1">
        <f>G114</f>
        <v>-2.3384000087389722E-4</v>
      </c>
      <c r="Q114" s="75">
        <f t="shared" si="11"/>
        <v>24898.182000000001</v>
      </c>
    </row>
    <row r="115" spans="1:18">
      <c r="A115" s="22" t="s">
        <v>72</v>
      </c>
      <c r="B115" s="23" t="s">
        <v>45</v>
      </c>
      <c r="C115" s="22">
        <v>40151.618000000002</v>
      </c>
      <c r="E115" s="24">
        <f t="shared" si="9"/>
        <v>-2913.9979110726599</v>
      </c>
      <c r="F115" s="1">
        <f t="shared" si="10"/>
        <v>-2914</v>
      </c>
      <c r="G115" s="1">
        <f t="shared" si="12"/>
        <v>2.4056800029939041E-3</v>
      </c>
      <c r="I115" s="1">
        <f>G115</f>
        <v>2.4056800029939041E-3</v>
      </c>
      <c r="Q115" s="75">
        <f t="shared" si="11"/>
        <v>25133.118000000002</v>
      </c>
    </row>
    <row r="116" spans="1:18">
      <c r="A116" s="22" t="s">
        <v>52</v>
      </c>
      <c r="B116" s="23" t="s">
        <v>45</v>
      </c>
      <c r="C116" s="22">
        <v>40151.618000000002</v>
      </c>
      <c r="E116" s="24">
        <f t="shared" si="9"/>
        <v>-2913.9979110726599</v>
      </c>
      <c r="F116" s="1">
        <f t="shared" si="10"/>
        <v>-2914</v>
      </c>
      <c r="G116" s="1">
        <f t="shared" si="12"/>
        <v>2.4056800029939041E-3</v>
      </c>
      <c r="K116" s="1">
        <f>G116</f>
        <v>2.4056800029939041E-3</v>
      </c>
      <c r="Q116" s="75">
        <f t="shared" si="11"/>
        <v>25133.118000000002</v>
      </c>
    </row>
    <row r="117" spans="1:18">
      <c r="A117" s="27" t="s">
        <v>91</v>
      </c>
      <c r="B117" s="30"/>
      <c r="C117" s="31">
        <v>40188.466</v>
      </c>
      <c r="D117" s="31">
        <v>7.0000000000000001E-3</v>
      </c>
      <c r="E117" s="1">
        <f t="shared" si="9"/>
        <v>-2882.0016378118448</v>
      </c>
      <c r="F117" s="1">
        <f t="shared" si="10"/>
        <v>-2882</v>
      </c>
      <c r="G117" s="1">
        <f t="shared" si="12"/>
        <v>-1.886160003778059E-3</v>
      </c>
      <c r="I117" s="1">
        <f>G117</f>
        <v>-1.886160003778059E-3</v>
      </c>
      <c r="Q117" s="75">
        <f t="shared" si="11"/>
        <v>25169.966</v>
      </c>
      <c r="R117" s="1" t="s">
        <v>34</v>
      </c>
    </row>
    <row r="118" spans="1:18">
      <c r="A118" s="27" t="s">
        <v>91</v>
      </c>
      <c r="B118" s="30"/>
      <c r="C118" s="31">
        <v>40203.440000000002</v>
      </c>
      <c r="D118" s="31">
        <v>8.9999999999999993E-3</v>
      </c>
      <c r="E118" s="1">
        <f t="shared" si="9"/>
        <v>-2868.9992443086007</v>
      </c>
      <c r="F118" s="1">
        <f t="shared" si="10"/>
        <v>-2869</v>
      </c>
      <c r="G118" s="1">
        <f t="shared" si="12"/>
        <v>8.7027999688871205E-4</v>
      </c>
      <c r="I118" s="1">
        <f>G118</f>
        <v>8.7027999688871205E-4</v>
      </c>
      <c r="Q118" s="75">
        <f t="shared" si="11"/>
        <v>25184.940000000002</v>
      </c>
      <c r="R118" s="1" t="s">
        <v>34</v>
      </c>
    </row>
    <row r="119" spans="1:18">
      <c r="A119" s="24" t="s">
        <v>90</v>
      </c>
      <c r="B119" s="24"/>
      <c r="C119" s="32">
        <v>40220.715400000001</v>
      </c>
      <c r="D119" s="32"/>
      <c r="E119" s="1">
        <f t="shared" si="9"/>
        <v>-2853.9984730567048</v>
      </c>
      <c r="F119" s="1">
        <f t="shared" si="10"/>
        <v>-2854</v>
      </c>
      <c r="G119" s="1">
        <f t="shared" si="12"/>
        <v>1.7584800007170998E-3</v>
      </c>
      <c r="J119" s="1">
        <f>G119</f>
        <v>1.7584800007170998E-3</v>
      </c>
      <c r="Q119" s="75">
        <f t="shared" si="11"/>
        <v>25202.215400000001</v>
      </c>
    </row>
    <row r="120" spans="1:18">
      <c r="A120" s="27" t="s">
        <v>91</v>
      </c>
      <c r="B120" s="30"/>
      <c r="C120" s="31">
        <v>40232.233999999997</v>
      </c>
      <c r="D120" s="31">
        <v>8.0000000000000002E-3</v>
      </c>
      <c r="E120" s="1">
        <f t="shared" si="9"/>
        <v>-2843.996511669875</v>
      </c>
      <c r="F120" s="1">
        <f t="shared" si="10"/>
        <v>-2844</v>
      </c>
      <c r="G120" s="1">
        <f t="shared" si="12"/>
        <v>4.0172799926949665E-3</v>
      </c>
      <c r="I120" s="1">
        <f t="shared" ref="I120:I128" si="13">G120</f>
        <v>4.0172799926949665E-3</v>
      </c>
      <c r="Q120" s="75">
        <f t="shared" si="11"/>
        <v>25213.733999999997</v>
      </c>
      <c r="R120" s="1" t="s">
        <v>34</v>
      </c>
    </row>
    <row r="121" spans="1:18">
      <c r="A121" s="22" t="s">
        <v>72</v>
      </c>
      <c r="B121" s="23" t="s">
        <v>45</v>
      </c>
      <c r="C121" s="22">
        <v>40471.766000000003</v>
      </c>
      <c r="E121" s="24">
        <f t="shared" si="9"/>
        <v>-2636.0033688477374</v>
      </c>
      <c r="F121" s="1">
        <f t="shared" si="10"/>
        <v>-2636</v>
      </c>
      <c r="G121" s="1">
        <f t="shared" si="12"/>
        <v>-3.8796799999545328E-3</v>
      </c>
      <c r="I121" s="1">
        <f t="shared" si="13"/>
        <v>-3.8796799999545328E-3</v>
      </c>
      <c r="Q121" s="75">
        <f t="shared" si="11"/>
        <v>25453.266000000003</v>
      </c>
    </row>
    <row r="122" spans="1:18">
      <c r="A122" s="22" t="s">
        <v>92</v>
      </c>
      <c r="B122" s="23" t="s">
        <v>45</v>
      </c>
      <c r="C122" s="22">
        <v>40477.527000000002</v>
      </c>
      <c r="E122" s="24">
        <f t="shared" si="9"/>
        <v>-2631.0009119910419</v>
      </c>
      <c r="F122" s="1">
        <f t="shared" si="10"/>
        <v>-2631</v>
      </c>
      <c r="G122" s="1">
        <f t="shared" si="12"/>
        <v>-1.0502799996174872E-3</v>
      </c>
      <c r="I122" s="1">
        <f t="shared" si="13"/>
        <v>-1.0502799996174872E-3</v>
      </c>
      <c r="Q122" s="75">
        <f t="shared" si="11"/>
        <v>25459.027000000002</v>
      </c>
    </row>
    <row r="123" spans="1:18">
      <c r="A123" s="22" t="s">
        <v>92</v>
      </c>
      <c r="B123" s="23" t="s">
        <v>45</v>
      </c>
      <c r="C123" s="22">
        <v>40477.527999999998</v>
      </c>
      <c r="E123" s="24">
        <f t="shared" si="9"/>
        <v>-2631.0000436597038</v>
      </c>
      <c r="F123" s="1">
        <f t="shared" si="10"/>
        <v>-2631</v>
      </c>
      <c r="G123" s="1">
        <f t="shared" si="12"/>
        <v>-5.0280003051739186E-5</v>
      </c>
      <c r="I123" s="1">
        <f t="shared" si="13"/>
        <v>-5.0280003051739186E-5</v>
      </c>
      <c r="Q123" s="75">
        <f t="shared" si="11"/>
        <v>25459.027999999998</v>
      </c>
    </row>
    <row r="124" spans="1:18">
      <c r="A124" s="22" t="s">
        <v>92</v>
      </c>
      <c r="B124" s="23" t="s">
        <v>45</v>
      </c>
      <c r="C124" s="22">
        <v>40477.529000000002</v>
      </c>
      <c r="E124" s="24">
        <f t="shared" si="9"/>
        <v>-2630.9991753283593</v>
      </c>
      <c r="F124" s="1">
        <f t="shared" si="10"/>
        <v>-2631</v>
      </c>
      <c r="G124" s="1">
        <f t="shared" si="12"/>
        <v>9.4972000078996643E-4</v>
      </c>
      <c r="I124" s="1">
        <f t="shared" si="13"/>
        <v>9.4972000078996643E-4</v>
      </c>
      <c r="Q124" s="75">
        <f t="shared" si="11"/>
        <v>25459.029000000002</v>
      </c>
    </row>
    <row r="125" spans="1:18">
      <c r="A125" s="22" t="s">
        <v>92</v>
      </c>
      <c r="B125" s="23" t="s">
        <v>45</v>
      </c>
      <c r="C125" s="22">
        <v>40499.404000000002</v>
      </c>
      <c r="E125" s="24">
        <f t="shared" si="9"/>
        <v>-2612.0044272394434</v>
      </c>
      <c r="F125" s="1">
        <f t="shared" si="10"/>
        <v>-2612</v>
      </c>
      <c r="G125" s="1">
        <f t="shared" si="12"/>
        <v>-5.0985600028070621E-3</v>
      </c>
      <c r="I125" s="1">
        <f t="shared" si="13"/>
        <v>-5.0985600028070621E-3</v>
      </c>
      <c r="Q125" s="75">
        <f t="shared" si="11"/>
        <v>25480.904000000002</v>
      </c>
    </row>
    <row r="126" spans="1:18">
      <c r="A126" s="22" t="s">
        <v>92</v>
      </c>
      <c r="B126" s="23" t="s">
        <v>45</v>
      </c>
      <c r="C126" s="26">
        <v>40499.408000000003</v>
      </c>
      <c r="E126" s="24">
        <f t="shared" si="9"/>
        <v>-2612.0009539140779</v>
      </c>
      <c r="F126" s="1">
        <f t="shared" si="10"/>
        <v>-2612</v>
      </c>
      <c r="G126" s="1">
        <f t="shared" si="12"/>
        <v>-1.0985600019921549E-3</v>
      </c>
      <c r="I126" s="1">
        <f t="shared" si="13"/>
        <v>-1.0985600019921549E-3</v>
      </c>
      <c r="Q126" s="75">
        <f t="shared" si="11"/>
        <v>25480.908000000003</v>
      </c>
    </row>
    <row r="127" spans="1:18">
      <c r="A127" s="22" t="s">
        <v>72</v>
      </c>
      <c r="B127" s="23" t="s">
        <v>45</v>
      </c>
      <c r="C127" s="22">
        <v>40539.713000000003</v>
      </c>
      <c r="E127" s="24">
        <f t="shared" si="9"/>
        <v>-2577.0028592067065</v>
      </c>
      <c r="F127" s="1">
        <f t="shared" si="10"/>
        <v>-2577</v>
      </c>
      <c r="G127" s="1">
        <f t="shared" si="12"/>
        <v>-3.2927599968388677E-3</v>
      </c>
      <c r="I127" s="1">
        <f t="shared" si="13"/>
        <v>-3.2927599968388677E-3</v>
      </c>
      <c r="Q127" s="75">
        <f t="shared" si="11"/>
        <v>25521.213000000003</v>
      </c>
    </row>
    <row r="128" spans="1:18">
      <c r="A128" s="22" t="s">
        <v>72</v>
      </c>
      <c r="B128" s="23" t="s">
        <v>45</v>
      </c>
      <c r="C128" s="22">
        <v>40554.680999999997</v>
      </c>
      <c r="E128" s="24">
        <f t="shared" si="9"/>
        <v>-2564.0056756915174</v>
      </c>
      <c r="F128" s="1">
        <f t="shared" si="10"/>
        <v>-2564</v>
      </c>
      <c r="G128" s="1">
        <f t="shared" si="12"/>
        <v>-6.5363200046704151E-3</v>
      </c>
      <c r="I128" s="1">
        <f t="shared" si="13"/>
        <v>-6.5363200046704151E-3</v>
      </c>
      <c r="Q128" s="75">
        <f t="shared" si="11"/>
        <v>25536.180999999997</v>
      </c>
    </row>
    <row r="129" spans="1:32">
      <c r="A129" s="24" t="s">
        <v>90</v>
      </c>
      <c r="B129" s="24"/>
      <c r="C129" s="32">
        <v>40585.777800000003</v>
      </c>
      <c r="D129" s="32"/>
      <c r="E129" s="1">
        <f t="shared" si="9"/>
        <v>-2537.003349640248</v>
      </c>
      <c r="F129" s="1">
        <f t="shared" si="10"/>
        <v>-2537</v>
      </c>
      <c r="G129" s="1">
        <f t="shared" si="12"/>
        <v>-3.8575599974137731E-3</v>
      </c>
      <c r="J129" s="1">
        <f>G129</f>
        <v>-3.8575599974137731E-3</v>
      </c>
      <c r="Q129" s="75">
        <f t="shared" si="11"/>
        <v>25567.277800000003</v>
      </c>
    </row>
    <row r="130" spans="1:32">
      <c r="A130" s="24" t="s">
        <v>93</v>
      </c>
      <c r="B130" s="24"/>
      <c r="C130" s="32">
        <v>40796.523999999998</v>
      </c>
      <c r="D130" s="32"/>
      <c r="E130" s="1">
        <f t="shared" si="9"/>
        <v>-2354.0058191398543</v>
      </c>
      <c r="F130" s="1">
        <f t="shared" si="10"/>
        <v>-2354</v>
      </c>
      <c r="G130" s="1">
        <f t="shared" si="12"/>
        <v>-6.7015200038440526E-3</v>
      </c>
      <c r="I130" s="1">
        <f>G130</f>
        <v>-6.7015200038440526E-3</v>
      </c>
      <c r="Q130" s="75">
        <f t="shared" si="11"/>
        <v>25778.023999999998</v>
      </c>
      <c r="AB130" s="1">
        <v>11</v>
      </c>
      <c r="AD130" s="1" t="s">
        <v>69</v>
      </c>
      <c r="AF130" s="1" t="s">
        <v>70</v>
      </c>
    </row>
    <row r="131" spans="1:32">
      <c r="A131" s="22" t="s">
        <v>73</v>
      </c>
      <c r="B131" s="23" t="s">
        <v>45</v>
      </c>
      <c r="C131" s="22">
        <v>40856.411</v>
      </c>
      <c r="E131" s="24">
        <f t="shared" si="9"/>
        <v>-2302.0040601089545</v>
      </c>
      <c r="F131" s="1">
        <f t="shared" si="10"/>
        <v>-2302</v>
      </c>
      <c r="G131" s="1">
        <f t="shared" si="12"/>
        <v>-4.6757599993725307E-3</v>
      </c>
      <c r="I131" s="1">
        <f>G131</f>
        <v>-4.6757599993725307E-3</v>
      </c>
      <c r="Q131" s="75">
        <f t="shared" si="11"/>
        <v>25837.911</v>
      </c>
    </row>
    <row r="132" spans="1:32">
      <c r="A132" s="24" t="s">
        <v>90</v>
      </c>
      <c r="B132" s="24"/>
      <c r="C132" s="32">
        <v>40950.845800000003</v>
      </c>
      <c r="D132" s="32"/>
      <c r="E132" s="1">
        <f t="shared" si="9"/>
        <v>-2220.0033635682835</v>
      </c>
      <c r="F132" s="1">
        <f t="shared" si="10"/>
        <v>-2220</v>
      </c>
      <c r="G132" s="1">
        <f t="shared" si="12"/>
        <v>-3.8735999987693503E-3</v>
      </c>
      <c r="J132" s="1">
        <f>G132</f>
        <v>-3.8735999987693503E-3</v>
      </c>
      <c r="Q132" s="75">
        <f t="shared" si="11"/>
        <v>25932.345800000003</v>
      </c>
    </row>
    <row r="133" spans="1:32">
      <c r="A133" s="22" t="s">
        <v>75</v>
      </c>
      <c r="B133" s="23" t="s">
        <v>45</v>
      </c>
      <c r="C133" s="22">
        <v>40969.275000000001</v>
      </c>
      <c r="E133" s="24">
        <f t="shared" si="9"/>
        <v>-2204.0007116149022</v>
      </c>
      <c r="F133" s="1">
        <f t="shared" si="10"/>
        <v>-2204</v>
      </c>
      <c r="G133" s="1">
        <f t="shared" si="12"/>
        <v>-8.1951999891316518E-4</v>
      </c>
      <c r="I133" s="1">
        <f>G133</f>
        <v>-8.1951999891316518E-4</v>
      </c>
      <c r="Q133" s="75">
        <f t="shared" si="11"/>
        <v>25950.775000000001</v>
      </c>
    </row>
    <row r="134" spans="1:32">
      <c r="A134" s="24" t="s">
        <v>94</v>
      </c>
      <c r="B134" s="24"/>
      <c r="C134" s="32">
        <v>41221.483</v>
      </c>
      <c r="D134" s="32"/>
      <c r="E134" s="1">
        <f t="shared" si="9"/>
        <v>-1985.0006007116242</v>
      </c>
      <c r="F134" s="1">
        <f t="shared" si="10"/>
        <v>-1985</v>
      </c>
      <c r="G134" s="1">
        <f t="shared" si="12"/>
        <v>-6.9179999991320074E-4</v>
      </c>
      <c r="I134" s="1">
        <f>G134</f>
        <v>-6.9179999991320074E-4</v>
      </c>
      <c r="Q134" s="75">
        <f t="shared" si="11"/>
        <v>26202.983</v>
      </c>
      <c r="AB134" s="1">
        <v>11</v>
      </c>
      <c r="AD134" s="1" t="s">
        <v>71</v>
      </c>
      <c r="AF134" s="1" t="s">
        <v>70</v>
      </c>
    </row>
    <row r="135" spans="1:32">
      <c r="A135" s="24" t="s">
        <v>90</v>
      </c>
      <c r="B135" s="24"/>
      <c r="C135" s="32">
        <v>41315.919399999999</v>
      </c>
      <c r="D135" s="32"/>
      <c r="E135" s="1">
        <f t="shared" si="9"/>
        <v>-1902.9985148408107</v>
      </c>
      <c r="F135" s="1">
        <f t="shared" si="10"/>
        <v>-1903</v>
      </c>
      <c r="G135" s="1">
        <f t="shared" si="12"/>
        <v>1.710359996650368E-3</v>
      </c>
      <c r="J135" s="1">
        <f>G135</f>
        <v>1.710359996650368E-3</v>
      </c>
      <c r="Q135" s="75">
        <f t="shared" si="11"/>
        <v>26297.419399999999</v>
      </c>
    </row>
    <row r="136" spans="1:32">
      <c r="A136" s="31" t="s">
        <v>95</v>
      </c>
      <c r="B136" s="30"/>
      <c r="C136" s="31">
        <v>41357.383000000002</v>
      </c>
      <c r="D136" s="31"/>
      <c r="E136" s="1">
        <f t="shared" si="9"/>
        <v>-1866.9943714415142</v>
      </c>
      <c r="F136" s="1">
        <f t="shared" si="10"/>
        <v>-1867</v>
      </c>
      <c r="G136" s="1">
        <f t="shared" si="12"/>
        <v>6.4820400002645329E-3</v>
      </c>
      <c r="I136" s="1">
        <f>G136</f>
        <v>6.4820400002645329E-3</v>
      </c>
      <c r="Q136" s="75">
        <f t="shared" si="11"/>
        <v>26338.883000000002</v>
      </c>
      <c r="R136" s="1" t="s">
        <v>34</v>
      </c>
    </row>
    <row r="137" spans="1:32">
      <c r="A137" s="31" t="s">
        <v>96</v>
      </c>
      <c r="B137" s="30"/>
      <c r="C137" s="31">
        <v>41395.379999999997</v>
      </c>
      <c r="D137" s="31">
        <v>1E-3</v>
      </c>
      <c r="E137" s="1">
        <f t="shared" si="9"/>
        <v>-1834.0003854696538</v>
      </c>
      <c r="F137" s="1">
        <f t="shared" si="10"/>
        <v>-1834</v>
      </c>
      <c r="G137" s="1">
        <f t="shared" si="12"/>
        <v>-4.4392000563675538E-4</v>
      </c>
      <c r="K137" s="1">
        <f>G137</f>
        <v>-4.4392000563675538E-4</v>
      </c>
      <c r="Q137" s="75">
        <f t="shared" si="11"/>
        <v>26376.879999999997</v>
      </c>
      <c r="R137" s="1" t="s">
        <v>97</v>
      </c>
    </row>
    <row r="138" spans="1:32">
      <c r="A138" s="24" t="s">
        <v>98</v>
      </c>
      <c r="B138" s="24"/>
      <c r="C138" s="32">
        <v>41395.381999999998</v>
      </c>
      <c r="D138" s="32"/>
      <c r="E138" s="1">
        <f t="shared" si="9"/>
        <v>-1833.998648806971</v>
      </c>
      <c r="F138" s="1">
        <f t="shared" si="10"/>
        <v>-1834</v>
      </c>
      <c r="G138" s="1">
        <f t="shared" si="12"/>
        <v>1.5560799947706982E-3</v>
      </c>
      <c r="I138" s="1">
        <f t="shared" ref="I138:I145" si="14">G138</f>
        <v>1.5560799947706982E-3</v>
      </c>
      <c r="Q138" s="75">
        <f t="shared" si="11"/>
        <v>26376.881999999998</v>
      </c>
      <c r="AB138" s="1">
        <v>15</v>
      </c>
      <c r="AD138" s="1" t="s">
        <v>71</v>
      </c>
      <c r="AF138" s="1" t="s">
        <v>70</v>
      </c>
    </row>
    <row r="139" spans="1:32">
      <c r="A139" s="22" t="s">
        <v>75</v>
      </c>
      <c r="B139" s="23" t="s">
        <v>45</v>
      </c>
      <c r="C139" s="22">
        <v>41395.383000000002</v>
      </c>
      <c r="E139" s="24">
        <f t="shared" si="9"/>
        <v>-1833.9977804756265</v>
      </c>
      <c r="F139" s="1">
        <f t="shared" si="10"/>
        <v>-1834</v>
      </c>
      <c r="G139" s="1">
        <f t="shared" si="12"/>
        <v>2.5560799986124039E-3</v>
      </c>
      <c r="I139" s="1">
        <f t="shared" si="14"/>
        <v>2.5560799986124039E-3</v>
      </c>
      <c r="O139" s="1">
        <f ca="1">+C$11+C$12*F139</f>
        <v>-3.1801871061005668E-2</v>
      </c>
      <c r="Q139" s="75">
        <f t="shared" si="11"/>
        <v>26376.883000000002</v>
      </c>
    </row>
    <row r="140" spans="1:32">
      <c r="A140" s="24" t="s">
        <v>99</v>
      </c>
      <c r="B140" s="24"/>
      <c r="C140" s="32">
        <v>41410.353000000003</v>
      </c>
      <c r="D140" s="32"/>
      <c r="E140" s="1">
        <f t="shared" si="9"/>
        <v>-1820.9988602977483</v>
      </c>
      <c r="F140" s="1">
        <f t="shared" si="10"/>
        <v>-1821</v>
      </c>
      <c r="G140" s="1">
        <f t="shared" si="12"/>
        <v>1.3125199984642677E-3</v>
      </c>
      <c r="I140" s="1">
        <f t="shared" si="14"/>
        <v>1.3125199984642677E-3</v>
      </c>
      <c r="Q140" s="75">
        <f t="shared" si="11"/>
        <v>26391.853000000003</v>
      </c>
      <c r="AB140" s="1">
        <v>10</v>
      </c>
      <c r="AD140" s="1" t="s">
        <v>71</v>
      </c>
      <c r="AF140" s="1" t="s">
        <v>70</v>
      </c>
    </row>
    <row r="141" spans="1:32">
      <c r="A141" s="24" t="s">
        <v>100</v>
      </c>
      <c r="B141" s="24"/>
      <c r="C141" s="32">
        <v>41570.421999999999</v>
      </c>
      <c r="D141" s="32"/>
      <c r="E141" s="1">
        <f t="shared" si="9"/>
        <v>-1682.0059308419973</v>
      </c>
      <c r="F141" s="1">
        <f t="shared" si="10"/>
        <v>-1682</v>
      </c>
      <c r="G141" s="1">
        <f t="shared" si="12"/>
        <v>-6.8301600040285848E-3</v>
      </c>
      <c r="I141" s="1">
        <f t="shared" si="14"/>
        <v>-6.8301600040285848E-3</v>
      </c>
      <c r="Q141" s="75">
        <f t="shared" si="11"/>
        <v>26551.921999999999</v>
      </c>
      <c r="AB141" s="1">
        <v>10</v>
      </c>
      <c r="AD141" s="1" t="s">
        <v>71</v>
      </c>
      <c r="AF141" s="1" t="s">
        <v>70</v>
      </c>
    </row>
    <row r="142" spans="1:32">
      <c r="A142" s="24" t="s">
        <v>100</v>
      </c>
      <c r="B142" s="24"/>
      <c r="C142" s="32">
        <v>41585.404000000002</v>
      </c>
      <c r="D142" s="32"/>
      <c r="E142" s="1">
        <f t="shared" si="9"/>
        <v>-1668.9965906880223</v>
      </c>
      <c r="F142" s="1">
        <f t="shared" si="10"/>
        <v>-1669</v>
      </c>
      <c r="G142" s="1">
        <f t="shared" si="12"/>
        <v>3.9262799982680008E-3</v>
      </c>
      <c r="I142" s="1">
        <f t="shared" si="14"/>
        <v>3.9262799982680008E-3</v>
      </c>
      <c r="Q142" s="75">
        <f t="shared" si="11"/>
        <v>26566.904000000002</v>
      </c>
      <c r="AB142" s="1">
        <v>12</v>
      </c>
      <c r="AD142" s="1" t="s">
        <v>71</v>
      </c>
      <c r="AF142" s="1" t="s">
        <v>70</v>
      </c>
    </row>
    <row r="143" spans="1:32">
      <c r="A143" s="24" t="s">
        <v>103</v>
      </c>
      <c r="B143" s="24"/>
      <c r="C143" s="32">
        <v>41593.462</v>
      </c>
      <c r="D143" s="32"/>
      <c r="E143" s="1">
        <f t="shared" si="9"/>
        <v>-1661.999576740574</v>
      </c>
      <c r="F143" s="1">
        <f t="shared" si="10"/>
        <v>-1662</v>
      </c>
      <c r="G143" s="1">
        <f t="shared" ref="G143:G149" si="15">C143-(C$7+C$8*F143)</f>
        <v>4.874399965046905E-4</v>
      </c>
      <c r="I143" s="1">
        <f t="shared" si="14"/>
        <v>4.874399965046905E-4</v>
      </c>
      <c r="Q143" s="75">
        <f t="shared" si="11"/>
        <v>26574.962</v>
      </c>
      <c r="AB143" s="1">
        <v>7</v>
      </c>
      <c r="AD143" s="1" t="s">
        <v>71</v>
      </c>
      <c r="AF143" s="1" t="s">
        <v>70</v>
      </c>
    </row>
    <row r="144" spans="1:32">
      <c r="A144" s="24" t="s">
        <v>103</v>
      </c>
      <c r="B144" s="24"/>
      <c r="C144" s="32">
        <v>41623.4</v>
      </c>
      <c r="D144" s="32"/>
      <c r="E144" s="1">
        <f t="shared" si="9"/>
        <v>-1636.0034730475002</v>
      </c>
      <c r="F144" s="1">
        <f t="shared" si="10"/>
        <v>-1636</v>
      </c>
      <c r="G144" s="1">
        <f t="shared" si="15"/>
        <v>-3.9996800041990355E-3</v>
      </c>
      <c r="I144" s="1">
        <f t="shared" si="14"/>
        <v>-3.9996800041990355E-3</v>
      </c>
      <c r="Q144" s="75">
        <f t="shared" si="11"/>
        <v>26604.9</v>
      </c>
      <c r="AB144" s="1">
        <v>17</v>
      </c>
      <c r="AD144" s="1" t="s">
        <v>71</v>
      </c>
      <c r="AF144" s="1" t="s">
        <v>70</v>
      </c>
    </row>
    <row r="145" spans="1:32">
      <c r="A145" s="22" t="s">
        <v>75</v>
      </c>
      <c r="B145" s="23" t="s">
        <v>45</v>
      </c>
      <c r="C145" s="22">
        <v>41623.402000000002</v>
      </c>
      <c r="E145" s="24">
        <f t="shared" si="9"/>
        <v>-1636.0017363848174</v>
      </c>
      <c r="F145" s="1">
        <f t="shared" si="10"/>
        <v>-1636</v>
      </c>
      <c r="G145" s="1">
        <f t="shared" si="15"/>
        <v>-1.9996800037915818E-3</v>
      </c>
      <c r="I145" s="1">
        <f t="shared" si="14"/>
        <v>-1.9996800037915818E-3</v>
      </c>
      <c r="O145" s="1">
        <f ca="1">+C$11+C$12*F145</f>
        <v>-3.2383762238204224E-2</v>
      </c>
      <c r="Q145" s="75">
        <f t="shared" si="11"/>
        <v>26604.902000000002</v>
      </c>
    </row>
    <row r="146" spans="1:32">
      <c r="A146" s="24" t="s">
        <v>90</v>
      </c>
      <c r="B146" s="24"/>
      <c r="C146" s="32">
        <v>41682.136500000001</v>
      </c>
      <c r="D146" s="32"/>
      <c r="E146" s="1">
        <f t="shared" si="9"/>
        <v>-1585.0007292246623</v>
      </c>
      <c r="F146" s="1">
        <f t="shared" si="10"/>
        <v>-1585</v>
      </c>
      <c r="G146" s="1">
        <f t="shared" si="15"/>
        <v>-8.3979999908478931E-4</v>
      </c>
      <c r="J146" s="1">
        <f>G146</f>
        <v>-8.3979999908478931E-4</v>
      </c>
      <c r="Q146" s="75">
        <f t="shared" si="11"/>
        <v>26663.636500000001</v>
      </c>
    </row>
    <row r="147" spans="1:32">
      <c r="A147" s="24" t="s">
        <v>106</v>
      </c>
      <c r="B147" s="24"/>
      <c r="C147" s="32">
        <v>41759.298000000003</v>
      </c>
      <c r="D147" s="32"/>
      <c r="E147" s="1">
        <f t="shared" si="9"/>
        <v>-1517.9989804400727</v>
      </c>
      <c r="F147" s="1">
        <f t="shared" si="10"/>
        <v>-1518</v>
      </c>
      <c r="G147" s="1">
        <f t="shared" si="15"/>
        <v>1.1741600028472021E-3</v>
      </c>
      <c r="I147" s="1">
        <f>G147</f>
        <v>1.1741600028472021E-3</v>
      </c>
      <c r="Q147" s="75">
        <f t="shared" si="11"/>
        <v>26740.798000000003</v>
      </c>
      <c r="AB147" s="1">
        <v>8</v>
      </c>
      <c r="AD147" s="1" t="s">
        <v>74</v>
      </c>
      <c r="AF147" s="1" t="s">
        <v>70</v>
      </c>
    </row>
    <row r="148" spans="1:32">
      <c r="A148" s="24" t="s">
        <v>107</v>
      </c>
      <c r="B148" s="24"/>
      <c r="C148" s="32">
        <v>41905.563999999998</v>
      </c>
      <c r="D148" s="32"/>
      <c r="E148" s="1">
        <f t="shared" si="9"/>
        <v>-1390.9916284870098</v>
      </c>
      <c r="F148" s="1">
        <f t="shared" si="10"/>
        <v>-1391</v>
      </c>
      <c r="G148" s="1">
        <f t="shared" si="15"/>
        <v>9.6409199977642857E-3</v>
      </c>
      <c r="I148" s="1">
        <f>G148</f>
        <v>9.6409199977642857E-3</v>
      </c>
      <c r="Q148" s="75">
        <f t="shared" si="11"/>
        <v>26887.063999999998</v>
      </c>
      <c r="AB148" s="1">
        <v>8</v>
      </c>
      <c r="AD148" s="1" t="s">
        <v>74</v>
      </c>
      <c r="AF148" s="1" t="s">
        <v>70</v>
      </c>
    </row>
    <row r="149" spans="1:32">
      <c r="A149" s="22" t="s">
        <v>79</v>
      </c>
      <c r="B149" s="23" t="s">
        <v>45</v>
      </c>
      <c r="C149" s="22">
        <v>41913.614000000001</v>
      </c>
      <c r="E149" s="24">
        <f t="shared" ref="E149:E212" si="16">(C149-C$7)/C$8</f>
        <v>-1384.0015611902863</v>
      </c>
      <c r="F149" s="1">
        <f t="shared" ref="F149:F212" si="17">+ROUND(2*E149,0)/2</f>
        <v>-1384</v>
      </c>
      <c r="G149" s="1">
        <f t="shared" si="15"/>
        <v>-1.7979199983528815E-3</v>
      </c>
      <c r="I149" s="1">
        <f>G149</f>
        <v>-1.7979199983528815E-3</v>
      </c>
      <c r="O149" s="1">
        <f ca="1">+C$11+C$12*F149</f>
        <v>-3.3124351009184205E-2</v>
      </c>
      <c r="Q149" s="75">
        <f t="shared" ref="Q149:Q212" si="18">+C149-15018.5</f>
        <v>26895.114000000001</v>
      </c>
    </row>
    <row r="150" spans="1:32">
      <c r="A150" s="24" t="s">
        <v>107</v>
      </c>
      <c r="B150" s="24"/>
      <c r="C150" s="32">
        <v>41914.612999999998</v>
      </c>
      <c r="D150" s="32"/>
      <c r="E150" s="1">
        <f t="shared" si="16"/>
        <v>-1383.1340981804233</v>
      </c>
      <c r="F150" s="1">
        <f t="shared" si="17"/>
        <v>-1383</v>
      </c>
      <c r="Q150" s="75">
        <f t="shared" si="18"/>
        <v>26896.112999999998</v>
      </c>
      <c r="T150" s="1">
        <f>C150-(C$7+C$8*F150)</f>
        <v>-0.15443204000621336</v>
      </c>
      <c r="AB150" s="1">
        <v>7</v>
      </c>
      <c r="AD150" s="1" t="s">
        <v>74</v>
      </c>
      <c r="AF150" s="1" t="s">
        <v>70</v>
      </c>
    </row>
    <row r="151" spans="1:32">
      <c r="A151" s="24" t="s">
        <v>107</v>
      </c>
      <c r="B151" s="24"/>
      <c r="C151" s="32">
        <v>41927.438000000002</v>
      </c>
      <c r="D151" s="32"/>
      <c r="E151" s="1">
        <f t="shared" si="16"/>
        <v>-1371.9977487294325</v>
      </c>
      <c r="F151" s="1">
        <f t="shared" si="17"/>
        <v>-1372</v>
      </c>
      <c r="G151" s="1">
        <f t="shared" ref="G151:G214" si="19">C151-(C$7+C$8*F151)</f>
        <v>2.5926399976015091E-3</v>
      </c>
      <c r="I151" s="1">
        <f>G151</f>
        <v>2.5926399976015091E-3</v>
      </c>
      <c r="Q151" s="75">
        <f t="shared" si="18"/>
        <v>26908.938000000002</v>
      </c>
      <c r="AB151" s="1">
        <v>11</v>
      </c>
      <c r="AD151" s="1" t="s">
        <v>71</v>
      </c>
      <c r="AF151" s="1" t="s">
        <v>70</v>
      </c>
    </row>
    <row r="152" spans="1:32">
      <c r="A152" s="22" t="s">
        <v>76</v>
      </c>
      <c r="B152" s="23" t="s">
        <v>45</v>
      </c>
      <c r="C152" s="22">
        <v>41982.716</v>
      </c>
      <c r="E152" s="24">
        <f t="shared" si="16"/>
        <v>-1323.9981288501617</v>
      </c>
      <c r="F152" s="1">
        <f t="shared" si="17"/>
        <v>-1324</v>
      </c>
      <c r="G152" s="1">
        <f t="shared" si="19"/>
        <v>2.1548799995798618E-3</v>
      </c>
      <c r="I152" s="1">
        <f>G152</f>
        <v>2.1548799995798618E-3</v>
      </c>
      <c r="O152" s="1">
        <f ca="1">+C$11+C$12*F152</f>
        <v>-3.3300681668941338E-2</v>
      </c>
      <c r="Q152" s="75">
        <f t="shared" si="18"/>
        <v>26964.216</v>
      </c>
    </row>
    <row r="153" spans="1:32">
      <c r="A153" s="22" t="s">
        <v>76</v>
      </c>
      <c r="B153" s="23" t="s">
        <v>45</v>
      </c>
      <c r="C153" s="22">
        <v>41989.618999999999</v>
      </c>
      <c r="E153" s="24">
        <f t="shared" si="16"/>
        <v>-1318.0040376018071</v>
      </c>
      <c r="F153" s="1">
        <f t="shared" si="17"/>
        <v>-1318</v>
      </c>
      <c r="G153" s="1">
        <f t="shared" si="19"/>
        <v>-4.6498400042764843E-3</v>
      </c>
      <c r="I153" s="1">
        <f>G153</f>
        <v>-4.6498400042764843E-3</v>
      </c>
      <c r="O153" s="1">
        <f ca="1">+C$11+C$12*F153</f>
        <v>-3.3318314734917052E-2</v>
      </c>
      <c r="Q153" s="75">
        <f t="shared" si="18"/>
        <v>26971.118999999999</v>
      </c>
    </row>
    <row r="154" spans="1:32">
      <c r="A154" s="24" t="s">
        <v>90</v>
      </c>
      <c r="B154" s="24"/>
      <c r="C154" s="32">
        <v>42047.2071</v>
      </c>
      <c r="D154" s="32"/>
      <c r="E154" s="1">
        <f t="shared" si="16"/>
        <v>-1267.9984854912109</v>
      </c>
      <c r="F154" s="1">
        <f t="shared" si="17"/>
        <v>-1268</v>
      </c>
      <c r="G154" s="1">
        <f t="shared" si="19"/>
        <v>1.7441599993617274E-3</v>
      </c>
      <c r="J154" s="1">
        <f>G154</f>
        <v>1.7441599993617274E-3</v>
      </c>
      <c r="Q154" s="75">
        <f t="shared" si="18"/>
        <v>27028.7071</v>
      </c>
    </row>
    <row r="155" spans="1:32">
      <c r="A155" s="24" t="s">
        <v>110</v>
      </c>
      <c r="B155" s="24"/>
      <c r="C155" s="32">
        <v>42071.392999999996</v>
      </c>
      <c r="D155" s="32"/>
      <c r="E155" s="1">
        <f t="shared" si="16"/>
        <v>-1246.9971105059014</v>
      </c>
      <c r="F155" s="1">
        <f t="shared" si="17"/>
        <v>-1247</v>
      </c>
      <c r="G155" s="1">
        <f t="shared" si="19"/>
        <v>3.3276399917667732E-3</v>
      </c>
      <c r="I155" s="1">
        <f t="shared" ref="I155:I166" si="20">G155</f>
        <v>3.3276399917667732E-3</v>
      </c>
      <c r="Q155" s="75">
        <f t="shared" si="18"/>
        <v>27052.892999999996</v>
      </c>
      <c r="AB155" s="1">
        <v>15</v>
      </c>
      <c r="AD155" s="1" t="s">
        <v>71</v>
      </c>
      <c r="AF155" s="1" t="s">
        <v>70</v>
      </c>
    </row>
    <row r="156" spans="1:32">
      <c r="A156" s="24" t="s">
        <v>111</v>
      </c>
      <c r="B156" s="24"/>
      <c r="C156" s="32">
        <v>42109.396000000001</v>
      </c>
      <c r="D156" s="32"/>
      <c r="E156" s="1">
        <f t="shared" si="16"/>
        <v>-1213.9979145459865</v>
      </c>
      <c r="F156" s="1">
        <f t="shared" si="17"/>
        <v>-1214</v>
      </c>
      <c r="G156" s="1">
        <f t="shared" si="19"/>
        <v>2.4016799943638034E-3</v>
      </c>
      <c r="I156" s="1">
        <f t="shared" si="20"/>
        <v>2.4016799943638034E-3</v>
      </c>
      <c r="Q156" s="75">
        <f t="shared" si="18"/>
        <v>27090.896000000001</v>
      </c>
      <c r="AB156" s="1">
        <v>10</v>
      </c>
      <c r="AD156" s="1" t="s">
        <v>71</v>
      </c>
      <c r="AF156" s="1" t="s">
        <v>70</v>
      </c>
    </row>
    <row r="157" spans="1:32">
      <c r="A157" s="24" t="s">
        <v>111</v>
      </c>
      <c r="B157" s="24"/>
      <c r="C157" s="32">
        <v>42132.421999999999</v>
      </c>
      <c r="D157" s="32"/>
      <c r="E157" s="1">
        <f t="shared" si="16"/>
        <v>-1194.0037170833427</v>
      </c>
      <c r="F157" s="1">
        <f t="shared" si="17"/>
        <v>-1194</v>
      </c>
      <c r="G157" s="1">
        <f t="shared" si="19"/>
        <v>-4.280720000679139E-3</v>
      </c>
      <c r="I157" s="1">
        <f t="shared" si="20"/>
        <v>-4.280720000679139E-3</v>
      </c>
      <c r="Q157" s="75">
        <f t="shared" si="18"/>
        <v>27113.921999999999</v>
      </c>
      <c r="AB157" s="1">
        <v>11</v>
      </c>
      <c r="AD157" s="1" t="s">
        <v>71</v>
      </c>
      <c r="AF157" s="1" t="s">
        <v>70</v>
      </c>
    </row>
    <row r="158" spans="1:32">
      <c r="A158" s="24" t="s">
        <v>113</v>
      </c>
      <c r="B158" s="24"/>
      <c r="C158" s="32">
        <v>42139.34</v>
      </c>
      <c r="D158" s="32"/>
      <c r="E158" s="1">
        <f t="shared" si="16"/>
        <v>-1187.9966008648705</v>
      </c>
      <c r="F158" s="1">
        <f t="shared" si="17"/>
        <v>-1188</v>
      </c>
      <c r="G158" s="1">
        <f t="shared" si="19"/>
        <v>3.9145599948824383E-3</v>
      </c>
      <c r="I158" s="1">
        <f t="shared" si="20"/>
        <v>3.9145599948824383E-3</v>
      </c>
      <c r="Q158" s="75">
        <f t="shared" si="18"/>
        <v>27120.839999999997</v>
      </c>
      <c r="AB158" s="1">
        <v>9</v>
      </c>
      <c r="AD158" s="1" t="s">
        <v>74</v>
      </c>
      <c r="AF158" s="1" t="s">
        <v>70</v>
      </c>
    </row>
    <row r="159" spans="1:32">
      <c r="A159" s="24" t="s">
        <v>114</v>
      </c>
      <c r="B159" s="24"/>
      <c r="C159" s="32">
        <v>42262.565000000002</v>
      </c>
      <c r="D159" s="32"/>
      <c r="E159" s="1">
        <f t="shared" si="16"/>
        <v>-1080.9964713445627</v>
      </c>
      <c r="F159" s="1">
        <f t="shared" si="17"/>
        <v>-1081</v>
      </c>
      <c r="G159" s="1">
        <f t="shared" si="19"/>
        <v>4.0637199999764562E-3</v>
      </c>
      <c r="I159" s="1">
        <f t="shared" si="20"/>
        <v>4.0637199999764562E-3</v>
      </c>
      <c r="Q159" s="75">
        <f t="shared" si="18"/>
        <v>27244.065000000002</v>
      </c>
      <c r="AB159" s="1">
        <v>8</v>
      </c>
      <c r="AD159" s="1" t="s">
        <v>74</v>
      </c>
      <c r="AF159" s="1" t="s">
        <v>70</v>
      </c>
    </row>
    <row r="160" spans="1:32">
      <c r="A160" s="24" t="s">
        <v>115</v>
      </c>
      <c r="B160" s="24"/>
      <c r="C160" s="32">
        <v>42337.417000000001</v>
      </c>
      <c r="D160" s="32"/>
      <c r="E160" s="1">
        <f t="shared" si="16"/>
        <v>-1016.0001337924945</v>
      </c>
      <c r="F160" s="1">
        <f t="shared" si="17"/>
        <v>-1016</v>
      </c>
      <c r="G160" s="1">
        <f t="shared" si="19"/>
        <v>-1.5408000035677105E-4</v>
      </c>
      <c r="I160" s="1">
        <f t="shared" si="20"/>
        <v>-1.5408000035677105E-4</v>
      </c>
      <c r="Q160" s="75">
        <f t="shared" si="18"/>
        <v>27318.917000000001</v>
      </c>
      <c r="AB160" s="1">
        <v>14</v>
      </c>
      <c r="AD160" s="1" t="s">
        <v>71</v>
      </c>
      <c r="AF160" s="1" t="s">
        <v>70</v>
      </c>
    </row>
    <row r="161" spans="1:32">
      <c r="A161" s="22" t="s">
        <v>86</v>
      </c>
      <c r="B161" s="23" t="s">
        <v>45</v>
      </c>
      <c r="C161" s="22">
        <v>42367.366000000002</v>
      </c>
      <c r="E161" s="24">
        <f t="shared" si="16"/>
        <v>-989.99447845466852</v>
      </c>
      <c r="F161" s="1">
        <f t="shared" si="17"/>
        <v>-990</v>
      </c>
      <c r="G161" s="1">
        <f t="shared" si="19"/>
        <v>6.3587999975425191E-3</v>
      </c>
      <c r="I161" s="1">
        <f t="shared" si="20"/>
        <v>6.3587999975425191E-3</v>
      </c>
      <c r="O161" s="1">
        <f ca="1">+C$11+C$12*F161</f>
        <v>-3.428225567492274E-2</v>
      </c>
      <c r="Q161" s="75">
        <f t="shared" si="18"/>
        <v>27348.866000000002</v>
      </c>
    </row>
    <row r="162" spans="1:32">
      <c r="A162" s="22" t="s">
        <v>86</v>
      </c>
      <c r="B162" s="23" t="s">
        <v>45</v>
      </c>
      <c r="C162" s="22">
        <v>42367.368000000002</v>
      </c>
      <c r="E162" s="24">
        <f t="shared" si="16"/>
        <v>-989.99274179198574</v>
      </c>
      <c r="F162" s="1">
        <f t="shared" si="17"/>
        <v>-990</v>
      </c>
      <c r="G162" s="1">
        <f t="shared" si="19"/>
        <v>8.3587999979499727E-3</v>
      </c>
      <c r="I162" s="1">
        <f t="shared" si="20"/>
        <v>8.3587999979499727E-3</v>
      </c>
      <c r="O162" s="1">
        <f ca="1">+C$11+C$12*F162</f>
        <v>-3.428225567492274E-2</v>
      </c>
      <c r="Q162" s="75">
        <f t="shared" si="18"/>
        <v>27348.868000000002</v>
      </c>
    </row>
    <row r="163" spans="1:32">
      <c r="A163" s="22" t="s">
        <v>86</v>
      </c>
      <c r="B163" s="23" t="s">
        <v>45</v>
      </c>
      <c r="C163" s="22">
        <v>42367.368000000002</v>
      </c>
      <c r="E163" s="24">
        <f t="shared" si="16"/>
        <v>-989.99274179198574</v>
      </c>
      <c r="F163" s="1">
        <f t="shared" si="17"/>
        <v>-990</v>
      </c>
      <c r="G163" s="1">
        <f t="shared" si="19"/>
        <v>8.3587999979499727E-3</v>
      </c>
      <c r="I163" s="1">
        <f t="shared" si="20"/>
        <v>8.3587999979499727E-3</v>
      </c>
      <c r="O163" s="1">
        <f ca="1">+C$11+C$12*F163</f>
        <v>-3.428225567492274E-2</v>
      </c>
      <c r="Q163" s="75">
        <f t="shared" si="18"/>
        <v>27348.868000000002</v>
      </c>
    </row>
    <row r="164" spans="1:32">
      <c r="A164" s="22" t="s">
        <v>86</v>
      </c>
      <c r="B164" s="23" t="s">
        <v>45</v>
      </c>
      <c r="C164" s="22">
        <v>42367.368999999999</v>
      </c>
      <c r="E164" s="24">
        <f t="shared" si="16"/>
        <v>-989.99187346064753</v>
      </c>
      <c r="F164" s="1">
        <f t="shared" si="17"/>
        <v>-990</v>
      </c>
      <c r="G164" s="1">
        <f t="shared" si="19"/>
        <v>9.3587999945157208E-3</v>
      </c>
      <c r="I164" s="1">
        <f t="shared" si="20"/>
        <v>9.3587999945157208E-3</v>
      </c>
      <c r="O164" s="1">
        <f ca="1">+C$11+C$12*F164</f>
        <v>-3.428225567492274E-2</v>
      </c>
      <c r="Q164" s="75">
        <f t="shared" si="18"/>
        <v>27348.868999999999</v>
      </c>
    </row>
    <row r="165" spans="1:32">
      <c r="A165" s="22" t="s">
        <v>77</v>
      </c>
      <c r="B165" s="23" t="s">
        <v>45</v>
      </c>
      <c r="C165" s="22">
        <v>42391.542000000001</v>
      </c>
      <c r="E165" s="24">
        <f t="shared" si="16"/>
        <v>-969.00169994963471</v>
      </c>
      <c r="F165" s="1">
        <f t="shared" si="17"/>
        <v>-969</v>
      </c>
      <c r="G165" s="1">
        <f t="shared" si="19"/>
        <v>-1.9577200000640005E-3</v>
      </c>
      <c r="I165" s="1">
        <f t="shared" si="20"/>
        <v>-1.9577200000640005E-3</v>
      </c>
      <c r="O165" s="1">
        <f ca="1">+C$11+C$12*F165</f>
        <v>-3.4343971405837739E-2</v>
      </c>
      <c r="Q165" s="75">
        <f t="shared" si="18"/>
        <v>27373.042000000001</v>
      </c>
    </row>
    <row r="166" spans="1:32">
      <c r="A166" s="24" t="s">
        <v>116</v>
      </c>
      <c r="B166" s="24"/>
      <c r="C166" s="32">
        <v>42405.364999999998</v>
      </c>
      <c r="D166" s="32"/>
      <c r="E166" s="1">
        <f t="shared" si="16"/>
        <v>-956.99875582012533</v>
      </c>
      <c r="F166" s="1">
        <f t="shared" si="17"/>
        <v>-957</v>
      </c>
      <c r="G166" s="1">
        <f t="shared" si="19"/>
        <v>1.4328399920486845E-3</v>
      </c>
      <c r="I166" s="1">
        <f t="shared" si="20"/>
        <v>1.4328399920486845E-3</v>
      </c>
      <c r="Q166" s="75">
        <f t="shared" si="18"/>
        <v>27386.864999999998</v>
      </c>
      <c r="AB166" s="1">
        <v>13</v>
      </c>
      <c r="AD166" s="1" t="s">
        <v>71</v>
      </c>
      <c r="AF166" s="1" t="s">
        <v>70</v>
      </c>
    </row>
    <row r="167" spans="1:32">
      <c r="A167" s="24" t="s">
        <v>90</v>
      </c>
      <c r="B167" s="24"/>
      <c r="C167" s="32">
        <v>42412.274799999999</v>
      </c>
      <c r="D167" s="32"/>
      <c r="E167" s="1">
        <f t="shared" si="16"/>
        <v>-950.99875991864815</v>
      </c>
      <c r="F167" s="1">
        <f t="shared" si="17"/>
        <v>-951</v>
      </c>
      <c r="G167" s="1">
        <f t="shared" si="19"/>
        <v>1.42811999830883E-3</v>
      </c>
      <c r="J167" s="1">
        <f>G167</f>
        <v>1.42811999830883E-3</v>
      </c>
      <c r="Q167" s="75">
        <f t="shared" si="18"/>
        <v>27393.774799999999</v>
      </c>
    </row>
    <row r="168" spans="1:32">
      <c r="A168" s="24" t="s">
        <v>118</v>
      </c>
      <c r="B168" s="24"/>
      <c r="C168" s="32">
        <v>42428.392</v>
      </c>
      <c r="D168" s="32"/>
      <c r="E168" s="1">
        <f t="shared" si="16"/>
        <v>-937.00369002613706</v>
      </c>
      <c r="F168" s="1">
        <f t="shared" si="17"/>
        <v>-937</v>
      </c>
      <c r="G168" s="1">
        <f t="shared" si="19"/>
        <v>-4.24956000642851E-3</v>
      </c>
      <c r="I168" s="1">
        <f t="shared" ref="I168:I180" si="21">G168</f>
        <v>-4.24956000642851E-3</v>
      </c>
      <c r="Q168" s="75">
        <f t="shared" si="18"/>
        <v>27409.892</v>
      </c>
      <c r="AB168" s="1">
        <v>8</v>
      </c>
      <c r="AD168" s="1" t="s">
        <v>71</v>
      </c>
      <c r="AF168" s="1" t="s">
        <v>70</v>
      </c>
    </row>
    <row r="169" spans="1:32">
      <c r="A169" s="22" t="s">
        <v>78</v>
      </c>
      <c r="B169" s="23" t="s">
        <v>45</v>
      </c>
      <c r="C169" s="22">
        <v>42429.553999999996</v>
      </c>
      <c r="E169" s="24">
        <f t="shared" si="16"/>
        <v>-935.9946890076568</v>
      </c>
      <c r="F169" s="1">
        <f t="shared" si="17"/>
        <v>-936</v>
      </c>
      <c r="G169" s="1">
        <f t="shared" si="19"/>
        <v>6.1163199934526347E-3</v>
      </c>
      <c r="I169" s="1">
        <f t="shared" si="21"/>
        <v>6.1163199934526347E-3</v>
      </c>
      <c r="O169" s="1">
        <f ca="1">+C$11+C$12*F169</f>
        <v>-3.4440953268704166E-2</v>
      </c>
      <c r="Q169" s="75">
        <f t="shared" si="18"/>
        <v>27411.053999999996</v>
      </c>
    </row>
    <row r="170" spans="1:32">
      <c r="A170" s="24" t="s">
        <v>118</v>
      </c>
      <c r="B170" s="24"/>
      <c r="C170" s="32">
        <v>42435.302000000003</v>
      </c>
      <c r="D170" s="32"/>
      <c r="E170" s="1">
        <f t="shared" si="16"/>
        <v>-931.00352045838963</v>
      </c>
      <c r="F170" s="1">
        <f t="shared" si="17"/>
        <v>-931</v>
      </c>
      <c r="G170" s="1">
        <f t="shared" si="19"/>
        <v>-4.0542799979448318E-3</v>
      </c>
      <c r="I170" s="1">
        <f t="shared" si="21"/>
        <v>-4.0542799979448318E-3</v>
      </c>
      <c r="Q170" s="75">
        <f t="shared" si="18"/>
        <v>27416.802000000003</v>
      </c>
      <c r="AB170" s="1">
        <v>6</v>
      </c>
      <c r="AD170" s="1" t="s">
        <v>74</v>
      </c>
      <c r="AF170" s="1" t="s">
        <v>70</v>
      </c>
    </row>
    <row r="171" spans="1:32">
      <c r="A171" s="24" t="s">
        <v>118</v>
      </c>
      <c r="B171" s="24"/>
      <c r="C171" s="32">
        <v>42435.307999999997</v>
      </c>
      <c r="D171" s="32"/>
      <c r="E171" s="1">
        <f t="shared" si="16"/>
        <v>-930.99831047034763</v>
      </c>
      <c r="F171" s="1">
        <f t="shared" si="17"/>
        <v>-931</v>
      </c>
      <c r="G171" s="1">
        <f t="shared" si="19"/>
        <v>1.9457199960015714E-3</v>
      </c>
      <c r="I171" s="1">
        <f t="shared" si="21"/>
        <v>1.9457199960015714E-3</v>
      </c>
      <c r="Q171" s="75">
        <f t="shared" si="18"/>
        <v>27416.807999999997</v>
      </c>
      <c r="AB171" s="1">
        <v>10</v>
      </c>
      <c r="AD171" s="1" t="s">
        <v>71</v>
      </c>
      <c r="AF171" s="1" t="s">
        <v>70</v>
      </c>
    </row>
    <row r="172" spans="1:32">
      <c r="A172" s="24" t="s">
        <v>119</v>
      </c>
      <c r="B172" s="24"/>
      <c r="C172" s="32">
        <v>42450.273999999998</v>
      </c>
      <c r="D172" s="32"/>
      <c r="E172" s="1">
        <f t="shared" si="16"/>
        <v>-918.00286361783492</v>
      </c>
      <c r="F172" s="1">
        <f t="shared" si="17"/>
        <v>-918</v>
      </c>
      <c r="G172" s="1">
        <f t="shared" si="19"/>
        <v>-3.297840004961472E-3</v>
      </c>
      <c r="I172" s="1">
        <f t="shared" si="21"/>
        <v>-3.297840004961472E-3</v>
      </c>
      <c r="Q172" s="75">
        <f t="shared" si="18"/>
        <v>27431.773999999998</v>
      </c>
      <c r="AB172" s="1">
        <v>6</v>
      </c>
      <c r="AD172" s="1" t="s">
        <v>69</v>
      </c>
      <c r="AF172" s="1" t="s">
        <v>70</v>
      </c>
    </row>
    <row r="173" spans="1:32">
      <c r="A173" s="24" t="s">
        <v>119</v>
      </c>
      <c r="B173" s="24"/>
      <c r="C173" s="32">
        <v>42450.277000000002</v>
      </c>
      <c r="D173" s="32"/>
      <c r="E173" s="1">
        <f t="shared" si="16"/>
        <v>-918.00025862380755</v>
      </c>
      <c r="F173" s="1">
        <f t="shared" si="17"/>
        <v>-918</v>
      </c>
      <c r="G173" s="1">
        <f t="shared" si="19"/>
        <v>-2.9784000071231276E-4</v>
      </c>
      <c r="I173" s="1">
        <f t="shared" si="21"/>
        <v>-2.9784000071231276E-4</v>
      </c>
      <c r="Q173" s="75">
        <f t="shared" si="18"/>
        <v>27431.777000000002</v>
      </c>
      <c r="AB173" s="1">
        <v>6</v>
      </c>
      <c r="AD173" s="1" t="s">
        <v>74</v>
      </c>
      <c r="AF173" s="1" t="s">
        <v>70</v>
      </c>
    </row>
    <row r="174" spans="1:32">
      <c r="A174" s="24" t="s">
        <v>119</v>
      </c>
      <c r="B174" s="24"/>
      <c r="C174" s="32">
        <v>42450.28</v>
      </c>
      <c r="D174" s="32"/>
      <c r="E174" s="1">
        <f t="shared" si="16"/>
        <v>-917.99765362978656</v>
      </c>
      <c r="F174" s="1">
        <f t="shared" si="17"/>
        <v>-918</v>
      </c>
      <c r="G174" s="1">
        <f t="shared" si="19"/>
        <v>2.7021599962608889E-3</v>
      </c>
      <c r="I174" s="1">
        <f t="shared" si="21"/>
        <v>2.7021599962608889E-3</v>
      </c>
      <c r="Q174" s="75">
        <f t="shared" si="18"/>
        <v>27431.78</v>
      </c>
      <c r="AB174" s="1">
        <v>9</v>
      </c>
      <c r="AD174" s="1" t="s">
        <v>71</v>
      </c>
      <c r="AF174" s="1" t="s">
        <v>70</v>
      </c>
    </row>
    <row r="175" spans="1:32">
      <c r="A175" s="24" t="s">
        <v>119</v>
      </c>
      <c r="B175" s="24"/>
      <c r="C175" s="32">
        <v>42458.341999999997</v>
      </c>
      <c r="D175" s="32"/>
      <c r="E175" s="1">
        <f t="shared" si="16"/>
        <v>-910.9971663569728</v>
      </c>
      <c r="F175" s="1">
        <f t="shared" si="17"/>
        <v>-911</v>
      </c>
      <c r="G175" s="1">
        <f t="shared" si="19"/>
        <v>3.2633199953124858E-3</v>
      </c>
      <c r="I175" s="1">
        <f t="shared" si="21"/>
        <v>3.2633199953124858E-3</v>
      </c>
      <c r="Q175" s="75">
        <f t="shared" si="18"/>
        <v>27439.841999999997</v>
      </c>
      <c r="AB175" s="1">
        <v>11</v>
      </c>
      <c r="AD175" s="1" t="s">
        <v>74</v>
      </c>
      <c r="AF175" s="1" t="s">
        <v>70</v>
      </c>
    </row>
    <row r="176" spans="1:32">
      <c r="A176" s="24" t="s">
        <v>119</v>
      </c>
      <c r="B176" s="24"/>
      <c r="C176" s="32">
        <v>42458.345000000001</v>
      </c>
      <c r="D176" s="32"/>
      <c r="E176" s="1">
        <f t="shared" si="16"/>
        <v>-910.99456136294555</v>
      </c>
      <c r="F176" s="1">
        <f t="shared" si="17"/>
        <v>-911</v>
      </c>
      <c r="G176" s="1">
        <f t="shared" si="19"/>
        <v>6.2633199995616451E-3</v>
      </c>
      <c r="I176" s="1">
        <f t="shared" si="21"/>
        <v>6.2633199995616451E-3</v>
      </c>
      <c r="Q176" s="75">
        <f t="shared" si="18"/>
        <v>27439.845000000001</v>
      </c>
      <c r="AB176" s="1">
        <v>10</v>
      </c>
      <c r="AD176" s="1" t="s">
        <v>71</v>
      </c>
      <c r="AF176" s="1" t="s">
        <v>70</v>
      </c>
    </row>
    <row r="177" spans="1:32">
      <c r="A177" s="22" t="s">
        <v>78</v>
      </c>
      <c r="B177" s="23" t="s">
        <v>45</v>
      </c>
      <c r="C177" s="22">
        <v>42688.663</v>
      </c>
      <c r="E177" s="24">
        <f t="shared" si="16"/>
        <v>-711.00222351870093</v>
      </c>
      <c r="F177" s="1">
        <f t="shared" si="17"/>
        <v>-711</v>
      </c>
      <c r="G177" s="1">
        <f t="shared" si="19"/>
        <v>-2.5606800045352429E-3</v>
      </c>
      <c r="I177" s="1">
        <f t="shared" si="21"/>
        <v>-2.5606800045352429E-3</v>
      </c>
      <c r="O177" s="1">
        <f ca="1">+C$11+C$12*F177</f>
        <v>-3.5102193242793435E-2</v>
      </c>
      <c r="Q177" s="75">
        <f t="shared" si="18"/>
        <v>27670.163</v>
      </c>
    </row>
    <row r="178" spans="1:32">
      <c r="A178" s="22" t="s">
        <v>78</v>
      </c>
      <c r="B178" s="23" t="s">
        <v>45</v>
      </c>
      <c r="C178" s="22">
        <v>42689.815999999999</v>
      </c>
      <c r="E178" s="24">
        <f t="shared" si="16"/>
        <v>-710.00103748228992</v>
      </c>
      <c r="F178" s="1">
        <f t="shared" si="17"/>
        <v>-710</v>
      </c>
      <c r="G178" s="1">
        <f t="shared" si="19"/>
        <v>-1.1948000028496608E-3</v>
      </c>
      <c r="I178" s="1">
        <f t="shared" si="21"/>
        <v>-1.1948000028496608E-3</v>
      </c>
      <c r="O178" s="1">
        <f ca="1">+C$11+C$12*F178</f>
        <v>-3.5105132087122723E-2</v>
      </c>
      <c r="Q178" s="75">
        <f t="shared" si="18"/>
        <v>27671.315999999999</v>
      </c>
    </row>
    <row r="179" spans="1:32">
      <c r="A179" s="24" t="s">
        <v>120</v>
      </c>
      <c r="B179" s="24"/>
      <c r="C179" s="32">
        <v>42754.309000000001</v>
      </c>
      <c r="D179" s="32"/>
      <c r="E179" s="1">
        <f t="shared" si="16"/>
        <v>-653.99974429378824</v>
      </c>
      <c r="F179" s="1">
        <f t="shared" si="17"/>
        <v>-654</v>
      </c>
      <c r="G179" s="1">
        <f t="shared" si="19"/>
        <v>2.9447999986587092E-4</v>
      </c>
      <c r="I179" s="1">
        <f t="shared" si="21"/>
        <v>2.9447999986587092E-4</v>
      </c>
      <c r="Q179" s="75">
        <f t="shared" si="18"/>
        <v>27735.809000000001</v>
      </c>
      <c r="AB179" s="1">
        <v>13</v>
      </c>
      <c r="AD179" s="1" t="s">
        <v>71</v>
      </c>
      <c r="AF179" s="1" t="s">
        <v>70</v>
      </c>
    </row>
    <row r="180" spans="1:32">
      <c r="A180" s="24" t="s">
        <v>120</v>
      </c>
      <c r="B180" s="24"/>
      <c r="C180" s="32">
        <v>42777.337</v>
      </c>
      <c r="D180" s="32"/>
      <c r="E180" s="1">
        <f t="shared" si="16"/>
        <v>-634.00381016846165</v>
      </c>
      <c r="F180" s="1">
        <f t="shared" si="17"/>
        <v>-634</v>
      </c>
      <c r="G180" s="1">
        <f t="shared" si="19"/>
        <v>-4.3879200020455755E-3</v>
      </c>
      <c r="I180" s="1">
        <f t="shared" si="21"/>
        <v>-4.3879200020455755E-3</v>
      </c>
      <c r="Q180" s="75">
        <f t="shared" si="18"/>
        <v>27758.837</v>
      </c>
      <c r="AB180" s="1">
        <v>6</v>
      </c>
      <c r="AD180" s="1" t="s">
        <v>74</v>
      </c>
      <c r="AF180" s="1" t="s">
        <v>70</v>
      </c>
    </row>
    <row r="181" spans="1:32">
      <c r="A181" s="24" t="s">
        <v>90</v>
      </c>
      <c r="B181" s="24"/>
      <c r="C181" s="32">
        <v>42777.340300000003</v>
      </c>
      <c r="D181" s="32"/>
      <c r="E181" s="1">
        <f t="shared" si="16"/>
        <v>-634.0009446750322</v>
      </c>
      <c r="F181" s="1">
        <f t="shared" si="17"/>
        <v>-634</v>
      </c>
      <c r="G181" s="1">
        <f t="shared" si="19"/>
        <v>-1.0879199980990961E-3</v>
      </c>
      <c r="J181" s="1">
        <f>G181</f>
        <v>-1.0879199980990961E-3</v>
      </c>
      <c r="Q181" s="75">
        <f t="shared" si="18"/>
        <v>27758.840300000003</v>
      </c>
    </row>
    <row r="182" spans="1:32">
      <c r="A182" s="24" t="s">
        <v>121</v>
      </c>
      <c r="B182" s="24"/>
      <c r="C182" s="32">
        <v>42785.404000000002</v>
      </c>
      <c r="D182" s="32"/>
      <c r="E182" s="1">
        <f t="shared" si="16"/>
        <v>-626.99898123893774</v>
      </c>
      <c r="F182" s="1">
        <f t="shared" si="17"/>
        <v>-627</v>
      </c>
      <c r="G182" s="1">
        <f t="shared" si="19"/>
        <v>1.1732400016626343E-3</v>
      </c>
      <c r="I182" s="1">
        <f t="shared" ref="I182:I191" si="22">G182</f>
        <v>1.1732400016626343E-3</v>
      </c>
      <c r="Q182" s="75">
        <f t="shared" si="18"/>
        <v>27766.904000000002</v>
      </c>
      <c r="AB182" s="1">
        <v>8</v>
      </c>
      <c r="AD182" s="1" t="s">
        <v>71</v>
      </c>
      <c r="AF182" s="1" t="s">
        <v>70</v>
      </c>
    </row>
    <row r="183" spans="1:32">
      <c r="A183" s="24" t="s">
        <v>122</v>
      </c>
      <c r="B183" s="24"/>
      <c r="C183" s="32">
        <v>42809.587</v>
      </c>
      <c r="D183" s="32"/>
      <c r="E183" s="1">
        <f t="shared" si="16"/>
        <v>-606.00012441451747</v>
      </c>
      <c r="F183" s="1">
        <f t="shared" si="17"/>
        <v>-606</v>
      </c>
      <c r="G183" s="1">
        <f t="shared" si="19"/>
        <v>-1.4328000543173403E-4</v>
      </c>
      <c r="I183" s="1">
        <f t="shared" si="22"/>
        <v>-1.4328000543173403E-4</v>
      </c>
      <c r="Q183" s="75">
        <f t="shared" si="18"/>
        <v>27791.087</v>
      </c>
    </row>
    <row r="184" spans="1:32">
      <c r="A184" s="24" t="s">
        <v>121</v>
      </c>
      <c r="B184" s="24"/>
      <c r="C184" s="32">
        <v>42830.317000000003</v>
      </c>
      <c r="D184" s="32"/>
      <c r="E184" s="1">
        <f t="shared" si="16"/>
        <v>-587.99961571128176</v>
      </c>
      <c r="F184" s="1">
        <f t="shared" si="17"/>
        <v>-588</v>
      </c>
      <c r="G184" s="1">
        <f t="shared" si="19"/>
        <v>4.4255999819142744E-4</v>
      </c>
      <c r="I184" s="1">
        <f t="shared" si="22"/>
        <v>4.4255999819142744E-4</v>
      </c>
      <c r="Q184" s="75">
        <f t="shared" si="18"/>
        <v>27811.817000000003</v>
      </c>
      <c r="AB184" s="1">
        <v>9</v>
      </c>
      <c r="AD184" s="1" t="s">
        <v>74</v>
      </c>
      <c r="AF184" s="1" t="s">
        <v>70</v>
      </c>
    </row>
    <row r="185" spans="1:32">
      <c r="A185" s="24" t="s">
        <v>122</v>
      </c>
      <c r="B185" s="24"/>
      <c r="C185" s="32">
        <v>42832.614999999998</v>
      </c>
      <c r="D185" s="32"/>
      <c r="E185" s="1">
        <f t="shared" si="16"/>
        <v>-586.00419028919089</v>
      </c>
      <c r="F185" s="1">
        <f t="shared" si="17"/>
        <v>-586</v>
      </c>
      <c r="G185" s="1">
        <f t="shared" si="19"/>
        <v>-4.8256800073431805E-3</v>
      </c>
      <c r="I185" s="1">
        <f t="shared" si="22"/>
        <v>-4.8256800073431805E-3</v>
      </c>
      <c r="Q185" s="75">
        <f t="shared" si="18"/>
        <v>27814.114999999998</v>
      </c>
    </row>
    <row r="186" spans="1:32">
      <c r="A186" s="24" t="s">
        <v>122</v>
      </c>
      <c r="B186" s="24"/>
      <c r="C186" s="32">
        <v>42832.62</v>
      </c>
      <c r="D186" s="32"/>
      <c r="E186" s="1">
        <f t="shared" si="16"/>
        <v>-585.99984863248085</v>
      </c>
      <c r="F186" s="1">
        <f t="shared" si="17"/>
        <v>-586</v>
      </c>
      <c r="G186" s="1">
        <f t="shared" si="19"/>
        <v>1.743199973134324E-4</v>
      </c>
      <c r="I186" s="1">
        <f t="shared" si="22"/>
        <v>1.743199973134324E-4</v>
      </c>
      <c r="Q186" s="75">
        <f t="shared" si="18"/>
        <v>27814.120000000003</v>
      </c>
    </row>
    <row r="187" spans="1:32">
      <c r="A187" s="24" t="s">
        <v>121</v>
      </c>
      <c r="B187" s="24"/>
      <c r="C187" s="32">
        <v>42838.375</v>
      </c>
      <c r="D187" s="32"/>
      <c r="E187" s="1">
        <f t="shared" si="16"/>
        <v>-581.00260176383358</v>
      </c>
      <c r="F187" s="1">
        <f t="shared" si="17"/>
        <v>-581</v>
      </c>
      <c r="G187" s="1">
        <f t="shared" si="19"/>
        <v>-2.9962800035718828E-3</v>
      </c>
      <c r="I187" s="1">
        <f t="shared" si="22"/>
        <v>-2.9962800035718828E-3</v>
      </c>
      <c r="Q187" s="75">
        <f t="shared" si="18"/>
        <v>27819.875</v>
      </c>
      <c r="AB187" s="1">
        <v>7</v>
      </c>
      <c r="AD187" s="1" t="s">
        <v>74</v>
      </c>
      <c r="AF187" s="1" t="s">
        <v>70</v>
      </c>
    </row>
    <row r="188" spans="1:32">
      <c r="A188" s="24" t="s">
        <v>121</v>
      </c>
      <c r="B188" s="24"/>
      <c r="C188" s="32">
        <v>42838.377</v>
      </c>
      <c r="D188" s="32"/>
      <c r="E188" s="1">
        <f t="shared" si="16"/>
        <v>-581.00086510115079</v>
      </c>
      <c r="F188" s="1">
        <f t="shared" si="17"/>
        <v>-581</v>
      </c>
      <c r="G188" s="1">
        <f t="shared" si="19"/>
        <v>-9.9628000316442922E-4</v>
      </c>
      <c r="I188" s="1">
        <f t="shared" si="22"/>
        <v>-9.9628000316442922E-4</v>
      </c>
      <c r="Q188" s="75">
        <f t="shared" si="18"/>
        <v>27819.877</v>
      </c>
      <c r="AB188" s="1">
        <v>11</v>
      </c>
      <c r="AD188" s="1" t="s">
        <v>71</v>
      </c>
      <c r="AF188" s="1" t="s">
        <v>70</v>
      </c>
    </row>
    <row r="189" spans="1:32">
      <c r="A189" s="24" t="s">
        <v>122</v>
      </c>
      <c r="B189" s="24"/>
      <c r="C189" s="32">
        <v>42985.786</v>
      </c>
      <c r="D189" s="32"/>
      <c r="E189" s="1">
        <f t="shared" si="16"/>
        <v>-453.00101042508436</v>
      </c>
      <c r="F189" s="1">
        <f t="shared" si="17"/>
        <v>-453</v>
      </c>
      <c r="G189" s="1">
        <f t="shared" si="19"/>
        <v>-1.1636400013230741E-3</v>
      </c>
      <c r="I189" s="1">
        <f t="shared" si="22"/>
        <v>-1.1636400013230741E-3</v>
      </c>
      <c r="Q189" s="75">
        <f t="shared" si="18"/>
        <v>27967.286</v>
      </c>
    </row>
    <row r="190" spans="1:32">
      <c r="A190" s="24" t="s">
        <v>124</v>
      </c>
      <c r="B190" s="24"/>
      <c r="C190" s="32">
        <v>43014.58</v>
      </c>
      <c r="D190" s="32"/>
      <c r="E190" s="1">
        <f t="shared" si="16"/>
        <v>-427.99827778635211</v>
      </c>
      <c r="F190" s="1">
        <f t="shared" si="17"/>
        <v>-428</v>
      </c>
      <c r="G190" s="1">
        <f t="shared" si="19"/>
        <v>1.983360001759138E-3</v>
      </c>
      <c r="I190" s="1">
        <f t="shared" si="22"/>
        <v>1.983360001759138E-3</v>
      </c>
      <c r="Q190" s="75">
        <f t="shared" si="18"/>
        <v>27996.080000000002</v>
      </c>
      <c r="AB190" s="1">
        <v>9</v>
      </c>
      <c r="AD190" s="1" t="s">
        <v>74</v>
      </c>
      <c r="AF190" s="1" t="s">
        <v>70</v>
      </c>
    </row>
    <row r="191" spans="1:32">
      <c r="A191" s="24" t="s">
        <v>122</v>
      </c>
      <c r="B191" s="24"/>
      <c r="C191" s="32">
        <v>43023.786999999997</v>
      </c>
      <c r="D191" s="32"/>
      <c r="E191" s="1">
        <f t="shared" si="16"/>
        <v>-420.00355112785843</v>
      </c>
      <c r="F191" s="1">
        <f t="shared" si="17"/>
        <v>-420</v>
      </c>
      <c r="G191" s="1">
        <f t="shared" si="19"/>
        <v>-4.0896000064094551E-3</v>
      </c>
      <c r="I191" s="1">
        <f t="shared" si="22"/>
        <v>-4.0896000064094551E-3</v>
      </c>
      <c r="Q191" s="75">
        <f t="shared" si="18"/>
        <v>28005.286999999997</v>
      </c>
    </row>
    <row r="192" spans="1:32">
      <c r="A192" s="22" t="s">
        <v>65</v>
      </c>
      <c r="B192" s="23" t="s">
        <v>45</v>
      </c>
      <c r="C192" s="22">
        <v>43023.792000000001</v>
      </c>
      <c r="E192" s="24">
        <f t="shared" si="16"/>
        <v>-419.99920947114839</v>
      </c>
      <c r="F192" s="1">
        <f t="shared" si="17"/>
        <v>-420</v>
      </c>
      <c r="G192" s="1">
        <f t="shared" si="19"/>
        <v>9.1039999824715778E-4</v>
      </c>
      <c r="J192" s="1">
        <f>G192</f>
        <v>9.1039999824715778E-4</v>
      </c>
      <c r="O192" s="1">
        <f ca="1">+C$11+C$12*F192</f>
        <v>-3.5957396942615558E-2</v>
      </c>
      <c r="Q192" s="75">
        <f t="shared" si="18"/>
        <v>28005.292000000001</v>
      </c>
    </row>
    <row r="193" spans="1:32">
      <c r="A193" s="24" t="s">
        <v>125</v>
      </c>
      <c r="B193" s="24"/>
      <c r="C193" s="32">
        <v>43037.603999999999</v>
      </c>
      <c r="D193" s="32"/>
      <c r="E193" s="1">
        <f t="shared" si="16"/>
        <v>-408.0058169863911</v>
      </c>
      <c r="F193" s="1">
        <f t="shared" si="17"/>
        <v>-408</v>
      </c>
      <c r="G193" s="1">
        <f t="shared" si="19"/>
        <v>-6.6990400009672157E-3</v>
      </c>
      <c r="I193" s="1">
        <f>G193</f>
        <v>-6.6990400009672157E-3</v>
      </c>
      <c r="Q193" s="75">
        <f t="shared" si="18"/>
        <v>28019.103999999999</v>
      </c>
      <c r="AB193" s="1">
        <v>6</v>
      </c>
      <c r="AD193" s="1" t="s">
        <v>74</v>
      </c>
      <c r="AF193" s="1" t="s">
        <v>70</v>
      </c>
    </row>
    <row r="194" spans="1:32">
      <c r="A194" s="24" t="s">
        <v>122</v>
      </c>
      <c r="B194" s="24"/>
      <c r="C194" s="32">
        <v>43098.642999999996</v>
      </c>
      <c r="D194" s="32"/>
      <c r="E194" s="1">
        <f t="shared" si="16"/>
        <v>-355.00374025042476</v>
      </c>
      <c r="F194" s="1">
        <f t="shared" si="17"/>
        <v>-355</v>
      </c>
      <c r="G194" s="1">
        <f t="shared" si="19"/>
        <v>-4.3074000059277751E-3</v>
      </c>
      <c r="I194" s="1">
        <f>G194</f>
        <v>-4.3074000059277751E-3</v>
      </c>
      <c r="Q194" s="75">
        <f t="shared" si="18"/>
        <v>28080.142999999996</v>
      </c>
    </row>
    <row r="195" spans="1:32">
      <c r="A195" s="24" t="s">
        <v>122</v>
      </c>
      <c r="B195" s="24"/>
      <c r="C195" s="32">
        <v>43128.588000000003</v>
      </c>
      <c r="D195" s="32"/>
      <c r="E195" s="1">
        <f t="shared" si="16"/>
        <v>-329.00155823795802</v>
      </c>
      <c r="F195" s="1">
        <f t="shared" si="17"/>
        <v>-329</v>
      </c>
      <c r="G195" s="1">
        <f t="shared" si="19"/>
        <v>-1.7945200015674345E-3</v>
      </c>
      <c r="I195" s="1">
        <f>G195</f>
        <v>-1.7945200015674345E-3</v>
      </c>
      <c r="Q195" s="75">
        <f t="shared" si="18"/>
        <v>28110.088000000003</v>
      </c>
    </row>
    <row r="196" spans="1:32">
      <c r="A196" s="24" t="s">
        <v>126</v>
      </c>
      <c r="B196" s="24"/>
      <c r="C196" s="32">
        <v>43134.36</v>
      </c>
      <c r="D196" s="32"/>
      <c r="E196" s="1">
        <f t="shared" si="16"/>
        <v>-323.98954973651036</v>
      </c>
      <c r="F196" s="1">
        <f t="shared" si="17"/>
        <v>-324</v>
      </c>
      <c r="G196" s="1">
        <f t="shared" si="19"/>
        <v>1.2034879997372627E-2</v>
      </c>
      <c r="I196" s="1">
        <f>G196</f>
        <v>1.2034879997372627E-2</v>
      </c>
      <c r="Q196" s="75">
        <f t="shared" si="18"/>
        <v>28115.86</v>
      </c>
      <c r="AB196" s="1" t="s">
        <v>101</v>
      </c>
      <c r="AF196" s="1" t="s">
        <v>102</v>
      </c>
    </row>
    <row r="197" spans="1:32">
      <c r="A197" s="24" t="s">
        <v>122</v>
      </c>
      <c r="B197" s="24"/>
      <c r="C197" s="32">
        <v>43136.654000000002</v>
      </c>
      <c r="D197" s="32"/>
      <c r="E197" s="1">
        <f t="shared" si="16"/>
        <v>-321.99759763977869</v>
      </c>
      <c r="F197" s="1">
        <f t="shared" si="17"/>
        <v>-322</v>
      </c>
      <c r="G197" s="1">
        <f t="shared" si="19"/>
        <v>2.7666399982990697E-3</v>
      </c>
      <c r="I197" s="1">
        <f>G197</f>
        <v>2.7666399982990697E-3</v>
      </c>
      <c r="Q197" s="75">
        <f t="shared" si="18"/>
        <v>28118.154000000002</v>
      </c>
    </row>
    <row r="198" spans="1:32">
      <c r="A198" s="24" t="s">
        <v>90</v>
      </c>
      <c r="B198" s="24"/>
      <c r="C198" s="32">
        <v>43142.408600000002</v>
      </c>
      <c r="D198" s="32"/>
      <c r="E198" s="1">
        <f t="shared" si="16"/>
        <v>-317.00069810366546</v>
      </c>
      <c r="F198" s="1">
        <f t="shared" si="17"/>
        <v>-317</v>
      </c>
      <c r="G198" s="1">
        <f t="shared" si="19"/>
        <v>-8.0395999975735322E-4</v>
      </c>
      <c r="J198" s="1">
        <f>G198</f>
        <v>-8.0395999975735322E-4</v>
      </c>
      <c r="Q198" s="75">
        <f t="shared" si="18"/>
        <v>28123.908600000002</v>
      </c>
    </row>
    <row r="199" spans="1:32">
      <c r="A199" s="24" t="s">
        <v>127</v>
      </c>
      <c r="B199" s="24"/>
      <c r="C199" s="32">
        <v>43188.472000000002</v>
      </c>
      <c r="D199" s="32"/>
      <c r="E199" s="1">
        <f t="shared" si="16"/>
        <v>-277.00240420108543</v>
      </c>
      <c r="F199" s="1">
        <f t="shared" si="17"/>
        <v>-277</v>
      </c>
      <c r="G199" s="1">
        <f t="shared" si="19"/>
        <v>-2.7687600013450719E-3</v>
      </c>
      <c r="I199" s="1">
        <f t="shared" ref="I199:I205" si="23">G199</f>
        <v>-2.7687600013450719E-3</v>
      </c>
      <c r="Q199" s="75">
        <f t="shared" si="18"/>
        <v>28169.972000000002</v>
      </c>
      <c r="AB199" s="1" t="s">
        <v>104</v>
      </c>
      <c r="AD199" s="1" t="s">
        <v>71</v>
      </c>
      <c r="AF199" s="1" t="s">
        <v>70</v>
      </c>
    </row>
    <row r="200" spans="1:32">
      <c r="A200" s="24" t="s">
        <v>127</v>
      </c>
      <c r="B200" s="24"/>
      <c r="C200" s="32">
        <v>43188.480000000003</v>
      </c>
      <c r="D200" s="32"/>
      <c r="E200" s="1">
        <f t="shared" si="16"/>
        <v>-276.99545755035433</v>
      </c>
      <c r="F200" s="1">
        <f t="shared" si="17"/>
        <v>-277</v>
      </c>
      <c r="G200" s="1">
        <f t="shared" si="19"/>
        <v>5.2312400002847426E-3</v>
      </c>
      <c r="I200" s="1">
        <f t="shared" si="23"/>
        <v>5.2312400002847426E-3</v>
      </c>
      <c r="Q200" s="75">
        <f t="shared" si="18"/>
        <v>28169.980000000003</v>
      </c>
      <c r="AB200" s="1" t="s">
        <v>105</v>
      </c>
      <c r="AD200" s="1" t="s">
        <v>74</v>
      </c>
      <c r="AF200" s="1" t="s">
        <v>70</v>
      </c>
    </row>
    <row r="201" spans="1:32">
      <c r="A201" s="24" t="s">
        <v>129</v>
      </c>
      <c r="B201" s="24"/>
      <c r="C201" s="32">
        <v>43393.464999999997</v>
      </c>
      <c r="D201" s="32"/>
      <c r="E201" s="1">
        <f t="shared" si="16"/>
        <v>-99.000557572926368</v>
      </c>
      <c r="F201" s="1">
        <f t="shared" si="17"/>
        <v>-99</v>
      </c>
      <c r="G201" s="1">
        <f t="shared" si="19"/>
        <v>-6.4212000870611519E-4</v>
      </c>
      <c r="I201" s="1">
        <f t="shared" si="23"/>
        <v>-6.4212000870611519E-4</v>
      </c>
      <c r="Q201" s="75">
        <f t="shared" si="18"/>
        <v>28374.964999999997</v>
      </c>
      <c r="AB201" s="1" t="s">
        <v>105</v>
      </c>
      <c r="AD201" s="1" t="s">
        <v>74</v>
      </c>
      <c r="AF201" s="1" t="s">
        <v>70</v>
      </c>
    </row>
    <row r="202" spans="1:32">
      <c r="A202" s="24" t="s">
        <v>122</v>
      </c>
      <c r="B202" s="24"/>
      <c r="C202" s="32">
        <v>43395.767</v>
      </c>
      <c r="D202" s="32"/>
      <c r="E202" s="1">
        <f t="shared" si="16"/>
        <v>-97.00165882546365</v>
      </c>
      <c r="F202" s="1">
        <f t="shared" si="17"/>
        <v>-97</v>
      </c>
      <c r="G202" s="1">
        <f t="shared" si="19"/>
        <v>-1.9103600061498582E-3</v>
      </c>
      <c r="I202" s="1">
        <f t="shared" si="23"/>
        <v>-1.9103600061498582E-3</v>
      </c>
      <c r="Q202" s="75">
        <f t="shared" si="18"/>
        <v>28377.267</v>
      </c>
    </row>
    <row r="203" spans="1:32">
      <c r="A203" s="24" t="s">
        <v>129</v>
      </c>
      <c r="B203" s="24"/>
      <c r="C203" s="32">
        <v>43409.587</v>
      </c>
      <c r="D203" s="32"/>
      <c r="E203" s="1">
        <f t="shared" si="16"/>
        <v>-85.00131968997529</v>
      </c>
      <c r="F203" s="1">
        <f t="shared" si="17"/>
        <v>-85</v>
      </c>
      <c r="G203" s="1">
        <f t="shared" si="19"/>
        <v>-1.5198000037344173E-3</v>
      </c>
      <c r="I203" s="1">
        <f t="shared" si="23"/>
        <v>-1.5198000037344173E-3</v>
      </c>
      <c r="Q203" s="75">
        <f t="shared" si="18"/>
        <v>28391.087</v>
      </c>
      <c r="AB203" s="1" t="s">
        <v>108</v>
      </c>
      <c r="AD203" s="1" t="s">
        <v>74</v>
      </c>
      <c r="AF203" s="1" t="s">
        <v>70</v>
      </c>
    </row>
    <row r="204" spans="1:32">
      <c r="A204" s="24" t="s">
        <v>122</v>
      </c>
      <c r="B204" s="24"/>
      <c r="C204" s="32">
        <v>43493.665000000001</v>
      </c>
      <c r="D204" s="32"/>
      <c r="E204" s="1">
        <f t="shared" si="16"/>
        <v>-11.993757183924023</v>
      </c>
      <c r="F204" s="1">
        <f t="shared" si="17"/>
        <v>-12</v>
      </c>
      <c r="G204" s="1">
        <f t="shared" si="19"/>
        <v>7.1894399952725507E-3</v>
      </c>
      <c r="I204" s="1">
        <f t="shared" si="23"/>
        <v>7.1894399952725507E-3</v>
      </c>
      <c r="Q204" s="75">
        <f t="shared" si="18"/>
        <v>28475.165000000001</v>
      </c>
    </row>
    <row r="205" spans="1:32">
      <c r="A205" s="24" t="s">
        <v>130</v>
      </c>
      <c r="B205" s="24"/>
      <c r="C205" s="32">
        <v>43506.328000000001</v>
      </c>
      <c r="D205" s="32"/>
      <c r="E205" s="1">
        <f t="shared" si="16"/>
        <v>-0.99807741021215601</v>
      </c>
      <c r="F205" s="1">
        <f t="shared" si="17"/>
        <v>-1</v>
      </c>
      <c r="G205" s="1">
        <f t="shared" si="19"/>
        <v>2.2141199951875024E-3</v>
      </c>
      <c r="I205" s="1">
        <f t="shared" si="23"/>
        <v>2.2141199951875024E-3</v>
      </c>
      <c r="Q205" s="75">
        <f t="shared" si="18"/>
        <v>28487.828000000001</v>
      </c>
      <c r="AB205" s="1" t="s">
        <v>109</v>
      </c>
      <c r="AD205" s="1" t="s">
        <v>74</v>
      </c>
      <c r="AF205" s="1" t="s">
        <v>70</v>
      </c>
    </row>
    <row r="206" spans="1:32">
      <c r="A206" s="24" t="s">
        <v>90</v>
      </c>
      <c r="B206" s="24"/>
      <c r="C206" s="32">
        <v>43507.477400000003</v>
      </c>
      <c r="D206" s="32"/>
      <c r="E206" s="1">
        <f t="shared" si="16"/>
        <v>-1.7366626385433512E-5</v>
      </c>
      <c r="F206" s="1">
        <f t="shared" si="17"/>
        <v>0</v>
      </c>
      <c r="G206" s="1">
        <f t="shared" si="19"/>
        <v>-1.9999999494757503E-5</v>
      </c>
      <c r="J206" s="1">
        <f>G206</f>
        <v>-1.9999999494757503E-5</v>
      </c>
      <c r="Q206" s="75">
        <f t="shared" si="18"/>
        <v>28488.977400000003</v>
      </c>
    </row>
    <row r="207" spans="1:32">
      <c r="A207" s="24" t="s">
        <v>131</v>
      </c>
      <c r="B207" s="24"/>
      <c r="C207" s="32">
        <v>43507.477420000003</v>
      </c>
      <c r="D207" s="32"/>
      <c r="E207" s="1">
        <f t="shared" si="16"/>
        <v>0</v>
      </c>
      <c r="F207" s="1">
        <f t="shared" si="17"/>
        <v>0</v>
      </c>
      <c r="G207" s="1">
        <f t="shared" si="19"/>
        <v>0</v>
      </c>
      <c r="H207" s="1">
        <f>G207</f>
        <v>0</v>
      </c>
      <c r="Q207" s="75">
        <f t="shared" si="18"/>
        <v>28488.977420000003</v>
      </c>
    </row>
    <row r="208" spans="1:32">
      <c r="A208" s="24" t="s">
        <v>130</v>
      </c>
      <c r="B208" s="24"/>
      <c r="C208" s="32">
        <v>43514.391000000003</v>
      </c>
      <c r="D208" s="32"/>
      <c r="E208" s="1">
        <f t="shared" si="16"/>
        <v>6.0032781939461515</v>
      </c>
      <c r="F208" s="1">
        <f t="shared" si="17"/>
        <v>6</v>
      </c>
      <c r="G208" s="1">
        <f t="shared" si="19"/>
        <v>3.7752799980808049E-3</v>
      </c>
      <c r="I208" s="1">
        <f t="shared" ref="I208:I239" si="24">G208</f>
        <v>3.7752799980808049E-3</v>
      </c>
      <c r="Q208" s="75">
        <f t="shared" si="18"/>
        <v>28495.891000000003</v>
      </c>
      <c r="AB208" s="1" t="s">
        <v>112</v>
      </c>
      <c r="AD208" s="1" t="s">
        <v>71</v>
      </c>
      <c r="AF208" s="1" t="s">
        <v>70</v>
      </c>
    </row>
    <row r="209" spans="1:32">
      <c r="A209" s="24" t="s">
        <v>122</v>
      </c>
      <c r="B209" s="24"/>
      <c r="C209" s="32">
        <v>43538.578999999998</v>
      </c>
      <c r="D209" s="32"/>
      <c r="E209" s="1">
        <f t="shared" si="16"/>
        <v>27.006476675070214</v>
      </c>
      <c r="F209" s="1">
        <f t="shared" si="17"/>
        <v>27</v>
      </c>
      <c r="G209" s="1">
        <f t="shared" si="19"/>
        <v>7.4587599956430495E-3</v>
      </c>
      <c r="I209" s="1">
        <f t="shared" si="24"/>
        <v>7.4587599956430495E-3</v>
      </c>
      <c r="Q209" s="75">
        <f t="shared" si="18"/>
        <v>28520.078999999998</v>
      </c>
    </row>
    <row r="210" spans="1:32">
      <c r="A210" s="24" t="s">
        <v>130</v>
      </c>
      <c r="B210" s="24"/>
      <c r="C210" s="32">
        <v>43544.328000000001</v>
      </c>
      <c r="D210" s="32"/>
      <c r="E210" s="1">
        <f t="shared" si="16"/>
        <v>31.998513555675519</v>
      </c>
      <c r="F210" s="1">
        <f t="shared" si="17"/>
        <v>32</v>
      </c>
      <c r="G210" s="1">
        <f t="shared" si="19"/>
        <v>-1.711839999188669E-3</v>
      </c>
      <c r="I210" s="1">
        <f t="shared" si="24"/>
        <v>-1.711839999188669E-3</v>
      </c>
      <c r="Q210" s="75">
        <f t="shared" si="18"/>
        <v>28525.828000000001</v>
      </c>
      <c r="AB210" s="1" t="s">
        <v>105</v>
      </c>
      <c r="AD210" s="1" t="s">
        <v>71</v>
      </c>
      <c r="AF210" s="1" t="s">
        <v>70</v>
      </c>
    </row>
    <row r="211" spans="1:32">
      <c r="A211" s="24" t="s">
        <v>130</v>
      </c>
      <c r="B211" s="24"/>
      <c r="C211" s="32">
        <v>43544.330999999998</v>
      </c>
      <c r="D211" s="32"/>
      <c r="E211" s="1">
        <f t="shared" si="16"/>
        <v>32.001118549696514</v>
      </c>
      <c r="F211" s="1">
        <f t="shared" si="17"/>
        <v>32</v>
      </c>
      <c r="G211" s="1">
        <f t="shared" si="19"/>
        <v>1.2881599977845326E-3</v>
      </c>
      <c r="I211" s="1">
        <f t="shared" si="24"/>
        <v>1.2881599977845326E-3</v>
      </c>
      <c r="Q211" s="75">
        <f t="shared" si="18"/>
        <v>28525.830999999998</v>
      </c>
      <c r="AB211" s="1" t="s">
        <v>108</v>
      </c>
      <c r="AD211" s="1" t="s">
        <v>74</v>
      </c>
      <c r="AF211" s="1" t="s">
        <v>70</v>
      </c>
    </row>
    <row r="212" spans="1:32">
      <c r="A212" s="24" t="s">
        <v>132</v>
      </c>
      <c r="B212" s="24"/>
      <c r="C212" s="32">
        <v>43575.421000000002</v>
      </c>
      <c r="D212" s="32"/>
      <c r="E212" s="1">
        <f t="shared" si="16"/>
        <v>58.997539947843158</v>
      </c>
      <c r="F212" s="1">
        <f t="shared" si="17"/>
        <v>59</v>
      </c>
      <c r="G212" s="1">
        <f t="shared" si="19"/>
        <v>-2.8330799977993593E-3</v>
      </c>
      <c r="I212" s="1">
        <f t="shared" si="24"/>
        <v>-2.8330799977993593E-3</v>
      </c>
      <c r="Q212" s="75">
        <f t="shared" si="18"/>
        <v>28556.921000000002</v>
      </c>
      <c r="AB212" s="1" t="s">
        <v>112</v>
      </c>
      <c r="AD212" s="1" t="s">
        <v>71</v>
      </c>
      <c r="AF212" s="1" t="s">
        <v>70</v>
      </c>
    </row>
    <row r="213" spans="1:32">
      <c r="A213" s="24" t="s">
        <v>133</v>
      </c>
      <c r="B213" s="24"/>
      <c r="C213" s="32">
        <v>43788.474999999999</v>
      </c>
      <c r="D213" s="32"/>
      <c r="E213" s="1">
        <f t="shared" ref="E213:E276" si="25">(C213-C$7)/C$8</f>
        <v>243.99900551747777</v>
      </c>
      <c r="F213" s="1">
        <f t="shared" ref="F213:F276" si="26">+ROUND(2*E213,0)/2</f>
        <v>244</v>
      </c>
      <c r="G213" s="1">
        <f t="shared" si="19"/>
        <v>-1.1452800026745535E-3</v>
      </c>
      <c r="I213" s="1">
        <f t="shared" si="24"/>
        <v>-1.1452800026745535E-3</v>
      </c>
      <c r="Q213" s="75">
        <f t="shared" ref="Q213:Q276" si="27">+C213-15018.5</f>
        <v>28769.974999999999</v>
      </c>
      <c r="AB213" s="1" t="s">
        <v>117</v>
      </c>
      <c r="AD213" s="1" t="s">
        <v>74</v>
      </c>
      <c r="AF213" s="1" t="s">
        <v>70</v>
      </c>
    </row>
    <row r="214" spans="1:32">
      <c r="A214" s="24" t="s">
        <v>133</v>
      </c>
      <c r="B214" s="24"/>
      <c r="C214" s="32">
        <v>43803.446000000004</v>
      </c>
      <c r="D214" s="32"/>
      <c r="E214" s="1">
        <f t="shared" si="25"/>
        <v>256.99879402670064</v>
      </c>
      <c r="F214" s="1">
        <f t="shared" si="26"/>
        <v>257</v>
      </c>
      <c r="G214" s="1">
        <f t="shared" si="19"/>
        <v>-1.3888399989809841E-3</v>
      </c>
      <c r="I214" s="1">
        <f t="shared" si="24"/>
        <v>-1.3888399989809841E-3</v>
      </c>
      <c r="Q214" s="75">
        <f t="shared" si="27"/>
        <v>28784.946000000004</v>
      </c>
      <c r="AB214" s="1" t="s">
        <v>112</v>
      </c>
      <c r="AD214" s="1" t="s">
        <v>71</v>
      </c>
      <c r="AF214" s="1" t="s">
        <v>70</v>
      </c>
    </row>
    <row r="215" spans="1:32">
      <c r="A215" s="24" t="s">
        <v>122</v>
      </c>
      <c r="B215" s="24"/>
      <c r="C215" s="32">
        <v>43865.644999999997</v>
      </c>
      <c r="D215" s="32"/>
      <c r="E215" s="1">
        <f t="shared" si="25"/>
        <v>311.00813511846445</v>
      </c>
      <c r="F215" s="1">
        <f t="shared" si="26"/>
        <v>311</v>
      </c>
      <c r="G215" s="1">
        <f t="shared" ref="G215:G278" si="28">C215-(C$7+C$8*F215)</f>
        <v>9.3686799955321476E-3</v>
      </c>
      <c r="I215" s="1">
        <f t="shared" si="24"/>
        <v>9.3686799955321476E-3</v>
      </c>
      <c r="Q215" s="75">
        <f t="shared" si="27"/>
        <v>28847.144999999997</v>
      </c>
    </row>
    <row r="216" spans="1:32">
      <c r="A216" s="24" t="s">
        <v>134</v>
      </c>
      <c r="B216" s="24"/>
      <c r="C216" s="32">
        <v>43870.241000000002</v>
      </c>
      <c r="D216" s="32"/>
      <c r="E216" s="1">
        <f t="shared" si="25"/>
        <v>314.99898596265882</v>
      </c>
      <c r="F216" s="1">
        <f t="shared" si="26"/>
        <v>315</v>
      </c>
      <c r="G216" s="1">
        <f t="shared" si="28"/>
        <v>-1.167800000985153E-3</v>
      </c>
      <c r="I216" s="1">
        <f t="shared" si="24"/>
        <v>-1.167800000985153E-3</v>
      </c>
      <c r="Q216" s="75">
        <f t="shared" si="27"/>
        <v>28851.741000000002</v>
      </c>
      <c r="AB216" s="1" t="s">
        <v>105</v>
      </c>
      <c r="AD216" s="1" t="s">
        <v>74</v>
      </c>
      <c r="AF216" s="1" t="s">
        <v>70</v>
      </c>
    </row>
    <row r="217" spans="1:32">
      <c r="A217" s="24" t="s">
        <v>134</v>
      </c>
      <c r="B217" s="24"/>
      <c r="C217" s="32">
        <v>43878.302000000003</v>
      </c>
      <c r="D217" s="32"/>
      <c r="E217" s="1">
        <f t="shared" si="25"/>
        <v>321.99860490413431</v>
      </c>
      <c r="F217" s="1">
        <f t="shared" si="26"/>
        <v>322</v>
      </c>
      <c r="G217" s="1">
        <f t="shared" si="28"/>
        <v>-1.6066399984993041E-3</v>
      </c>
      <c r="I217" s="1">
        <f t="shared" si="24"/>
        <v>-1.6066399984993041E-3</v>
      </c>
      <c r="Q217" s="75">
        <f t="shared" si="27"/>
        <v>28859.802000000003</v>
      </c>
      <c r="AB217" s="1" t="s">
        <v>112</v>
      </c>
      <c r="AD217" s="1" t="s">
        <v>71</v>
      </c>
      <c r="AF217" s="1" t="s">
        <v>70</v>
      </c>
    </row>
    <row r="218" spans="1:32">
      <c r="A218" s="24" t="s">
        <v>136</v>
      </c>
      <c r="B218" s="24"/>
      <c r="C218" s="32">
        <v>43932.425999999999</v>
      </c>
      <c r="D218" s="32"/>
      <c r="E218" s="1">
        <f t="shared" si="25"/>
        <v>368.99617041564954</v>
      </c>
      <c r="F218" s="1">
        <f t="shared" si="26"/>
        <v>369</v>
      </c>
      <c r="G218" s="1">
        <f t="shared" si="28"/>
        <v>-4.4102800020482391E-3</v>
      </c>
      <c r="I218" s="1">
        <f t="shared" si="24"/>
        <v>-4.4102800020482391E-3</v>
      </c>
      <c r="Q218" s="75">
        <f t="shared" si="27"/>
        <v>28913.925999999999</v>
      </c>
      <c r="AB218" s="1" t="s">
        <v>105</v>
      </c>
      <c r="AD218" s="1" t="s">
        <v>71</v>
      </c>
      <c r="AF218" s="1" t="s">
        <v>70</v>
      </c>
    </row>
    <row r="219" spans="1:32">
      <c r="A219" s="24" t="s">
        <v>122</v>
      </c>
      <c r="B219" s="24"/>
      <c r="C219" s="32">
        <v>44132.807999999997</v>
      </c>
      <c r="D219" s="32"/>
      <c r="E219" s="1">
        <f t="shared" si="25"/>
        <v>542.99414122950293</v>
      </c>
      <c r="F219" s="1">
        <f t="shared" si="26"/>
        <v>543</v>
      </c>
      <c r="G219" s="1">
        <f t="shared" si="28"/>
        <v>-6.7471600050339475E-3</v>
      </c>
      <c r="I219" s="1">
        <f t="shared" si="24"/>
        <v>-6.7471600050339475E-3</v>
      </c>
      <c r="Q219" s="75">
        <f t="shared" si="27"/>
        <v>29114.307999999997</v>
      </c>
    </row>
    <row r="220" spans="1:32">
      <c r="A220" s="24" t="s">
        <v>122</v>
      </c>
      <c r="B220" s="24"/>
      <c r="C220" s="32">
        <v>44132.819000000003</v>
      </c>
      <c r="D220" s="32"/>
      <c r="E220" s="1">
        <f t="shared" si="25"/>
        <v>543.00369287426133</v>
      </c>
      <c r="F220" s="1">
        <f t="shared" si="26"/>
        <v>543</v>
      </c>
      <c r="G220" s="1">
        <f t="shared" si="28"/>
        <v>4.2528400008450262E-3</v>
      </c>
      <c r="I220" s="1">
        <f t="shared" si="24"/>
        <v>4.2528400008450262E-3</v>
      </c>
      <c r="Q220" s="75">
        <f t="shared" si="27"/>
        <v>29114.319000000003</v>
      </c>
    </row>
    <row r="221" spans="1:32">
      <c r="A221" s="24" t="s">
        <v>122</v>
      </c>
      <c r="B221" s="24"/>
      <c r="C221" s="32">
        <v>44139.716999999997</v>
      </c>
      <c r="D221" s="32"/>
      <c r="E221" s="1">
        <f t="shared" si="25"/>
        <v>548.99344246590579</v>
      </c>
      <c r="F221" s="1">
        <f t="shared" si="26"/>
        <v>549</v>
      </c>
      <c r="G221" s="1">
        <f t="shared" si="28"/>
        <v>-7.5518800076679327E-3</v>
      </c>
      <c r="I221" s="1">
        <f t="shared" si="24"/>
        <v>-7.5518800076679327E-3</v>
      </c>
      <c r="Q221" s="75">
        <f t="shared" si="27"/>
        <v>29121.216999999997</v>
      </c>
    </row>
    <row r="222" spans="1:32">
      <c r="A222" s="24" t="s">
        <v>137</v>
      </c>
      <c r="B222" s="24"/>
      <c r="C222" s="32">
        <v>44189.245999999999</v>
      </c>
      <c r="D222" s="32"/>
      <c r="E222" s="1">
        <f t="shared" si="25"/>
        <v>592.00102546457754</v>
      </c>
      <c r="F222" s="1">
        <f t="shared" si="26"/>
        <v>592</v>
      </c>
      <c r="G222" s="1">
        <f t="shared" si="28"/>
        <v>1.1809599964180961E-3</v>
      </c>
      <c r="I222" s="1">
        <f t="shared" si="24"/>
        <v>1.1809599964180961E-3</v>
      </c>
      <c r="Q222" s="75">
        <f t="shared" si="27"/>
        <v>29170.745999999999</v>
      </c>
      <c r="AB222" s="1" t="s">
        <v>109</v>
      </c>
      <c r="AD222" s="1" t="s">
        <v>74</v>
      </c>
      <c r="AF222" s="1" t="s">
        <v>70</v>
      </c>
    </row>
    <row r="223" spans="1:32">
      <c r="A223" s="24" t="s">
        <v>122</v>
      </c>
      <c r="B223" s="24"/>
      <c r="C223" s="32">
        <v>44192.692000000003</v>
      </c>
      <c r="D223" s="32"/>
      <c r="E223" s="1">
        <f t="shared" si="25"/>
        <v>594.99329526638189</v>
      </c>
      <c r="F223" s="1">
        <f t="shared" si="26"/>
        <v>595</v>
      </c>
      <c r="G223" s="1">
        <f t="shared" si="28"/>
        <v>-7.7213999975356273E-3</v>
      </c>
      <c r="I223" s="1">
        <f t="shared" si="24"/>
        <v>-7.7213999975356273E-3</v>
      </c>
      <c r="Q223" s="75">
        <f t="shared" si="27"/>
        <v>29174.192000000003</v>
      </c>
    </row>
    <row r="224" spans="1:32">
      <c r="A224" s="24" t="s">
        <v>122</v>
      </c>
      <c r="B224" s="24"/>
      <c r="C224" s="32">
        <v>44214.578000000001</v>
      </c>
      <c r="D224" s="32"/>
      <c r="E224" s="1">
        <f t="shared" si="25"/>
        <v>613.9975950000495</v>
      </c>
      <c r="F224" s="1">
        <f t="shared" si="26"/>
        <v>614</v>
      </c>
      <c r="G224" s="1">
        <f t="shared" si="28"/>
        <v>-2.7696800025296398E-3</v>
      </c>
      <c r="I224" s="1">
        <f t="shared" si="24"/>
        <v>-2.7696800025296398E-3</v>
      </c>
      <c r="Q224" s="75">
        <f t="shared" si="27"/>
        <v>29196.078000000001</v>
      </c>
    </row>
    <row r="225" spans="1:32">
      <c r="A225" s="24" t="s">
        <v>122</v>
      </c>
      <c r="B225" s="24"/>
      <c r="C225" s="32">
        <v>44222.644999999997</v>
      </c>
      <c r="D225" s="32"/>
      <c r="E225" s="1">
        <f t="shared" si="25"/>
        <v>621.00242392956704</v>
      </c>
      <c r="F225" s="1">
        <f t="shared" si="26"/>
        <v>621</v>
      </c>
      <c r="G225" s="1">
        <f t="shared" si="28"/>
        <v>2.7914799939026125E-3</v>
      </c>
      <c r="I225" s="1">
        <f t="shared" si="24"/>
        <v>2.7914799939026125E-3</v>
      </c>
      <c r="Q225" s="75">
        <f t="shared" si="27"/>
        <v>29204.144999999997</v>
      </c>
    </row>
    <row r="226" spans="1:32">
      <c r="A226" s="24" t="s">
        <v>139</v>
      </c>
      <c r="B226" s="24"/>
      <c r="C226" s="32">
        <v>44266.400999999998</v>
      </c>
      <c r="D226" s="32"/>
      <c r="E226" s="1">
        <f t="shared" si="25"/>
        <v>658.99713009544655</v>
      </c>
      <c r="F226" s="1">
        <f t="shared" si="26"/>
        <v>659</v>
      </c>
      <c r="G226" s="1">
        <f t="shared" si="28"/>
        <v>-3.3050800047931261E-3</v>
      </c>
      <c r="I226" s="1">
        <f t="shared" si="24"/>
        <v>-3.3050800047931261E-3</v>
      </c>
      <c r="Q226" s="75">
        <f t="shared" si="27"/>
        <v>29247.900999999998</v>
      </c>
      <c r="AB226" s="1" t="s">
        <v>108</v>
      </c>
      <c r="AD226" s="1" t="s">
        <v>74</v>
      </c>
      <c r="AF226" s="1" t="s">
        <v>70</v>
      </c>
    </row>
    <row r="227" spans="1:32">
      <c r="A227" s="24" t="s">
        <v>139</v>
      </c>
      <c r="B227" s="24"/>
      <c r="C227" s="32">
        <v>44267.53</v>
      </c>
      <c r="D227" s="32"/>
      <c r="E227" s="1">
        <f t="shared" si="25"/>
        <v>659.97747617967059</v>
      </c>
      <c r="F227" s="1">
        <f t="shared" si="26"/>
        <v>660</v>
      </c>
      <c r="G227" s="1">
        <f t="shared" si="28"/>
        <v>-2.593920000072103E-2</v>
      </c>
      <c r="I227" s="1">
        <f t="shared" si="24"/>
        <v>-2.593920000072103E-2</v>
      </c>
      <c r="Q227" s="75">
        <f t="shared" si="27"/>
        <v>29249.03</v>
      </c>
      <c r="AB227" s="1">
        <v>5</v>
      </c>
      <c r="AD227" s="1" t="s">
        <v>74</v>
      </c>
      <c r="AF227" s="1" t="s">
        <v>70</v>
      </c>
    </row>
    <row r="228" spans="1:32">
      <c r="A228" s="24" t="s">
        <v>140</v>
      </c>
      <c r="B228" s="24"/>
      <c r="C228" s="32">
        <v>44267.538</v>
      </c>
      <c r="D228" s="32"/>
      <c r="E228" s="1">
        <f t="shared" si="25"/>
        <v>659.98442283040174</v>
      </c>
      <c r="F228" s="1">
        <f t="shared" si="26"/>
        <v>660</v>
      </c>
      <c r="G228" s="1">
        <f t="shared" si="28"/>
        <v>-1.7939199999091215E-2</v>
      </c>
      <c r="I228" s="1">
        <f t="shared" si="24"/>
        <v>-1.7939199999091215E-2</v>
      </c>
      <c r="Q228" s="75">
        <f t="shared" si="27"/>
        <v>29249.038</v>
      </c>
      <c r="AB228" s="1" t="s">
        <v>101</v>
      </c>
      <c r="AF228" s="1" t="s">
        <v>102</v>
      </c>
    </row>
    <row r="229" spans="1:32">
      <c r="A229" s="24" t="s">
        <v>141</v>
      </c>
      <c r="B229" s="24"/>
      <c r="C229" s="32">
        <v>44311.315999999999</v>
      </c>
      <c r="D229" s="32"/>
      <c r="E229" s="1">
        <f t="shared" si="25"/>
        <v>697.99823228578532</v>
      </c>
      <c r="F229" s="1">
        <f t="shared" si="26"/>
        <v>698</v>
      </c>
      <c r="G229" s="1">
        <f t="shared" si="28"/>
        <v>-2.0357600005809218E-3</v>
      </c>
      <c r="I229" s="1">
        <f t="shared" si="24"/>
        <v>-2.0357600005809218E-3</v>
      </c>
      <c r="Q229" s="75">
        <f t="shared" si="27"/>
        <v>29292.815999999999</v>
      </c>
      <c r="AB229" s="1" t="s">
        <v>123</v>
      </c>
      <c r="AD229" s="1" t="s">
        <v>74</v>
      </c>
      <c r="AF229" s="1" t="s">
        <v>70</v>
      </c>
    </row>
    <row r="230" spans="1:32">
      <c r="A230" s="24" t="s">
        <v>142</v>
      </c>
      <c r="B230" s="24"/>
      <c r="C230" s="32">
        <v>44449.508999999998</v>
      </c>
      <c r="D230" s="32"/>
      <c r="E230" s="1">
        <f t="shared" si="25"/>
        <v>817.99554532128252</v>
      </c>
      <c r="F230" s="1">
        <f t="shared" si="26"/>
        <v>818</v>
      </c>
      <c r="G230" s="1">
        <f t="shared" si="28"/>
        <v>-5.1301600033184513E-3</v>
      </c>
      <c r="I230" s="1">
        <f t="shared" si="24"/>
        <v>-5.1301600033184513E-3</v>
      </c>
      <c r="Q230" s="75">
        <f t="shared" si="27"/>
        <v>29431.008999999998</v>
      </c>
      <c r="AB230" s="1" t="s">
        <v>108</v>
      </c>
      <c r="AD230" s="1" t="s">
        <v>74</v>
      </c>
      <c r="AF230" s="1" t="s">
        <v>70</v>
      </c>
    </row>
    <row r="231" spans="1:32">
      <c r="A231" s="24" t="s">
        <v>142</v>
      </c>
      <c r="B231" s="24"/>
      <c r="C231" s="32">
        <v>44472.550999999999</v>
      </c>
      <c r="D231" s="32"/>
      <c r="E231" s="1">
        <f t="shared" si="25"/>
        <v>838.00363608538851</v>
      </c>
      <c r="F231" s="1">
        <f t="shared" si="26"/>
        <v>838</v>
      </c>
      <c r="G231" s="1">
        <f t="shared" si="28"/>
        <v>4.1874399976222776E-3</v>
      </c>
      <c r="I231" s="1">
        <f t="shared" si="24"/>
        <v>4.1874399976222776E-3</v>
      </c>
      <c r="Q231" s="75">
        <f t="shared" si="27"/>
        <v>29454.050999999999</v>
      </c>
      <c r="AB231" s="1" t="s">
        <v>108</v>
      </c>
      <c r="AD231" s="1" t="s">
        <v>74</v>
      </c>
      <c r="AF231" s="1" t="s">
        <v>70</v>
      </c>
    </row>
    <row r="232" spans="1:32">
      <c r="A232" s="24" t="s">
        <v>122</v>
      </c>
      <c r="B232" s="24"/>
      <c r="C232" s="32">
        <v>44474.843999999997</v>
      </c>
      <c r="D232" s="32"/>
      <c r="E232" s="1">
        <f t="shared" si="25"/>
        <v>839.9947198507756</v>
      </c>
      <c r="F232" s="1">
        <f t="shared" si="26"/>
        <v>840</v>
      </c>
      <c r="G232" s="1">
        <f t="shared" si="28"/>
        <v>-6.0808000052929856E-3</v>
      </c>
      <c r="I232" s="1">
        <f t="shared" si="24"/>
        <v>-6.0808000052929856E-3</v>
      </c>
      <c r="Q232" s="75">
        <f t="shared" si="27"/>
        <v>29456.343999999997</v>
      </c>
    </row>
    <row r="233" spans="1:32">
      <c r="A233" s="24" t="s">
        <v>144</v>
      </c>
      <c r="B233" s="24"/>
      <c r="C233" s="32">
        <v>44539.341999999997</v>
      </c>
      <c r="D233" s="32"/>
      <c r="E233" s="1">
        <f t="shared" si="25"/>
        <v>896.00035469598106</v>
      </c>
      <c r="F233" s="1">
        <f t="shared" si="26"/>
        <v>896</v>
      </c>
      <c r="G233" s="1">
        <f t="shared" si="28"/>
        <v>4.0847999480320141E-4</v>
      </c>
      <c r="I233" s="1">
        <f t="shared" si="24"/>
        <v>4.0847999480320141E-4</v>
      </c>
      <c r="Q233" s="75">
        <f t="shared" si="27"/>
        <v>29520.841999999997</v>
      </c>
      <c r="AB233" s="1" t="s">
        <v>112</v>
      </c>
      <c r="AD233" s="1" t="s">
        <v>69</v>
      </c>
      <c r="AF233" s="1" t="s">
        <v>70</v>
      </c>
    </row>
    <row r="234" spans="1:32">
      <c r="A234" s="24" t="s">
        <v>122</v>
      </c>
      <c r="B234" s="24"/>
      <c r="C234" s="32">
        <v>44549.703000000001</v>
      </c>
      <c r="D234" s="32"/>
      <c r="E234" s="1">
        <f t="shared" si="25"/>
        <v>904.99713572223652</v>
      </c>
      <c r="F234" s="1">
        <f t="shared" si="26"/>
        <v>905</v>
      </c>
      <c r="G234" s="1">
        <f t="shared" si="28"/>
        <v>-3.2986000005621463E-3</v>
      </c>
      <c r="I234" s="1">
        <f t="shared" si="24"/>
        <v>-3.2986000005621463E-3</v>
      </c>
      <c r="Q234" s="75">
        <f t="shared" si="27"/>
        <v>29531.203000000001</v>
      </c>
    </row>
    <row r="235" spans="1:32">
      <c r="A235" s="24" t="s">
        <v>144</v>
      </c>
      <c r="B235" s="24"/>
      <c r="C235" s="32">
        <v>44555.466999999997</v>
      </c>
      <c r="D235" s="32"/>
      <c r="E235" s="1">
        <f t="shared" si="25"/>
        <v>910.00219757295315</v>
      </c>
      <c r="F235" s="1">
        <f t="shared" si="26"/>
        <v>910</v>
      </c>
      <c r="G235" s="1">
        <f t="shared" si="28"/>
        <v>2.530799996748101E-3</v>
      </c>
      <c r="I235" s="1">
        <f t="shared" si="24"/>
        <v>2.530799996748101E-3</v>
      </c>
      <c r="Q235" s="75">
        <f t="shared" si="27"/>
        <v>29536.966999999997</v>
      </c>
      <c r="AB235" s="1" t="s">
        <v>108</v>
      </c>
      <c r="AD235" s="1" t="s">
        <v>74</v>
      </c>
      <c r="AF235" s="1" t="s">
        <v>70</v>
      </c>
    </row>
    <row r="236" spans="1:32">
      <c r="A236" s="24" t="s">
        <v>145</v>
      </c>
      <c r="B236" s="24"/>
      <c r="C236" s="32">
        <v>44608.442999999999</v>
      </c>
      <c r="D236" s="32"/>
      <c r="E236" s="1">
        <f t="shared" si="25"/>
        <v>956.00291870476747</v>
      </c>
      <c r="F236" s="1">
        <f t="shared" si="26"/>
        <v>956</v>
      </c>
      <c r="G236" s="1">
        <f t="shared" si="28"/>
        <v>3.3612799961701967E-3</v>
      </c>
      <c r="I236" s="1">
        <f t="shared" si="24"/>
        <v>3.3612799961701967E-3</v>
      </c>
      <c r="Q236" s="75">
        <f t="shared" si="27"/>
        <v>29589.942999999999</v>
      </c>
      <c r="AB236" s="1" t="s">
        <v>117</v>
      </c>
      <c r="AD236" s="1" t="s">
        <v>71</v>
      </c>
      <c r="AF236" s="1" t="s">
        <v>70</v>
      </c>
    </row>
    <row r="237" spans="1:32">
      <c r="A237" s="24" t="s">
        <v>146</v>
      </c>
      <c r="B237" s="24"/>
      <c r="C237" s="32">
        <v>44638.377999999997</v>
      </c>
      <c r="D237" s="32"/>
      <c r="E237" s="1">
        <f t="shared" si="25"/>
        <v>981.99641740381412</v>
      </c>
      <c r="F237" s="1">
        <f t="shared" si="26"/>
        <v>982</v>
      </c>
      <c r="G237" s="1">
        <f t="shared" si="28"/>
        <v>-4.1258400087826885E-3</v>
      </c>
      <c r="I237" s="1">
        <f t="shared" si="24"/>
        <v>-4.1258400087826885E-3</v>
      </c>
      <c r="Q237" s="75">
        <f t="shared" si="27"/>
        <v>29619.877999999997</v>
      </c>
      <c r="AB237" s="1" t="s">
        <v>101</v>
      </c>
      <c r="AF237" s="1" t="s">
        <v>102</v>
      </c>
    </row>
    <row r="238" spans="1:32">
      <c r="A238" s="24" t="s">
        <v>147</v>
      </c>
      <c r="B238" s="24"/>
      <c r="C238" s="32">
        <v>44646.449000000001</v>
      </c>
      <c r="D238" s="32"/>
      <c r="E238" s="1">
        <f t="shared" si="25"/>
        <v>989.00471965870349</v>
      </c>
      <c r="F238" s="1">
        <f t="shared" si="26"/>
        <v>989</v>
      </c>
      <c r="G238" s="1">
        <f t="shared" si="28"/>
        <v>5.4353199957404286E-3</v>
      </c>
      <c r="I238" s="1">
        <f t="shared" si="24"/>
        <v>5.4353199957404286E-3</v>
      </c>
      <c r="Q238" s="75">
        <f t="shared" si="27"/>
        <v>29627.949000000001</v>
      </c>
      <c r="AB238" s="1" t="s">
        <v>109</v>
      </c>
      <c r="AD238" s="1" t="s">
        <v>71</v>
      </c>
      <c r="AF238" s="1" t="s">
        <v>70</v>
      </c>
    </row>
    <row r="239" spans="1:32">
      <c r="A239" s="24" t="s">
        <v>122</v>
      </c>
      <c r="B239" s="24"/>
      <c r="C239" s="32">
        <v>44647.593999999997</v>
      </c>
      <c r="D239" s="32"/>
      <c r="E239" s="1">
        <f t="shared" si="25"/>
        <v>989.99895904438335</v>
      </c>
      <c r="F239" s="1">
        <f t="shared" si="26"/>
        <v>990</v>
      </c>
      <c r="G239" s="1">
        <f t="shared" si="28"/>
        <v>-1.1988000042038038E-3</v>
      </c>
      <c r="I239" s="1">
        <f t="shared" si="24"/>
        <v>-1.1988000042038038E-3</v>
      </c>
      <c r="Q239" s="75">
        <f t="shared" si="27"/>
        <v>29629.093999999997</v>
      </c>
    </row>
    <row r="240" spans="1:32">
      <c r="A240" s="22" t="s">
        <v>85</v>
      </c>
      <c r="B240" s="23" t="s">
        <v>45</v>
      </c>
      <c r="C240" s="22">
        <v>44683.290999999997</v>
      </c>
      <c r="E240" s="24">
        <f t="shared" si="25"/>
        <v>1020.9957829314701</v>
      </c>
      <c r="F240" s="1">
        <f t="shared" si="26"/>
        <v>1021</v>
      </c>
      <c r="G240" s="1">
        <f t="shared" si="28"/>
        <v>-4.8565200049779378E-3</v>
      </c>
      <c r="I240" s="1">
        <f t="shared" ref="I240:I271" si="29">G240</f>
        <v>-4.8565200049779378E-3</v>
      </c>
      <c r="O240" s="1">
        <f ca="1">+C$11+C$12*F240</f>
        <v>-4.019227162111616E-2</v>
      </c>
      <c r="Q240" s="75">
        <f t="shared" si="27"/>
        <v>29664.790999999997</v>
      </c>
    </row>
    <row r="241" spans="1:32">
      <c r="A241" s="24" t="s">
        <v>147</v>
      </c>
      <c r="B241" s="24"/>
      <c r="C241" s="32">
        <v>44683.338000000003</v>
      </c>
      <c r="D241" s="32"/>
      <c r="E241" s="1">
        <f t="shared" si="25"/>
        <v>1021.036594504512</v>
      </c>
      <c r="F241" s="1">
        <f t="shared" si="26"/>
        <v>1021</v>
      </c>
      <c r="G241" s="1">
        <f t="shared" si="28"/>
        <v>4.2143480000959244E-2</v>
      </c>
      <c r="I241" s="1">
        <f t="shared" si="29"/>
        <v>4.2143480000959244E-2</v>
      </c>
      <c r="Q241" s="75">
        <f t="shared" si="27"/>
        <v>29664.838000000003</v>
      </c>
      <c r="AB241" s="1" t="s">
        <v>112</v>
      </c>
      <c r="AD241" s="1" t="s">
        <v>74</v>
      </c>
      <c r="AF241" s="1" t="s">
        <v>70</v>
      </c>
    </row>
    <row r="242" spans="1:32">
      <c r="A242" s="24" t="s">
        <v>148</v>
      </c>
      <c r="B242" s="24"/>
      <c r="C242" s="32">
        <v>44881.358</v>
      </c>
      <c r="D242" s="32"/>
      <c r="E242" s="1">
        <f t="shared" si="25"/>
        <v>1192.9835666904323</v>
      </c>
      <c r="F242" s="1">
        <f t="shared" si="26"/>
        <v>1193</v>
      </c>
      <c r="G242" s="1">
        <f t="shared" si="28"/>
        <v>-1.8925160002254415E-2</v>
      </c>
      <c r="I242" s="1">
        <f t="shared" si="29"/>
        <v>-1.8925160002254415E-2</v>
      </c>
      <c r="Q242" s="75">
        <f t="shared" si="27"/>
        <v>29862.858</v>
      </c>
      <c r="AB242" s="1" t="s">
        <v>109</v>
      </c>
      <c r="AD242" s="1" t="s">
        <v>128</v>
      </c>
      <c r="AF242" s="1" t="s">
        <v>70</v>
      </c>
    </row>
    <row r="243" spans="1:32">
      <c r="A243" s="24" t="s">
        <v>148</v>
      </c>
      <c r="B243" s="24"/>
      <c r="C243" s="32">
        <v>44883.684999999998</v>
      </c>
      <c r="D243" s="32"/>
      <c r="E243" s="1">
        <f t="shared" si="25"/>
        <v>1195.0041737214201</v>
      </c>
      <c r="F243" s="1">
        <f t="shared" si="26"/>
        <v>1195</v>
      </c>
      <c r="G243" s="1">
        <f t="shared" si="28"/>
        <v>4.8065999944810756E-3</v>
      </c>
      <c r="I243" s="1">
        <f t="shared" si="29"/>
        <v>4.8065999944810756E-3</v>
      </c>
      <c r="Q243" s="75">
        <f t="shared" si="27"/>
        <v>29865.184999999998</v>
      </c>
      <c r="AB243" s="1" t="s">
        <v>108</v>
      </c>
      <c r="AD243" s="1" t="s">
        <v>74</v>
      </c>
      <c r="AF243" s="1" t="s">
        <v>70</v>
      </c>
    </row>
    <row r="244" spans="1:32">
      <c r="A244" s="24" t="s">
        <v>122</v>
      </c>
      <c r="B244" s="24"/>
      <c r="C244" s="32">
        <v>44884.839</v>
      </c>
      <c r="D244" s="32"/>
      <c r="E244" s="1">
        <f t="shared" si="25"/>
        <v>1196.0062280891757</v>
      </c>
      <c r="F244" s="1">
        <f t="shared" si="26"/>
        <v>1196</v>
      </c>
      <c r="G244" s="1">
        <f t="shared" si="28"/>
        <v>7.1724800000083633E-3</v>
      </c>
      <c r="I244" s="1">
        <f t="shared" si="29"/>
        <v>7.1724800000083633E-3</v>
      </c>
      <c r="Q244" s="75">
        <f t="shared" si="27"/>
        <v>29866.339</v>
      </c>
    </row>
    <row r="245" spans="1:32">
      <c r="A245" s="24" t="s">
        <v>122</v>
      </c>
      <c r="B245" s="24"/>
      <c r="C245" s="32">
        <v>44898.648000000001</v>
      </c>
      <c r="D245" s="32"/>
      <c r="E245" s="1">
        <f t="shared" si="25"/>
        <v>1207.9970155799119</v>
      </c>
      <c r="F245" s="1">
        <f t="shared" si="26"/>
        <v>1208</v>
      </c>
      <c r="G245" s="1">
        <f t="shared" si="28"/>
        <v>-3.4369600034551695E-3</v>
      </c>
      <c r="I245" s="1">
        <f t="shared" si="29"/>
        <v>-3.4369600034551695E-3</v>
      </c>
      <c r="Q245" s="75">
        <f t="shared" si="27"/>
        <v>29880.148000000001</v>
      </c>
    </row>
    <row r="246" spans="1:32">
      <c r="A246" s="24" t="s">
        <v>148</v>
      </c>
      <c r="B246" s="24"/>
      <c r="C246" s="32">
        <v>44911.311999999998</v>
      </c>
      <c r="D246" s="32"/>
      <c r="E246" s="1">
        <f t="shared" si="25"/>
        <v>1218.9935636849621</v>
      </c>
      <c r="F246" s="1">
        <f t="shared" si="26"/>
        <v>1219</v>
      </c>
      <c r="G246" s="1">
        <f t="shared" si="28"/>
        <v>-7.4122800069744699E-3</v>
      </c>
      <c r="I246" s="1">
        <f t="shared" si="29"/>
        <v>-7.4122800069744699E-3</v>
      </c>
      <c r="Q246" s="75">
        <f t="shared" si="27"/>
        <v>29892.811999999998</v>
      </c>
      <c r="AB246" s="1" t="s">
        <v>108</v>
      </c>
      <c r="AD246" s="1" t="s">
        <v>128</v>
      </c>
      <c r="AF246" s="1" t="s">
        <v>70</v>
      </c>
    </row>
    <row r="247" spans="1:32">
      <c r="A247" s="24" t="s">
        <v>149</v>
      </c>
      <c r="B247" s="24"/>
      <c r="C247" s="32">
        <v>44934.347999999998</v>
      </c>
      <c r="D247" s="32"/>
      <c r="E247" s="1">
        <f t="shared" si="25"/>
        <v>1238.9964444610196</v>
      </c>
      <c r="F247" s="1">
        <f t="shared" si="26"/>
        <v>1239</v>
      </c>
      <c r="G247" s="1">
        <f t="shared" si="28"/>
        <v>-4.0946800072561018E-3</v>
      </c>
      <c r="I247" s="1">
        <f t="shared" si="29"/>
        <v>-4.0946800072561018E-3</v>
      </c>
      <c r="Q247" s="75">
        <f t="shared" si="27"/>
        <v>29915.847999999998</v>
      </c>
      <c r="AB247" s="1" t="s">
        <v>105</v>
      </c>
      <c r="AD247" s="1" t="s">
        <v>128</v>
      </c>
      <c r="AF247" s="1" t="s">
        <v>70</v>
      </c>
    </row>
    <row r="248" spans="1:32">
      <c r="A248" s="24" t="s">
        <v>150</v>
      </c>
      <c r="B248" s="24"/>
      <c r="C248" s="32">
        <v>45201.527999999998</v>
      </c>
      <c r="D248" s="32"/>
      <c r="E248" s="1">
        <f t="shared" si="25"/>
        <v>1470.9972122048587</v>
      </c>
      <c r="F248" s="1">
        <f t="shared" si="26"/>
        <v>1471</v>
      </c>
      <c r="G248" s="1">
        <f t="shared" si="28"/>
        <v>-3.2105200007208623E-3</v>
      </c>
      <c r="I248" s="1">
        <f t="shared" si="29"/>
        <v>-3.2105200007208623E-3</v>
      </c>
      <c r="Q248" s="75">
        <f t="shared" si="27"/>
        <v>30183.027999999998</v>
      </c>
      <c r="AB248" s="1" t="s">
        <v>101</v>
      </c>
      <c r="AF248" s="1" t="s">
        <v>102</v>
      </c>
    </row>
    <row r="249" spans="1:32">
      <c r="A249" s="24" t="s">
        <v>150</v>
      </c>
      <c r="B249" s="24"/>
      <c r="C249" s="32">
        <v>45201.529000000002</v>
      </c>
      <c r="D249" s="32"/>
      <c r="E249" s="1">
        <f t="shared" si="25"/>
        <v>1470.9980805362031</v>
      </c>
      <c r="F249" s="1">
        <f t="shared" si="26"/>
        <v>1471</v>
      </c>
      <c r="G249" s="1">
        <f t="shared" si="28"/>
        <v>-2.2105199968791567E-3</v>
      </c>
      <c r="I249" s="1">
        <f t="shared" si="29"/>
        <v>-2.2105199968791567E-3</v>
      </c>
      <c r="Q249" s="75">
        <f t="shared" si="27"/>
        <v>30183.029000000002</v>
      </c>
      <c r="AB249" s="1" t="s">
        <v>101</v>
      </c>
      <c r="AF249" s="1" t="s">
        <v>102</v>
      </c>
    </row>
    <row r="250" spans="1:32">
      <c r="A250" s="24" t="s">
        <v>150</v>
      </c>
      <c r="B250" s="24"/>
      <c r="C250" s="32">
        <v>45201.531999999999</v>
      </c>
      <c r="D250" s="32"/>
      <c r="E250" s="1">
        <f t="shared" si="25"/>
        <v>1471.000685530224</v>
      </c>
      <c r="F250" s="1">
        <f t="shared" si="26"/>
        <v>1471</v>
      </c>
      <c r="G250" s="1">
        <f t="shared" si="28"/>
        <v>7.8948000009404495E-4</v>
      </c>
      <c r="I250" s="1">
        <f t="shared" si="29"/>
        <v>7.8948000009404495E-4</v>
      </c>
      <c r="Q250" s="75">
        <f t="shared" si="27"/>
        <v>30183.031999999999</v>
      </c>
      <c r="AB250" s="1" t="s">
        <v>101</v>
      </c>
      <c r="AF250" s="1" t="s">
        <v>102</v>
      </c>
    </row>
    <row r="251" spans="1:32">
      <c r="A251" s="24" t="s">
        <v>150</v>
      </c>
      <c r="B251" s="24"/>
      <c r="C251" s="32">
        <v>45201.531999999999</v>
      </c>
      <c r="D251" s="32"/>
      <c r="E251" s="1">
        <f t="shared" si="25"/>
        <v>1471.000685530224</v>
      </c>
      <c r="F251" s="1">
        <f t="shared" si="26"/>
        <v>1471</v>
      </c>
      <c r="G251" s="1">
        <f t="shared" si="28"/>
        <v>7.8948000009404495E-4</v>
      </c>
      <c r="I251" s="1">
        <f t="shared" si="29"/>
        <v>7.8948000009404495E-4</v>
      </c>
      <c r="Q251" s="75">
        <f t="shared" si="27"/>
        <v>30183.031999999999</v>
      </c>
      <c r="AB251" s="1" t="s">
        <v>101</v>
      </c>
      <c r="AF251" s="1" t="s">
        <v>102</v>
      </c>
    </row>
    <row r="252" spans="1:32">
      <c r="A252" s="24" t="s">
        <v>150</v>
      </c>
      <c r="B252" s="24"/>
      <c r="C252" s="32">
        <v>45201.533000000003</v>
      </c>
      <c r="D252" s="32"/>
      <c r="E252" s="1">
        <f t="shared" si="25"/>
        <v>1471.0015538615687</v>
      </c>
      <c r="F252" s="1">
        <f t="shared" si="26"/>
        <v>1471</v>
      </c>
      <c r="G252" s="1">
        <f t="shared" si="28"/>
        <v>1.7894800039357506E-3</v>
      </c>
      <c r="I252" s="1">
        <f t="shared" si="29"/>
        <v>1.7894800039357506E-3</v>
      </c>
      <c r="Q252" s="75">
        <f t="shared" si="27"/>
        <v>30183.033000000003</v>
      </c>
      <c r="AB252" s="1" t="s">
        <v>101</v>
      </c>
      <c r="AF252" s="1" t="s">
        <v>102</v>
      </c>
    </row>
    <row r="253" spans="1:32">
      <c r="A253" s="24" t="s">
        <v>150</v>
      </c>
      <c r="B253" s="24"/>
      <c r="C253" s="32">
        <v>45201.533000000003</v>
      </c>
      <c r="D253" s="32"/>
      <c r="E253" s="1">
        <f t="shared" si="25"/>
        <v>1471.0015538615687</v>
      </c>
      <c r="F253" s="1">
        <f t="shared" si="26"/>
        <v>1471</v>
      </c>
      <c r="G253" s="1">
        <f t="shared" si="28"/>
        <v>1.7894800039357506E-3</v>
      </c>
      <c r="I253" s="1">
        <f t="shared" si="29"/>
        <v>1.7894800039357506E-3</v>
      </c>
      <c r="Q253" s="75">
        <f t="shared" si="27"/>
        <v>30183.033000000003</v>
      </c>
      <c r="AB253" s="1" t="s">
        <v>101</v>
      </c>
      <c r="AF253" s="1" t="s">
        <v>102</v>
      </c>
    </row>
    <row r="254" spans="1:32">
      <c r="A254" s="24" t="s">
        <v>150</v>
      </c>
      <c r="B254" s="24"/>
      <c r="C254" s="32">
        <v>45201.534</v>
      </c>
      <c r="D254" s="32"/>
      <c r="E254" s="1">
        <f t="shared" si="25"/>
        <v>1471.0024221929068</v>
      </c>
      <c r="F254" s="1">
        <f t="shared" si="26"/>
        <v>1471</v>
      </c>
      <c r="G254" s="1">
        <f t="shared" si="28"/>
        <v>2.7894800005014986E-3</v>
      </c>
      <c r="I254" s="1">
        <f t="shared" si="29"/>
        <v>2.7894800005014986E-3</v>
      </c>
      <c r="Q254" s="75">
        <f t="shared" si="27"/>
        <v>30183.034</v>
      </c>
      <c r="AB254" s="1" t="s">
        <v>101</v>
      </c>
      <c r="AF254" s="1" t="s">
        <v>102</v>
      </c>
    </row>
    <row r="255" spans="1:32">
      <c r="A255" s="24" t="s">
        <v>150</v>
      </c>
      <c r="B255" s="24"/>
      <c r="C255" s="32">
        <v>45201.534</v>
      </c>
      <c r="D255" s="32"/>
      <c r="E255" s="1">
        <f t="shared" si="25"/>
        <v>1471.0024221929068</v>
      </c>
      <c r="F255" s="1">
        <f t="shared" si="26"/>
        <v>1471</v>
      </c>
      <c r="G255" s="1">
        <f t="shared" si="28"/>
        <v>2.7894800005014986E-3</v>
      </c>
      <c r="I255" s="1">
        <f t="shared" si="29"/>
        <v>2.7894800005014986E-3</v>
      </c>
      <c r="Q255" s="75">
        <f t="shared" si="27"/>
        <v>30183.034</v>
      </c>
      <c r="AB255" s="1" t="s">
        <v>101</v>
      </c>
      <c r="AF255" s="1" t="s">
        <v>102</v>
      </c>
    </row>
    <row r="256" spans="1:32">
      <c r="A256" s="24" t="s">
        <v>150</v>
      </c>
      <c r="B256" s="24"/>
      <c r="C256" s="32">
        <v>45201.534</v>
      </c>
      <c r="D256" s="32"/>
      <c r="E256" s="1">
        <f t="shared" si="25"/>
        <v>1471.0024221929068</v>
      </c>
      <c r="F256" s="1">
        <f t="shared" si="26"/>
        <v>1471</v>
      </c>
      <c r="G256" s="1">
        <f t="shared" si="28"/>
        <v>2.7894800005014986E-3</v>
      </c>
      <c r="I256" s="1">
        <f t="shared" si="29"/>
        <v>2.7894800005014986E-3</v>
      </c>
      <c r="Q256" s="75">
        <f t="shared" si="27"/>
        <v>30183.034</v>
      </c>
      <c r="AB256" s="1" t="s">
        <v>101</v>
      </c>
      <c r="AF256" s="1" t="s">
        <v>102</v>
      </c>
    </row>
    <row r="257" spans="1:32">
      <c r="A257" s="24" t="s">
        <v>150</v>
      </c>
      <c r="B257" s="24"/>
      <c r="C257" s="32">
        <v>45201.536999999997</v>
      </c>
      <c r="D257" s="32"/>
      <c r="E257" s="1">
        <f t="shared" si="25"/>
        <v>1471.0050271869279</v>
      </c>
      <c r="F257" s="1">
        <f t="shared" si="26"/>
        <v>1471</v>
      </c>
      <c r="G257" s="1">
        <f t="shared" si="28"/>
        <v>5.7894799974747002E-3</v>
      </c>
      <c r="I257" s="1">
        <f t="shared" si="29"/>
        <v>5.7894799974747002E-3</v>
      </c>
      <c r="Q257" s="75">
        <f t="shared" si="27"/>
        <v>30183.036999999997</v>
      </c>
      <c r="AB257" s="1" t="s">
        <v>101</v>
      </c>
      <c r="AF257" s="1" t="s">
        <v>102</v>
      </c>
    </row>
    <row r="258" spans="1:32">
      <c r="A258" s="24" t="s">
        <v>151</v>
      </c>
      <c r="B258" s="24"/>
      <c r="C258" s="32">
        <v>45231.481</v>
      </c>
      <c r="D258" s="32"/>
      <c r="E258" s="1">
        <f t="shared" si="25"/>
        <v>1497.0063408680501</v>
      </c>
      <c r="F258" s="1">
        <f t="shared" si="26"/>
        <v>1497</v>
      </c>
      <c r="G258" s="1">
        <f t="shared" si="28"/>
        <v>7.3023599979933351E-3</v>
      </c>
      <c r="I258" s="1">
        <f t="shared" si="29"/>
        <v>7.3023599979933351E-3</v>
      </c>
      <c r="Q258" s="75">
        <f t="shared" si="27"/>
        <v>30212.981</v>
      </c>
      <c r="AB258" s="1" t="s">
        <v>105</v>
      </c>
      <c r="AD258" s="1" t="s">
        <v>74</v>
      </c>
      <c r="AF258" s="1" t="s">
        <v>70</v>
      </c>
    </row>
    <row r="259" spans="1:32">
      <c r="A259" s="24" t="s">
        <v>152</v>
      </c>
      <c r="B259" s="24"/>
      <c r="C259" s="32">
        <v>45247.601999999999</v>
      </c>
      <c r="D259" s="32"/>
      <c r="E259" s="1">
        <f t="shared" si="25"/>
        <v>1511.0047104196567</v>
      </c>
      <c r="F259" s="1">
        <f t="shared" si="26"/>
        <v>1511</v>
      </c>
      <c r="G259" s="1">
        <f t="shared" si="28"/>
        <v>5.4246799991233274E-3</v>
      </c>
      <c r="I259" s="1">
        <f t="shared" si="29"/>
        <v>5.4246799991233274E-3</v>
      </c>
      <c r="Q259" s="75">
        <f t="shared" si="27"/>
        <v>30229.101999999999</v>
      </c>
      <c r="AB259" s="1" t="s">
        <v>105</v>
      </c>
      <c r="AD259" s="1" t="s">
        <v>74</v>
      </c>
      <c r="AF259" s="1" t="s">
        <v>70</v>
      </c>
    </row>
    <row r="260" spans="1:32">
      <c r="A260" s="24" t="s">
        <v>152</v>
      </c>
      <c r="B260" s="24"/>
      <c r="C260" s="32">
        <v>45247.612000000001</v>
      </c>
      <c r="D260" s="32"/>
      <c r="E260" s="1">
        <f t="shared" si="25"/>
        <v>1511.0133937330704</v>
      </c>
      <c r="F260" s="1">
        <f t="shared" si="26"/>
        <v>1511</v>
      </c>
      <c r="G260" s="1">
        <f t="shared" si="28"/>
        <v>1.5424680001160596E-2</v>
      </c>
      <c r="I260" s="1">
        <f t="shared" si="29"/>
        <v>1.5424680001160596E-2</v>
      </c>
      <c r="Q260" s="75">
        <f t="shared" si="27"/>
        <v>30229.112000000001</v>
      </c>
      <c r="AB260" s="1" t="s">
        <v>108</v>
      </c>
      <c r="AD260" s="1" t="s">
        <v>135</v>
      </c>
      <c r="AF260" s="1" t="s">
        <v>70</v>
      </c>
    </row>
    <row r="261" spans="1:32">
      <c r="A261" s="24" t="s">
        <v>152</v>
      </c>
      <c r="B261" s="24"/>
      <c r="C261" s="32">
        <v>45253.368999999999</v>
      </c>
      <c r="D261" s="32"/>
      <c r="E261" s="1">
        <f t="shared" si="25"/>
        <v>1516.0123772644006</v>
      </c>
      <c r="F261" s="1">
        <f t="shared" si="26"/>
        <v>1516</v>
      </c>
      <c r="G261" s="1">
        <f t="shared" si="28"/>
        <v>1.4254079993406776E-2</v>
      </c>
      <c r="I261" s="1">
        <f t="shared" si="29"/>
        <v>1.4254079993406776E-2</v>
      </c>
      <c r="Q261" s="75">
        <f t="shared" si="27"/>
        <v>30234.868999999999</v>
      </c>
      <c r="AB261" s="1" t="s">
        <v>108</v>
      </c>
      <c r="AD261" s="1" t="s">
        <v>74</v>
      </c>
      <c r="AF261" s="1" t="s">
        <v>70</v>
      </c>
    </row>
    <row r="262" spans="1:32">
      <c r="A262" s="24" t="s">
        <v>153</v>
      </c>
      <c r="B262" s="24"/>
      <c r="C262" s="32">
        <v>45313.245999999999</v>
      </c>
      <c r="D262" s="32"/>
      <c r="E262" s="1">
        <f t="shared" si="25"/>
        <v>1568.0054529818865</v>
      </c>
      <c r="F262" s="1">
        <f t="shared" si="26"/>
        <v>1568</v>
      </c>
      <c r="G262" s="1">
        <f t="shared" si="28"/>
        <v>6.27983999584103E-3</v>
      </c>
      <c r="I262" s="1">
        <f t="shared" si="29"/>
        <v>6.27983999584103E-3</v>
      </c>
      <c r="Q262" s="75">
        <f t="shared" si="27"/>
        <v>30294.745999999999</v>
      </c>
      <c r="AB262" s="1" t="s">
        <v>123</v>
      </c>
      <c r="AD262" s="1" t="s">
        <v>74</v>
      </c>
      <c r="AF262" s="1" t="s">
        <v>70</v>
      </c>
    </row>
    <row r="263" spans="1:32">
      <c r="A263" s="24" t="s">
        <v>153</v>
      </c>
      <c r="B263" s="24"/>
      <c r="C263" s="32">
        <v>45314.39</v>
      </c>
      <c r="D263" s="32"/>
      <c r="E263" s="1">
        <f t="shared" si="25"/>
        <v>1568.9988240362281</v>
      </c>
      <c r="F263" s="1">
        <f t="shared" si="26"/>
        <v>1569</v>
      </c>
      <c r="G263" s="1">
        <f t="shared" si="28"/>
        <v>-1.3542800006689504E-3</v>
      </c>
      <c r="I263" s="1">
        <f t="shared" si="29"/>
        <v>-1.3542800006689504E-3</v>
      </c>
      <c r="Q263" s="75">
        <f t="shared" si="27"/>
        <v>30295.89</v>
      </c>
      <c r="AB263" s="1" t="s">
        <v>108</v>
      </c>
      <c r="AD263" s="1" t="s">
        <v>74</v>
      </c>
      <c r="AF263" s="1" t="s">
        <v>70</v>
      </c>
    </row>
    <row r="264" spans="1:32">
      <c r="A264" s="24" t="s">
        <v>153</v>
      </c>
      <c r="B264" s="24"/>
      <c r="C264" s="32">
        <v>45352.394</v>
      </c>
      <c r="D264" s="32"/>
      <c r="E264" s="1">
        <f t="shared" si="25"/>
        <v>1601.9988883274814</v>
      </c>
      <c r="F264" s="1">
        <f t="shared" si="26"/>
        <v>1602</v>
      </c>
      <c r="G264" s="1">
        <f t="shared" si="28"/>
        <v>-1.2802400015061721E-3</v>
      </c>
      <c r="I264" s="1">
        <f t="shared" si="29"/>
        <v>-1.2802400015061721E-3</v>
      </c>
      <c r="Q264" s="75">
        <f t="shared" si="27"/>
        <v>30333.894</v>
      </c>
      <c r="AB264" s="1" t="s">
        <v>104</v>
      </c>
      <c r="AD264" s="1" t="s">
        <v>71</v>
      </c>
      <c r="AF264" s="1" t="s">
        <v>70</v>
      </c>
    </row>
    <row r="265" spans="1:32">
      <c r="A265" s="24" t="s">
        <v>153</v>
      </c>
      <c r="B265" s="24"/>
      <c r="C265" s="32">
        <v>45359.305999999997</v>
      </c>
      <c r="D265" s="32"/>
      <c r="E265" s="1">
        <f t="shared" si="25"/>
        <v>1608.0007945579052</v>
      </c>
      <c r="F265" s="1">
        <f t="shared" si="26"/>
        <v>1608</v>
      </c>
      <c r="G265" s="1">
        <f t="shared" si="28"/>
        <v>9.1503999283304438E-4</v>
      </c>
      <c r="I265" s="1">
        <f t="shared" si="29"/>
        <v>9.1503999283304438E-4</v>
      </c>
      <c r="Q265" s="75">
        <f t="shared" si="27"/>
        <v>30340.805999999997</v>
      </c>
      <c r="AB265" s="1" t="s">
        <v>105</v>
      </c>
      <c r="AD265" s="1" t="s">
        <v>138</v>
      </c>
      <c r="AF265" s="1" t="s">
        <v>70</v>
      </c>
    </row>
    <row r="266" spans="1:32">
      <c r="A266" s="24" t="s">
        <v>154</v>
      </c>
      <c r="B266" s="24"/>
      <c r="C266" s="32">
        <v>45368.512000000002</v>
      </c>
      <c r="D266" s="32"/>
      <c r="E266" s="1">
        <f t="shared" si="25"/>
        <v>1615.9946528850669</v>
      </c>
      <c r="F266" s="1">
        <f t="shared" si="26"/>
        <v>1616</v>
      </c>
      <c r="G266" s="1">
        <f t="shared" si="28"/>
        <v>-6.1579199973493814E-3</v>
      </c>
      <c r="I266" s="1">
        <f t="shared" si="29"/>
        <v>-6.1579199973493814E-3</v>
      </c>
      <c r="Q266" s="75">
        <f t="shared" si="27"/>
        <v>30350.012000000002</v>
      </c>
      <c r="AB266" s="1" t="s">
        <v>123</v>
      </c>
      <c r="AD266" s="1" t="s">
        <v>74</v>
      </c>
      <c r="AF266" s="1" t="s">
        <v>70</v>
      </c>
    </row>
    <row r="267" spans="1:32">
      <c r="A267" s="24" t="s">
        <v>154</v>
      </c>
      <c r="B267" s="24"/>
      <c r="C267" s="32">
        <v>45390.396000000001</v>
      </c>
      <c r="D267" s="32"/>
      <c r="E267" s="1">
        <f t="shared" si="25"/>
        <v>1634.9972159560518</v>
      </c>
      <c r="F267" s="1">
        <f t="shared" si="26"/>
        <v>1635</v>
      </c>
      <c r="G267" s="1">
        <f t="shared" si="28"/>
        <v>-3.2062000027508475E-3</v>
      </c>
      <c r="I267" s="1">
        <f t="shared" si="29"/>
        <v>-3.2062000027508475E-3</v>
      </c>
      <c r="Q267" s="75">
        <f t="shared" si="27"/>
        <v>30371.896000000001</v>
      </c>
      <c r="AB267" s="1" t="s">
        <v>109</v>
      </c>
      <c r="AD267" s="1" t="s">
        <v>74</v>
      </c>
      <c r="AF267" s="1" t="s">
        <v>70</v>
      </c>
    </row>
    <row r="268" spans="1:32">
      <c r="A268" s="24" t="s">
        <v>154</v>
      </c>
      <c r="B268" s="24"/>
      <c r="C268" s="32">
        <v>45397.309000000001</v>
      </c>
      <c r="D268" s="32"/>
      <c r="E268" s="1">
        <f t="shared" si="25"/>
        <v>1640.9999905178202</v>
      </c>
      <c r="F268" s="1">
        <f t="shared" si="26"/>
        <v>1641</v>
      </c>
      <c r="G268" s="1">
        <f t="shared" si="28"/>
        <v>-1.0920004569925368E-5</v>
      </c>
      <c r="I268" s="1">
        <f t="shared" si="29"/>
        <v>-1.0920004569925368E-5</v>
      </c>
      <c r="Q268" s="75">
        <f t="shared" si="27"/>
        <v>30378.809000000001</v>
      </c>
      <c r="AB268" s="1" t="s">
        <v>108</v>
      </c>
      <c r="AD268" s="1" t="s">
        <v>71</v>
      </c>
      <c r="AF268" s="1" t="s">
        <v>70</v>
      </c>
    </row>
    <row r="269" spans="1:32">
      <c r="A269" s="24" t="s">
        <v>155</v>
      </c>
      <c r="B269" s="24"/>
      <c r="C269" s="32">
        <v>45405.375999999997</v>
      </c>
      <c r="D269" s="32"/>
      <c r="E269" s="1">
        <f t="shared" si="25"/>
        <v>1648.0048194473377</v>
      </c>
      <c r="F269" s="1">
        <f t="shared" si="26"/>
        <v>1648</v>
      </c>
      <c r="G269" s="1">
        <f t="shared" si="28"/>
        <v>5.5502399918623269E-3</v>
      </c>
      <c r="I269" s="1">
        <f t="shared" si="29"/>
        <v>5.5502399918623269E-3</v>
      </c>
      <c r="Q269" s="75">
        <f t="shared" si="27"/>
        <v>30386.875999999997</v>
      </c>
      <c r="AB269" s="1" t="s">
        <v>123</v>
      </c>
      <c r="AD269" s="1" t="s">
        <v>128</v>
      </c>
      <c r="AF269" s="1" t="s">
        <v>70</v>
      </c>
    </row>
    <row r="270" spans="1:32">
      <c r="A270" s="24" t="s">
        <v>155</v>
      </c>
      <c r="B270" s="24"/>
      <c r="C270" s="32">
        <v>45435.319000000003</v>
      </c>
      <c r="D270" s="32"/>
      <c r="E270" s="1">
        <f t="shared" si="25"/>
        <v>1674.0052647971218</v>
      </c>
      <c r="F270" s="1">
        <f t="shared" si="26"/>
        <v>1674</v>
      </c>
      <c r="G270" s="1">
        <f t="shared" si="28"/>
        <v>6.0631200030911714E-3</v>
      </c>
      <c r="I270" s="1">
        <f t="shared" si="29"/>
        <v>6.0631200030911714E-3</v>
      </c>
      <c r="Q270" s="75">
        <f t="shared" si="27"/>
        <v>30416.819000000003</v>
      </c>
      <c r="AB270" s="1" t="s">
        <v>123</v>
      </c>
      <c r="AD270" s="1" t="s">
        <v>128</v>
      </c>
      <c r="AF270" s="1" t="s">
        <v>70</v>
      </c>
    </row>
    <row r="271" spans="1:32">
      <c r="A271" s="24" t="s">
        <v>150</v>
      </c>
      <c r="B271" s="24"/>
      <c r="C271" s="32">
        <v>45558.535000000003</v>
      </c>
      <c r="D271" s="32"/>
      <c r="E271" s="1">
        <f t="shared" si="25"/>
        <v>1780.997579335354</v>
      </c>
      <c r="F271" s="1">
        <f t="shared" si="26"/>
        <v>1781</v>
      </c>
      <c r="G271" s="1">
        <f t="shared" si="28"/>
        <v>-2.7877199972863309E-3</v>
      </c>
      <c r="I271" s="1">
        <f t="shared" si="29"/>
        <v>-2.7877199972863309E-3</v>
      </c>
      <c r="Q271" s="75">
        <f t="shared" si="27"/>
        <v>30540.035000000003</v>
      </c>
      <c r="AB271" s="1" t="s">
        <v>101</v>
      </c>
      <c r="AF271" s="1" t="s">
        <v>102</v>
      </c>
    </row>
    <row r="272" spans="1:32">
      <c r="A272" s="24" t="s">
        <v>156</v>
      </c>
      <c r="B272" s="24"/>
      <c r="C272" s="32">
        <v>45566.6</v>
      </c>
      <c r="D272" s="32"/>
      <c r="E272" s="1">
        <f t="shared" si="25"/>
        <v>1788.0006716021887</v>
      </c>
      <c r="F272" s="1">
        <f t="shared" si="26"/>
        <v>1788</v>
      </c>
      <c r="G272" s="1">
        <f t="shared" si="28"/>
        <v>7.7343999873846769E-4</v>
      </c>
      <c r="I272" s="1">
        <f t="shared" ref="I272:I293" si="30">G272</f>
        <v>7.7343999873846769E-4</v>
      </c>
      <c r="Q272" s="75">
        <f t="shared" si="27"/>
        <v>30548.1</v>
      </c>
      <c r="AB272" s="1" t="s">
        <v>108</v>
      </c>
      <c r="AD272" s="1" t="s">
        <v>74</v>
      </c>
      <c r="AF272" s="1" t="s">
        <v>70</v>
      </c>
    </row>
    <row r="273" spans="1:32">
      <c r="A273" s="24" t="s">
        <v>157</v>
      </c>
      <c r="B273" s="24"/>
      <c r="C273" s="32">
        <v>45611.504000000001</v>
      </c>
      <c r="D273" s="32"/>
      <c r="E273" s="1">
        <f t="shared" si="25"/>
        <v>1826.9922221477755</v>
      </c>
      <c r="F273" s="1">
        <f t="shared" si="26"/>
        <v>1827</v>
      </c>
      <c r="G273" s="1">
        <f t="shared" si="28"/>
        <v>-8.9572400029283017E-3</v>
      </c>
      <c r="I273" s="1">
        <f t="shared" si="30"/>
        <v>-8.9572400029283017E-3</v>
      </c>
      <c r="Q273" s="75">
        <f t="shared" si="27"/>
        <v>30593.004000000001</v>
      </c>
      <c r="AB273" s="1" t="s">
        <v>112</v>
      </c>
      <c r="AD273" s="1" t="s">
        <v>143</v>
      </c>
      <c r="AF273" s="1" t="s">
        <v>70</v>
      </c>
    </row>
    <row r="274" spans="1:32">
      <c r="A274" s="24" t="s">
        <v>157</v>
      </c>
      <c r="B274" s="24"/>
      <c r="C274" s="32">
        <v>45640.311000000002</v>
      </c>
      <c r="D274" s="32"/>
      <c r="E274" s="1">
        <f t="shared" si="25"/>
        <v>1852.0062430939427</v>
      </c>
      <c r="F274" s="1">
        <f t="shared" si="26"/>
        <v>1852</v>
      </c>
      <c r="G274" s="1">
        <f t="shared" si="28"/>
        <v>7.1897599991643801E-3</v>
      </c>
      <c r="I274" s="1">
        <f t="shared" si="30"/>
        <v>7.1897599991643801E-3</v>
      </c>
      <c r="Q274" s="75">
        <f t="shared" si="27"/>
        <v>30621.811000000002</v>
      </c>
      <c r="AB274" s="1" t="s">
        <v>108</v>
      </c>
      <c r="AD274" s="1" t="s">
        <v>74</v>
      </c>
      <c r="AF274" s="1" t="s">
        <v>70</v>
      </c>
    </row>
    <row r="275" spans="1:32">
      <c r="A275" s="24" t="s">
        <v>157</v>
      </c>
      <c r="B275" s="24"/>
      <c r="C275" s="32">
        <v>45649.51</v>
      </c>
      <c r="D275" s="32"/>
      <c r="E275" s="1">
        <f t="shared" si="25"/>
        <v>1859.9940231017115</v>
      </c>
      <c r="F275" s="1">
        <f t="shared" si="26"/>
        <v>1860</v>
      </c>
      <c r="G275" s="1">
        <f t="shared" si="28"/>
        <v>-6.8832000033580698E-3</v>
      </c>
      <c r="I275" s="1">
        <f t="shared" si="30"/>
        <v>-6.8832000033580698E-3</v>
      </c>
      <c r="Q275" s="75">
        <f t="shared" si="27"/>
        <v>30631.010000000002</v>
      </c>
      <c r="AB275" s="1" t="s">
        <v>105</v>
      </c>
      <c r="AD275" s="1" t="s">
        <v>143</v>
      </c>
      <c r="AF275" s="1" t="s">
        <v>70</v>
      </c>
    </row>
    <row r="276" spans="1:32">
      <c r="A276" s="24" t="s">
        <v>150</v>
      </c>
      <c r="B276" s="24"/>
      <c r="C276" s="32">
        <v>45671.398000000001</v>
      </c>
      <c r="D276" s="32"/>
      <c r="E276" s="1">
        <f t="shared" si="25"/>
        <v>1879.000059498062</v>
      </c>
      <c r="F276" s="1">
        <f t="shared" si="26"/>
        <v>1879</v>
      </c>
      <c r="G276" s="1">
        <f t="shared" si="28"/>
        <v>6.8519999331329018E-5</v>
      </c>
      <c r="I276" s="1">
        <f t="shared" si="30"/>
        <v>6.8519999331329018E-5</v>
      </c>
      <c r="Q276" s="75">
        <f t="shared" si="27"/>
        <v>30652.898000000001</v>
      </c>
      <c r="AB276" s="1" t="s">
        <v>101</v>
      </c>
      <c r="AF276" s="1" t="s">
        <v>102</v>
      </c>
    </row>
    <row r="277" spans="1:32">
      <c r="A277" s="24" t="s">
        <v>150</v>
      </c>
      <c r="B277" s="24"/>
      <c r="C277" s="32">
        <v>45671.402000000002</v>
      </c>
      <c r="D277" s="32"/>
      <c r="E277" s="1">
        <f t="shared" ref="E277:E340" si="31">(C277-C$7)/C$8</f>
        <v>1879.0035328234273</v>
      </c>
      <c r="F277" s="1">
        <f t="shared" ref="F277:F340" si="32">+ROUND(2*E277,0)/2</f>
        <v>1879</v>
      </c>
      <c r="G277" s="1">
        <f t="shared" si="28"/>
        <v>4.0685200001462363E-3</v>
      </c>
      <c r="I277" s="1">
        <f t="shared" si="30"/>
        <v>4.0685200001462363E-3</v>
      </c>
      <c r="Q277" s="75">
        <f t="shared" ref="Q277:Q340" si="33">+C277-15018.5</f>
        <v>30652.902000000002</v>
      </c>
      <c r="AB277" s="1" t="s">
        <v>101</v>
      </c>
      <c r="AF277" s="1" t="s">
        <v>102</v>
      </c>
    </row>
    <row r="278" spans="1:32">
      <c r="A278" s="24" t="s">
        <v>150</v>
      </c>
      <c r="B278" s="24"/>
      <c r="C278" s="32">
        <v>45671.404999999999</v>
      </c>
      <c r="D278" s="32"/>
      <c r="E278" s="1">
        <f t="shared" si="31"/>
        <v>1879.0061378174485</v>
      </c>
      <c r="F278" s="1">
        <f t="shared" si="32"/>
        <v>1879</v>
      </c>
      <c r="G278" s="1">
        <f t="shared" si="28"/>
        <v>7.0685199971194379E-3</v>
      </c>
      <c r="I278" s="1">
        <f t="shared" si="30"/>
        <v>7.0685199971194379E-3</v>
      </c>
      <c r="Q278" s="75">
        <f t="shared" si="33"/>
        <v>30652.904999999999</v>
      </c>
      <c r="AB278" s="1" t="s">
        <v>101</v>
      </c>
      <c r="AF278" s="1" t="s">
        <v>102</v>
      </c>
    </row>
    <row r="279" spans="1:32">
      <c r="A279" s="24" t="s">
        <v>150</v>
      </c>
      <c r="B279" s="24"/>
      <c r="C279" s="32">
        <v>45671.411</v>
      </c>
      <c r="D279" s="32"/>
      <c r="E279" s="1">
        <f t="shared" si="31"/>
        <v>1879.0113478054968</v>
      </c>
      <c r="F279" s="1">
        <f t="shared" si="32"/>
        <v>1879</v>
      </c>
      <c r="G279" s="1">
        <f t="shared" ref="G279:G342" si="34">C279-(C$7+C$8*F279)</f>
        <v>1.3068519998341799E-2</v>
      </c>
      <c r="I279" s="1">
        <f t="shared" si="30"/>
        <v>1.3068519998341799E-2</v>
      </c>
      <c r="Q279" s="75">
        <f t="shared" si="33"/>
        <v>30652.911</v>
      </c>
      <c r="AB279" s="1" t="s">
        <v>101</v>
      </c>
      <c r="AF279" s="1" t="s">
        <v>102</v>
      </c>
    </row>
    <row r="280" spans="1:32">
      <c r="A280" s="24" t="s">
        <v>150</v>
      </c>
      <c r="B280" s="24"/>
      <c r="C280" s="32">
        <v>45672.55</v>
      </c>
      <c r="D280" s="32"/>
      <c r="E280" s="1">
        <f t="shared" si="31"/>
        <v>1880.0003772031346</v>
      </c>
      <c r="F280" s="1">
        <f t="shared" si="32"/>
        <v>1880</v>
      </c>
      <c r="G280" s="1">
        <f t="shared" si="34"/>
        <v>4.343999971752055E-4</v>
      </c>
      <c r="I280" s="1">
        <f t="shared" si="30"/>
        <v>4.343999971752055E-4</v>
      </c>
      <c r="Q280" s="75">
        <f t="shared" si="33"/>
        <v>30654.050000000003</v>
      </c>
      <c r="AB280" s="1" t="s">
        <v>101</v>
      </c>
      <c r="AF280" s="1" t="s">
        <v>102</v>
      </c>
    </row>
    <row r="281" spans="1:32">
      <c r="A281" s="24" t="s">
        <v>159</v>
      </c>
      <c r="B281" s="24"/>
      <c r="C281" s="32">
        <v>45694.427000000003</v>
      </c>
      <c r="D281" s="32"/>
      <c r="E281" s="1">
        <f t="shared" si="31"/>
        <v>1898.996861954733</v>
      </c>
      <c r="F281" s="1">
        <f t="shared" si="32"/>
        <v>1899</v>
      </c>
      <c r="G281" s="1">
        <f t="shared" si="34"/>
        <v>-3.6138799987384118E-3</v>
      </c>
      <c r="I281" s="1">
        <f t="shared" si="30"/>
        <v>-3.6138799987384118E-3</v>
      </c>
      <c r="Q281" s="75">
        <f t="shared" si="33"/>
        <v>30675.927000000003</v>
      </c>
      <c r="AB281" s="1" t="s">
        <v>108</v>
      </c>
      <c r="AD281" s="1" t="s">
        <v>143</v>
      </c>
      <c r="AF281" s="1" t="s">
        <v>70</v>
      </c>
    </row>
    <row r="282" spans="1:32">
      <c r="A282" s="24" t="s">
        <v>159</v>
      </c>
      <c r="B282" s="24"/>
      <c r="C282" s="32">
        <v>45701.34</v>
      </c>
      <c r="D282" s="32"/>
      <c r="E282" s="1">
        <f t="shared" si="31"/>
        <v>1904.999636516495</v>
      </c>
      <c r="F282" s="1">
        <f t="shared" si="32"/>
        <v>1905</v>
      </c>
      <c r="G282" s="1">
        <f t="shared" si="34"/>
        <v>-4.1860000783344731E-4</v>
      </c>
      <c r="I282" s="1">
        <f t="shared" si="30"/>
        <v>-4.1860000783344731E-4</v>
      </c>
      <c r="Q282" s="75">
        <f t="shared" si="33"/>
        <v>30682.839999999997</v>
      </c>
      <c r="AB282" s="1" t="s">
        <v>109</v>
      </c>
      <c r="AD282" s="1" t="s">
        <v>143</v>
      </c>
      <c r="AF282" s="1" t="s">
        <v>70</v>
      </c>
    </row>
    <row r="283" spans="1:32">
      <c r="A283" s="24" t="s">
        <v>160</v>
      </c>
      <c r="B283" s="24"/>
      <c r="C283" s="32">
        <v>45915.546000000002</v>
      </c>
      <c r="D283" s="32"/>
      <c r="E283" s="1">
        <f t="shared" si="31"/>
        <v>2091.0014197912087</v>
      </c>
      <c r="F283" s="1">
        <f t="shared" si="32"/>
        <v>2091</v>
      </c>
      <c r="G283" s="1">
        <f t="shared" si="34"/>
        <v>1.6350799996871501E-3</v>
      </c>
      <c r="I283" s="1">
        <f t="shared" si="30"/>
        <v>1.6350799996871501E-3</v>
      </c>
      <c r="Q283" s="75">
        <f t="shared" si="33"/>
        <v>30897.046000000002</v>
      </c>
      <c r="AB283" s="1" t="s">
        <v>104</v>
      </c>
      <c r="AD283" s="1" t="s">
        <v>74</v>
      </c>
      <c r="AF283" s="1" t="s">
        <v>70</v>
      </c>
    </row>
    <row r="284" spans="1:32">
      <c r="A284" s="24" t="s">
        <v>122</v>
      </c>
      <c r="B284" s="24"/>
      <c r="C284" s="32">
        <v>45993.864000000001</v>
      </c>
      <c r="D284" s="32"/>
      <c r="E284" s="1">
        <f t="shared" si="31"/>
        <v>2159.0073937719026</v>
      </c>
      <c r="F284" s="1">
        <f t="shared" si="32"/>
        <v>2159</v>
      </c>
      <c r="G284" s="1">
        <f t="shared" si="34"/>
        <v>8.5149200021987781E-3</v>
      </c>
      <c r="I284" s="1">
        <f t="shared" si="30"/>
        <v>8.5149200021987781E-3</v>
      </c>
      <c r="Q284" s="75">
        <f t="shared" si="33"/>
        <v>30975.364000000001</v>
      </c>
    </row>
    <row r="285" spans="1:32">
      <c r="A285" s="24" t="s">
        <v>161</v>
      </c>
      <c r="B285" s="24"/>
      <c r="C285" s="32">
        <v>45998.461000000003</v>
      </c>
      <c r="D285" s="32"/>
      <c r="E285" s="1">
        <f t="shared" si="31"/>
        <v>2162.9991129474352</v>
      </c>
      <c r="F285" s="1">
        <f t="shared" si="32"/>
        <v>2163</v>
      </c>
      <c r="G285" s="1">
        <f t="shared" si="34"/>
        <v>-1.0215599977527745E-3</v>
      </c>
      <c r="I285" s="1">
        <f t="shared" si="30"/>
        <v>-1.0215599977527745E-3</v>
      </c>
      <c r="Q285" s="75">
        <f t="shared" si="33"/>
        <v>30979.961000000003</v>
      </c>
      <c r="AB285" s="1" t="s">
        <v>109</v>
      </c>
      <c r="AD285" s="1" t="s">
        <v>143</v>
      </c>
      <c r="AF285" s="1" t="s">
        <v>70</v>
      </c>
    </row>
    <row r="286" spans="1:32">
      <c r="A286" s="24" t="s">
        <v>122</v>
      </c>
      <c r="B286" s="24"/>
      <c r="C286" s="32">
        <v>46000.769</v>
      </c>
      <c r="D286" s="32"/>
      <c r="E286" s="1">
        <f t="shared" si="31"/>
        <v>2165.00322168294</v>
      </c>
      <c r="F286" s="1">
        <f t="shared" si="32"/>
        <v>2165</v>
      </c>
      <c r="G286" s="1">
        <f t="shared" si="34"/>
        <v>3.7101999987498857E-3</v>
      </c>
      <c r="I286" s="1">
        <f t="shared" si="30"/>
        <v>3.7101999987498857E-3</v>
      </c>
      <c r="Q286" s="75">
        <f t="shared" si="33"/>
        <v>30982.269</v>
      </c>
    </row>
    <row r="287" spans="1:32">
      <c r="A287" s="24" t="s">
        <v>161</v>
      </c>
      <c r="B287" s="24"/>
      <c r="C287" s="32">
        <v>46005.375</v>
      </c>
      <c r="D287" s="32"/>
      <c r="E287" s="1">
        <f t="shared" si="31"/>
        <v>2169.0027558405418</v>
      </c>
      <c r="F287" s="1">
        <f t="shared" si="32"/>
        <v>2169</v>
      </c>
      <c r="G287" s="1">
        <f t="shared" si="34"/>
        <v>3.1737199969938956E-3</v>
      </c>
      <c r="I287" s="1">
        <f t="shared" si="30"/>
        <v>3.1737199969938956E-3</v>
      </c>
      <c r="Q287" s="75">
        <f t="shared" si="33"/>
        <v>30986.875</v>
      </c>
      <c r="AB287" s="1" t="s">
        <v>109</v>
      </c>
      <c r="AD287" s="1" t="s">
        <v>143</v>
      </c>
      <c r="AF287" s="1" t="s">
        <v>70</v>
      </c>
    </row>
    <row r="288" spans="1:32">
      <c r="A288" s="24" t="s">
        <v>161</v>
      </c>
      <c r="B288" s="24"/>
      <c r="C288" s="32">
        <v>46006.52</v>
      </c>
      <c r="D288" s="32"/>
      <c r="E288" s="1">
        <f t="shared" si="31"/>
        <v>2169.9969952262218</v>
      </c>
      <c r="F288" s="1">
        <f t="shared" si="32"/>
        <v>2170</v>
      </c>
      <c r="G288" s="1">
        <f t="shared" si="34"/>
        <v>-3.4604000029503368E-3</v>
      </c>
      <c r="I288" s="1">
        <f t="shared" si="30"/>
        <v>-3.4604000029503368E-3</v>
      </c>
      <c r="Q288" s="75">
        <f t="shared" si="33"/>
        <v>30988.019999999997</v>
      </c>
      <c r="AB288" s="1" t="s">
        <v>117</v>
      </c>
      <c r="AD288" s="1" t="s">
        <v>71</v>
      </c>
      <c r="AF288" s="1" t="s">
        <v>70</v>
      </c>
    </row>
    <row r="289" spans="1:32">
      <c r="A289" s="24" t="s">
        <v>122</v>
      </c>
      <c r="B289" s="24"/>
      <c r="C289" s="32">
        <v>46007.673999999999</v>
      </c>
      <c r="D289" s="32"/>
      <c r="E289" s="1">
        <f t="shared" si="31"/>
        <v>2170.9990495939769</v>
      </c>
      <c r="F289" s="1">
        <f t="shared" si="32"/>
        <v>2171</v>
      </c>
      <c r="G289" s="1">
        <f t="shared" si="34"/>
        <v>-1.0945200046990067E-3</v>
      </c>
      <c r="I289" s="1">
        <f t="shared" si="30"/>
        <v>-1.0945200046990067E-3</v>
      </c>
      <c r="Q289" s="75">
        <f t="shared" si="33"/>
        <v>30989.173999999999</v>
      </c>
    </row>
    <row r="290" spans="1:32">
      <c r="A290" s="24" t="s">
        <v>122</v>
      </c>
      <c r="B290" s="24"/>
      <c r="C290" s="32">
        <v>46029.553</v>
      </c>
      <c r="D290" s="32"/>
      <c r="E290" s="1">
        <f t="shared" si="31"/>
        <v>2189.9972710082584</v>
      </c>
      <c r="F290" s="1">
        <f t="shared" si="32"/>
        <v>2190</v>
      </c>
      <c r="G290" s="1">
        <f t="shared" si="34"/>
        <v>-3.1428000002051704E-3</v>
      </c>
      <c r="I290" s="1">
        <f t="shared" si="30"/>
        <v>-3.1428000002051704E-3</v>
      </c>
      <c r="Q290" s="75">
        <f t="shared" si="33"/>
        <v>31011.053</v>
      </c>
    </row>
    <row r="291" spans="1:32">
      <c r="A291" s="24" t="s">
        <v>162</v>
      </c>
      <c r="B291" s="24"/>
      <c r="C291" s="32">
        <v>46050.284</v>
      </c>
      <c r="D291" s="32"/>
      <c r="E291" s="1">
        <f t="shared" si="31"/>
        <v>2207.9986480428324</v>
      </c>
      <c r="F291" s="1">
        <f t="shared" si="32"/>
        <v>2208</v>
      </c>
      <c r="G291" s="1">
        <f t="shared" si="34"/>
        <v>-1.5569600000162609E-3</v>
      </c>
      <c r="I291" s="1">
        <f t="shared" si="30"/>
        <v>-1.5569600000162609E-3</v>
      </c>
      <c r="Q291" s="75">
        <f t="shared" si="33"/>
        <v>31031.784</v>
      </c>
      <c r="AB291" s="1" t="s">
        <v>108</v>
      </c>
      <c r="AD291" s="1" t="s">
        <v>74</v>
      </c>
      <c r="AF291" s="1" t="s">
        <v>70</v>
      </c>
    </row>
    <row r="292" spans="1:32">
      <c r="A292" s="24" t="s">
        <v>122</v>
      </c>
      <c r="B292" s="24"/>
      <c r="C292" s="32">
        <v>46052.591999999997</v>
      </c>
      <c r="D292" s="32"/>
      <c r="E292" s="1">
        <f t="shared" si="31"/>
        <v>2210.0027567783368</v>
      </c>
      <c r="F292" s="1">
        <f t="shared" si="32"/>
        <v>2210</v>
      </c>
      <c r="G292" s="1">
        <f t="shared" si="34"/>
        <v>3.1747999964863993E-3</v>
      </c>
      <c r="I292" s="1">
        <f t="shared" si="30"/>
        <v>3.1747999964863993E-3</v>
      </c>
      <c r="Q292" s="75">
        <f t="shared" si="33"/>
        <v>31034.091999999997</v>
      </c>
    </row>
    <row r="293" spans="1:32">
      <c r="A293" s="24" t="s">
        <v>122</v>
      </c>
      <c r="B293" s="24"/>
      <c r="C293" s="32">
        <v>46060.652999999998</v>
      </c>
      <c r="D293" s="32"/>
      <c r="E293" s="1">
        <f t="shared" si="31"/>
        <v>2217.0023757198123</v>
      </c>
      <c r="F293" s="1">
        <f t="shared" si="32"/>
        <v>2217</v>
      </c>
      <c r="G293" s="1">
        <f t="shared" si="34"/>
        <v>2.7359599989722483E-3</v>
      </c>
      <c r="I293" s="1">
        <f t="shared" si="30"/>
        <v>2.7359599989722483E-3</v>
      </c>
      <c r="Q293" s="75">
        <f t="shared" si="33"/>
        <v>31042.152999999998</v>
      </c>
    </row>
    <row r="294" spans="1:32">
      <c r="A294" s="22" t="s">
        <v>65</v>
      </c>
      <c r="B294" s="23" t="s">
        <v>45</v>
      </c>
      <c r="C294" s="22">
        <v>46060.659</v>
      </c>
      <c r="E294" s="24">
        <f t="shared" si="31"/>
        <v>2217.0075857078609</v>
      </c>
      <c r="F294" s="1">
        <f t="shared" si="32"/>
        <v>2217</v>
      </c>
      <c r="G294" s="1">
        <f t="shared" si="34"/>
        <v>8.7359600001946092E-3</v>
      </c>
      <c r="J294" s="1">
        <f>G294</f>
        <v>8.7359600001946092E-3</v>
      </c>
      <c r="O294" s="1">
        <f ca="1">+C$11+C$12*F294</f>
        <v>-4.3707129438941783E-2</v>
      </c>
      <c r="Q294" s="75">
        <f t="shared" si="33"/>
        <v>31042.159</v>
      </c>
    </row>
    <row r="295" spans="1:32">
      <c r="A295" s="24" t="s">
        <v>163</v>
      </c>
      <c r="B295" s="24"/>
      <c r="C295" s="32">
        <v>46119.392</v>
      </c>
      <c r="D295" s="32"/>
      <c r="E295" s="1">
        <f t="shared" si="31"/>
        <v>2268.0072903710052</v>
      </c>
      <c r="F295" s="1">
        <f t="shared" si="32"/>
        <v>2268</v>
      </c>
      <c r="G295" s="1">
        <f t="shared" si="34"/>
        <v>8.3958399991388433E-3</v>
      </c>
      <c r="I295" s="1">
        <f t="shared" ref="I295:I326" si="35">G295</f>
        <v>8.3958399991388433E-3</v>
      </c>
      <c r="Q295" s="75">
        <f t="shared" si="33"/>
        <v>31100.892</v>
      </c>
      <c r="AB295" s="1" t="s">
        <v>109</v>
      </c>
      <c r="AD295" s="1" t="s">
        <v>71</v>
      </c>
      <c r="AF295" s="1" t="s">
        <v>70</v>
      </c>
    </row>
    <row r="296" spans="1:32">
      <c r="A296" s="24" t="s">
        <v>163</v>
      </c>
      <c r="B296" s="24"/>
      <c r="C296" s="32">
        <v>46172.364999999998</v>
      </c>
      <c r="D296" s="32"/>
      <c r="E296" s="1">
        <f t="shared" si="31"/>
        <v>2314.005406508792</v>
      </c>
      <c r="F296" s="1">
        <f t="shared" si="32"/>
        <v>2314</v>
      </c>
      <c r="G296" s="1">
        <f t="shared" si="34"/>
        <v>6.2263199943117797E-3</v>
      </c>
      <c r="I296" s="1">
        <f t="shared" si="35"/>
        <v>6.2263199943117797E-3</v>
      </c>
      <c r="Q296" s="75">
        <f t="shared" si="33"/>
        <v>31153.864999999998</v>
      </c>
      <c r="AB296" s="1" t="s">
        <v>117</v>
      </c>
      <c r="AD296" s="1" t="s">
        <v>71</v>
      </c>
      <c r="AF296" s="1" t="s">
        <v>70</v>
      </c>
    </row>
    <row r="297" spans="1:32">
      <c r="A297" s="24" t="s">
        <v>164</v>
      </c>
      <c r="B297" s="24"/>
      <c r="C297" s="32">
        <v>46318.623</v>
      </c>
      <c r="D297" s="32"/>
      <c r="E297" s="1">
        <f t="shared" si="31"/>
        <v>2441.0058118111306</v>
      </c>
      <c r="F297" s="1">
        <f t="shared" si="32"/>
        <v>2441</v>
      </c>
      <c r="G297" s="1">
        <f t="shared" si="34"/>
        <v>6.6930799948750064E-3</v>
      </c>
      <c r="I297" s="1">
        <f t="shared" si="35"/>
        <v>6.6930799948750064E-3</v>
      </c>
      <c r="Q297" s="75">
        <f t="shared" si="33"/>
        <v>31300.123</v>
      </c>
      <c r="AB297" s="1" t="s">
        <v>108</v>
      </c>
      <c r="AD297" s="1" t="s">
        <v>74</v>
      </c>
      <c r="AF297" s="1" t="s">
        <v>70</v>
      </c>
    </row>
    <row r="298" spans="1:32">
      <c r="A298" s="24" t="s">
        <v>122</v>
      </c>
      <c r="B298" s="24"/>
      <c r="C298" s="32">
        <v>46357.773000000001</v>
      </c>
      <c r="D298" s="32"/>
      <c r="E298" s="1">
        <f t="shared" si="31"/>
        <v>2475.0009838194082</v>
      </c>
      <c r="F298" s="1">
        <f t="shared" si="32"/>
        <v>2475</v>
      </c>
      <c r="G298" s="1">
        <f t="shared" si="34"/>
        <v>1.1329999979352579E-3</v>
      </c>
      <c r="I298" s="1">
        <f t="shared" si="35"/>
        <v>1.1329999979352579E-3</v>
      </c>
      <c r="Q298" s="75">
        <f t="shared" si="33"/>
        <v>31339.273000000001</v>
      </c>
    </row>
    <row r="299" spans="1:32">
      <c r="A299" s="24" t="s">
        <v>165</v>
      </c>
      <c r="B299" s="24"/>
      <c r="C299" s="32">
        <v>46377.347999999998</v>
      </c>
      <c r="D299" s="32"/>
      <c r="E299" s="1">
        <f t="shared" si="31"/>
        <v>2491.9985698235437</v>
      </c>
      <c r="F299" s="1">
        <f t="shared" si="32"/>
        <v>2492</v>
      </c>
      <c r="G299" s="1">
        <f t="shared" si="34"/>
        <v>-1.647040007810574E-3</v>
      </c>
      <c r="I299" s="1">
        <f t="shared" si="35"/>
        <v>-1.647040007810574E-3</v>
      </c>
      <c r="Q299" s="75">
        <f t="shared" si="33"/>
        <v>31358.847999999998</v>
      </c>
      <c r="AB299" s="1" t="s">
        <v>117</v>
      </c>
      <c r="AD299" s="1" t="s">
        <v>143</v>
      </c>
      <c r="AF299" s="1" t="s">
        <v>70</v>
      </c>
    </row>
    <row r="300" spans="1:32">
      <c r="A300" s="24" t="s">
        <v>165</v>
      </c>
      <c r="B300" s="24"/>
      <c r="C300" s="32">
        <v>46416.508999999998</v>
      </c>
      <c r="D300" s="32"/>
      <c r="E300" s="1">
        <f t="shared" si="31"/>
        <v>2526.0032934765736</v>
      </c>
      <c r="F300" s="1">
        <f t="shared" si="32"/>
        <v>2526</v>
      </c>
      <c r="G300" s="1">
        <f t="shared" si="34"/>
        <v>3.7928799938526936E-3</v>
      </c>
      <c r="I300" s="1">
        <f t="shared" si="35"/>
        <v>3.7928799938526936E-3</v>
      </c>
      <c r="Q300" s="75">
        <f t="shared" si="33"/>
        <v>31398.008999999998</v>
      </c>
      <c r="AB300" s="1" t="s">
        <v>112</v>
      </c>
      <c r="AD300" s="1" t="s">
        <v>71</v>
      </c>
      <c r="AF300" s="1" t="s">
        <v>70</v>
      </c>
    </row>
    <row r="301" spans="1:32">
      <c r="A301" s="24" t="s">
        <v>122</v>
      </c>
      <c r="B301" s="24"/>
      <c r="C301" s="32">
        <v>46439.542000000001</v>
      </c>
      <c r="D301" s="32"/>
      <c r="E301" s="1">
        <f t="shared" si="31"/>
        <v>2546.0035692586102</v>
      </c>
      <c r="F301" s="1">
        <f t="shared" si="32"/>
        <v>2546</v>
      </c>
      <c r="G301" s="1">
        <f t="shared" si="34"/>
        <v>4.11047999659786E-3</v>
      </c>
      <c r="I301" s="1">
        <f t="shared" si="35"/>
        <v>4.11047999659786E-3</v>
      </c>
      <c r="Q301" s="75">
        <f t="shared" si="33"/>
        <v>31421.042000000001</v>
      </c>
    </row>
    <row r="302" spans="1:32">
      <c r="A302" s="24" t="s">
        <v>122</v>
      </c>
      <c r="B302" s="24"/>
      <c r="C302" s="32">
        <v>46447.606</v>
      </c>
      <c r="D302" s="32"/>
      <c r="E302" s="1">
        <f t="shared" si="31"/>
        <v>2553.0057931941064</v>
      </c>
      <c r="F302" s="1">
        <f t="shared" si="32"/>
        <v>2553</v>
      </c>
      <c r="G302" s="1">
        <f t="shared" si="34"/>
        <v>6.6716399960569106E-3</v>
      </c>
      <c r="I302" s="1">
        <f t="shared" si="35"/>
        <v>6.6716399960569106E-3</v>
      </c>
      <c r="Q302" s="75">
        <f t="shared" si="33"/>
        <v>31429.106</v>
      </c>
    </row>
    <row r="303" spans="1:32">
      <c r="A303" s="24" t="s">
        <v>122</v>
      </c>
      <c r="B303" s="24"/>
      <c r="C303" s="32">
        <v>46478.697999999997</v>
      </c>
      <c r="D303" s="32"/>
      <c r="E303" s="1">
        <f t="shared" si="31"/>
        <v>2580.0039512549297</v>
      </c>
      <c r="F303" s="1">
        <f t="shared" si="32"/>
        <v>2580</v>
      </c>
      <c r="G303" s="1">
        <f t="shared" si="34"/>
        <v>4.5503999936045147E-3</v>
      </c>
      <c r="I303" s="1">
        <f t="shared" si="35"/>
        <v>4.5503999936045147E-3</v>
      </c>
      <c r="Q303" s="75">
        <f t="shared" si="33"/>
        <v>31460.197999999997</v>
      </c>
    </row>
    <row r="304" spans="1:32">
      <c r="A304" s="24" t="s">
        <v>166</v>
      </c>
      <c r="B304" s="24"/>
      <c r="C304" s="32">
        <v>46629.555999999997</v>
      </c>
      <c r="D304" s="32"/>
      <c r="E304" s="1">
        <f t="shared" si="31"/>
        <v>2710.9986807268215</v>
      </c>
      <c r="F304" s="1">
        <f t="shared" si="32"/>
        <v>2711</v>
      </c>
      <c r="G304" s="1">
        <f t="shared" si="34"/>
        <v>-1.5193200088106096E-3</v>
      </c>
      <c r="I304" s="1">
        <f t="shared" si="35"/>
        <v>-1.5193200088106096E-3</v>
      </c>
      <c r="Q304" s="75">
        <f t="shared" si="33"/>
        <v>31611.055999999997</v>
      </c>
      <c r="AB304" s="1" t="s">
        <v>105</v>
      </c>
      <c r="AD304" s="1" t="s">
        <v>74</v>
      </c>
      <c r="AF304" s="1" t="s">
        <v>70</v>
      </c>
    </row>
    <row r="305" spans="1:32">
      <c r="A305" s="24" t="s">
        <v>167</v>
      </c>
      <c r="B305" s="24"/>
      <c r="C305" s="32">
        <v>46659.502</v>
      </c>
      <c r="D305" s="32"/>
      <c r="E305" s="1">
        <f t="shared" si="31"/>
        <v>2737.0017310706266</v>
      </c>
      <c r="F305" s="1">
        <f t="shared" si="32"/>
        <v>2737</v>
      </c>
      <c r="G305" s="1">
        <f t="shared" si="34"/>
        <v>1.9935599993914366E-3</v>
      </c>
      <c r="I305" s="1">
        <f t="shared" si="35"/>
        <v>1.9935599993914366E-3</v>
      </c>
      <c r="Q305" s="75">
        <f t="shared" si="33"/>
        <v>31641.002</v>
      </c>
      <c r="AB305" s="1" t="s">
        <v>108</v>
      </c>
      <c r="AD305" s="1" t="s">
        <v>74</v>
      </c>
      <c r="AF305" s="1" t="s">
        <v>70</v>
      </c>
    </row>
    <row r="306" spans="1:32">
      <c r="A306" s="24" t="s">
        <v>167</v>
      </c>
      <c r="B306" s="24"/>
      <c r="C306" s="32">
        <v>46681.38</v>
      </c>
      <c r="D306" s="32"/>
      <c r="E306" s="1">
        <f t="shared" si="31"/>
        <v>2755.9990841535632</v>
      </c>
      <c r="F306" s="1">
        <f t="shared" si="32"/>
        <v>2756</v>
      </c>
      <c r="G306" s="1">
        <f t="shared" si="34"/>
        <v>-1.0547200072323903E-3</v>
      </c>
      <c r="I306" s="1">
        <f t="shared" si="35"/>
        <v>-1.0547200072323903E-3</v>
      </c>
      <c r="Q306" s="75">
        <f t="shared" si="33"/>
        <v>31662.879999999997</v>
      </c>
      <c r="AB306" s="1" t="s">
        <v>112</v>
      </c>
      <c r="AD306" s="1" t="s">
        <v>143</v>
      </c>
      <c r="AF306" s="1" t="s">
        <v>70</v>
      </c>
    </row>
    <row r="307" spans="1:32">
      <c r="A307" s="24" t="s">
        <v>122</v>
      </c>
      <c r="B307" s="24"/>
      <c r="C307" s="32">
        <v>46713.625</v>
      </c>
      <c r="D307" s="32"/>
      <c r="E307" s="1">
        <f t="shared" si="31"/>
        <v>2783.9984282508035</v>
      </c>
      <c r="F307" s="1">
        <f t="shared" si="32"/>
        <v>2784</v>
      </c>
      <c r="G307" s="1">
        <f t="shared" si="34"/>
        <v>-1.8100800007232465E-3</v>
      </c>
      <c r="I307" s="1">
        <f t="shared" si="35"/>
        <v>-1.8100800007232465E-3</v>
      </c>
      <c r="Q307" s="75">
        <f t="shared" si="33"/>
        <v>31695.125</v>
      </c>
    </row>
    <row r="308" spans="1:32">
      <c r="A308" s="24" t="s">
        <v>122</v>
      </c>
      <c r="B308" s="24"/>
      <c r="C308" s="32">
        <v>46736.661999999997</v>
      </c>
      <c r="D308" s="32"/>
      <c r="E308" s="1">
        <f t="shared" si="31"/>
        <v>2804.0021773581993</v>
      </c>
      <c r="F308" s="1">
        <f t="shared" si="32"/>
        <v>2804</v>
      </c>
      <c r="G308" s="1">
        <f t="shared" si="34"/>
        <v>2.5075199955608696E-3</v>
      </c>
      <c r="I308" s="1">
        <f t="shared" si="35"/>
        <v>2.5075199955608696E-3</v>
      </c>
      <c r="Q308" s="75">
        <f t="shared" si="33"/>
        <v>31718.161999999997</v>
      </c>
    </row>
    <row r="309" spans="1:32">
      <c r="A309" s="24" t="s">
        <v>168</v>
      </c>
      <c r="B309" s="24"/>
      <c r="C309" s="32">
        <v>46742.421999999999</v>
      </c>
      <c r="D309" s="32"/>
      <c r="E309" s="1">
        <f t="shared" si="31"/>
        <v>2809.0037658835568</v>
      </c>
      <c r="F309" s="1">
        <f t="shared" si="32"/>
        <v>2809</v>
      </c>
      <c r="G309" s="1">
        <f t="shared" si="34"/>
        <v>4.3369199920562096E-3</v>
      </c>
      <c r="I309" s="1">
        <f t="shared" si="35"/>
        <v>4.3369199920562096E-3</v>
      </c>
      <c r="Q309" s="75">
        <f t="shared" si="33"/>
        <v>31723.921999999999</v>
      </c>
      <c r="AB309" s="1" t="s">
        <v>108</v>
      </c>
      <c r="AD309" s="1" t="s">
        <v>74</v>
      </c>
      <c r="AF309" s="1" t="s">
        <v>70</v>
      </c>
    </row>
    <row r="310" spans="1:32">
      <c r="A310" s="24" t="s">
        <v>122</v>
      </c>
      <c r="B310" s="24"/>
      <c r="C310" s="32">
        <v>46744.720999999998</v>
      </c>
      <c r="D310" s="32"/>
      <c r="E310" s="1">
        <f t="shared" si="31"/>
        <v>2811.0000596369919</v>
      </c>
      <c r="F310" s="1">
        <f t="shared" si="32"/>
        <v>2811</v>
      </c>
      <c r="G310" s="1">
        <f t="shared" si="34"/>
        <v>6.8679997639264911E-5</v>
      </c>
      <c r="I310" s="1">
        <f t="shared" si="35"/>
        <v>6.8679997639264911E-5</v>
      </c>
      <c r="Q310" s="75">
        <f t="shared" si="33"/>
        <v>31726.220999999998</v>
      </c>
    </row>
    <row r="311" spans="1:32">
      <c r="A311" s="24" t="s">
        <v>168</v>
      </c>
      <c r="B311" s="24"/>
      <c r="C311" s="32">
        <v>46764.300999999999</v>
      </c>
      <c r="D311" s="32"/>
      <c r="E311" s="1">
        <f t="shared" si="31"/>
        <v>2828.0019872978378</v>
      </c>
      <c r="F311" s="1">
        <f t="shared" si="32"/>
        <v>2828</v>
      </c>
      <c r="G311" s="1">
        <f t="shared" si="34"/>
        <v>2.2886399965500459E-3</v>
      </c>
      <c r="I311" s="1">
        <f t="shared" si="35"/>
        <v>2.2886399965500459E-3</v>
      </c>
      <c r="Q311" s="75">
        <f t="shared" si="33"/>
        <v>31745.800999999999</v>
      </c>
      <c r="AB311" s="1" t="s">
        <v>108</v>
      </c>
      <c r="AD311" s="1" t="s">
        <v>74</v>
      </c>
      <c r="AF311" s="1" t="s">
        <v>70</v>
      </c>
    </row>
    <row r="312" spans="1:32">
      <c r="A312" s="24" t="s">
        <v>168</v>
      </c>
      <c r="B312" s="24"/>
      <c r="C312" s="32">
        <v>46765.453999999998</v>
      </c>
      <c r="D312" s="32"/>
      <c r="E312" s="1">
        <f t="shared" si="31"/>
        <v>2829.0031733342489</v>
      </c>
      <c r="F312" s="1">
        <f t="shared" si="32"/>
        <v>2829</v>
      </c>
      <c r="G312" s="1">
        <f t="shared" si="34"/>
        <v>3.654519998235628E-3</v>
      </c>
      <c r="I312" s="1">
        <f t="shared" si="35"/>
        <v>3.654519998235628E-3</v>
      </c>
      <c r="Q312" s="75">
        <f t="shared" si="33"/>
        <v>31746.953999999998</v>
      </c>
      <c r="AB312" s="1" t="s">
        <v>109</v>
      </c>
      <c r="AD312" s="1" t="s">
        <v>71</v>
      </c>
      <c r="AF312" s="1" t="s">
        <v>70</v>
      </c>
    </row>
    <row r="313" spans="1:32">
      <c r="A313" s="24" t="s">
        <v>122</v>
      </c>
      <c r="B313" s="24"/>
      <c r="C313" s="32">
        <v>46804.606</v>
      </c>
      <c r="D313" s="32"/>
      <c r="E313" s="1">
        <f t="shared" si="31"/>
        <v>2863.0000820052092</v>
      </c>
      <c r="F313" s="1">
        <f t="shared" si="32"/>
        <v>2863</v>
      </c>
      <c r="G313" s="1">
        <f t="shared" si="34"/>
        <v>9.4439994427375495E-5</v>
      </c>
      <c r="I313" s="1">
        <f t="shared" si="35"/>
        <v>9.4439994427375495E-5</v>
      </c>
      <c r="Q313" s="75">
        <f t="shared" si="33"/>
        <v>31786.106</v>
      </c>
    </row>
    <row r="314" spans="1:32">
      <c r="A314" s="24" t="s">
        <v>122</v>
      </c>
      <c r="B314" s="24"/>
      <c r="C314" s="32">
        <v>46805.756000000001</v>
      </c>
      <c r="D314" s="32"/>
      <c r="E314" s="1">
        <f t="shared" si="31"/>
        <v>2863.9986630475992</v>
      </c>
      <c r="F314" s="1">
        <f t="shared" si="32"/>
        <v>2864</v>
      </c>
      <c r="G314" s="1">
        <f t="shared" si="34"/>
        <v>-1.539680000860244E-3</v>
      </c>
      <c r="I314" s="1">
        <f t="shared" si="35"/>
        <v>-1.539680000860244E-3</v>
      </c>
      <c r="Q314" s="75">
        <f t="shared" si="33"/>
        <v>31787.256000000001</v>
      </c>
    </row>
    <row r="315" spans="1:32">
      <c r="A315" s="24" t="s">
        <v>169</v>
      </c>
      <c r="B315" s="24"/>
      <c r="C315" s="32">
        <v>46817.279999999999</v>
      </c>
      <c r="D315" s="32"/>
      <c r="E315" s="1">
        <f t="shared" si="31"/>
        <v>2874.0053134236732</v>
      </c>
      <c r="F315" s="1">
        <f t="shared" si="32"/>
        <v>2874</v>
      </c>
      <c r="G315" s="1">
        <f t="shared" si="34"/>
        <v>6.1191199929453433E-3</v>
      </c>
      <c r="I315" s="1">
        <f t="shared" si="35"/>
        <v>6.1191199929453433E-3</v>
      </c>
      <c r="Q315" s="75">
        <f t="shared" si="33"/>
        <v>31798.78</v>
      </c>
      <c r="AB315" s="1" t="s">
        <v>109</v>
      </c>
      <c r="AD315" s="1" t="s">
        <v>71</v>
      </c>
      <c r="AF315" s="1" t="s">
        <v>70</v>
      </c>
    </row>
    <row r="316" spans="1:32">
      <c r="A316" s="24" t="s">
        <v>122</v>
      </c>
      <c r="B316" s="24"/>
      <c r="C316" s="32">
        <v>46820.735000000001</v>
      </c>
      <c r="D316" s="32"/>
      <c r="E316" s="1">
        <f t="shared" si="31"/>
        <v>2877.0053982075469</v>
      </c>
      <c r="F316" s="1">
        <f t="shared" si="32"/>
        <v>2877</v>
      </c>
      <c r="G316" s="1">
        <f t="shared" si="34"/>
        <v>6.2167599971871823E-3</v>
      </c>
      <c r="I316" s="1">
        <f t="shared" si="35"/>
        <v>6.2167599971871823E-3</v>
      </c>
      <c r="Q316" s="75">
        <f t="shared" si="33"/>
        <v>31802.235000000001</v>
      </c>
    </row>
    <row r="317" spans="1:32">
      <c r="A317" s="24" t="s">
        <v>170</v>
      </c>
      <c r="B317" s="24"/>
      <c r="C317" s="32">
        <v>47001.557000000001</v>
      </c>
      <c r="D317" s="32"/>
      <c r="E317" s="1">
        <f t="shared" si="31"/>
        <v>3034.0188079873824</v>
      </c>
      <c r="F317" s="1">
        <f t="shared" si="32"/>
        <v>3034</v>
      </c>
      <c r="G317" s="1">
        <f t="shared" si="34"/>
        <v>2.1659919999365229E-2</v>
      </c>
      <c r="I317" s="1">
        <f t="shared" si="35"/>
        <v>2.1659919999365229E-2</v>
      </c>
      <c r="Q317" s="75">
        <f t="shared" si="33"/>
        <v>31983.057000000001</v>
      </c>
      <c r="AB317" s="1" t="s">
        <v>108</v>
      </c>
      <c r="AD317" s="1" t="s">
        <v>74</v>
      </c>
      <c r="AF317" s="1" t="s">
        <v>70</v>
      </c>
    </row>
    <row r="318" spans="1:32">
      <c r="A318" s="24" t="s">
        <v>171</v>
      </c>
      <c r="B318" s="24"/>
      <c r="C318" s="32">
        <v>47039.531000000003</v>
      </c>
      <c r="D318" s="32"/>
      <c r="E318" s="1">
        <f t="shared" si="31"/>
        <v>3066.9928223384004</v>
      </c>
      <c r="F318" s="1">
        <f t="shared" si="32"/>
        <v>3067</v>
      </c>
      <c r="G318" s="1">
        <f t="shared" si="34"/>
        <v>-8.2660400003078394E-3</v>
      </c>
      <c r="I318" s="1">
        <f t="shared" si="35"/>
        <v>-8.2660400003078394E-3</v>
      </c>
      <c r="Q318" s="75">
        <f t="shared" si="33"/>
        <v>32021.031000000003</v>
      </c>
      <c r="AB318" s="1" t="s">
        <v>108</v>
      </c>
      <c r="AD318" s="1" t="s">
        <v>74</v>
      </c>
      <c r="AF318" s="1" t="s">
        <v>70</v>
      </c>
    </row>
    <row r="319" spans="1:32">
      <c r="A319" s="24" t="s">
        <v>122</v>
      </c>
      <c r="B319" s="24"/>
      <c r="C319" s="32">
        <v>47063.711000000003</v>
      </c>
      <c r="D319" s="32"/>
      <c r="E319" s="1">
        <f t="shared" si="31"/>
        <v>3087.9890741687996</v>
      </c>
      <c r="F319" s="1">
        <f t="shared" si="32"/>
        <v>3088</v>
      </c>
      <c r="G319" s="1">
        <f t="shared" si="34"/>
        <v>-1.2582559997099452E-2</v>
      </c>
      <c r="I319" s="1">
        <f t="shared" si="35"/>
        <v>-1.2582559997099452E-2</v>
      </c>
      <c r="Q319" s="75">
        <f t="shared" si="33"/>
        <v>32045.211000000003</v>
      </c>
    </row>
    <row r="320" spans="1:32">
      <c r="A320" s="24" t="s">
        <v>172</v>
      </c>
      <c r="B320" s="24"/>
      <c r="C320" s="32">
        <v>47069.481</v>
      </c>
      <c r="D320" s="32"/>
      <c r="E320" s="1">
        <f t="shared" si="31"/>
        <v>3092.9993460075643</v>
      </c>
      <c r="F320" s="1">
        <f t="shared" si="32"/>
        <v>3093</v>
      </c>
      <c r="G320" s="1">
        <f t="shared" si="34"/>
        <v>-7.5316000584280118E-4</v>
      </c>
      <c r="I320" s="1">
        <f t="shared" si="35"/>
        <v>-7.5316000584280118E-4</v>
      </c>
      <c r="Q320" s="75">
        <f t="shared" si="33"/>
        <v>32050.981</v>
      </c>
      <c r="AB320" s="1" t="s">
        <v>105</v>
      </c>
      <c r="AD320" s="1" t="s">
        <v>143</v>
      </c>
      <c r="AF320" s="1" t="s">
        <v>70</v>
      </c>
    </row>
    <row r="321" spans="1:32">
      <c r="A321" s="24" t="s">
        <v>173</v>
      </c>
      <c r="B321" s="24"/>
      <c r="C321" s="32">
        <v>47084.449000000001</v>
      </c>
      <c r="D321" s="32"/>
      <c r="E321" s="1">
        <f t="shared" si="31"/>
        <v>3105.9965295227598</v>
      </c>
      <c r="F321" s="1">
        <f t="shared" si="32"/>
        <v>3106</v>
      </c>
      <c r="G321" s="1">
        <f t="shared" si="34"/>
        <v>-3.9967199991224334E-3</v>
      </c>
      <c r="I321" s="1">
        <f t="shared" si="35"/>
        <v>-3.9967199991224334E-3</v>
      </c>
      <c r="Q321" s="75">
        <f t="shared" si="33"/>
        <v>32065.949000000001</v>
      </c>
      <c r="AB321" s="1" t="s">
        <v>105</v>
      </c>
      <c r="AD321" s="1" t="s">
        <v>158</v>
      </c>
      <c r="AF321" s="1" t="s">
        <v>70</v>
      </c>
    </row>
    <row r="322" spans="1:32">
      <c r="A322" s="24" t="s">
        <v>122</v>
      </c>
      <c r="B322" s="24"/>
      <c r="C322" s="32">
        <v>47086.749000000003</v>
      </c>
      <c r="D322" s="32"/>
      <c r="E322" s="1">
        <f t="shared" si="31"/>
        <v>3107.9936916075399</v>
      </c>
      <c r="F322" s="1">
        <f t="shared" si="32"/>
        <v>3108</v>
      </c>
      <c r="G322" s="1">
        <f t="shared" si="34"/>
        <v>-7.26495999697363E-3</v>
      </c>
      <c r="I322" s="1">
        <f t="shared" si="35"/>
        <v>-7.26495999697363E-3</v>
      </c>
      <c r="Q322" s="75">
        <f t="shared" si="33"/>
        <v>32068.249000000003</v>
      </c>
    </row>
    <row r="323" spans="1:32">
      <c r="A323" s="24" t="s">
        <v>122</v>
      </c>
      <c r="B323" s="24"/>
      <c r="C323" s="32">
        <v>47109.775999999998</v>
      </c>
      <c r="D323" s="32"/>
      <c r="E323" s="1">
        <f t="shared" si="31"/>
        <v>3127.988757401522</v>
      </c>
      <c r="F323" s="1">
        <f t="shared" si="32"/>
        <v>3128</v>
      </c>
      <c r="G323" s="1">
        <f t="shared" si="34"/>
        <v>-1.2947360002726782E-2</v>
      </c>
      <c r="I323" s="1">
        <f t="shared" si="35"/>
        <v>-1.2947360002726782E-2</v>
      </c>
      <c r="Q323" s="75">
        <f t="shared" si="33"/>
        <v>32091.275999999998</v>
      </c>
    </row>
    <row r="324" spans="1:32">
      <c r="A324" s="24" t="s">
        <v>122</v>
      </c>
      <c r="B324" s="24"/>
      <c r="C324" s="32">
        <v>47185.79</v>
      </c>
      <c r="D324" s="32"/>
      <c r="E324" s="1">
        <f t="shared" si="31"/>
        <v>3193.9940959720766</v>
      </c>
      <c r="F324" s="1">
        <f t="shared" si="32"/>
        <v>3194</v>
      </c>
      <c r="G324" s="1">
        <f t="shared" si="34"/>
        <v>-6.7992800031788647E-3</v>
      </c>
      <c r="I324" s="1">
        <f t="shared" si="35"/>
        <v>-6.7992800031788647E-3</v>
      </c>
      <c r="Q324" s="75">
        <f t="shared" si="33"/>
        <v>32167.29</v>
      </c>
    </row>
    <row r="325" spans="1:32">
      <c r="A325" s="24" t="s">
        <v>122</v>
      </c>
      <c r="B325" s="24"/>
      <c r="C325" s="32">
        <v>47200.762999999999</v>
      </c>
      <c r="D325" s="32"/>
      <c r="E325" s="1">
        <f t="shared" si="31"/>
        <v>3206.9956211439758</v>
      </c>
      <c r="F325" s="1">
        <f t="shared" si="32"/>
        <v>3207</v>
      </c>
      <c r="G325" s="1">
        <f t="shared" si="34"/>
        <v>-5.0428400063537993E-3</v>
      </c>
      <c r="I325" s="1">
        <f t="shared" si="35"/>
        <v>-5.0428400063537993E-3</v>
      </c>
      <c r="Q325" s="75">
        <f t="shared" si="33"/>
        <v>32182.262999999999</v>
      </c>
    </row>
    <row r="326" spans="1:32">
      <c r="A326" s="24" t="s">
        <v>172</v>
      </c>
      <c r="B326" s="24"/>
      <c r="C326" s="32">
        <v>47205.374000000003</v>
      </c>
      <c r="D326" s="32"/>
      <c r="E326" s="1">
        <f t="shared" si="31"/>
        <v>3210.9994969582881</v>
      </c>
      <c r="F326" s="1">
        <f t="shared" si="32"/>
        <v>3211</v>
      </c>
      <c r="G326" s="1">
        <f t="shared" si="34"/>
        <v>-5.7931999617721885E-4</v>
      </c>
      <c r="I326" s="1">
        <f t="shared" si="35"/>
        <v>-5.7931999617721885E-4</v>
      </c>
      <c r="Q326" s="75">
        <f t="shared" si="33"/>
        <v>32186.874000000003</v>
      </c>
      <c r="AB326" s="1" t="s">
        <v>105</v>
      </c>
      <c r="AD326" s="1" t="s">
        <v>71</v>
      </c>
      <c r="AF326" s="1" t="s">
        <v>70</v>
      </c>
    </row>
    <row r="327" spans="1:32">
      <c r="A327" s="24" t="s">
        <v>174</v>
      </c>
      <c r="B327" s="24"/>
      <c r="C327" s="32">
        <v>47235.300999999999</v>
      </c>
      <c r="D327" s="32"/>
      <c r="E327" s="1">
        <f t="shared" si="31"/>
        <v>3236.9860490066035</v>
      </c>
      <c r="F327" s="1">
        <f t="shared" si="32"/>
        <v>3237</v>
      </c>
      <c r="G327" s="1">
        <f t="shared" si="34"/>
        <v>-1.6066440002759919E-2</v>
      </c>
      <c r="I327" s="1">
        <f t="shared" ref="I327:I358" si="36">G327</f>
        <v>-1.6066440002759919E-2</v>
      </c>
      <c r="Q327" s="75">
        <f t="shared" si="33"/>
        <v>32216.800999999999</v>
      </c>
      <c r="AB327" s="1" t="s">
        <v>105</v>
      </c>
      <c r="AD327" s="1" t="s">
        <v>71</v>
      </c>
      <c r="AF327" s="1" t="s">
        <v>70</v>
      </c>
    </row>
    <row r="328" spans="1:32">
      <c r="A328" s="24" t="s">
        <v>122</v>
      </c>
      <c r="B328" s="24"/>
      <c r="C328" s="32">
        <v>47390.769</v>
      </c>
      <c r="D328" s="32"/>
      <c r="E328" s="1">
        <f t="shared" si="31"/>
        <v>3371.9837859614627</v>
      </c>
      <c r="F328" s="1">
        <f t="shared" si="32"/>
        <v>3372</v>
      </c>
      <c r="G328" s="1">
        <f t="shared" si="34"/>
        <v>-1.8672639998840168E-2</v>
      </c>
      <c r="I328" s="1">
        <f t="shared" si="36"/>
        <v>-1.8672639998840168E-2</v>
      </c>
      <c r="Q328" s="75">
        <f t="shared" si="33"/>
        <v>32372.269</v>
      </c>
    </row>
    <row r="329" spans="1:32">
      <c r="A329" s="24" t="s">
        <v>175</v>
      </c>
      <c r="B329" s="24"/>
      <c r="C329" s="32">
        <v>47411.512999999999</v>
      </c>
      <c r="D329" s="32"/>
      <c r="E329" s="1">
        <f t="shared" si="31"/>
        <v>3389.9964513034715</v>
      </c>
      <c r="F329" s="1">
        <f t="shared" si="32"/>
        <v>3390</v>
      </c>
      <c r="G329" s="1">
        <f t="shared" si="34"/>
        <v>-4.0868000069167465E-3</v>
      </c>
      <c r="I329" s="1">
        <f t="shared" si="36"/>
        <v>-4.0868000069167465E-3</v>
      </c>
      <c r="Q329" s="75">
        <f t="shared" si="33"/>
        <v>32393.012999999999</v>
      </c>
      <c r="AB329" s="1" t="s">
        <v>108</v>
      </c>
      <c r="AD329" s="1" t="s">
        <v>74</v>
      </c>
      <c r="AF329" s="1" t="s">
        <v>70</v>
      </c>
    </row>
    <row r="330" spans="1:32">
      <c r="A330" s="24" t="s">
        <v>122</v>
      </c>
      <c r="B330" s="24"/>
      <c r="C330" s="32">
        <v>47420.714</v>
      </c>
      <c r="D330" s="32"/>
      <c r="E330" s="1">
        <f t="shared" si="31"/>
        <v>3397.9859679739229</v>
      </c>
      <c r="F330" s="1">
        <f t="shared" si="32"/>
        <v>3398</v>
      </c>
      <c r="G330" s="1">
        <f t="shared" si="34"/>
        <v>-1.6159760001755785E-2</v>
      </c>
      <c r="I330" s="1">
        <f t="shared" si="36"/>
        <v>-1.6159760001755785E-2</v>
      </c>
      <c r="Q330" s="75">
        <f t="shared" si="33"/>
        <v>32402.214</v>
      </c>
    </row>
    <row r="331" spans="1:32">
      <c r="A331" s="24" t="s">
        <v>122</v>
      </c>
      <c r="B331" s="24"/>
      <c r="C331" s="32">
        <v>47435.694000000003</v>
      </c>
      <c r="D331" s="32"/>
      <c r="E331" s="1">
        <f t="shared" si="31"/>
        <v>3410.9935714652152</v>
      </c>
      <c r="F331" s="1">
        <f t="shared" si="32"/>
        <v>3411</v>
      </c>
      <c r="G331" s="1">
        <f t="shared" si="34"/>
        <v>-7.4033199998666532E-3</v>
      </c>
      <c r="I331" s="1">
        <f t="shared" si="36"/>
        <v>-7.4033199998666532E-3</v>
      </c>
      <c r="Q331" s="75">
        <f t="shared" si="33"/>
        <v>32417.194000000003</v>
      </c>
    </row>
    <row r="332" spans="1:32">
      <c r="A332" s="24" t="s">
        <v>176</v>
      </c>
      <c r="B332" s="24"/>
      <c r="C332" s="32">
        <v>47456.411999999997</v>
      </c>
      <c r="D332" s="32"/>
      <c r="E332" s="1">
        <f t="shared" si="31"/>
        <v>3428.983660192348</v>
      </c>
      <c r="F332" s="1">
        <f t="shared" si="32"/>
        <v>3429</v>
      </c>
      <c r="G332" s="1">
        <f t="shared" si="34"/>
        <v>-1.8817480005964171E-2</v>
      </c>
      <c r="I332" s="1">
        <f t="shared" si="36"/>
        <v>-1.8817480005964171E-2</v>
      </c>
      <c r="Q332" s="75">
        <f t="shared" si="33"/>
        <v>32437.911999999997</v>
      </c>
      <c r="AB332" s="1" t="s">
        <v>108</v>
      </c>
      <c r="AD332" s="1" t="s">
        <v>74</v>
      </c>
      <c r="AF332" s="1" t="s">
        <v>70</v>
      </c>
    </row>
    <row r="333" spans="1:32">
      <c r="A333" s="24" t="s">
        <v>122</v>
      </c>
      <c r="B333" s="24"/>
      <c r="C333" s="32">
        <v>47480.601999999999</v>
      </c>
      <c r="D333" s="32"/>
      <c r="E333" s="1">
        <f t="shared" si="31"/>
        <v>3449.9885953361613</v>
      </c>
      <c r="F333" s="1">
        <f t="shared" si="32"/>
        <v>3450</v>
      </c>
      <c r="G333" s="1">
        <f t="shared" si="34"/>
        <v>-1.3134000000718515E-2</v>
      </c>
      <c r="I333" s="1">
        <f t="shared" si="36"/>
        <v>-1.3134000000718515E-2</v>
      </c>
      <c r="Q333" s="75">
        <f t="shared" si="33"/>
        <v>32462.101999999999</v>
      </c>
    </row>
    <row r="334" spans="1:32">
      <c r="A334" s="24" t="s">
        <v>176</v>
      </c>
      <c r="B334" s="24"/>
      <c r="C334" s="32">
        <v>47524.366999999998</v>
      </c>
      <c r="D334" s="32"/>
      <c r="E334" s="1">
        <f t="shared" si="31"/>
        <v>3487.9911164841101</v>
      </c>
      <c r="F334" s="1">
        <f t="shared" si="32"/>
        <v>3488</v>
      </c>
      <c r="G334" s="1">
        <f t="shared" si="34"/>
        <v>-1.0230560001218691E-2</v>
      </c>
      <c r="I334" s="1">
        <f t="shared" si="36"/>
        <v>-1.0230560001218691E-2</v>
      </c>
      <c r="Q334" s="75">
        <f t="shared" si="33"/>
        <v>32505.866999999998</v>
      </c>
      <c r="AB334" s="1" t="s">
        <v>109</v>
      </c>
      <c r="AD334" s="1" t="s">
        <v>71</v>
      </c>
      <c r="AF334" s="1" t="s">
        <v>70</v>
      </c>
    </row>
    <row r="335" spans="1:32">
      <c r="A335" s="24" t="s">
        <v>177</v>
      </c>
      <c r="B335" s="24"/>
      <c r="C335" s="32">
        <v>47554.305999999997</v>
      </c>
      <c r="D335" s="32"/>
      <c r="E335" s="1">
        <f t="shared" si="31"/>
        <v>3513.9880885085222</v>
      </c>
      <c r="F335" s="1">
        <f t="shared" si="32"/>
        <v>3514</v>
      </c>
      <c r="G335" s="1">
        <f t="shared" si="34"/>
        <v>-1.3717680005356669E-2</v>
      </c>
      <c r="I335" s="1">
        <f t="shared" si="36"/>
        <v>-1.3717680005356669E-2</v>
      </c>
      <c r="Q335" s="75">
        <f t="shared" si="33"/>
        <v>32535.805999999997</v>
      </c>
      <c r="AB335" s="1" t="s">
        <v>109</v>
      </c>
      <c r="AD335" s="1" t="s">
        <v>143</v>
      </c>
      <c r="AF335" s="1" t="s">
        <v>70</v>
      </c>
    </row>
    <row r="336" spans="1:32">
      <c r="A336" s="24" t="s">
        <v>177</v>
      </c>
      <c r="B336" s="24"/>
      <c r="C336" s="32">
        <v>47554.311999999998</v>
      </c>
      <c r="D336" s="32"/>
      <c r="E336" s="1">
        <f t="shared" si="31"/>
        <v>3513.9932984965703</v>
      </c>
      <c r="F336" s="1">
        <f t="shared" si="32"/>
        <v>3514</v>
      </c>
      <c r="G336" s="1">
        <f t="shared" si="34"/>
        <v>-7.7176800041343085E-3</v>
      </c>
      <c r="I336" s="1">
        <f t="shared" si="36"/>
        <v>-7.7176800041343085E-3</v>
      </c>
      <c r="Q336" s="75">
        <f t="shared" si="33"/>
        <v>32535.811999999998</v>
      </c>
      <c r="AB336" s="1" t="s">
        <v>105</v>
      </c>
      <c r="AD336" s="1" t="s">
        <v>71</v>
      </c>
      <c r="AF336" s="1" t="s">
        <v>70</v>
      </c>
    </row>
    <row r="337" spans="1:32">
      <c r="A337" s="24" t="s">
        <v>122</v>
      </c>
      <c r="B337" s="24"/>
      <c r="C337" s="32">
        <v>47556.608</v>
      </c>
      <c r="D337" s="32"/>
      <c r="E337" s="1">
        <f t="shared" si="31"/>
        <v>3515.9869872559848</v>
      </c>
      <c r="F337" s="1">
        <f t="shared" si="32"/>
        <v>3516</v>
      </c>
      <c r="G337" s="1">
        <f t="shared" si="34"/>
        <v>-1.4985920002800412E-2</v>
      </c>
      <c r="I337" s="1">
        <f t="shared" si="36"/>
        <v>-1.4985920002800412E-2</v>
      </c>
      <c r="Q337" s="75">
        <f t="shared" si="33"/>
        <v>32538.108</v>
      </c>
    </row>
    <row r="338" spans="1:32">
      <c r="A338" s="24" t="s">
        <v>177</v>
      </c>
      <c r="B338" s="24"/>
      <c r="C338" s="32">
        <v>47562.368000000002</v>
      </c>
      <c r="D338" s="32"/>
      <c r="E338" s="1">
        <f t="shared" si="31"/>
        <v>3520.9885757813422</v>
      </c>
      <c r="F338" s="1">
        <f t="shared" si="32"/>
        <v>3521</v>
      </c>
      <c r="G338" s="1">
        <f t="shared" si="34"/>
        <v>-1.3156519999029115E-2</v>
      </c>
      <c r="I338" s="1">
        <f t="shared" si="36"/>
        <v>-1.3156519999029115E-2</v>
      </c>
      <c r="Q338" s="75">
        <f t="shared" si="33"/>
        <v>32543.868000000002</v>
      </c>
      <c r="AB338" s="1" t="s">
        <v>108</v>
      </c>
      <c r="AD338" s="1" t="s">
        <v>74</v>
      </c>
      <c r="AF338" s="1" t="s">
        <v>70</v>
      </c>
    </row>
    <row r="339" spans="1:32">
      <c r="A339" s="24" t="s">
        <v>122</v>
      </c>
      <c r="B339" s="24"/>
      <c r="C339" s="32">
        <v>47564.667999999998</v>
      </c>
      <c r="D339" s="32"/>
      <c r="E339" s="1">
        <f t="shared" si="31"/>
        <v>3522.9857378661159</v>
      </c>
      <c r="F339" s="1">
        <f t="shared" si="32"/>
        <v>3523</v>
      </c>
      <c r="G339" s="1">
        <f t="shared" si="34"/>
        <v>-1.6424760004156269E-2</v>
      </c>
      <c r="I339" s="1">
        <f t="shared" si="36"/>
        <v>-1.6424760004156269E-2</v>
      </c>
      <c r="Q339" s="75">
        <f t="shared" si="33"/>
        <v>32546.167999999998</v>
      </c>
    </row>
    <row r="340" spans="1:32">
      <c r="A340" s="24" t="s">
        <v>122</v>
      </c>
      <c r="B340" s="24"/>
      <c r="C340" s="32">
        <v>47822.64</v>
      </c>
      <c r="D340" s="32"/>
      <c r="E340" s="1">
        <f t="shared" si="31"/>
        <v>3746.9909106201167</v>
      </c>
      <c r="F340" s="1">
        <f t="shared" si="32"/>
        <v>3747</v>
      </c>
      <c r="G340" s="1">
        <f t="shared" si="34"/>
        <v>-1.04676400005701E-2</v>
      </c>
      <c r="I340" s="1">
        <f t="shared" si="36"/>
        <v>-1.04676400005701E-2</v>
      </c>
      <c r="Q340" s="75">
        <f t="shared" si="33"/>
        <v>32804.14</v>
      </c>
    </row>
    <row r="341" spans="1:32">
      <c r="A341" s="24" t="s">
        <v>122</v>
      </c>
      <c r="B341" s="24"/>
      <c r="C341" s="32">
        <v>47823.786</v>
      </c>
      <c r="D341" s="32"/>
      <c r="E341" s="1">
        <f t="shared" ref="E341:E404" si="37">(C341-C$7)/C$8</f>
        <v>3747.9860183371411</v>
      </c>
      <c r="F341" s="1">
        <f t="shared" ref="F341:F404" si="38">+ROUND(2*E341,0)/2</f>
        <v>3748</v>
      </c>
      <c r="G341" s="1">
        <f t="shared" si="34"/>
        <v>-1.6101760003948584E-2</v>
      </c>
      <c r="I341" s="1">
        <f t="shared" si="36"/>
        <v>-1.6101760003948584E-2</v>
      </c>
      <c r="Q341" s="75">
        <f t="shared" ref="Q341:Q404" si="39">+C341-15018.5</f>
        <v>32805.286</v>
      </c>
    </row>
    <row r="342" spans="1:32">
      <c r="A342" s="24" t="s">
        <v>122</v>
      </c>
      <c r="B342" s="24"/>
      <c r="C342" s="32">
        <v>47837.607000000004</v>
      </c>
      <c r="D342" s="32"/>
      <c r="E342" s="1">
        <f t="shared" si="37"/>
        <v>3759.9872258039741</v>
      </c>
      <c r="F342" s="1">
        <f t="shared" si="38"/>
        <v>3760</v>
      </c>
      <c r="G342" s="1">
        <f t="shared" si="34"/>
        <v>-1.4711199997691438E-2</v>
      </c>
      <c r="I342" s="1">
        <f t="shared" si="36"/>
        <v>-1.4711199997691438E-2</v>
      </c>
      <c r="Q342" s="75">
        <f t="shared" si="39"/>
        <v>32819.107000000004</v>
      </c>
    </row>
    <row r="343" spans="1:32">
      <c r="A343" s="24" t="s">
        <v>178</v>
      </c>
      <c r="B343" s="24"/>
      <c r="C343" s="32">
        <v>47850.281000000003</v>
      </c>
      <c r="D343" s="32"/>
      <c r="E343" s="1">
        <f t="shared" si="37"/>
        <v>3770.9924572224377</v>
      </c>
      <c r="F343" s="1">
        <f t="shared" si="38"/>
        <v>3771</v>
      </c>
      <c r="G343" s="1">
        <f t="shared" ref="G343:G406" si="40">C343-(C$7+C$8*F343)</f>
        <v>-8.6865199991734698E-3</v>
      </c>
      <c r="I343" s="1">
        <f t="shared" si="36"/>
        <v>-8.6865199991734698E-3</v>
      </c>
      <c r="Q343" s="75">
        <f t="shared" si="39"/>
        <v>32831.781000000003</v>
      </c>
      <c r="AB343" s="1" t="s">
        <v>123</v>
      </c>
      <c r="AD343" s="1" t="s">
        <v>143</v>
      </c>
      <c r="AF343" s="1" t="s">
        <v>70</v>
      </c>
    </row>
    <row r="344" spans="1:32">
      <c r="A344" s="24" t="s">
        <v>179</v>
      </c>
      <c r="B344" s="24"/>
      <c r="C344" s="32">
        <v>47858.341</v>
      </c>
      <c r="D344" s="32"/>
      <c r="E344" s="1">
        <f t="shared" si="37"/>
        <v>3777.9912078325688</v>
      </c>
      <c r="F344" s="1">
        <f t="shared" si="38"/>
        <v>3778</v>
      </c>
      <c r="G344" s="1">
        <f t="shared" si="40"/>
        <v>-1.0125360000529326E-2</v>
      </c>
      <c r="I344" s="1">
        <f t="shared" si="36"/>
        <v>-1.0125360000529326E-2</v>
      </c>
      <c r="Q344" s="75">
        <f t="shared" si="39"/>
        <v>32839.841</v>
      </c>
      <c r="AB344" s="1" t="s">
        <v>112</v>
      </c>
      <c r="AD344" s="1" t="s">
        <v>71</v>
      </c>
      <c r="AF344" s="1" t="s">
        <v>70</v>
      </c>
    </row>
    <row r="345" spans="1:32">
      <c r="A345" s="24" t="s">
        <v>178</v>
      </c>
      <c r="B345" s="24"/>
      <c r="C345" s="32">
        <v>47911.311999999998</v>
      </c>
      <c r="D345" s="32"/>
      <c r="E345" s="1">
        <f t="shared" si="37"/>
        <v>3823.987587307673</v>
      </c>
      <c r="F345" s="1">
        <f t="shared" si="38"/>
        <v>3824</v>
      </c>
      <c r="G345" s="1">
        <f t="shared" si="40"/>
        <v>-1.4294880005763844E-2</v>
      </c>
      <c r="I345" s="1">
        <f t="shared" si="36"/>
        <v>-1.4294880005763844E-2</v>
      </c>
      <c r="Q345" s="75">
        <f t="shared" si="39"/>
        <v>32892.811999999998</v>
      </c>
      <c r="AB345" s="1" t="s">
        <v>112</v>
      </c>
      <c r="AD345" s="1" t="s">
        <v>71</v>
      </c>
      <c r="AF345" s="1" t="s">
        <v>70</v>
      </c>
    </row>
    <row r="346" spans="1:32">
      <c r="A346" s="24" t="s">
        <v>178</v>
      </c>
      <c r="B346" s="24"/>
      <c r="C346" s="32">
        <v>47934.345000000001</v>
      </c>
      <c r="D346" s="32"/>
      <c r="E346" s="1">
        <f t="shared" si="37"/>
        <v>3843.9878630897097</v>
      </c>
      <c r="F346" s="1">
        <f t="shared" si="38"/>
        <v>3844</v>
      </c>
      <c r="G346" s="1">
        <f t="shared" si="40"/>
        <v>-1.3977280003018677E-2</v>
      </c>
      <c r="I346" s="1">
        <f t="shared" si="36"/>
        <v>-1.3977280003018677E-2</v>
      </c>
      <c r="Q346" s="75">
        <f t="shared" si="39"/>
        <v>32915.845000000001</v>
      </c>
      <c r="AB346" s="1" t="s">
        <v>108</v>
      </c>
      <c r="AD346" s="1" t="s">
        <v>74</v>
      </c>
      <c r="AF346" s="1" t="s">
        <v>70</v>
      </c>
    </row>
    <row r="347" spans="1:32">
      <c r="A347" s="24" t="s">
        <v>122</v>
      </c>
      <c r="B347" s="24"/>
      <c r="C347" s="32">
        <v>47943.557000000001</v>
      </c>
      <c r="D347" s="32"/>
      <c r="E347" s="1">
        <f t="shared" si="37"/>
        <v>3851.9869314049133</v>
      </c>
      <c r="F347" s="1">
        <f t="shared" si="38"/>
        <v>3852</v>
      </c>
      <c r="G347" s="1">
        <f t="shared" si="40"/>
        <v>-1.50502399992547E-2</v>
      </c>
      <c r="I347" s="1">
        <f t="shared" si="36"/>
        <v>-1.50502399992547E-2</v>
      </c>
      <c r="Q347" s="75">
        <f t="shared" si="39"/>
        <v>32925.057000000001</v>
      </c>
    </row>
    <row r="348" spans="1:32">
      <c r="A348" s="24" t="s">
        <v>122</v>
      </c>
      <c r="B348" s="24"/>
      <c r="C348" s="32">
        <v>48209.58</v>
      </c>
      <c r="D348" s="32"/>
      <c r="E348" s="1">
        <f t="shared" si="37"/>
        <v>4082.983039786976</v>
      </c>
      <c r="F348" s="1">
        <f t="shared" si="38"/>
        <v>4083</v>
      </c>
      <c r="G348" s="1">
        <f t="shared" si="40"/>
        <v>-1.9531960002495907E-2</v>
      </c>
      <c r="I348" s="1">
        <f t="shared" si="36"/>
        <v>-1.9531960002495907E-2</v>
      </c>
      <c r="Q348" s="75">
        <f t="shared" si="39"/>
        <v>33191.08</v>
      </c>
    </row>
    <row r="349" spans="1:32">
      <c r="A349" s="24" t="s">
        <v>180</v>
      </c>
      <c r="B349" s="24"/>
      <c r="C349" s="32">
        <v>48222.254000000001</v>
      </c>
      <c r="D349" s="32"/>
      <c r="E349" s="1">
        <f t="shared" si="37"/>
        <v>4093.98827120544</v>
      </c>
      <c r="F349" s="1">
        <f t="shared" si="38"/>
        <v>4094</v>
      </c>
      <c r="G349" s="1">
        <f t="shared" si="40"/>
        <v>-1.3507280003977939E-2</v>
      </c>
      <c r="I349" s="1">
        <f t="shared" si="36"/>
        <v>-1.3507280003977939E-2</v>
      </c>
      <c r="Q349" s="75">
        <f t="shared" si="39"/>
        <v>33203.754000000001</v>
      </c>
      <c r="AB349" s="1" t="s">
        <v>105</v>
      </c>
      <c r="AD349" s="1" t="s">
        <v>71</v>
      </c>
      <c r="AF349" s="1" t="s">
        <v>70</v>
      </c>
    </row>
    <row r="350" spans="1:32">
      <c r="A350" s="24" t="s">
        <v>122</v>
      </c>
      <c r="B350" s="24"/>
      <c r="C350" s="32">
        <v>48232.616000000002</v>
      </c>
      <c r="D350" s="32"/>
      <c r="E350" s="1">
        <f t="shared" si="37"/>
        <v>4102.9859205630337</v>
      </c>
      <c r="F350" s="1">
        <f t="shared" si="38"/>
        <v>4103</v>
      </c>
      <c r="G350" s="1">
        <f t="shared" si="40"/>
        <v>-1.6214360002777539E-2</v>
      </c>
      <c r="I350" s="1">
        <f t="shared" si="36"/>
        <v>-1.6214360002777539E-2</v>
      </c>
      <c r="Q350" s="75">
        <f t="shared" si="39"/>
        <v>33214.116000000002</v>
      </c>
    </row>
    <row r="351" spans="1:32">
      <c r="A351" s="24" t="s">
        <v>180</v>
      </c>
      <c r="B351" s="24"/>
      <c r="C351" s="32">
        <v>48260.254000000001</v>
      </c>
      <c r="D351" s="32">
        <v>3.0000000000000001E-3</v>
      </c>
      <c r="E351" s="1">
        <f t="shared" si="37"/>
        <v>4126.9848621713272</v>
      </c>
      <c r="F351" s="1">
        <f t="shared" si="38"/>
        <v>4127</v>
      </c>
      <c r="G351" s="1">
        <f t="shared" si="40"/>
        <v>-1.7433240005630068E-2</v>
      </c>
      <c r="I351" s="1">
        <f t="shared" si="36"/>
        <v>-1.7433240005630068E-2</v>
      </c>
      <c r="Q351" s="75">
        <f t="shared" si="39"/>
        <v>33241.754000000001</v>
      </c>
      <c r="AB351" s="1" t="s">
        <v>108</v>
      </c>
      <c r="AD351" s="1" t="s">
        <v>74</v>
      </c>
      <c r="AF351" s="1" t="s">
        <v>70</v>
      </c>
    </row>
    <row r="352" spans="1:32">
      <c r="A352" s="24" t="s">
        <v>180</v>
      </c>
      <c r="B352" s="24"/>
      <c r="C352" s="32">
        <v>48260.258000000002</v>
      </c>
      <c r="D352" s="32"/>
      <c r="E352" s="1">
        <f t="shared" si="37"/>
        <v>4126.9883354966933</v>
      </c>
      <c r="F352" s="1">
        <f t="shared" si="38"/>
        <v>4127</v>
      </c>
      <c r="G352" s="1">
        <f t="shared" si="40"/>
        <v>-1.3433240004815161E-2</v>
      </c>
      <c r="I352" s="1">
        <f t="shared" si="36"/>
        <v>-1.3433240004815161E-2</v>
      </c>
      <c r="Q352" s="75">
        <f t="shared" si="39"/>
        <v>33241.758000000002</v>
      </c>
      <c r="AB352" s="1" t="s">
        <v>112</v>
      </c>
      <c r="AD352" s="1" t="s">
        <v>71</v>
      </c>
      <c r="AF352" s="1" t="s">
        <v>70</v>
      </c>
    </row>
    <row r="353" spans="1:32">
      <c r="A353" s="24" t="s">
        <v>180</v>
      </c>
      <c r="B353" s="24"/>
      <c r="C353" s="32">
        <v>48329.353999999999</v>
      </c>
      <c r="D353" s="32"/>
      <c r="E353" s="1">
        <f t="shared" si="37"/>
        <v>4186.9865578487697</v>
      </c>
      <c r="F353" s="1">
        <f t="shared" si="38"/>
        <v>4187</v>
      </c>
      <c r="G353" s="1">
        <f t="shared" si="40"/>
        <v>-1.5480440000828821E-2</v>
      </c>
      <c r="I353" s="1">
        <f t="shared" si="36"/>
        <v>-1.5480440000828821E-2</v>
      </c>
      <c r="Q353" s="75">
        <f t="shared" si="39"/>
        <v>33310.853999999999</v>
      </c>
      <c r="AB353" s="1" t="s">
        <v>108</v>
      </c>
      <c r="AD353" s="1" t="s">
        <v>71</v>
      </c>
      <c r="AF353" s="1" t="s">
        <v>70</v>
      </c>
    </row>
    <row r="354" spans="1:32">
      <c r="A354" s="24" t="s">
        <v>181</v>
      </c>
      <c r="B354" s="24"/>
      <c r="C354" s="32">
        <v>48490.578000000001</v>
      </c>
      <c r="D354" s="32">
        <v>3.0000000000000001E-3</v>
      </c>
      <c r="E354" s="1">
        <f t="shared" si="37"/>
        <v>4326.9824100036203</v>
      </c>
      <c r="F354" s="1">
        <f t="shared" si="38"/>
        <v>4327</v>
      </c>
      <c r="G354" s="1">
        <f t="shared" si="40"/>
        <v>-2.0257240001228638E-2</v>
      </c>
      <c r="I354" s="1">
        <f t="shared" si="36"/>
        <v>-2.0257240001228638E-2</v>
      </c>
      <c r="Q354" s="75">
        <f t="shared" si="39"/>
        <v>33472.078000000001</v>
      </c>
      <c r="AB354" s="1" t="s">
        <v>105</v>
      </c>
      <c r="AD354" s="1" t="s">
        <v>74</v>
      </c>
      <c r="AF354" s="1" t="s">
        <v>70</v>
      </c>
    </row>
    <row r="355" spans="1:32">
      <c r="A355" s="24" t="s">
        <v>122</v>
      </c>
      <c r="B355" s="24"/>
      <c r="C355" s="32">
        <v>48506.705000000002</v>
      </c>
      <c r="D355" s="32"/>
      <c r="E355" s="1">
        <f t="shared" si="37"/>
        <v>4340.9859895432755</v>
      </c>
      <c r="F355" s="1">
        <f t="shared" si="38"/>
        <v>4341</v>
      </c>
      <c r="G355" s="1">
        <f t="shared" si="40"/>
        <v>-1.6134919998876285E-2</v>
      </c>
      <c r="I355" s="1">
        <f t="shared" si="36"/>
        <v>-1.6134919998876285E-2</v>
      </c>
      <c r="Q355" s="75">
        <f t="shared" si="39"/>
        <v>33488.205000000002</v>
      </c>
    </row>
    <row r="356" spans="1:32">
      <c r="A356" s="24" t="s">
        <v>182</v>
      </c>
      <c r="B356" s="24"/>
      <c r="C356" s="32">
        <v>48512.461000000003</v>
      </c>
      <c r="D356" s="32"/>
      <c r="E356" s="1">
        <f t="shared" si="37"/>
        <v>4345.9841047432674</v>
      </c>
      <c r="F356" s="1">
        <f t="shared" si="38"/>
        <v>4346</v>
      </c>
      <c r="G356" s="1">
        <f t="shared" si="40"/>
        <v>-1.8305519995919894E-2</v>
      </c>
      <c r="I356" s="1">
        <f t="shared" si="36"/>
        <v>-1.8305519995919894E-2</v>
      </c>
      <c r="Q356" s="75">
        <f t="shared" si="39"/>
        <v>33493.961000000003</v>
      </c>
      <c r="AB356" s="1" t="s">
        <v>101</v>
      </c>
      <c r="AF356" s="1" t="s">
        <v>102</v>
      </c>
    </row>
    <row r="357" spans="1:32">
      <c r="A357" s="24" t="s">
        <v>122</v>
      </c>
      <c r="B357" s="24"/>
      <c r="C357" s="32">
        <v>48514.762000000002</v>
      </c>
      <c r="D357" s="32"/>
      <c r="E357" s="1">
        <f t="shared" si="37"/>
        <v>4347.9821351593855</v>
      </c>
      <c r="F357" s="1">
        <f t="shared" si="38"/>
        <v>4348</v>
      </c>
      <c r="G357" s="1">
        <f t="shared" si="40"/>
        <v>-2.0573759997205343E-2</v>
      </c>
      <c r="I357" s="1">
        <f t="shared" si="36"/>
        <v>-2.0573759997205343E-2</v>
      </c>
      <c r="Q357" s="75">
        <f t="shared" si="39"/>
        <v>33496.262000000002</v>
      </c>
    </row>
    <row r="358" spans="1:32">
      <c r="A358" s="24" t="s">
        <v>183</v>
      </c>
      <c r="B358" s="24"/>
      <c r="C358" s="32">
        <v>48534.34</v>
      </c>
      <c r="D358" s="32">
        <v>5.0000000000000001E-3</v>
      </c>
      <c r="E358" s="1">
        <f t="shared" si="37"/>
        <v>4364.982326157542</v>
      </c>
      <c r="F358" s="1">
        <f t="shared" si="38"/>
        <v>4365</v>
      </c>
      <c r="G358" s="1">
        <f t="shared" si="40"/>
        <v>-2.0353800005977973E-2</v>
      </c>
      <c r="I358" s="1">
        <f t="shared" si="36"/>
        <v>-2.0353800005977973E-2</v>
      </c>
      <c r="Q358" s="75">
        <f t="shared" si="39"/>
        <v>33515.839999999997</v>
      </c>
      <c r="AB358" s="1" t="s">
        <v>105</v>
      </c>
      <c r="AD358" s="1" t="s">
        <v>71</v>
      </c>
      <c r="AF358" s="1" t="s">
        <v>70</v>
      </c>
    </row>
    <row r="359" spans="1:32">
      <c r="A359" s="24" t="s">
        <v>122</v>
      </c>
      <c r="B359" s="24"/>
      <c r="C359" s="32">
        <v>48536.641000000003</v>
      </c>
      <c r="D359" s="32"/>
      <c r="E359" s="1">
        <f t="shared" si="37"/>
        <v>4366.9803565736665</v>
      </c>
      <c r="F359" s="1">
        <f t="shared" si="38"/>
        <v>4367</v>
      </c>
      <c r="G359" s="1">
        <f t="shared" si="40"/>
        <v>-2.2622039999987464E-2</v>
      </c>
      <c r="I359" s="1">
        <f t="shared" ref="I359:I364" si="41">G359</f>
        <v>-2.2622039999987464E-2</v>
      </c>
      <c r="Q359" s="75">
        <f t="shared" si="39"/>
        <v>33518.141000000003</v>
      </c>
    </row>
    <row r="360" spans="1:32">
      <c r="A360" s="24" t="s">
        <v>183</v>
      </c>
      <c r="B360" s="24"/>
      <c r="C360" s="32">
        <v>48564.28</v>
      </c>
      <c r="D360" s="32">
        <v>5.0000000000000001E-3</v>
      </c>
      <c r="E360" s="1">
        <f t="shared" si="37"/>
        <v>4390.9801665132982</v>
      </c>
      <c r="F360" s="1">
        <f t="shared" si="38"/>
        <v>4391</v>
      </c>
      <c r="G360" s="1">
        <f t="shared" si="40"/>
        <v>-2.2840920006274246E-2</v>
      </c>
      <c r="I360" s="1">
        <f t="shared" si="41"/>
        <v>-2.2840920006274246E-2</v>
      </c>
      <c r="Q360" s="75">
        <f t="shared" si="39"/>
        <v>33545.78</v>
      </c>
      <c r="AB360" s="1" t="s">
        <v>109</v>
      </c>
      <c r="AD360" s="1" t="s">
        <v>71</v>
      </c>
      <c r="AF360" s="1" t="s">
        <v>70</v>
      </c>
    </row>
    <row r="361" spans="1:32">
      <c r="A361" s="24" t="s">
        <v>184</v>
      </c>
      <c r="B361" s="24"/>
      <c r="C361" s="32">
        <v>48625.322</v>
      </c>
      <c r="D361" s="32">
        <v>4.0000000000000001E-3</v>
      </c>
      <c r="E361" s="1">
        <f t="shared" si="37"/>
        <v>4443.9848482432917</v>
      </c>
      <c r="F361" s="1">
        <f t="shared" si="38"/>
        <v>4444</v>
      </c>
      <c r="G361" s="1">
        <f t="shared" si="40"/>
        <v>-1.7449279999709688E-2</v>
      </c>
      <c r="I361" s="1">
        <f t="shared" si="41"/>
        <v>-1.7449279999709688E-2</v>
      </c>
      <c r="Q361" s="75">
        <f t="shared" si="39"/>
        <v>33606.822</v>
      </c>
      <c r="AB361" s="1" t="s">
        <v>112</v>
      </c>
      <c r="AD361" s="1" t="s">
        <v>71</v>
      </c>
      <c r="AF361" s="1" t="s">
        <v>70</v>
      </c>
    </row>
    <row r="362" spans="1:32">
      <c r="A362" s="24" t="s">
        <v>184</v>
      </c>
      <c r="B362" s="24"/>
      <c r="C362" s="32">
        <v>48686.345999999998</v>
      </c>
      <c r="D362" s="32">
        <v>5.0000000000000001E-3</v>
      </c>
      <c r="E362" s="1">
        <f t="shared" si="37"/>
        <v>4496.9739000091413</v>
      </c>
      <c r="F362" s="1">
        <f t="shared" si="38"/>
        <v>4497</v>
      </c>
      <c r="G362" s="1">
        <f t="shared" si="40"/>
        <v>-3.0057640004088171E-2</v>
      </c>
      <c r="I362" s="1">
        <f t="shared" si="41"/>
        <v>-3.0057640004088171E-2</v>
      </c>
      <c r="Q362" s="75">
        <f t="shared" si="39"/>
        <v>33667.845999999998</v>
      </c>
      <c r="AB362" s="1" t="s">
        <v>109</v>
      </c>
      <c r="AD362" s="1" t="s">
        <v>74</v>
      </c>
      <c r="AF362" s="1" t="s">
        <v>70</v>
      </c>
    </row>
    <row r="363" spans="1:32">
      <c r="A363" s="24" t="s">
        <v>185</v>
      </c>
      <c r="B363" s="24"/>
      <c r="C363" s="32">
        <v>48686.362000000001</v>
      </c>
      <c r="D363" s="32">
        <v>7.0000000000000001E-3</v>
      </c>
      <c r="E363" s="1">
        <f t="shared" si="37"/>
        <v>4496.9877933106027</v>
      </c>
      <c r="F363" s="1">
        <f t="shared" si="38"/>
        <v>4497</v>
      </c>
      <c r="G363" s="1">
        <f t="shared" si="40"/>
        <v>-1.4057640000828542E-2</v>
      </c>
      <c r="I363" s="1">
        <f t="shared" si="41"/>
        <v>-1.4057640000828542E-2</v>
      </c>
      <c r="Q363" s="75">
        <f t="shared" si="39"/>
        <v>33667.862000000001</v>
      </c>
      <c r="AB363" s="1" t="s">
        <v>105</v>
      </c>
      <c r="AD363" s="1" t="s">
        <v>71</v>
      </c>
      <c r="AF363" s="1" t="s">
        <v>70</v>
      </c>
    </row>
    <row r="364" spans="1:32">
      <c r="A364" s="24" t="s">
        <v>187</v>
      </c>
      <c r="B364" s="24"/>
      <c r="C364" s="32">
        <v>48893.644999999997</v>
      </c>
      <c r="D364" s="32"/>
      <c r="E364" s="1">
        <f t="shared" si="37"/>
        <v>4676.978118710128</v>
      </c>
      <c r="F364" s="1">
        <f t="shared" si="38"/>
        <v>4677</v>
      </c>
      <c r="G364" s="1">
        <f t="shared" si="40"/>
        <v>-2.519924000807805E-2</v>
      </c>
      <c r="I364" s="1">
        <f t="shared" si="41"/>
        <v>-2.519924000807805E-2</v>
      </c>
      <c r="Q364" s="75">
        <f t="shared" si="39"/>
        <v>33875.144999999997</v>
      </c>
    </row>
    <row r="365" spans="1:32">
      <c r="A365" s="22" t="s">
        <v>67</v>
      </c>
      <c r="B365" s="23" t="s">
        <v>45</v>
      </c>
      <c r="C365" s="22">
        <v>48893.646000000001</v>
      </c>
      <c r="E365" s="24">
        <f t="shared" si="37"/>
        <v>4676.9789870414725</v>
      </c>
      <c r="F365" s="1">
        <f t="shared" si="38"/>
        <v>4677</v>
      </c>
      <c r="G365" s="1">
        <f t="shared" si="40"/>
        <v>-2.4199240004236344E-2</v>
      </c>
      <c r="K365" s="1">
        <f>G365</f>
        <v>-2.4199240004236344E-2</v>
      </c>
      <c r="O365" s="1">
        <f ca="1">+C$11+C$12*F365</f>
        <v>-5.0936686488984452E-2</v>
      </c>
      <c r="Q365" s="75">
        <f t="shared" si="39"/>
        <v>33875.146000000001</v>
      </c>
      <c r="AB365" s="1" t="s">
        <v>105</v>
      </c>
      <c r="AD365" s="1" t="s">
        <v>71</v>
      </c>
      <c r="AF365" s="1" t="s">
        <v>70</v>
      </c>
    </row>
    <row r="366" spans="1:32">
      <c r="A366" s="24" t="s">
        <v>187</v>
      </c>
      <c r="B366" s="24"/>
      <c r="C366" s="32">
        <v>48923.588000000003</v>
      </c>
      <c r="D366" s="32"/>
      <c r="E366" s="1">
        <f t="shared" si="37"/>
        <v>4702.9785640599121</v>
      </c>
      <c r="F366" s="1">
        <f t="shared" si="38"/>
        <v>4703</v>
      </c>
      <c r="G366" s="1">
        <f t="shared" si="40"/>
        <v>-2.4686359996849205E-2</v>
      </c>
      <c r="I366" s="1">
        <f t="shared" ref="I366:I374" si="42">G366</f>
        <v>-2.4686359996849205E-2</v>
      </c>
      <c r="Q366" s="75">
        <f t="shared" si="39"/>
        <v>33905.088000000003</v>
      </c>
      <c r="AB366" s="1" t="s">
        <v>108</v>
      </c>
      <c r="AD366" s="1" t="s">
        <v>74</v>
      </c>
      <c r="AF366" s="1" t="s">
        <v>70</v>
      </c>
    </row>
    <row r="367" spans="1:32">
      <c r="A367" s="24" t="s">
        <v>188</v>
      </c>
      <c r="B367" s="24"/>
      <c r="C367" s="32">
        <v>49005.351000000002</v>
      </c>
      <c r="D367" s="32">
        <v>6.0000000000000001E-3</v>
      </c>
      <c r="E367" s="1">
        <f t="shared" si="37"/>
        <v>4773.9759395110659</v>
      </c>
      <c r="F367" s="1">
        <f t="shared" si="38"/>
        <v>4774</v>
      </c>
      <c r="G367" s="1">
        <f t="shared" si="40"/>
        <v>-2.7708879999408964E-2</v>
      </c>
      <c r="I367" s="1">
        <f t="shared" si="42"/>
        <v>-2.7708879999408964E-2</v>
      </c>
      <c r="Q367" s="75">
        <f t="shared" si="39"/>
        <v>33986.851000000002</v>
      </c>
    </row>
    <row r="368" spans="1:32">
      <c r="A368" s="24" t="s">
        <v>182</v>
      </c>
      <c r="B368" s="24"/>
      <c r="C368" s="32">
        <v>49066.394999999997</v>
      </c>
      <c r="D368" s="32"/>
      <c r="E368" s="1">
        <f t="shared" si="37"/>
        <v>4826.9823579037356</v>
      </c>
      <c r="F368" s="1">
        <f t="shared" si="38"/>
        <v>4827</v>
      </c>
      <c r="G368" s="1">
        <f t="shared" si="40"/>
        <v>-2.0317240006988868E-2</v>
      </c>
      <c r="I368" s="1">
        <f t="shared" si="42"/>
        <v>-2.0317240006988868E-2</v>
      </c>
      <c r="Q368" s="75">
        <f t="shared" si="39"/>
        <v>34047.894999999997</v>
      </c>
    </row>
    <row r="369" spans="1:32">
      <c r="A369" s="24" t="s">
        <v>182</v>
      </c>
      <c r="B369" s="24"/>
      <c r="C369" s="32">
        <v>49066.402000000002</v>
      </c>
      <c r="D369" s="32"/>
      <c r="E369" s="1">
        <f t="shared" si="37"/>
        <v>4826.9884362231287</v>
      </c>
      <c r="F369" s="1">
        <f t="shared" si="38"/>
        <v>4827</v>
      </c>
      <c r="G369" s="1">
        <f t="shared" si="40"/>
        <v>-1.3317240001924802E-2</v>
      </c>
      <c r="I369" s="1">
        <f t="shared" si="42"/>
        <v>-1.3317240001924802E-2</v>
      </c>
      <c r="Q369" s="75">
        <f t="shared" si="39"/>
        <v>34047.902000000002</v>
      </c>
    </row>
    <row r="370" spans="1:32">
      <c r="A370" s="24" t="s">
        <v>187</v>
      </c>
      <c r="B370" s="24"/>
      <c r="C370" s="32">
        <v>49220.703000000001</v>
      </c>
      <c r="D370" s="32"/>
      <c r="E370" s="1">
        <f t="shared" si="37"/>
        <v>4960.9728305027975</v>
      </c>
      <c r="F370" s="1">
        <f t="shared" si="38"/>
        <v>4961</v>
      </c>
      <c r="G370" s="1">
        <f t="shared" si="40"/>
        <v>-3.1289320002542809E-2</v>
      </c>
      <c r="I370" s="1">
        <f t="shared" si="42"/>
        <v>-3.1289320002542809E-2</v>
      </c>
      <c r="Q370" s="75">
        <f t="shared" si="39"/>
        <v>34202.203000000001</v>
      </c>
    </row>
    <row r="371" spans="1:32">
      <c r="A371" s="24" t="s">
        <v>187</v>
      </c>
      <c r="B371" s="24"/>
      <c r="C371" s="32">
        <v>49243.737000000001</v>
      </c>
      <c r="D371" s="32"/>
      <c r="E371" s="1">
        <f t="shared" si="37"/>
        <v>4980.9739746161722</v>
      </c>
      <c r="F371" s="1">
        <f t="shared" si="38"/>
        <v>4981</v>
      </c>
      <c r="G371" s="1">
        <f t="shared" si="40"/>
        <v>-2.9971720003231894E-2</v>
      </c>
      <c r="I371" s="1">
        <f t="shared" si="42"/>
        <v>-2.9971720003231894E-2</v>
      </c>
      <c r="Q371" s="75">
        <f t="shared" si="39"/>
        <v>34225.237000000001</v>
      </c>
      <c r="AB371" s="1" t="s">
        <v>117</v>
      </c>
      <c r="AD371" s="1" t="s">
        <v>71</v>
      </c>
      <c r="AF371" s="1" t="s">
        <v>70</v>
      </c>
    </row>
    <row r="372" spans="1:32">
      <c r="A372" s="24" t="s">
        <v>187</v>
      </c>
      <c r="B372" s="24"/>
      <c r="C372" s="32">
        <v>49250.646999999997</v>
      </c>
      <c r="D372" s="32"/>
      <c r="E372" s="1">
        <f t="shared" si="37"/>
        <v>4986.9741441839133</v>
      </c>
      <c r="F372" s="1">
        <f t="shared" si="38"/>
        <v>4987</v>
      </c>
      <c r="G372" s="1">
        <f t="shared" si="40"/>
        <v>-2.9776440002024174E-2</v>
      </c>
      <c r="I372" s="1">
        <f t="shared" si="42"/>
        <v>-2.9776440002024174E-2</v>
      </c>
      <c r="Q372" s="75">
        <f t="shared" si="39"/>
        <v>34232.146999999997</v>
      </c>
      <c r="AB372" s="1" t="s">
        <v>105</v>
      </c>
      <c r="AD372" s="1" t="s">
        <v>143</v>
      </c>
      <c r="AF372" s="1" t="s">
        <v>70</v>
      </c>
    </row>
    <row r="373" spans="1:32">
      <c r="A373" s="24" t="s">
        <v>187</v>
      </c>
      <c r="B373" s="24"/>
      <c r="C373" s="32">
        <v>49266.771000000001</v>
      </c>
      <c r="D373" s="32"/>
      <c r="E373" s="1">
        <f t="shared" si="37"/>
        <v>5000.9751187295478</v>
      </c>
      <c r="F373" s="1">
        <f t="shared" si="38"/>
        <v>5001</v>
      </c>
      <c r="G373" s="1">
        <f t="shared" si="40"/>
        <v>-2.865412000392098E-2</v>
      </c>
      <c r="I373" s="1">
        <f t="shared" si="42"/>
        <v>-2.865412000392098E-2</v>
      </c>
      <c r="Q373" s="75">
        <f t="shared" si="39"/>
        <v>34248.271000000001</v>
      </c>
      <c r="AB373" s="1" t="s">
        <v>109</v>
      </c>
      <c r="AD373" s="1" t="s">
        <v>71</v>
      </c>
      <c r="AF373" s="1" t="s">
        <v>70</v>
      </c>
    </row>
    <row r="374" spans="1:32">
      <c r="A374" s="24" t="s">
        <v>187</v>
      </c>
      <c r="B374" s="24"/>
      <c r="C374" s="32">
        <v>49326.65</v>
      </c>
      <c r="D374" s="32"/>
      <c r="E374" s="1">
        <f t="shared" si="37"/>
        <v>5052.9699311097165</v>
      </c>
      <c r="F374" s="1">
        <f t="shared" si="38"/>
        <v>5053</v>
      </c>
      <c r="G374" s="1">
        <f t="shared" si="40"/>
        <v>-3.4628360001079272E-2</v>
      </c>
      <c r="I374" s="1">
        <f t="shared" si="42"/>
        <v>-3.4628360001079272E-2</v>
      </c>
      <c r="Q374" s="75">
        <f t="shared" si="39"/>
        <v>34308.15</v>
      </c>
      <c r="AB374" s="1" t="s">
        <v>108</v>
      </c>
      <c r="AD374" s="1" t="s">
        <v>74</v>
      </c>
      <c r="AF374" s="1" t="s">
        <v>70</v>
      </c>
    </row>
    <row r="375" spans="1:32">
      <c r="A375" s="22" t="s">
        <v>67</v>
      </c>
      <c r="B375" s="23" t="s">
        <v>45</v>
      </c>
      <c r="C375" s="22">
        <v>49326.66</v>
      </c>
      <c r="E375" s="24">
        <f t="shared" si="37"/>
        <v>5052.9786144231302</v>
      </c>
      <c r="F375" s="1">
        <f t="shared" si="38"/>
        <v>5053</v>
      </c>
      <c r="G375" s="1">
        <f t="shared" si="40"/>
        <v>-2.4628359999042004E-2</v>
      </c>
      <c r="K375" s="1">
        <f>G375</f>
        <v>-2.4628359999042004E-2</v>
      </c>
      <c r="O375" s="1">
        <f ca="1">+C$11+C$12*F375</f>
        <v>-5.2041691956795852E-2</v>
      </c>
      <c r="Q375" s="75">
        <f t="shared" si="39"/>
        <v>34308.160000000003</v>
      </c>
    </row>
    <row r="376" spans="1:32">
      <c r="A376" s="24" t="s">
        <v>187</v>
      </c>
      <c r="B376" s="24"/>
      <c r="C376" s="32">
        <v>49327.802000000003</v>
      </c>
      <c r="D376" s="32"/>
      <c r="E376" s="1">
        <f t="shared" si="37"/>
        <v>5053.9702488147886</v>
      </c>
      <c r="F376" s="1">
        <f t="shared" si="38"/>
        <v>5054</v>
      </c>
      <c r="G376" s="1">
        <f t="shared" si="40"/>
        <v>-3.4262480003235396E-2</v>
      </c>
      <c r="I376" s="1">
        <f t="shared" ref="I376:I386" si="43">G376</f>
        <v>-3.4262480003235396E-2</v>
      </c>
      <c r="Q376" s="75">
        <f t="shared" si="39"/>
        <v>34309.302000000003</v>
      </c>
      <c r="AB376" s="1" t="s">
        <v>123</v>
      </c>
      <c r="AD376" s="1" t="s">
        <v>71</v>
      </c>
      <c r="AF376" s="1" t="s">
        <v>70</v>
      </c>
    </row>
    <row r="377" spans="1:32">
      <c r="A377" s="24" t="s">
        <v>190</v>
      </c>
      <c r="B377" s="24"/>
      <c r="C377" s="32">
        <v>49331.271000000001</v>
      </c>
      <c r="D377" s="32">
        <v>4.0000000000000001E-3</v>
      </c>
      <c r="E377" s="1">
        <f t="shared" si="37"/>
        <v>5056.9824902374357</v>
      </c>
      <c r="F377" s="1">
        <f t="shared" si="38"/>
        <v>5057</v>
      </c>
      <c r="G377" s="1">
        <f t="shared" si="40"/>
        <v>-2.0164840003417339E-2</v>
      </c>
      <c r="I377" s="1">
        <f t="shared" si="43"/>
        <v>-2.0164840003417339E-2</v>
      </c>
      <c r="Q377" s="75">
        <f t="shared" si="39"/>
        <v>34312.771000000001</v>
      </c>
    </row>
    <row r="378" spans="1:32">
      <c r="A378" s="24" t="s">
        <v>187</v>
      </c>
      <c r="B378" s="24"/>
      <c r="C378" s="32">
        <v>49333.56</v>
      </c>
      <c r="D378" s="32"/>
      <c r="E378" s="1">
        <f t="shared" si="37"/>
        <v>5058.9701006774576</v>
      </c>
      <c r="F378" s="1">
        <f t="shared" si="38"/>
        <v>5059</v>
      </c>
      <c r="G378" s="1">
        <f t="shared" si="40"/>
        <v>-3.443308000714751E-2</v>
      </c>
      <c r="I378" s="1">
        <f t="shared" si="43"/>
        <v>-3.443308000714751E-2</v>
      </c>
      <c r="Q378" s="75">
        <f t="shared" si="39"/>
        <v>34315.06</v>
      </c>
    </row>
    <row r="379" spans="1:32">
      <c r="A379" s="24" t="s">
        <v>191</v>
      </c>
      <c r="B379" s="24"/>
      <c r="C379" s="32">
        <v>49384.237000000001</v>
      </c>
      <c r="D379" s="32"/>
      <c r="E379" s="1">
        <f t="shared" si="37"/>
        <v>5102.9745280558363</v>
      </c>
      <c r="F379" s="1">
        <f t="shared" si="38"/>
        <v>5103</v>
      </c>
      <c r="G379" s="1">
        <f t="shared" si="40"/>
        <v>-2.9334359998756554E-2</v>
      </c>
      <c r="I379" s="1">
        <f t="shared" si="43"/>
        <v>-2.9334359998756554E-2</v>
      </c>
      <c r="Q379" s="75">
        <f t="shared" si="39"/>
        <v>34365.737000000001</v>
      </c>
    </row>
    <row r="380" spans="1:32">
      <c r="A380" s="24" t="s">
        <v>187</v>
      </c>
      <c r="B380" s="24"/>
      <c r="C380" s="32">
        <v>49455.637999999999</v>
      </c>
      <c r="D380" s="32"/>
      <c r="E380" s="1">
        <f t="shared" si="37"/>
        <v>5164.9742541493961</v>
      </c>
      <c r="F380" s="1">
        <f t="shared" si="38"/>
        <v>5165</v>
      </c>
      <c r="G380" s="1">
        <f t="shared" si="40"/>
        <v>-2.9649800002516713E-2</v>
      </c>
      <c r="I380" s="1">
        <f t="shared" si="43"/>
        <v>-2.9649800002516713E-2</v>
      </c>
      <c r="Q380" s="75">
        <f t="shared" si="39"/>
        <v>34437.137999999999</v>
      </c>
      <c r="AB380" s="1" t="s">
        <v>123</v>
      </c>
      <c r="AD380" s="1" t="s">
        <v>74</v>
      </c>
      <c r="AF380" s="1" t="s">
        <v>70</v>
      </c>
    </row>
    <row r="381" spans="1:32">
      <c r="A381" s="24" t="s">
        <v>193</v>
      </c>
      <c r="B381" s="24"/>
      <c r="C381" s="32">
        <v>49561.586000000003</v>
      </c>
      <c r="D381" s="32">
        <v>3.0000000000000001E-3</v>
      </c>
      <c r="E381" s="1">
        <f t="shared" si="37"/>
        <v>5256.9722230876596</v>
      </c>
      <c r="F381" s="1">
        <f t="shared" si="38"/>
        <v>5257</v>
      </c>
      <c r="G381" s="1">
        <f t="shared" si="40"/>
        <v>-3.1988839997211471E-2</v>
      </c>
      <c r="I381" s="1">
        <f t="shared" si="43"/>
        <v>-3.1988839997211471E-2</v>
      </c>
      <c r="Q381" s="75">
        <f t="shared" si="39"/>
        <v>34543.086000000003</v>
      </c>
    </row>
    <row r="382" spans="1:32">
      <c r="A382" s="24" t="s">
        <v>187</v>
      </c>
      <c r="B382" s="24"/>
      <c r="C382" s="32">
        <v>49637.593999999997</v>
      </c>
      <c r="D382" s="32"/>
      <c r="E382" s="1">
        <f t="shared" si="37"/>
        <v>5322.9723516701597</v>
      </c>
      <c r="F382" s="1">
        <f t="shared" si="38"/>
        <v>5323</v>
      </c>
      <c r="G382" s="1">
        <f t="shared" si="40"/>
        <v>-3.1840760006161872E-2</v>
      </c>
      <c r="I382" s="1">
        <f t="shared" si="43"/>
        <v>-3.1840760006161872E-2</v>
      </c>
      <c r="Q382" s="75">
        <f t="shared" si="39"/>
        <v>34619.093999999997</v>
      </c>
      <c r="AB382" s="1" t="s">
        <v>108</v>
      </c>
      <c r="AD382" s="1" t="s">
        <v>74</v>
      </c>
      <c r="AF382" s="1" t="s">
        <v>70</v>
      </c>
    </row>
    <row r="383" spans="1:32">
      <c r="A383" s="24" t="s">
        <v>187</v>
      </c>
      <c r="B383" s="24"/>
      <c r="C383" s="32">
        <v>49637.595999999998</v>
      </c>
      <c r="D383" s="32"/>
      <c r="E383" s="1">
        <f t="shared" si="37"/>
        <v>5322.9740883328423</v>
      </c>
      <c r="F383" s="1">
        <f t="shared" si="38"/>
        <v>5323</v>
      </c>
      <c r="G383" s="1">
        <f t="shared" si="40"/>
        <v>-2.9840760005754419E-2</v>
      </c>
      <c r="I383" s="1">
        <f t="shared" si="43"/>
        <v>-2.9840760005754419E-2</v>
      </c>
      <c r="Q383" s="75">
        <f t="shared" si="39"/>
        <v>34619.095999999998</v>
      </c>
    </row>
    <row r="384" spans="1:32">
      <c r="A384" s="24" t="s">
        <v>195</v>
      </c>
      <c r="B384" s="24"/>
      <c r="C384" s="32">
        <v>49650.258000000002</v>
      </c>
      <c r="D384" s="32">
        <v>5.0000000000000001E-3</v>
      </c>
      <c r="E384" s="1">
        <f t="shared" si="37"/>
        <v>5333.9688997752155</v>
      </c>
      <c r="F384" s="1">
        <f t="shared" si="38"/>
        <v>5334</v>
      </c>
      <c r="G384" s="1">
        <f t="shared" si="40"/>
        <v>-3.5816080002405215E-2</v>
      </c>
      <c r="I384" s="1">
        <f t="shared" si="43"/>
        <v>-3.5816080002405215E-2</v>
      </c>
      <c r="Q384" s="75">
        <f t="shared" si="39"/>
        <v>34631.758000000002</v>
      </c>
    </row>
    <row r="385" spans="1:32">
      <c r="A385" s="24" t="s">
        <v>187</v>
      </c>
      <c r="B385" s="24"/>
      <c r="C385" s="32">
        <v>49713.599000000002</v>
      </c>
      <c r="D385" s="32"/>
      <c r="E385" s="1">
        <f t="shared" si="37"/>
        <v>5388.9698752586446</v>
      </c>
      <c r="F385" s="1">
        <f t="shared" si="38"/>
        <v>5389</v>
      </c>
      <c r="G385" s="1">
        <f t="shared" si="40"/>
        <v>-3.469267999753356E-2</v>
      </c>
      <c r="I385" s="1">
        <f t="shared" si="43"/>
        <v>-3.469267999753356E-2</v>
      </c>
      <c r="Q385" s="75">
        <f t="shared" si="39"/>
        <v>34695.099000000002</v>
      </c>
    </row>
    <row r="386" spans="1:32">
      <c r="A386" s="24" t="s">
        <v>187</v>
      </c>
      <c r="B386" s="24"/>
      <c r="C386" s="32">
        <v>49713.601999999999</v>
      </c>
      <c r="D386" s="32"/>
      <c r="E386" s="1">
        <f t="shared" si="37"/>
        <v>5388.9724802526662</v>
      </c>
      <c r="F386" s="1">
        <f t="shared" si="38"/>
        <v>5389</v>
      </c>
      <c r="G386" s="1">
        <f t="shared" si="40"/>
        <v>-3.1692680000560358E-2</v>
      </c>
      <c r="I386" s="1">
        <f t="shared" si="43"/>
        <v>-3.1692680000560358E-2</v>
      </c>
      <c r="Q386" s="75">
        <f t="shared" si="39"/>
        <v>34695.101999999999</v>
      </c>
      <c r="AB386" s="1" t="s">
        <v>112</v>
      </c>
      <c r="AD386" s="1" t="s">
        <v>71</v>
      </c>
      <c r="AF386" s="1" t="s">
        <v>70</v>
      </c>
    </row>
    <row r="387" spans="1:32">
      <c r="A387" s="22" t="s">
        <v>196</v>
      </c>
      <c r="B387" s="23" t="s">
        <v>45</v>
      </c>
      <c r="C387" s="22">
        <v>49715.913</v>
      </c>
      <c r="E387" s="24">
        <f t="shared" si="37"/>
        <v>5390.979193982198</v>
      </c>
      <c r="F387" s="1">
        <f t="shared" si="38"/>
        <v>5391</v>
      </c>
      <c r="G387" s="1">
        <f t="shared" si="40"/>
        <v>-2.3960919999808539E-2</v>
      </c>
      <c r="K387" s="1">
        <f>G387</f>
        <v>-2.3960919999808539E-2</v>
      </c>
      <c r="O387" s="1">
        <f ca="1">+C$11+C$12*F387</f>
        <v>-5.3035021340094399E-2</v>
      </c>
      <c r="Q387" s="75">
        <f t="shared" si="39"/>
        <v>34697.413</v>
      </c>
      <c r="AB387" s="1" t="s">
        <v>101</v>
      </c>
      <c r="AF387" s="1" t="s">
        <v>102</v>
      </c>
    </row>
    <row r="388" spans="1:32">
      <c r="A388" s="24" t="s">
        <v>187</v>
      </c>
      <c r="B388" s="24"/>
      <c r="C388" s="32">
        <v>49774.635999999999</v>
      </c>
      <c r="D388" s="32"/>
      <c r="E388" s="1">
        <f t="shared" si="37"/>
        <v>5441.9702153319286</v>
      </c>
      <c r="F388" s="1">
        <f t="shared" si="38"/>
        <v>5442</v>
      </c>
      <c r="G388" s="1">
        <f t="shared" si="40"/>
        <v>-3.4301040002901573E-2</v>
      </c>
      <c r="I388" s="1">
        <f t="shared" ref="I388:I419" si="44">G388</f>
        <v>-3.4301040002901573E-2</v>
      </c>
      <c r="Q388" s="75">
        <f t="shared" si="39"/>
        <v>34756.135999999999</v>
      </c>
    </row>
    <row r="389" spans="1:32">
      <c r="A389" s="24" t="s">
        <v>195</v>
      </c>
      <c r="B389" s="24"/>
      <c r="C389" s="32">
        <v>49787.307000000001</v>
      </c>
      <c r="D389" s="32">
        <v>5.0000000000000001E-3</v>
      </c>
      <c r="E389" s="1">
        <f t="shared" si="37"/>
        <v>5452.9728417563711</v>
      </c>
      <c r="F389" s="1">
        <f t="shared" si="38"/>
        <v>5453</v>
      </c>
      <c r="G389" s="1">
        <f t="shared" si="40"/>
        <v>-3.1276360001356807E-2</v>
      </c>
      <c r="I389" s="1">
        <f t="shared" si="44"/>
        <v>-3.1276360001356807E-2</v>
      </c>
      <c r="Q389" s="75">
        <f t="shared" si="39"/>
        <v>34768.807000000001</v>
      </c>
      <c r="AB389" s="1" t="s">
        <v>101</v>
      </c>
      <c r="AF389" s="1" t="s">
        <v>102</v>
      </c>
    </row>
    <row r="390" spans="1:32">
      <c r="A390" s="24" t="s">
        <v>187</v>
      </c>
      <c r="B390" s="24"/>
      <c r="C390" s="32">
        <v>49789.608</v>
      </c>
      <c r="D390" s="32"/>
      <c r="E390" s="1">
        <f t="shared" si="37"/>
        <v>5454.9708721724892</v>
      </c>
      <c r="F390" s="1">
        <f t="shared" si="38"/>
        <v>5455</v>
      </c>
      <c r="G390" s="1">
        <f t="shared" si="40"/>
        <v>-3.3544600002642255E-2</v>
      </c>
      <c r="I390" s="1">
        <f t="shared" si="44"/>
        <v>-3.3544600002642255E-2</v>
      </c>
      <c r="Q390" s="75">
        <f t="shared" si="39"/>
        <v>34771.108</v>
      </c>
    </row>
    <row r="391" spans="1:32">
      <c r="A391" s="24" t="s">
        <v>197</v>
      </c>
      <c r="B391" s="24"/>
      <c r="C391" s="32">
        <v>49810.337</v>
      </c>
      <c r="D391" s="32">
        <v>1E-3</v>
      </c>
      <c r="E391" s="1">
        <f t="shared" si="37"/>
        <v>5472.9705125443807</v>
      </c>
      <c r="F391" s="1">
        <f t="shared" si="38"/>
        <v>5473</v>
      </c>
      <c r="G391" s="1">
        <f t="shared" si="40"/>
        <v>-3.3958760002860799E-2</v>
      </c>
      <c r="I391" s="1">
        <f t="shared" si="44"/>
        <v>-3.3958760002860799E-2</v>
      </c>
      <c r="Q391" s="75">
        <f t="shared" si="39"/>
        <v>34791.837</v>
      </c>
    </row>
    <row r="392" spans="1:32">
      <c r="A392" s="24" t="s">
        <v>197</v>
      </c>
      <c r="B392" s="24"/>
      <c r="C392" s="32">
        <v>49810.339</v>
      </c>
      <c r="D392" s="32">
        <v>4.0000000000000001E-3</v>
      </c>
      <c r="E392" s="1">
        <f t="shared" si="37"/>
        <v>5472.9722492070632</v>
      </c>
      <c r="F392" s="1">
        <f t="shared" si="38"/>
        <v>5473</v>
      </c>
      <c r="G392" s="1">
        <f t="shared" si="40"/>
        <v>-3.1958760002453346E-2</v>
      </c>
      <c r="I392" s="1">
        <f t="shared" si="44"/>
        <v>-3.1958760002453346E-2</v>
      </c>
      <c r="Q392" s="75">
        <f t="shared" si="39"/>
        <v>34791.839</v>
      </c>
    </row>
    <row r="393" spans="1:32">
      <c r="A393" s="24" t="s">
        <v>198</v>
      </c>
      <c r="B393" s="24"/>
      <c r="C393" s="32">
        <v>49948.534</v>
      </c>
      <c r="D393" s="32">
        <v>3.0000000000000001E-3</v>
      </c>
      <c r="E393" s="1">
        <f t="shared" si="37"/>
        <v>5592.9712989052432</v>
      </c>
      <c r="F393" s="1">
        <f t="shared" si="38"/>
        <v>5593</v>
      </c>
      <c r="G393" s="1">
        <f t="shared" si="40"/>
        <v>-3.3053160004783422E-2</v>
      </c>
      <c r="I393" s="1">
        <f t="shared" si="44"/>
        <v>-3.3053160004783422E-2</v>
      </c>
      <c r="Q393" s="75">
        <f t="shared" si="39"/>
        <v>34930.034</v>
      </c>
    </row>
    <row r="394" spans="1:32">
      <c r="A394" s="24" t="s">
        <v>187</v>
      </c>
      <c r="B394" s="24"/>
      <c r="C394" s="32">
        <v>49965.807000000001</v>
      </c>
      <c r="D394" s="32"/>
      <c r="E394" s="1">
        <f t="shared" si="37"/>
        <v>5607.9699861619229</v>
      </c>
      <c r="F394" s="1">
        <f t="shared" si="38"/>
        <v>5608</v>
      </c>
      <c r="G394" s="1">
        <f t="shared" si="40"/>
        <v>-3.4564960005809553E-2</v>
      </c>
      <c r="I394" s="1">
        <f t="shared" si="44"/>
        <v>-3.4564960005809553E-2</v>
      </c>
      <c r="Q394" s="75">
        <f t="shared" si="39"/>
        <v>34947.307000000001</v>
      </c>
    </row>
    <row r="395" spans="1:32">
      <c r="A395" s="24" t="s">
        <v>187</v>
      </c>
      <c r="B395" s="24"/>
      <c r="C395" s="32">
        <v>50041.817000000003</v>
      </c>
      <c r="D395" s="32"/>
      <c r="E395" s="1">
        <f t="shared" si="37"/>
        <v>5673.9718514071119</v>
      </c>
      <c r="F395" s="1">
        <f t="shared" si="38"/>
        <v>5674</v>
      </c>
      <c r="G395" s="1">
        <f t="shared" si="40"/>
        <v>-3.2416879999800585E-2</v>
      </c>
      <c r="I395" s="1">
        <f t="shared" si="44"/>
        <v>-3.2416879999800585E-2</v>
      </c>
      <c r="Q395" s="75">
        <f t="shared" si="39"/>
        <v>35023.317000000003</v>
      </c>
      <c r="AB395" s="1" t="s">
        <v>117</v>
      </c>
      <c r="AD395" s="1" t="s">
        <v>74</v>
      </c>
      <c r="AF395" s="1" t="s">
        <v>70</v>
      </c>
    </row>
    <row r="396" spans="1:32">
      <c r="A396" s="24" t="s">
        <v>187</v>
      </c>
      <c r="B396" s="24"/>
      <c r="C396" s="32">
        <v>50047.57</v>
      </c>
      <c r="D396" s="32"/>
      <c r="E396" s="1">
        <f t="shared" si="37"/>
        <v>5678.9673616130767</v>
      </c>
      <c r="F396" s="1">
        <f t="shared" si="38"/>
        <v>5679</v>
      </c>
      <c r="G396" s="1">
        <f t="shared" si="40"/>
        <v>-3.7587480001093354E-2</v>
      </c>
      <c r="I396" s="1">
        <f t="shared" si="44"/>
        <v>-3.7587480001093354E-2</v>
      </c>
      <c r="Q396" s="75">
        <f t="shared" si="39"/>
        <v>35029.07</v>
      </c>
    </row>
    <row r="397" spans="1:32">
      <c r="A397" s="24" t="s">
        <v>187</v>
      </c>
      <c r="B397" s="24"/>
      <c r="C397" s="32">
        <v>50047.572999999997</v>
      </c>
      <c r="D397" s="32"/>
      <c r="E397" s="1">
        <f t="shared" si="37"/>
        <v>5678.9699666070974</v>
      </c>
      <c r="F397" s="1">
        <f t="shared" si="38"/>
        <v>5679</v>
      </c>
      <c r="G397" s="1">
        <f t="shared" si="40"/>
        <v>-3.4587480004120152E-2</v>
      </c>
      <c r="I397" s="1">
        <f t="shared" si="44"/>
        <v>-3.4587480004120152E-2</v>
      </c>
      <c r="Q397" s="75">
        <f t="shared" si="39"/>
        <v>35029.072999999997</v>
      </c>
    </row>
    <row r="398" spans="1:32">
      <c r="A398" s="24" t="s">
        <v>199</v>
      </c>
      <c r="B398" s="24"/>
      <c r="C398" s="32">
        <v>50068.305</v>
      </c>
      <c r="D398" s="32">
        <v>4.0000000000000001E-3</v>
      </c>
      <c r="E398" s="1">
        <f t="shared" si="37"/>
        <v>5696.9722119730159</v>
      </c>
      <c r="F398" s="1">
        <f t="shared" si="38"/>
        <v>5697</v>
      </c>
      <c r="G398" s="1">
        <f t="shared" si="40"/>
        <v>-3.2001640000089537E-2</v>
      </c>
      <c r="I398" s="1">
        <f t="shared" si="44"/>
        <v>-3.2001640000089537E-2</v>
      </c>
      <c r="Q398" s="75">
        <f t="shared" si="39"/>
        <v>35049.805</v>
      </c>
    </row>
    <row r="399" spans="1:32">
      <c r="A399" s="24" t="s">
        <v>199</v>
      </c>
      <c r="B399" s="24"/>
      <c r="C399" s="32">
        <v>50099.402000000002</v>
      </c>
      <c r="D399" s="32">
        <v>4.0000000000000001E-3</v>
      </c>
      <c r="E399" s="1">
        <f t="shared" si="37"/>
        <v>5723.9747116905492</v>
      </c>
      <c r="F399" s="1">
        <f t="shared" si="38"/>
        <v>5724</v>
      </c>
      <c r="G399" s="1">
        <f t="shared" si="40"/>
        <v>-2.912287999788532E-2</v>
      </c>
      <c r="I399" s="1">
        <f t="shared" si="44"/>
        <v>-2.912287999788532E-2</v>
      </c>
      <c r="Q399" s="75">
        <f t="shared" si="39"/>
        <v>35080.902000000002</v>
      </c>
    </row>
    <row r="400" spans="1:32">
      <c r="A400" s="24" t="s">
        <v>187</v>
      </c>
      <c r="B400" s="24"/>
      <c r="C400" s="32">
        <v>50154.673999999999</v>
      </c>
      <c r="D400" s="32"/>
      <c r="E400" s="1">
        <f t="shared" si="37"/>
        <v>5771.9691215817711</v>
      </c>
      <c r="F400" s="1">
        <f t="shared" si="38"/>
        <v>5772</v>
      </c>
      <c r="G400" s="1">
        <f t="shared" si="40"/>
        <v>-3.5560640004405286E-2</v>
      </c>
      <c r="I400" s="1">
        <f t="shared" si="44"/>
        <v>-3.5560640004405286E-2</v>
      </c>
      <c r="Q400" s="75">
        <f t="shared" si="39"/>
        <v>35136.173999999999</v>
      </c>
      <c r="AB400" s="1" t="s">
        <v>109</v>
      </c>
      <c r="AD400" s="1" t="s">
        <v>71</v>
      </c>
      <c r="AF400" s="1" t="s">
        <v>70</v>
      </c>
    </row>
    <row r="401" spans="1:32">
      <c r="A401" s="24" t="s">
        <v>199</v>
      </c>
      <c r="B401" s="24"/>
      <c r="C401" s="32">
        <v>50167.334999999999</v>
      </c>
      <c r="D401" s="32">
        <v>6.0000000000000001E-3</v>
      </c>
      <c r="E401" s="1">
        <f t="shared" si="37"/>
        <v>5782.9630646928008</v>
      </c>
      <c r="F401" s="1">
        <f t="shared" si="38"/>
        <v>5783</v>
      </c>
      <c r="G401" s="1">
        <f t="shared" si="40"/>
        <v>-4.2535960004897788E-2</v>
      </c>
      <c r="I401" s="1">
        <f t="shared" si="44"/>
        <v>-4.2535960004897788E-2</v>
      </c>
      <c r="Q401" s="75">
        <f t="shared" si="39"/>
        <v>35148.834999999999</v>
      </c>
      <c r="AB401" s="1" t="s">
        <v>105</v>
      </c>
      <c r="AD401" s="1" t="s">
        <v>71</v>
      </c>
      <c r="AF401" s="1" t="s">
        <v>70</v>
      </c>
    </row>
    <row r="402" spans="1:32">
      <c r="A402" s="24" t="s">
        <v>200</v>
      </c>
      <c r="B402" s="24"/>
      <c r="C402" s="32">
        <v>50313.597000000002</v>
      </c>
      <c r="D402" s="32">
        <v>3.0000000000000001E-3</v>
      </c>
      <c r="E402" s="1">
        <f t="shared" si="37"/>
        <v>5909.9669433205045</v>
      </c>
      <c r="F402" s="1">
        <f t="shared" si="38"/>
        <v>5910</v>
      </c>
      <c r="G402" s="1">
        <f t="shared" si="40"/>
        <v>-3.8069200003519654E-2</v>
      </c>
      <c r="I402" s="1">
        <f t="shared" si="44"/>
        <v>-3.8069200003519654E-2</v>
      </c>
      <c r="Q402" s="75">
        <f t="shared" si="39"/>
        <v>35295.097000000002</v>
      </c>
    </row>
    <row r="403" spans="1:32">
      <c r="A403" s="24" t="s">
        <v>187</v>
      </c>
      <c r="B403" s="24"/>
      <c r="C403" s="32">
        <v>50337.775999999998</v>
      </c>
      <c r="D403" s="32"/>
      <c r="E403" s="1">
        <f t="shared" si="37"/>
        <v>5930.9623268195592</v>
      </c>
      <c r="F403" s="1">
        <f t="shared" si="38"/>
        <v>5931</v>
      </c>
      <c r="G403" s="1">
        <f t="shared" si="40"/>
        <v>-4.3385720004152972E-2</v>
      </c>
      <c r="I403" s="1">
        <f t="shared" si="44"/>
        <v>-4.3385720004152972E-2</v>
      </c>
      <c r="Q403" s="75">
        <f t="shared" si="39"/>
        <v>35319.275999999998</v>
      </c>
    </row>
    <row r="404" spans="1:32">
      <c r="A404" s="24" t="s">
        <v>200</v>
      </c>
      <c r="B404" s="24"/>
      <c r="C404" s="32">
        <v>50380.389000000003</v>
      </c>
      <c r="D404" s="32">
        <v>5.0000000000000001E-3</v>
      </c>
      <c r="E404" s="1">
        <f t="shared" si="37"/>
        <v>5967.9645302624413</v>
      </c>
      <c r="F404" s="1">
        <f t="shared" si="38"/>
        <v>5968</v>
      </c>
      <c r="G404" s="1">
        <f t="shared" si="40"/>
        <v>-4.0848160002497025E-2</v>
      </c>
      <c r="I404" s="1">
        <f t="shared" si="44"/>
        <v>-4.0848160002497025E-2</v>
      </c>
      <c r="Q404" s="75">
        <f t="shared" si="39"/>
        <v>35361.889000000003</v>
      </c>
      <c r="AB404" s="1" t="s">
        <v>186</v>
      </c>
      <c r="AD404" s="1" t="s">
        <v>143</v>
      </c>
      <c r="AF404" s="1" t="s">
        <v>70</v>
      </c>
    </row>
    <row r="405" spans="1:32">
      <c r="A405" s="24" t="s">
        <v>187</v>
      </c>
      <c r="B405" s="24"/>
      <c r="C405" s="32">
        <v>50397.671000000002</v>
      </c>
      <c r="D405" s="32"/>
      <c r="E405" s="1">
        <f t="shared" ref="E405:E468" si="45">(C405-C$7)/C$8</f>
        <v>5982.9710325011902</v>
      </c>
      <c r="F405" s="1">
        <f t="shared" ref="F405:F468" si="46">+ROUND(2*E405,0)/2</f>
        <v>5983</v>
      </c>
      <c r="G405" s="1">
        <f t="shared" si="40"/>
        <v>-3.3359959998051636E-2</v>
      </c>
      <c r="I405" s="1">
        <f t="shared" si="44"/>
        <v>-3.3359959998051636E-2</v>
      </c>
      <c r="Q405" s="75">
        <f t="shared" ref="Q405:Q468" si="47">+C405-15018.5</f>
        <v>35379.171000000002</v>
      </c>
      <c r="AB405" s="1" t="s">
        <v>109</v>
      </c>
      <c r="AD405" s="1" t="s">
        <v>71</v>
      </c>
      <c r="AF405" s="1" t="s">
        <v>70</v>
      </c>
    </row>
    <row r="406" spans="1:32">
      <c r="A406" s="24" t="s">
        <v>187</v>
      </c>
      <c r="B406" s="24"/>
      <c r="C406" s="32">
        <v>50420.692999999999</v>
      </c>
      <c r="D406" s="32"/>
      <c r="E406" s="1">
        <f t="shared" si="45"/>
        <v>6002.9617566384686</v>
      </c>
      <c r="F406" s="1">
        <f t="shared" si="46"/>
        <v>6003</v>
      </c>
      <c r="G406" s="1">
        <f t="shared" si="40"/>
        <v>-4.4042360001185443E-2</v>
      </c>
      <c r="I406" s="1">
        <f t="shared" si="44"/>
        <v>-4.4042360001185443E-2</v>
      </c>
      <c r="Q406" s="75">
        <f t="shared" si="47"/>
        <v>35402.192999999999</v>
      </c>
      <c r="AB406" s="1" t="s">
        <v>123</v>
      </c>
      <c r="AD406" s="1" t="s">
        <v>74</v>
      </c>
      <c r="AF406" s="1" t="s">
        <v>70</v>
      </c>
    </row>
    <row r="407" spans="1:32">
      <c r="A407" s="24" t="s">
        <v>187</v>
      </c>
      <c r="B407" s="24"/>
      <c r="C407" s="32">
        <v>50427.605000000003</v>
      </c>
      <c r="D407" s="32"/>
      <c r="E407" s="1">
        <f t="shared" si="45"/>
        <v>6008.9636628688986</v>
      </c>
      <c r="F407" s="1">
        <f t="shared" si="46"/>
        <v>6009</v>
      </c>
      <c r="G407" s="1">
        <f t="shared" ref="G407:G470" si="48">C407-(C$7+C$8*F407)</f>
        <v>-4.1847079999570269E-2</v>
      </c>
      <c r="I407" s="1">
        <f t="shared" si="44"/>
        <v>-4.1847079999570269E-2</v>
      </c>
      <c r="Q407" s="75">
        <f t="shared" si="47"/>
        <v>35409.105000000003</v>
      </c>
      <c r="AB407" s="1" t="s">
        <v>189</v>
      </c>
      <c r="AD407" s="1" t="s">
        <v>143</v>
      </c>
      <c r="AF407" s="1" t="s">
        <v>70</v>
      </c>
    </row>
    <row r="408" spans="1:32">
      <c r="A408" s="24" t="s">
        <v>201</v>
      </c>
      <c r="B408" s="24"/>
      <c r="C408" s="32">
        <v>50433.357000000004</v>
      </c>
      <c r="D408" s="32">
        <v>5.0000000000000001E-3</v>
      </c>
      <c r="E408" s="1">
        <f t="shared" si="45"/>
        <v>6013.9583047435244</v>
      </c>
      <c r="F408" s="1">
        <f t="shared" si="46"/>
        <v>6014</v>
      </c>
      <c r="G408" s="1">
        <f t="shared" si="48"/>
        <v>-4.8017679997428786E-2</v>
      </c>
      <c r="I408" s="1">
        <f t="shared" si="44"/>
        <v>-4.8017679997428786E-2</v>
      </c>
      <c r="Q408" s="75">
        <f t="shared" si="47"/>
        <v>35414.857000000004</v>
      </c>
    </row>
    <row r="409" spans="1:32">
      <c r="A409" s="24" t="s">
        <v>201</v>
      </c>
      <c r="B409" s="24"/>
      <c r="C409" s="32">
        <v>50486.341999999997</v>
      </c>
      <c r="D409" s="32">
        <v>6.0000000000000001E-3</v>
      </c>
      <c r="E409" s="1">
        <f t="shared" si="45"/>
        <v>6059.9668408574016</v>
      </c>
      <c r="F409" s="1">
        <f t="shared" si="46"/>
        <v>6060</v>
      </c>
      <c r="G409" s="1">
        <f t="shared" si="48"/>
        <v>-3.8187200007087085E-2</v>
      </c>
      <c r="I409" s="1">
        <f t="shared" si="44"/>
        <v>-3.8187200007087085E-2</v>
      </c>
      <c r="Q409" s="75">
        <f t="shared" si="47"/>
        <v>35467.841999999997</v>
      </c>
    </row>
    <row r="410" spans="1:32">
      <c r="A410" s="24" t="s">
        <v>187</v>
      </c>
      <c r="B410" s="24"/>
      <c r="C410" s="32">
        <v>50488.642</v>
      </c>
      <c r="D410" s="32"/>
      <c r="E410" s="1">
        <f t="shared" si="45"/>
        <v>6061.9640029421817</v>
      </c>
      <c r="F410" s="1">
        <f t="shared" si="46"/>
        <v>6062</v>
      </c>
      <c r="G410" s="1">
        <f t="shared" si="48"/>
        <v>-4.1455440004938282E-2</v>
      </c>
      <c r="I410" s="1">
        <f t="shared" si="44"/>
        <v>-4.1455440004938282E-2</v>
      </c>
      <c r="Q410" s="75">
        <f t="shared" si="47"/>
        <v>35470.142</v>
      </c>
      <c r="AB410" s="1" t="s">
        <v>108</v>
      </c>
      <c r="AD410" s="1" t="s">
        <v>74</v>
      </c>
      <c r="AF410" s="1" t="s">
        <v>70</v>
      </c>
    </row>
    <row r="411" spans="1:32">
      <c r="A411" s="24" t="s">
        <v>187</v>
      </c>
      <c r="B411" s="24"/>
      <c r="C411" s="32">
        <v>50495.557000000001</v>
      </c>
      <c r="D411" s="32"/>
      <c r="E411" s="1">
        <f t="shared" si="45"/>
        <v>6067.9685141666332</v>
      </c>
      <c r="F411" s="1">
        <f t="shared" si="46"/>
        <v>6068</v>
      </c>
      <c r="G411" s="1">
        <f t="shared" si="48"/>
        <v>-3.6260159999073949E-2</v>
      </c>
      <c r="I411" s="1">
        <f t="shared" si="44"/>
        <v>-3.6260159999073949E-2</v>
      </c>
      <c r="Q411" s="75">
        <f t="shared" si="47"/>
        <v>35477.057000000001</v>
      </c>
      <c r="AB411" s="1" t="s">
        <v>109</v>
      </c>
      <c r="AD411" s="1" t="s">
        <v>71</v>
      </c>
      <c r="AF411" s="1" t="s">
        <v>70</v>
      </c>
    </row>
    <row r="412" spans="1:32">
      <c r="A412" s="24" t="s">
        <v>201</v>
      </c>
      <c r="B412" s="24"/>
      <c r="C412" s="32">
        <v>50509.370999999999</v>
      </c>
      <c r="D412" s="32">
        <v>3.0000000000000001E-3</v>
      </c>
      <c r="E412" s="1">
        <f t="shared" si="45"/>
        <v>6079.9636433140731</v>
      </c>
      <c r="F412" s="1">
        <f t="shared" si="46"/>
        <v>6080</v>
      </c>
      <c r="G412" s="1">
        <f t="shared" si="48"/>
        <v>-4.1869600005156826E-2</v>
      </c>
      <c r="I412" s="1">
        <f t="shared" si="44"/>
        <v>-4.1869600005156826E-2</v>
      </c>
      <c r="Q412" s="75">
        <f t="shared" si="47"/>
        <v>35490.870999999999</v>
      </c>
    </row>
    <row r="413" spans="1:32">
      <c r="A413" s="24" t="s">
        <v>201</v>
      </c>
      <c r="B413" s="24"/>
      <c r="C413" s="32">
        <v>50509.377999999997</v>
      </c>
      <c r="D413" s="32">
        <v>4.0000000000000001E-3</v>
      </c>
      <c r="E413" s="1">
        <f t="shared" si="45"/>
        <v>6079.9697216334598</v>
      </c>
      <c r="F413" s="1">
        <f t="shared" si="46"/>
        <v>6080</v>
      </c>
      <c r="G413" s="1">
        <f t="shared" si="48"/>
        <v>-3.4869600007368717E-2</v>
      </c>
      <c r="I413" s="1">
        <f t="shared" si="44"/>
        <v>-3.4869600007368717E-2</v>
      </c>
      <c r="Q413" s="75">
        <f t="shared" si="47"/>
        <v>35490.877999999997</v>
      </c>
    </row>
    <row r="414" spans="1:32">
      <c r="A414" s="24" t="s">
        <v>201</v>
      </c>
      <c r="B414" s="24"/>
      <c r="C414" s="32">
        <v>50516.281999999999</v>
      </c>
      <c r="D414" s="32">
        <v>3.0000000000000001E-3</v>
      </c>
      <c r="E414" s="1">
        <f t="shared" si="45"/>
        <v>6085.9646812131587</v>
      </c>
      <c r="F414" s="1">
        <f t="shared" si="46"/>
        <v>6086</v>
      </c>
      <c r="G414" s="1">
        <f t="shared" si="48"/>
        <v>-4.0674320007383358E-2</v>
      </c>
      <c r="I414" s="1">
        <f t="shared" si="44"/>
        <v>-4.0674320007383358E-2</v>
      </c>
      <c r="Q414" s="75">
        <f t="shared" si="47"/>
        <v>35497.781999999999</v>
      </c>
    </row>
    <row r="415" spans="1:32">
      <c r="A415" s="24" t="s">
        <v>201</v>
      </c>
      <c r="B415" s="24"/>
      <c r="C415" s="32">
        <v>50517.43</v>
      </c>
      <c r="D415" s="32">
        <v>2E-3</v>
      </c>
      <c r="E415" s="1">
        <f t="shared" si="45"/>
        <v>6086.9615255928657</v>
      </c>
      <c r="F415" s="1">
        <f t="shared" si="46"/>
        <v>6087</v>
      </c>
      <c r="G415" s="1">
        <f t="shared" si="48"/>
        <v>-4.4308440003078431E-2</v>
      </c>
      <c r="I415" s="1">
        <f t="shared" si="44"/>
        <v>-4.4308440003078431E-2</v>
      </c>
      <c r="Q415" s="75">
        <f t="shared" si="47"/>
        <v>35498.93</v>
      </c>
      <c r="AB415" s="1" t="s">
        <v>105</v>
      </c>
      <c r="AD415" s="1" t="s">
        <v>71</v>
      </c>
      <c r="AF415" s="1" t="s">
        <v>70</v>
      </c>
    </row>
    <row r="416" spans="1:32">
      <c r="A416" s="24" t="s">
        <v>187</v>
      </c>
      <c r="B416" s="24"/>
      <c r="C416" s="32">
        <v>50518.582999999999</v>
      </c>
      <c r="D416" s="32"/>
      <c r="E416" s="1">
        <f t="shared" si="45"/>
        <v>6087.9627116292768</v>
      </c>
      <c r="F416" s="1">
        <f t="shared" si="46"/>
        <v>6088</v>
      </c>
      <c r="G416" s="1">
        <f t="shared" si="48"/>
        <v>-4.2942560001392849E-2</v>
      </c>
      <c r="I416" s="1">
        <f t="shared" si="44"/>
        <v>-4.2942560001392849E-2</v>
      </c>
      <c r="Q416" s="75">
        <f t="shared" si="47"/>
        <v>35500.082999999999</v>
      </c>
      <c r="AB416" s="1" t="s">
        <v>117</v>
      </c>
      <c r="AD416" s="1" t="s">
        <v>71</v>
      </c>
      <c r="AF416" s="1" t="s">
        <v>70</v>
      </c>
    </row>
    <row r="417" spans="1:32">
      <c r="A417" s="24" t="s">
        <v>187</v>
      </c>
      <c r="B417" s="24"/>
      <c r="C417" s="32">
        <v>50541.610999999997</v>
      </c>
      <c r="D417" s="32"/>
      <c r="E417" s="1">
        <f t="shared" si="45"/>
        <v>6107.9586457546029</v>
      </c>
      <c r="F417" s="1">
        <f t="shared" si="46"/>
        <v>6108</v>
      </c>
      <c r="G417" s="1">
        <f t="shared" si="48"/>
        <v>-4.7624960003304295E-2</v>
      </c>
      <c r="I417" s="1">
        <f t="shared" si="44"/>
        <v>-4.7624960003304295E-2</v>
      </c>
      <c r="Q417" s="75">
        <f t="shared" si="47"/>
        <v>35523.110999999997</v>
      </c>
    </row>
    <row r="418" spans="1:32">
      <c r="A418" s="24" t="s">
        <v>202</v>
      </c>
      <c r="B418" s="24"/>
      <c r="C418" s="32">
        <v>50692.476000000002</v>
      </c>
      <c r="D418" s="32">
        <v>5.0000000000000001E-3</v>
      </c>
      <c r="E418" s="1">
        <f t="shared" si="45"/>
        <v>6238.9594535458882</v>
      </c>
      <c r="F418" s="1">
        <f t="shared" si="46"/>
        <v>6239</v>
      </c>
      <c r="G418" s="1">
        <f t="shared" si="48"/>
        <v>-4.6694680000655353E-2</v>
      </c>
      <c r="I418" s="1">
        <f t="shared" si="44"/>
        <v>-4.6694680000655353E-2</v>
      </c>
      <c r="Q418" s="75">
        <f t="shared" si="47"/>
        <v>35673.976000000002</v>
      </c>
      <c r="AB418" s="1" t="s">
        <v>105</v>
      </c>
      <c r="AD418" s="1" t="s">
        <v>192</v>
      </c>
      <c r="AF418" s="1" t="s">
        <v>70</v>
      </c>
    </row>
    <row r="419" spans="1:32">
      <c r="A419" s="24" t="s">
        <v>203</v>
      </c>
      <c r="B419" s="24"/>
      <c r="C419" s="32">
        <v>50752.362999999998</v>
      </c>
      <c r="D419" s="32">
        <v>6.0000000000000001E-3</v>
      </c>
      <c r="E419" s="1">
        <f t="shared" si="45"/>
        <v>6290.9612125767817</v>
      </c>
      <c r="F419" s="1">
        <f t="shared" si="46"/>
        <v>6291</v>
      </c>
      <c r="G419" s="1">
        <f t="shared" si="48"/>
        <v>-4.4668920003459789E-2</v>
      </c>
      <c r="I419" s="1">
        <f t="shared" si="44"/>
        <v>-4.4668920003459789E-2</v>
      </c>
      <c r="Q419" s="75">
        <f t="shared" si="47"/>
        <v>35733.862999999998</v>
      </c>
    </row>
    <row r="420" spans="1:32">
      <c r="A420" s="22" t="s">
        <v>68</v>
      </c>
      <c r="B420" s="23" t="s">
        <v>45</v>
      </c>
      <c r="C420" s="22">
        <v>50761.571000000004</v>
      </c>
      <c r="E420" s="24">
        <f t="shared" si="45"/>
        <v>6298.9568075666257</v>
      </c>
      <c r="F420" s="1">
        <f t="shared" si="46"/>
        <v>6299</v>
      </c>
      <c r="G420" s="1">
        <f t="shared" si="48"/>
        <v>-4.9741880000510719E-2</v>
      </c>
      <c r="K420" s="1">
        <f>G420</f>
        <v>-4.9741880000510719E-2</v>
      </c>
      <c r="O420" s="1">
        <f ca="1">+C$11+C$12*F420</f>
        <v>-5.5703491991085749E-2</v>
      </c>
      <c r="Q420" s="75">
        <f t="shared" si="47"/>
        <v>35743.071000000004</v>
      </c>
    </row>
    <row r="421" spans="1:32">
      <c r="A421" s="22" t="s">
        <v>68</v>
      </c>
      <c r="B421" s="23" t="s">
        <v>45</v>
      </c>
      <c r="C421" s="22">
        <v>50762.724000000002</v>
      </c>
      <c r="E421" s="24">
        <f t="shared" si="45"/>
        <v>6299.9579936030368</v>
      </c>
      <c r="F421" s="1">
        <f t="shared" si="46"/>
        <v>6300</v>
      </c>
      <c r="G421" s="1">
        <f t="shared" si="48"/>
        <v>-4.8375999998825137E-2</v>
      </c>
      <c r="K421" s="1">
        <f>G421</f>
        <v>-4.8375999998825137E-2</v>
      </c>
      <c r="O421" s="1">
        <f ca="1">+C$11+C$12*F421</f>
        <v>-5.5706430835415044E-2</v>
      </c>
      <c r="Q421" s="75">
        <f t="shared" si="47"/>
        <v>35744.224000000002</v>
      </c>
      <c r="AB421" s="1" t="s">
        <v>108</v>
      </c>
      <c r="AD421" s="1" t="s">
        <v>194</v>
      </c>
      <c r="AF421" s="1" t="s">
        <v>102</v>
      </c>
    </row>
    <row r="422" spans="1:32">
      <c r="A422" s="22" t="s">
        <v>68</v>
      </c>
      <c r="B422" s="23" t="s">
        <v>45</v>
      </c>
      <c r="C422" s="22">
        <v>50769.633000000002</v>
      </c>
      <c r="E422" s="24">
        <f t="shared" si="45"/>
        <v>6305.9572948394398</v>
      </c>
      <c r="F422" s="1">
        <f t="shared" si="46"/>
        <v>6306</v>
      </c>
      <c r="G422" s="1">
        <f t="shared" si="48"/>
        <v>-4.9180720001459122E-2</v>
      </c>
      <c r="K422" s="1">
        <f>G422</f>
        <v>-4.9180720001459122E-2</v>
      </c>
      <c r="O422" s="1">
        <f ca="1">+C$11+C$12*F422</f>
        <v>-5.5724063901390758E-2</v>
      </c>
      <c r="Q422" s="75">
        <f t="shared" si="47"/>
        <v>35751.133000000002</v>
      </c>
    </row>
    <row r="423" spans="1:32">
      <c r="A423" s="24" t="s">
        <v>203</v>
      </c>
      <c r="B423" s="24"/>
      <c r="C423" s="32">
        <v>50774.243999999999</v>
      </c>
      <c r="D423" s="32">
        <v>7.0000000000000001E-3</v>
      </c>
      <c r="E423" s="1">
        <f t="shared" si="45"/>
        <v>6309.9611706537453</v>
      </c>
      <c r="F423" s="1">
        <f t="shared" si="46"/>
        <v>6310</v>
      </c>
      <c r="G423" s="1">
        <f t="shared" si="48"/>
        <v>-4.4717200005834457E-2</v>
      </c>
      <c r="I423" s="1">
        <f>G423</f>
        <v>-4.4717200005834457E-2</v>
      </c>
      <c r="Q423" s="75">
        <f t="shared" si="47"/>
        <v>35755.743999999999</v>
      </c>
    </row>
    <row r="424" spans="1:32">
      <c r="A424" s="24" t="s">
        <v>203</v>
      </c>
      <c r="B424" s="24"/>
      <c r="C424" s="32">
        <v>50782.305</v>
      </c>
      <c r="D424" s="32">
        <v>6.0000000000000001E-3</v>
      </c>
      <c r="E424" s="1">
        <f t="shared" si="45"/>
        <v>6316.9607895952213</v>
      </c>
      <c r="F424" s="1">
        <f t="shared" si="46"/>
        <v>6317</v>
      </c>
      <c r="G424" s="1">
        <f t="shared" si="48"/>
        <v>-4.5156040003348608E-2</v>
      </c>
      <c r="I424" s="1">
        <f>G424</f>
        <v>-4.5156040003348608E-2</v>
      </c>
      <c r="Q424" s="75">
        <f t="shared" si="47"/>
        <v>35763.805</v>
      </c>
    </row>
    <row r="425" spans="1:32">
      <c r="A425" s="22" t="s">
        <v>68</v>
      </c>
      <c r="B425" s="23" t="s">
        <v>45</v>
      </c>
      <c r="C425" s="22">
        <v>50845.644</v>
      </c>
      <c r="E425" s="24">
        <f t="shared" si="45"/>
        <v>6371.9600284159669</v>
      </c>
      <c r="F425" s="1">
        <f t="shared" si="46"/>
        <v>6372</v>
      </c>
      <c r="G425" s="1">
        <f t="shared" si="48"/>
        <v>-4.6032640006160364E-2</v>
      </c>
      <c r="K425" s="1">
        <f>G425</f>
        <v>-4.6032640006160364E-2</v>
      </c>
      <c r="O425" s="1">
        <f ca="1">+C$11+C$12*F425</f>
        <v>-5.5918027627123605E-2</v>
      </c>
      <c r="Q425" s="75">
        <f t="shared" si="47"/>
        <v>35827.144</v>
      </c>
    </row>
    <row r="426" spans="1:32">
      <c r="A426" s="24" t="s">
        <v>204</v>
      </c>
      <c r="B426" s="24"/>
      <c r="C426" s="32">
        <v>51057.544000000002</v>
      </c>
      <c r="D426" s="32">
        <v>3.0000000000000001E-3</v>
      </c>
      <c r="E426" s="1">
        <f t="shared" si="45"/>
        <v>6555.9594396178527</v>
      </c>
      <c r="F426" s="1">
        <f t="shared" si="46"/>
        <v>6556</v>
      </c>
      <c r="G426" s="1">
        <f t="shared" si="48"/>
        <v>-4.671072000201093E-2</v>
      </c>
      <c r="I426" s="1">
        <f>G426</f>
        <v>-4.671072000201093E-2</v>
      </c>
      <c r="Q426" s="75">
        <f t="shared" si="47"/>
        <v>36039.044000000002</v>
      </c>
    </row>
    <row r="427" spans="1:32">
      <c r="A427" s="22" t="s">
        <v>68</v>
      </c>
      <c r="B427" s="23" t="s">
        <v>45</v>
      </c>
      <c r="C427" s="22">
        <v>51133.546999999999</v>
      </c>
      <c r="E427" s="24">
        <f t="shared" si="45"/>
        <v>6621.9552265436487</v>
      </c>
      <c r="F427" s="1">
        <f t="shared" si="46"/>
        <v>6622</v>
      </c>
      <c r="G427" s="1">
        <f t="shared" si="48"/>
        <v>-5.1562640001066029E-2</v>
      </c>
      <c r="K427" s="1">
        <f>G427</f>
        <v>-5.1562640001066029E-2</v>
      </c>
      <c r="O427" s="1">
        <f ca="1">+C$11+C$12*F427</f>
        <v>-5.6652738709445011E-2</v>
      </c>
      <c r="Q427" s="75">
        <f t="shared" si="47"/>
        <v>36115.046999999999</v>
      </c>
    </row>
    <row r="428" spans="1:32">
      <c r="A428" s="22" t="s">
        <v>68</v>
      </c>
      <c r="B428" s="23" t="s">
        <v>45</v>
      </c>
      <c r="C428" s="22">
        <v>51156.584999999999</v>
      </c>
      <c r="E428" s="24">
        <f t="shared" si="45"/>
        <v>6641.9598439823894</v>
      </c>
      <c r="F428" s="1">
        <f t="shared" si="46"/>
        <v>6642</v>
      </c>
      <c r="G428" s="1">
        <f t="shared" si="48"/>
        <v>-4.6245040000940207E-2</v>
      </c>
      <c r="K428" s="1">
        <f>G428</f>
        <v>-4.6245040000940207E-2</v>
      </c>
      <c r="O428" s="1">
        <f ca="1">+C$11+C$12*F428</f>
        <v>-5.6711515596030729E-2</v>
      </c>
      <c r="Q428" s="75">
        <f t="shared" si="47"/>
        <v>36138.084999999999</v>
      </c>
    </row>
    <row r="429" spans="1:32">
      <c r="A429" s="24" t="s">
        <v>205</v>
      </c>
      <c r="B429" s="24"/>
      <c r="C429" s="32">
        <v>51177.313000000002</v>
      </c>
      <c r="D429" s="32">
        <v>5.0000000000000001E-3</v>
      </c>
      <c r="E429" s="1">
        <f t="shared" si="45"/>
        <v>6659.9586160229428</v>
      </c>
      <c r="F429" s="1">
        <f t="shared" si="46"/>
        <v>6660</v>
      </c>
      <c r="G429" s="1">
        <f t="shared" si="48"/>
        <v>-4.76591999977245E-2</v>
      </c>
      <c r="I429" s="1">
        <f>G429</f>
        <v>-4.76591999977245E-2</v>
      </c>
      <c r="Q429" s="75">
        <f t="shared" si="47"/>
        <v>36158.813000000002</v>
      </c>
    </row>
    <row r="430" spans="1:32">
      <c r="A430" s="22" t="s">
        <v>68</v>
      </c>
      <c r="B430" s="23" t="s">
        <v>45</v>
      </c>
      <c r="C430" s="22">
        <v>51438.731</v>
      </c>
      <c r="E430" s="24">
        <f t="shared" si="45"/>
        <v>6886.9560585787412</v>
      </c>
      <c r="F430" s="1">
        <f t="shared" si="46"/>
        <v>6887</v>
      </c>
      <c r="G430" s="1">
        <f t="shared" si="48"/>
        <v>-5.0604440002643969E-2</v>
      </c>
      <c r="K430" s="1">
        <f t="shared" ref="K430:K435" si="49">G430</f>
        <v>-5.0604440002643969E-2</v>
      </c>
      <c r="O430" s="1">
        <f t="shared" ref="O430:O461" ca="1" si="50">+C$11+C$12*F430</f>
        <v>-5.7431532456705708E-2</v>
      </c>
      <c r="Q430" s="75">
        <f t="shared" si="47"/>
        <v>36420.231</v>
      </c>
    </row>
    <row r="431" spans="1:32">
      <c r="A431" s="33" t="s">
        <v>206</v>
      </c>
      <c r="B431" s="24"/>
      <c r="C431" s="32">
        <v>51469.827839999998</v>
      </c>
      <c r="D431" s="32"/>
      <c r="E431" s="1">
        <f t="shared" si="45"/>
        <v>6913.9584193632572</v>
      </c>
      <c r="F431" s="1">
        <f t="shared" si="46"/>
        <v>6914</v>
      </c>
      <c r="G431" s="1">
        <f t="shared" si="48"/>
        <v>-4.788568000367377E-2</v>
      </c>
      <c r="K431" s="1">
        <f t="shared" si="49"/>
        <v>-4.788568000367377E-2</v>
      </c>
      <c r="O431" s="1">
        <f t="shared" ca="1" si="50"/>
        <v>-5.7510881253596421E-2</v>
      </c>
      <c r="P431" s="1" t="s">
        <v>207</v>
      </c>
      <c r="Q431" s="75">
        <f t="shared" si="47"/>
        <v>36451.327839999998</v>
      </c>
      <c r="R431" s="1" t="s">
        <v>36</v>
      </c>
    </row>
    <row r="432" spans="1:32">
      <c r="A432" s="22" t="s">
        <v>68</v>
      </c>
      <c r="B432" s="23" t="s">
        <v>45</v>
      </c>
      <c r="C432" s="22">
        <v>51490.5576</v>
      </c>
      <c r="E432" s="24">
        <f t="shared" si="45"/>
        <v>6931.95871966697</v>
      </c>
      <c r="F432" s="1">
        <f t="shared" si="46"/>
        <v>6932</v>
      </c>
      <c r="G432" s="1">
        <f t="shared" si="48"/>
        <v>-4.7539840001263656E-2</v>
      </c>
      <c r="K432" s="1">
        <f t="shared" si="49"/>
        <v>-4.7539840001263656E-2</v>
      </c>
      <c r="O432" s="1">
        <f t="shared" ca="1" si="50"/>
        <v>-5.7563780451523563E-2</v>
      </c>
      <c r="Q432" s="75">
        <f t="shared" si="47"/>
        <v>36472.0576</v>
      </c>
    </row>
    <row r="433" spans="1:17">
      <c r="A433" s="22" t="s">
        <v>68</v>
      </c>
      <c r="B433" s="23" t="s">
        <v>45</v>
      </c>
      <c r="C433" s="22">
        <v>51513.589</v>
      </c>
      <c r="E433" s="24">
        <f t="shared" si="45"/>
        <v>6951.9576061188573</v>
      </c>
      <c r="F433" s="1">
        <f t="shared" si="46"/>
        <v>6952</v>
      </c>
      <c r="G433" s="1">
        <f t="shared" si="48"/>
        <v>-4.8822240001754835E-2</v>
      </c>
      <c r="K433" s="1">
        <f t="shared" si="49"/>
        <v>-4.8822240001754835E-2</v>
      </c>
      <c r="O433" s="1">
        <f t="shared" ca="1" si="50"/>
        <v>-5.7622557338109275E-2</v>
      </c>
      <c r="Q433" s="75">
        <f t="shared" si="47"/>
        <v>36495.089</v>
      </c>
    </row>
    <row r="434" spans="1:17">
      <c r="A434" s="22" t="s">
        <v>68</v>
      </c>
      <c r="B434" s="23" t="s">
        <v>45</v>
      </c>
      <c r="C434" s="22">
        <v>51544.686999999998</v>
      </c>
      <c r="E434" s="24">
        <f t="shared" si="45"/>
        <v>6978.9609741677286</v>
      </c>
      <c r="F434" s="1">
        <f t="shared" si="46"/>
        <v>6979</v>
      </c>
      <c r="G434" s="1">
        <f t="shared" si="48"/>
        <v>-4.494348000298487E-2</v>
      </c>
      <c r="K434" s="1">
        <f t="shared" si="49"/>
        <v>-4.494348000298487E-2</v>
      </c>
      <c r="O434" s="1">
        <f t="shared" ca="1" si="50"/>
        <v>-5.7701906134999988E-2</v>
      </c>
      <c r="Q434" s="75">
        <f t="shared" si="47"/>
        <v>36526.186999999998</v>
      </c>
    </row>
    <row r="435" spans="1:17">
      <c r="A435" s="22" t="s">
        <v>68</v>
      </c>
      <c r="B435" s="23" t="s">
        <v>45</v>
      </c>
      <c r="C435" s="22">
        <v>51551.597999999998</v>
      </c>
      <c r="E435" s="24">
        <f t="shared" si="45"/>
        <v>6984.9620120668142</v>
      </c>
      <c r="F435" s="1">
        <f t="shared" si="46"/>
        <v>6985</v>
      </c>
      <c r="G435" s="1">
        <f t="shared" si="48"/>
        <v>-4.3748200005211402E-2</v>
      </c>
      <c r="K435" s="1">
        <f t="shared" si="49"/>
        <v>-4.3748200005211402E-2</v>
      </c>
      <c r="O435" s="1">
        <f t="shared" ca="1" si="50"/>
        <v>-5.7719539200975702E-2</v>
      </c>
      <c r="Q435" s="75">
        <f t="shared" si="47"/>
        <v>36533.097999999998</v>
      </c>
    </row>
    <row r="436" spans="1:17">
      <c r="A436" s="22" t="s">
        <v>80</v>
      </c>
      <c r="B436" s="23" t="s">
        <v>45</v>
      </c>
      <c r="C436" s="22">
        <v>51557.356</v>
      </c>
      <c r="E436" s="24">
        <f t="shared" si="45"/>
        <v>6989.9618639294895</v>
      </c>
      <c r="F436" s="1">
        <f t="shared" si="46"/>
        <v>6990</v>
      </c>
      <c r="G436" s="1">
        <f t="shared" si="48"/>
        <v>-4.3918800001847558E-2</v>
      </c>
      <c r="I436" s="1">
        <f>G436</f>
        <v>-4.3918800001847558E-2</v>
      </c>
      <c r="O436" s="1">
        <f t="shared" ca="1" si="50"/>
        <v>-5.7734233422622128E-2</v>
      </c>
      <c r="Q436" s="75">
        <f t="shared" si="47"/>
        <v>36538.856</v>
      </c>
    </row>
    <row r="437" spans="1:17">
      <c r="A437" s="22" t="s">
        <v>80</v>
      </c>
      <c r="B437" s="23" t="s">
        <v>45</v>
      </c>
      <c r="C437" s="22">
        <v>51580.391000000003</v>
      </c>
      <c r="E437" s="24">
        <f t="shared" si="45"/>
        <v>7009.9638763742087</v>
      </c>
      <c r="F437" s="1">
        <f t="shared" si="46"/>
        <v>7010</v>
      </c>
      <c r="G437" s="1">
        <f t="shared" si="48"/>
        <v>-4.1601199998694938E-2</v>
      </c>
      <c r="I437" s="1">
        <f>G437</f>
        <v>-4.1601199998694938E-2</v>
      </c>
      <c r="O437" s="1">
        <f t="shared" ca="1" si="50"/>
        <v>-5.7793010309207846E-2</v>
      </c>
      <c r="Q437" s="75">
        <f t="shared" si="47"/>
        <v>36561.891000000003</v>
      </c>
    </row>
    <row r="438" spans="1:17">
      <c r="A438" s="22" t="s">
        <v>68</v>
      </c>
      <c r="B438" s="23" t="s">
        <v>45</v>
      </c>
      <c r="C438" s="22">
        <v>51581.542000000001</v>
      </c>
      <c r="E438" s="24">
        <f t="shared" si="45"/>
        <v>7010.9633257479363</v>
      </c>
      <c r="F438" s="1">
        <f t="shared" si="46"/>
        <v>7011</v>
      </c>
      <c r="G438" s="1">
        <f t="shared" si="48"/>
        <v>-4.2235319997416809E-2</v>
      </c>
      <c r="K438" s="1">
        <f>G438</f>
        <v>-4.2235319997416809E-2</v>
      </c>
      <c r="O438" s="1">
        <f t="shared" ca="1" si="50"/>
        <v>-5.7795949153537127E-2</v>
      </c>
      <c r="Q438" s="75">
        <f t="shared" si="47"/>
        <v>36563.042000000001</v>
      </c>
    </row>
    <row r="439" spans="1:17">
      <c r="A439" s="22" t="s">
        <v>68</v>
      </c>
      <c r="B439" s="23" t="s">
        <v>45</v>
      </c>
      <c r="C439" s="22">
        <v>51582.690999999999</v>
      </c>
      <c r="E439" s="24">
        <f t="shared" si="45"/>
        <v>7011.9610384589823</v>
      </c>
      <c r="F439" s="1">
        <f t="shared" si="46"/>
        <v>7012</v>
      </c>
      <c r="G439" s="1">
        <f t="shared" si="48"/>
        <v>-4.4869440003822092E-2</v>
      </c>
      <c r="K439" s="1">
        <f>G439</f>
        <v>-4.4869440003822092E-2</v>
      </c>
      <c r="O439" s="1">
        <f t="shared" ca="1" si="50"/>
        <v>-5.7798887997866408E-2</v>
      </c>
      <c r="Q439" s="75">
        <f t="shared" si="47"/>
        <v>36564.190999999999</v>
      </c>
    </row>
    <row r="440" spans="1:17">
      <c r="A440" s="22" t="s">
        <v>80</v>
      </c>
      <c r="B440" s="23" t="s">
        <v>45</v>
      </c>
      <c r="C440" s="22">
        <v>51625.296000000002</v>
      </c>
      <c r="E440" s="24">
        <f t="shared" si="45"/>
        <v>7048.9562952511333</v>
      </c>
      <c r="F440" s="1">
        <f t="shared" si="46"/>
        <v>7049</v>
      </c>
      <c r="G440" s="1">
        <f t="shared" si="48"/>
        <v>-5.0331880003795959E-2</v>
      </c>
      <c r="I440" s="1">
        <f>G440</f>
        <v>-5.0331880003795959E-2</v>
      </c>
      <c r="O440" s="1">
        <f t="shared" ca="1" si="50"/>
        <v>-5.790762523804998E-2</v>
      </c>
      <c r="Q440" s="75">
        <f t="shared" si="47"/>
        <v>36606.796000000002</v>
      </c>
    </row>
    <row r="441" spans="1:17">
      <c r="A441" s="22" t="s">
        <v>81</v>
      </c>
      <c r="B441" s="23" t="s">
        <v>45</v>
      </c>
      <c r="C441" s="22">
        <v>51809.563000000002</v>
      </c>
      <c r="E441" s="24">
        <f t="shared" si="45"/>
        <v>7208.9611065014287</v>
      </c>
      <c r="F441" s="1">
        <f t="shared" si="46"/>
        <v>7209</v>
      </c>
      <c r="G441" s="1">
        <f t="shared" si="48"/>
        <v>-4.4791079999413341E-2</v>
      </c>
      <c r="I441" s="1">
        <f>G441</f>
        <v>-4.4791079999413341E-2</v>
      </c>
      <c r="O441" s="1">
        <f t="shared" ca="1" si="50"/>
        <v>-5.8377840330735682E-2</v>
      </c>
      <c r="Q441" s="75">
        <f t="shared" si="47"/>
        <v>36791.063000000002</v>
      </c>
    </row>
    <row r="442" spans="1:17">
      <c r="A442" s="22" t="s">
        <v>68</v>
      </c>
      <c r="B442" s="23" t="s">
        <v>45</v>
      </c>
      <c r="C442" s="22">
        <v>51870.593999999997</v>
      </c>
      <c r="E442" s="24">
        <f t="shared" si="45"/>
        <v>7261.9562365866641</v>
      </c>
      <c r="F442" s="1">
        <f t="shared" si="46"/>
        <v>7262</v>
      </c>
      <c r="G442" s="1">
        <f t="shared" si="48"/>
        <v>-5.0399440006003715E-2</v>
      </c>
      <c r="K442" s="1">
        <f>G442</f>
        <v>-5.0399440006003715E-2</v>
      </c>
      <c r="O442" s="1">
        <f t="shared" ca="1" si="50"/>
        <v>-5.853359908018782E-2</v>
      </c>
      <c r="Q442" s="75">
        <f t="shared" si="47"/>
        <v>36852.093999999997</v>
      </c>
    </row>
    <row r="443" spans="1:17">
      <c r="A443" s="22" t="s">
        <v>68</v>
      </c>
      <c r="B443" s="23" t="s">
        <v>45</v>
      </c>
      <c r="C443" s="22">
        <v>51878.658000000003</v>
      </c>
      <c r="E443" s="24">
        <f t="shared" si="45"/>
        <v>7268.9584605221671</v>
      </c>
      <c r="F443" s="1">
        <f t="shared" si="46"/>
        <v>7269</v>
      </c>
      <c r="G443" s="1">
        <f t="shared" si="48"/>
        <v>-4.7838279999268707E-2</v>
      </c>
      <c r="K443" s="1">
        <f>G443</f>
        <v>-4.7838279999268707E-2</v>
      </c>
      <c r="O443" s="1">
        <f t="shared" ca="1" si="50"/>
        <v>-5.8554170990492822E-2</v>
      </c>
      <c r="Q443" s="75">
        <f t="shared" si="47"/>
        <v>36860.158000000003</v>
      </c>
    </row>
    <row r="444" spans="1:17">
      <c r="A444" s="22" t="s">
        <v>68</v>
      </c>
      <c r="B444" s="23" t="s">
        <v>45</v>
      </c>
      <c r="C444" s="22">
        <v>51893.626499999998</v>
      </c>
      <c r="E444" s="24">
        <f t="shared" si="45"/>
        <v>7281.9560782030285</v>
      </c>
      <c r="F444" s="1">
        <f t="shared" si="46"/>
        <v>7282</v>
      </c>
      <c r="G444" s="1">
        <f t="shared" si="48"/>
        <v>-5.0581840005179401E-2</v>
      </c>
      <c r="K444" s="1">
        <f>G444</f>
        <v>-5.0581840005179401E-2</v>
      </c>
      <c r="O444" s="1">
        <f t="shared" ca="1" si="50"/>
        <v>-5.8592375966773538E-2</v>
      </c>
      <c r="Q444" s="75">
        <f t="shared" si="47"/>
        <v>36875.126499999998</v>
      </c>
    </row>
    <row r="445" spans="1:17">
      <c r="A445" s="22" t="s">
        <v>82</v>
      </c>
      <c r="B445" s="23" t="s">
        <v>45</v>
      </c>
      <c r="C445" s="22">
        <v>51913.218999999997</v>
      </c>
      <c r="E445" s="24">
        <f t="shared" si="45"/>
        <v>7298.968860005637</v>
      </c>
      <c r="F445" s="1">
        <f t="shared" si="46"/>
        <v>7299</v>
      </c>
      <c r="G445" s="1">
        <f t="shared" si="48"/>
        <v>-3.5861880009179004E-2</v>
      </c>
      <c r="I445" s="1">
        <f>G445</f>
        <v>-3.5861880009179004E-2</v>
      </c>
      <c r="O445" s="1">
        <f t="shared" ca="1" si="50"/>
        <v>-5.8642336320371385E-2</v>
      </c>
      <c r="Q445" s="75">
        <f t="shared" si="47"/>
        <v>36894.718999999997</v>
      </c>
    </row>
    <row r="446" spans="1:17">
      <c r="A446" s="22" t="s">
        <v>68</v>
      </c>
      <c r="B446" s="23" t="s">
        <v>45</v>
      </c>
      <c r="C446" s="22">
        <v>51946.601699999999</v>
      </c>
      <c r="E446" s="24">
        <f t="shared" si="45"/>
        <v>7327.9561046697681</v>
      </c>
      <c r="F446" s="1">
        <f t="shared" si="46"/>
        <v>7328</v>
      </c>
      <c r="G446" s="1">
        <f t="shared" si="48"/>
        <v>-5.0551360007375479E-2</v>
      </c>
      <c r="K446" s="1">
        <f>G446</f>
        <v>-5.0551360007375479E-2</v>
      </c>
      <c r="O446" s="1">
        <f t="shared" ca="1" si="50"/>
        <v>-5.8727562805920674E-2</v>
      </c>
      <c r="Q446" s="75">
        <f t="shared" si="47"/>
        <v>36928.101699999999</v>
      </c>
    </row>
    <row r="447" spans="1:17">
      <c r="A447" s="22" t="s">
        <v>82</v>
      </c>
      <c r="B447" s="23" t="s">
        <v>45</v>
      </c>
      <c r="C447" s="22">
        <v>51952.36</v>
      </c>
      <c r="E447" s="24">
        <f t="shared" si="45"/>
        <v>7332.956217031845</v>
      </c>
      <c r="F447" s="1">
        <f t="shared" si="46"/>
        <v>7333</v>
      </c>
      <c r="G447" s="1">
        <f t="shared" si="48"/>
        <v>-5.0421960004314315E-2</v>
      </c>
      <c r="I447" s="1">
        <f>G447</f>
        <v>-5.0421960004314315E-2</v>
      </c>
      <c r="O447" s="1">
        <f t="shared" ca="1" si="50"/>
        <v>-5.87422570275671E-2</v>
      </c>
      <c r="Q447" s="75">
        <f t="shared" si="47"/>
        <v>36933.86</v>
      </c>
    </row>
    <row r="448" spans="1:17">
      <c r="A448" s="22" t="s">
        <v>68</v>
      </c>
      <c r="B448" s="23" t="s">
        <v>45</v>
      </c>
      <c r="C448" s="22">
        <v>51961.573799999998</v>
      </c>
      <c r="E448" s="24">
        <f t="shared" si="45"/>
        <v>7340.9568483434614</v>
      </c>
      <c r="F448" s="1">
        <f t="shared" si="46"/>
        <v>7341</v>
      </c>
      <c r="G448" s="1">
        <f t="shared" si="48"/>
        <v>-4.9694920002366416E-2</v>
      </c>
      <c r="K448" s="1">
        <f>G448</f>
        <v>-4.9694920002366416E-2</v>
      </c>
      <c r="O448" s="1">
        <f t="shared" ca="1" si="50"/>
        <v>-5.8765767782201384E-2</v>
      </c>
      <c r="Q448" s="75">
        <f t="shared" si="47"/>
        <v>36943.073799999998</v>
      </c>
    </row>
    <row r="449" spans="1:18">
      <c r="A449" s="22" t="s">
        <v>68</v>
      </c>
      <c r="B449" s="23" t="s">
        <v>45</v>
      </c>
      <c r="C449" s="22">
        <v>52205.724000000002</v>
      </c>
      <c r="E449" s="24">
        <f t="shared" si="45"/>
        <v>7552.9601189655614</v>
      </c>
      <c r="F449" s="1">
        <f t="shared" si="46"/>
        <v>7553</v>
      </c>
      <c r="G449" s="1">
        <f t="shared" si="48"/>
        <v>-4.5928359999379609E-2</v>
      </c>
      <c r="K449" s="1">
        <f>G449</f>
        <v>-4.5928359999379609E-2</v>
      </c>
      <c r="O449" s="1">
        <f t="shared" ca="1" si="50"/>
        <v>-5.9388802780009943E-2</v>
      </c>
      <c r="Q449" s="75">
        <f t="shared" si="47"/>
        <v>37187.224000000002</v>
      </c>
    </row>
    <row r="450" spans="1:18">
      <c r="A450" s="22" t="s">
        <v>83</v>
      </c>
      <c r="B450" s="23" t="s">
        <v>45</v>
      </c>
      <c r="C450" s="22">
        <v>52212.633999999998</v>
      </c>
      <c r="E450" s="24">
        <f t="shared" si="45"/>
        <v>7558.9602885333024</v>
      </c>
      <c r="F450" s="1">
        <f t="shared" si="46"/>
        <v>7559</v>
      </c>
      <c r="G450" s="1">
        <f t="shared" si="48"/>
        <v>-4.5733080005447846E-2</v>
      </c>
      <c r="I450" s="1">
        <f>G450</f>
        <v>-4.5733080005447846E-2</v>
      </c>
      <c r="O450" s="1">
        <f t="shared" ca="1" si="50"/>
        <v>-5.9406435845985657E-2</v>
      </c>
      <c r="Q450" s="75">
        <f t="shared" si="47"/>
        <v>37194.133999999998</v>
      </c>
    </row>
    <row r="451" spans="1:18">
      <c r="A451" s="22" t="s">
        <v>68</v>
      </c>
      <c r="B451" s="23" t="s">
        <v>45</v>
      </c>
      <c r="C451" s="22">
        <v>52227.601000000002</v>
      </c>
      <c r="E451" s="24">
        <f t="shared" si="45"/>
        <v>7571.9566037171599</v>
      </c>
      <c r="F451" s="1">
        <f t="shared" si="46"/>
        <v>7572</v>
      </c>
      <c r="G451" s="1">
        <f t="shared" si="48"/>
        <v>-4.9976640002569184E-2</v>
      </c>
      <c r="K451" s="1">
        <f>G451</f>
        <v>-4.9976640002569184E-2</v>
      </c>
      <c r="O451" s="1">
        <f t="shared" ca="1" si="50"/>
        <v>-5.9444640822266373E-2</v>
      </c>
      <c r="Q451" s="75">
        <f t="shared" si="47"/>
        <v>37209.101000000002</v>
      </c>
    </row>
    <row r="452" spans="1:18">
      <c r="A452" s="22" t="s">
        <v>68</v>
      </c>
      <c r="B452" s="23" t="s">
        <v>45</v>
      </c>
      <c r="C452" s="22">
        <v>52250.635999999999</v>
      </c>
      <c r="E452" s="24">
        <f t="shared" si="45"/>
        <v>7591.9586161618727</v>
      </c>
      <c r="F452" s="1">
        <f t="shared" si="46"/>
        <v>7592</v>
      </c>
      <c r="G452" s="1">
        <f t="shared" si="48"/>
        <v>-4.7659040006692521E-2</v>
      </c>
      <c r="K452" s="1">
        <f>G452</f>
        <v>-4.7659040006692521E-2</v>
      </c>
      <c r="O452" s="1">
        <f t="shared" ca="1" si="50"/>
        <v>-5.9503417708852077E-2</v>
      </c>
      <c r="Q452" s="75">
        <f t="shared" si="47"/>
        <v>37232.135999999999</v>
      </c>
    </row>
    <row r="453" spans="1:18">
      <c r="A453" s="22" t="s">
        <v>84</v>
      </c>
      <c r="B453" s="23" t="s">
        <v>45</v>
      </c>
      <c r="C453" s="22">
        <v>52279.423000000003</v>
      </c>
      <c r="E453" s="24">
        <f t="shared" si="45"/>
        <v>7616.9552704812186</v>
      </c>
      <c r="F453" s="1">
        <f t="shared" si="46"/>
        <v>7617</v>
      </c>
      <c r="G453" s="1">
        <f t="shared" si="48"/>
        <v>-5.1512040001398418E-2</v>
      </c>
      <c r="I453" s="1">
        <f>G453</f>
        <v>-5.1512040001398418E-2</v>
      </c>
      <c r="O453" s="1">
        <f t="shared" ca="1" si="50"/>
        <v>-5.9576888817084228E-2</v>
      </c>
      <c r="Q453" s="75">
        <f t="shared" si="47"/>
        <v>37260.923000000003</v>
      </c>
    </row>
    <row r="454" spans="1:18">
      <c r="A454" s="34" t="s">
        <v>208</v>
      </c>
      <c r="B454" s="35" t="s">
        <v>45</v>
      </c>
      <c r="C454" s="32">
        <v>52530.478999999999</v>
      </c>
      <c r="D454" s="32">
        <v>6.0000000000000001E-3</v>
      </c>
      <c r="E454" s="1">
        <f t="shared" si="45"/>
        <v>7834.9550636794229</v>
      </c>
      <c r="F454" s="1">
        <f t="shared" si="46"/>
        <v>7835</v>
      </c>
      <c r="G454" s="1">
        <f t="shared" si="48"/>
        <v>-5.1750200007518288E-2</v>
      </c>
      <c r="I454" s="1">
        <f>G454</f>
        <v>-5.1750200007518288E-2</v>
      </c>
      <c r="O454" s="1">
        <f t="shared" ca="1" si="50"/>
        <v>-6.0217556880868495E-2</v>
      </c>
      <c r="Q454" s="75">
        <f t="shared" si="47"/>
        <v>37511.978999999999</v>
      </c>
      <c r="R454" s="1" t="s">
        <v>209</v>
      </c>
    </row>
    <row r="455" spans="1:18">
      <c r="A455" s="31" t="s">
        <v>210</v>
      </c>
      <c r="B455" s="30" t="s">
        <v>45</v>
      </c>
      <c r="C455" s="31">
        <v>52555.813399999999</v>
      </c>
      <c r="D455" s="31">
        <v>5.0000000000000002E-5</v>
      </c>
      <c r="E455" s="1">
        <f t="shared" si="45"/>
        <v>7856.9537172101118</v>
      </c>
      <c r="F455" s="1">
        <f t="shared" si="46"/>
        <v>7857</v>
      </c>
      <c r="G455" s="1">
        <f t="shared" si="48"/>
        <v>-5.3300840001611505E-2</v>
      </c>
      <c r="K455" s="1">
        <f t="shared" ref="K455:K464" si="51">G455</f>
        <v>-5.3300840001611505E-2</v>
      </c>
      <c r="O455" s="1">
        <f t="shared" ca="1" si="50"/>
        <v>-6.0282211456112775E-2</v>
      </c>
      <c r="Q455" s="75">
        <f t="shared" si="47"/>
        <v>37537.313399999999</v>
      </c>
      <c r="R455" s="1" t="s">
        <v>36</v>
      </c>
    </row>
    <row r="456" spans="1:18">
      <c r="A456" s="33" t="s">
        <v>211</v>
      </c>
      <c r="B456" s="24"/>
      <c r="C456" s="36">
        <v>52555.813439999998</v>
      </c>
      <c r="D456" s="32">
        <v>5.0000000000000002E-5</v>
      </c>
      <c r="E456" s="1">
        <f t="shared" si="45"/>
        <v>7856.9537519433652</v>
      </c>
      <c r="F456" s="1">
        <f t="shared" si="46"/>
        <v>7857</v>
      </c>
      <c r="G456" s="1">
        <f t="shared" si="48"/>
        <v>-5.326084000262199E-2</v>
      </c>
      <c r="K456" s="1">
        <f t="shared" si="51"/>
        <v>-5.326084000262199E-2</v>
      </c>
      <c r="O456" s="1">
        <f t="shared" ca="1" si="50"/>
        <v>-6.0282211456112775E-2</v>
      </c>
      <c r="Q456" s="75">
        <f t="shared" si="47"/>
        <v>37537.313439999998</v>
      </c>
      <c r="R456" s="1" t="s">
        <v>36</v>
      </c>
    </row>
    <row r="457" spans="1:18">
      <c r="A457" s="22" t="s">
        <v>66</v>
      </c>
      <c r="B457" s="23" t="s">
        <v>45</v>
      </c>
      <c r="C457" s="22">
        <v>52585.750999999997</v>
      </c>
      <c r="E457" s="24">
        <f t="shared" si="45"/>
        <v>7882.9494735706458</v>
      </c>
      <c r="F457" s="1">
        <f t="shared" si="46"/>
        <v>7883</v>
      </c>
      <c r="G457" s="1">
        <f t="shared" si="48"/>
        <v>-5.8187960006762296E-2</v>
      </c>
      <c r="K457" s="1">
        <f t="shared" si="51"/>
        <v>-5.8187960006762296E-2</v>
      </c>
      <c r="O457" s="1">
        <f t="shared" ca="1" si="50"/>
        <v>-6.0358621408674207E-2</v>
      </c>
      <c r="Q457" s="75">
        <f t="shared" si="47"/>
        <v>37567.250999999997</v>
      </c>
    </row>
    <row r="458" spans="1:18">
      <c r="A458" s="22" t="s">
        <v>66</v>
      </c>
      <c r="B458" s="23" t="s">
        <v>45</v>
      </c>
      <c r="C458" s="22">
        <v>52637.572</v>
      </c>
      <c r="E458" s="24">
        <f t="shared" si="45"/>
        <v>7927.9472720033664</v>
      </c>
      <c r="F458" s="1">
        <f t="shared" si="46"/>
        <v>7928</v>
      </c>
      <c r="G458" s="1">
        <f t="shared" si="48"/>
        <v>-6.0723360002157278E-2</v>
      </c>
      <c r="K458" s="1">
        <f t="shared" si="51"/>
        <v>-6.0723360002157278E-2</v>
      </c>
      <c r="O458" s="1">
        <f t="shared" ca="1" si="50"/>
        <v>-6.0490869403492055E-2</v>
      </c>
      <c r="Q458" s="75">
        <f t="shared" si="47"/>
        <v>37619.072</v>
      </c>
    </row>
    <row r="459" spans="1:18">
      <c r="A459" s="22" t="s">
        <v>66</v>
      </c>
      <c r="B459" s="23" t="s">
        <v>45</v>
      </c>
      <c r="C459" s="22">
        <v>52652.549800000001</v>
      </c>
      <c r="E459" s="24">
        <f t="shared" si="45"/>
        <v>7940.9529651657058</v>
      </c>
      <c r="F459" s="1">
        <f t="shared" si="46"/>
        <v>7941</v>
      </c>
      <c r="G459" s="1">
        <f t="shared" si="48"/>
        <v>-5.4166920002899133E-2</v>
      </c>
      <c r="K459" s="1">
        <f t="shared" si="51"/>
        <v>-5.4166920002899133E-2</v>
      </c>
      <c r="O459" s="1">
        <f t="shared" ca="1" si="50"/>
        <v>-6.0529074379772771E-2</v>
      </c>
      <c r="Q459" s="75">
        <f t="shared" si="47"/>
        <v>37634.049800000001</v>
      </c>
    </row>
    <row r="460" spans="1:18">
      <c r="A460" s="34" t="s">
        <v>208</v>
      </c>
      <c r="B460" s="35" t="s">
        <v>45</v>
      </c>
      <c r="C460" s="32">
        <v>52658.307800000002</v>
      </c>
      <c r="D460" s="32">
        <v>1E-3</v>
      </c>
      <c r="E460" s="1">
        <f t="shared" si="45"/>
        <v>7945.9528170283802</v>
      </c>
      <c r="F460" s="1">
        <f t="shared" si="46"/>
        <v>7946</v>
      </c>
      <c r="G460" s="1">
        <f t="shared" si="48"/>
        <v>-5.4337519999535289E-2</v>
      </c>
      <c r="K460" s="1">
        <f t="shared" si="51"/>
        <v>-5.4337519999535289E-2</v>
      </c>
      <c r="O460" s="1">
        <f t="shared" ca="1" si="50"/>
        <v>-6.0543768601419197E-2</v>
      </c>
      <c r="Q460" s="75">
        <f t="shared" si="47"/>
        <v>37639.807800000002</v>
      </c>
      <c r="R460" s="1" t="s">
        <v>209</v>
      </c>
    </row>
    <row r="461" spans="1:18">
      <c r="A461" s="31" t="s">
        <v>212</v>
      </c>
      <c r="B461" s="30" t="s">
        <v>45</v>
      </c>
      <c r="C461" s="31">
        <v>52902.453999999998</v>
      </c>
      <c r="D461" s="31">
        <v>2E-3</v>
      </c>
      <c r="E461" s="1">
        <f t="shared" si="45"/>
        <v>8157.9526143251078</v>
      </c>
      <c r="F461" s="1">
        <f t="shared" si="46"/>
        <v>8158</v>
      </c>
      <c r="G461" s="1">
        <f t="shared" si="48"/>
        <v>-5.4570960004639346E-2</v>
      </c>
      <c r="K461" s="1">
        <f t="shared" si="51"/>
        <v>-5.4570960004639346E-2</v>
      </c>
      <c r="O461" s="1">
        <f t="shared" ca="1" si="50"/>
        <v>-6.1166803599227756E-2</v>
      </c>
      <c r="Q461" s="75">
        <f t="shared" si="47"/>
        <v>37883.953999999998</v>
      </c>
      <c r="R461" s="1" t="s">
        <v>36</v>
      </c>
    </row>
    <row r="462" spans="1:18">
      <c r="A462" s="22" t="s">
        <v>213</v>
      </c>
      <c r="B462" s="23" t="s">
        <v>45</v>
      </c>
      <c r="C462" s="22">
        <v>52966.94</v>
      </c>
      <c r="E462" s="24">
        <f t="shared" si="45"/>
        <v>8213.9478291942232</v>
      </c>
      <c r="F462" s="1">
        <f t="shared" si="46"/>
        <v>8214</v>
      </c>
      <c r="G462" s="1">
        <f t="shared" si="48"/>
        <v>-6.0081679999711923E-2</v>
      </c>
      <c r="K462" s="1">
        <f t="shared" si="51"/>
        <v>-6.0081679999711923E-2</v>
      </c>
      <c r="O462" s="1">
        <f t="shared" ref="O462:O493" ca="1" si="52">+C$11+C$12*F462</f>
        <v>-6.1331378881667745E-2</v>
      </c>
      <c r="Q462" s="75">
        <f t="shared" si="47"/>
        <v>37948.44</v>
      </c>
    </row>
    <row r="463" spans="1:18">
      <c r="A463" s="22" t="s">
        <v>214</v>
      </c>
      <c r="B463" s="23" t="s">
        <v>45</v>
      </c>
      <c r="C463" s="22">
        <v>53290.5507</v>
      </c>
      <c r="E463" s="24">
        <f t="shared" si="45"/>
        <v>8494.9491423543423</v>
      </c>
      <c r="F463" s="1">
        <f t="shared" si="46"/>
        <v>8495</v>
      </c>
      <c r="G463" s="1">
        <f t="shared" si="48"/>
        <v>-5.8569400003761984E-2</v>
      </c>
      <c r="K463" s="1">
        <f t="shared" si="51"/>
        <v>-5.8569400003761984E-2</v>
      </c>
      <c r="O463" s="1">
        <f t="shared" ca="1" si="52"/>
        <v>-6.2157194138197008E-2</v>
      </c>
      <c r="Q463" s="75">
        <f t="shared" si="47"/>
        <v>38272.0507</v>
      </c>
      <c r="R463" s="1" t="s">
        <v>36</v>
      </c>
    </row>
    <row r="464" spans="1:18">
      <c r="A464" s="22" t="s">
        <v>215</v>
      </c>
      <c r="B464" s="23" t="s">
        <v>45</v>
      </c>
      <c r="C464" s="22">
        <v>53326.251600000003</v>
      </c>
      <c r="E464" s="24">
        <f t="shared" si="45"/>
        <v>8525.9493527336617</v>
      </c>
      <c r="F464" s="1">
        <f t="shared" si="46"/>
        <v>8526</v>
      </c>
      <c r="G464" s="1">
        <f t="shared" si="48"/>
        <v>-5.8327120001194999E-2</v>
      </c>
      <c r="K464" s="1">
        <f t="shared" si="51"/>
        <v>-5.8327120001194999E-2</v>
      </c>
      <c r="O464" s="1">
        <f t="shared" ca="1" si="52"/>
        <v>-6.2248298312404866E-2</v>
      </c>
      <c r="Q464" s="75">
        <f t="shared" si="47"/>
        <v>38307.751600000003</v>
      </c>
    </row>
    <row r="465" spans="1:18">
      <c r="A465" s="31" t="s">
        <v>216</v>
      </c>
      <c r="B465" s="30" t="s">
        <v>45</v>
      </c>
      <c r="C465" s="31">
        <v>53342.375</v>
      </c>
      <c r="D465" s="31">
        <v>3.0000000000000001E-3</v>
      </c>
      <c r="E465" s="1">
        <f t="shared" si="45"/>
        <v>8539.9498062804851</v>
      </c>
      <c r="F465" s="1">
        <f t="shared" si="46"/>
        <v>8540</v>
      </c>
      <c r="G465" s="1">
        <f t="shared" si="48"/>
        <v>-5.7804800002486445E-2</v>
      </c>
      <c r="I465" s="1">
        <f>G465</f>
        <v>-5.7804800002486445E-2</v>
      </c>
      <c r="O465" s="1">
        <f t="shared" ca="1" si="52"/>
        <v>-6.2289442133014863E-2</v>
      </c>
      <c r="Q465" s="75">
        <f t="shared" si="47"/>
        <v>38323.875</v>
      </c>
      <c r="R465" s="1" t="s">
        <v>34</v>
      </c>
    </row>
    <row r="466" spans="1:18">
      <c r="A466" s="22" t="s">
        <v>66</v>
      </c>
      <c r="B466" s="23" t="s">
        <v>45</v>
      </c>
      <c r="C466" s="22">
        <v>53351.588000000003</v>
      </c>
      <c r="E466" s="24">
        <f t="shared" si="45"/>
        <v>8547.9497429270341</v>
      </c>
      <c r="F466" s="1">
        <f t="shared" si="46"/>
        <v>8548</v>
      </c>
      <c r="G466" s="1">
        <f t="shared" si="48"/>
        <v>-5.787776000215672E-2</v>
      </c>
      <c r="K466" s="1">
        <f>G466</f>
        <v>-5.787776000215672E-2</v>
      </c>
      <c r="O466" s="1">
        <f t="shared" ca="1" si="52"/>
        <v>-6.2312952887649153E-2</v>
      </c>
      <c r="Q466" s="75">
        <f t="shared" si="47"/>
        <v>38333.088000000003</v>
      </c>
    </row>
    <row r="467" spans="1:18">
      <c r="A467" s="22" t="s">
        <v>66</v>
      </c>
      <c r="B467" s="23" t="s">
        <v>45</v>
      </c>
      <c r="C467" s="22">
        <v>53359.648300000001</v>
      </c>
      <c r="E467" s="24">
        <f t="shared" si="45"/>
        <v>8554.9487540365662</v>
      </c>
      <c r="F467" s="1">
        <f t="shared" si="46"/>
        <v>8555</v>
      </c>
      <c r="G467" s="1">
        <f t="shared" si="48"/>
        <v>-5.9016600003815256E-2</v>
      </c>
      <c r="K467" s="1">
        <f>G467</f>
        <v>-5.9016600003815256E-2</v>
      </c>
      <c r="O467" s="1">
        <f t="shared" ca="1" si="52"/>
        <v>-6.2333524797954148E-2</v>
      </c>
      <c r="Q467" s="75">
        <f t="shared" si="47"/>
        <v>38341.148300000001</v>
      </c>
    </row>
    <row r="468" spans="1:18">
      <c r="A468" s="27" t="s">
        <v>217</v>
      </c>
      <c r="B468" s="37"/>
      <c r="C468" s="32">
        <v>53410.320500000002</v>
      </c>
      <c r="D468" s="32">
        <v>5.3E-3</v>
      </c>
      <c r="E468" s="1">
        <f t="shared" si="45"/>
        <v>8598.9490134245061</v>
      </c>
      <c r="F468" s="1">
        <f t="shared" si="46"/>
        <v>8599</v>
      </c>
      <c r="G468" s="1">
        <f t="shared" si="48"/>
        <v>-5.8717880005133338E-2</v>
      </c>
      <c r="J468" s="1">
        <f>G468</f>
        <v>-5.8717880005133338E-2</v>
      </c>
      <c r="O468" s="1">
        <f t="shared" ca="1" si="52"/>
        <v>-6.2462833948442723E-2</v>
      </c>
      <c r="Q468" s="75">
        <f t="shared" si="47"/>
        <v>38391.820500000002</v>
      </c>
      <c r="R468" s="1" t="s">
        <v>35</v>
      </c>
    </row>
    <row r="469" spans="1:18">
      <c r="A469" s="31" t="s">
        <v>216</v>
      </c>
      <c r="B469" s="30" t="s">
        <v>45</v>
      </c>
      <c r="C469" s="31">
        <v>53594.576000000001</v>
      </c>
      <c r="D469" s="31">
        <v>4.0000000000000001E-3</v>
      </c>
      <c r="E469" s="1">
        <f t="shared" ref="E469:E532" si="53">(C469-C$7)/C$8</f>
        <v>8758.9438388643775</v>
      </c>
      <c r="F469" s="1">
        <f t="shared" ref="F469:F532" si="54">+ROUND(2*E469,0)/2</f>
        <v>8759</v>
      </c>
      <c r="G469" s="1">
        <f t="shared" si="48"/>
        <v>-6.4677080001274589E-2</v>
      </c>
      <c r="I469" s="1">
        <f>G469</f>
        <v>-6.4677080001274589E-2</v>
      </c>
      <c r="O469" s="1">
        <f t="shared" ca="1" si="52"/>
        <v>-6.2933049041128425E-2</v>
      </c>
      <c r="Q469" s="75">
        <f t="shared" ref="Q469:Q532" si="55">+C469-15018.5</f>
        <v>38576.076000000001</v>
      </c>
      <c r="R469" s="1" t="s">
        <v>34</v>
      </c>
    </row>
    <row r="470" spans="1:18">
      <c r="A470" s="34" t="s">
        <v>218</v>
      </c>
      <c r="B470" s="38"/>
      <c r="C470" s="32">
        <v>53654.468099999998</v>
      </c>
      <c r="D470" s="32">
        <v>1E-4</v>
      </c>
      <c r="E470" s="24">
        <f t="shared" si="53"/>
        <v>8810.9500263851114</v>
      </c>
      <c r="F470" s="1">
        <f t="shared" si="54"/>
        <v>8811</v>
      </c>
      <c r="G470" s="1">
        <f t="shared" si="48"/>
        <v>-5.7551320001948625E-2</v>
      </c>
      <c r="J470" s="1">
        <f>G470</f>
        <v>-5.7551320001948625E-2</v>
      </c>
      <c r="O470" s="1">
        <f t="shared" ca="1" si="52"/>
        <v>-6.3085868946251275E-2</v>
      </c>
      <c r="Q470" s="75">
        <f t="shared" si="55"/>
        <v>38635.968099999998</v>
      </c>
      <c r="R470" s="1" t="s">
        <v>35</v>
      </c>
    </row>
    <row r="471" spans="1:18">
      <c r="A471" s="22" t="s">
        <v>219</v>
      </c>
      <c r="B471" s="23" t="s">
        <v>45</v>
      </c>
      <c r="C471" s="22">
        <v>53733.938000000002</v>
      </c>
      <c r="E471" s="24">
        <f t="shared" si="53"/>
        <v>8879.9562312377475</v>
      </c>
      <c r="F471" s="1">
        <f t="shared" si="54"/>
        <v>8880</v>
      </c>
      <c r="G471" s="1">
        <f t="shared" ref="G471:G534" si="56">C471-(C$7+C$8*F471)</f>
        <v>-5.0405599999066908E-2</v>
      </c>
      <c r="K471" s="1">
        <f t="shared" ref="K471:K503" si="57">G471</f>
        <v>-5.0405599999066908E-2</v>
      </c>
      <c r="O471" s="1">
        <f t="shared" ca="1" si="52"/>
        <v>-6.3288649204971986E-2</v>
      </c>
      <c r="Q471" s="75">
        <f t="shared" si="55"/>
        <v>38715.438000000002</v>
      </c>
    </row>
    <row r="472" spans="1:18">
      <c r="A472" s="22" t="s">
        <v>66</v>
      </c>
      <c r="B472" s="23" t="s">
        <v>45</v>
      </c>
      <c r="C472" s="22">
        <v>53755.811999999998</v>
      </c>
      <c r="E472" s="24">
        <f t="shared" si="53"/>
        <v>8898.950110995318</v>
      </c>
      <c r="F472" s="1">
        <f t="shared" si="54"/>
        <v>8899</v>
      </c>
      <c r="G472" s="1">
        <f t="shared" si="56"/>
        <v>-5.7453880006505642E-2</v>
      </c>
      <c r="K472" s="1">
        <f t="shared" si="57"/>
        <v>-5.7453880006505642E-2</v>
      </c>
      <c r="O472" s="1">
        <f t="shared" ca="1" si="52"/>
        <v>-6.3344487247228409E-2</v>
      </c>
      <c r="Q472" s="75">
        <f t="shared" si="55"/>
        <v>38737.311999999998</v>
      </c>
    </row>
    <row r="473" spans="1:18">
      <c r="A473" s="22" t="s">
        <v>66</v>
      </c>
      <c r="B473" s="23" t="s">
        <v>45</v>
      </c>
      <c r="C473" s="22">
        <v>53761.570299999999</v>
      </c>
      <c r="E473" s="24">
        <f t="shared" si="53"/>
        <v>8903.9502233573949</v>
      </c>
      <c r="F473" s="1">
        <f t="shared" si="54"/>
        <v>8904</v>
      </c>
      <c r="G473" s="1">
        <f t="shared" si="56"/>
        <v>-5.7324480003444478E-2</v>
      </c>
      <c r="K473" s="1">
        <f t="shared" si="57"/>
        <v>-5.7324480003444478E-2</v>
      </c>
      <c r="O473" s="1">
        <f t="shared" ca="1" si="52"/>
        <v>-6.3359181468874842E-2</v>
      </c>
      <c r="Q473" s="75">
        <f t="shared" si="55"/>
        <v>38743.070299999999</v>
      </c>
    </row>
    <row r="474" spans="1:18">
      <c r="A474" s="22" t="s">
        <v>66</v>
      </c>
      <c r="B474" s="23" t="s">
        <v>45</v>
      </c>
      <c r="C474" s="22">
        <v>54044.872499999998</v>
      </c>
      <c r="E474" s="24">
        <f t="shared" si="53"/>
        <v>9149.9504026504492</v>
      </c>
      <c r="F474" s="1">
        <f t="shared" si="54"/>
        <v>9150</v>
      </c>
      <c r="G474" s="1">
        <f t="shared" si="56"/>
        <v>-5.7118000004265923E-2</v>
      </c>
      <c r="K474" s="1">
        <f t="shared" si="57"/>
        <v>-5.7118000004265923E-2</v>
      </c>
      <c r="O474" s="1">
        <f t="shared" ca="1" si="52"/>
        <v>-6.4082137173879103E-2</v>
      </c>
      <c r="Q474" s="75">
        <f t="shared" si="55"/>
        <v>39026.372499999998</v>
      </c>
    </row>
    <row r="475" spans="1:18">
      <c r="A475" s="22" t="s">
        <v>66</v>
      </c>
      <c r="B475" s="23" t="s">
        <v>45</v>
      </c>
      <c r="C475" s="22">
        <v>54059.843500000003</v>
      </c>
      <c r="E475" s="24">
        <f t="shared" si="53"/>
        <v>9162.9501911596708</v>
      </c>
      <c r="F475" s="1">
        <f t="shared" si="54"/>
        <v>9163</v>
      </c>
      <c r="G475" s="1">
        <f t="shared" si="56"/>
        <v>-5.7361560000572354E-2</v>
      </c>
      <c r="K475" s="1">
        <f t="shared" si="57"/>
        <v>-5.7361560000572354E-2</v>
      </c>
      <c r="O475" s="1">
        <f t="shared" ca="1" si="52"/>
        <v>-6.4120342150159826E-2</v>
      </c>
      <c r="Q475" s="75">
        <f t="shared" si="55"/>
        <v>39041.343500000003</v>
      </c>
    </row>
    <row r="476" spans="1:18">
      <c r="A476" s="39" t="s">
        <v>220</v>
      </c>
      <c r="B476" s="40" t="s">
        <v>45</v>
      </c>
      <c r="C476" s="39">
        <v>54116.273300000001</v>
      </c>
      <c r="D476" s="39">
        <v>1E-4</v>
      </c>
      <c r="E476" s="24">
        <f t="shared" si="53"/>
        <v>9211.9499550777455</v>
      </c>
      <c r="F476" s="1">
        <f t="shared" si="54"/>
        <v>9212</v>
      </c>
      <c r="G476" s="1">
        <f t="shared" si="56"/>
        <v>-5.7633440002973657E-2</v>
      </c>
      <c r="K476" s="1">
        <f t="shared" si="57"/>
        <v>-5.7633440002973657E-2</v>
      </c>
      <c r="O476" s="1">
        <f t="shared" ca="1" si="52"/>
        <v>-6.4264345522294819E-2</v>
      </c>
      <c r="Q476" s="75">
        <f t="shared" si="55"/>
        <v>39097.773300000001</v>
      </c>
      <c r="R476" s="1" t="s">
        <v>36</v>
      </c>
    </row>
    <row r="477" spans="1:18">
      <c r="A477" s="22" t="s">
        <v>66</v>
      </c>
      <c r="B477" s="23" t="s">
        <v>45</v>
      </c>
      <c r="C477" s="22">
        <v>54172.703200000004</v>
      </c>
      <c r="E477" s="24">
        <f t="shared" si="53"/>
        <v>9260.9498058289555</v>
      </c>
      <c r="F477" s="1">
        <f t="shared" si="54"/>
        <v>9261</v>
      </c>
      <c r="G477" s="1">
        <f t="shared" si="56"/>
        <v>-5.7805320000625215E-2</v>
      </c>
      <c r="K477" s="1">
        <f t="shared" si="57"/>
        <v>-5.7805320000625215E-2</v>
      </c>
      <c r="O477" s="1">
        <f t="shared" ca="1" si="52"/>
        <v>-6.4408348894429812E-2</v>
      </c>
      <c r="Q477" s="75">
        <f t="shared" si="55"/>
        <v>39154.203200000004</v>
      </c>
    </row>
    <row r="478" spans="1:18">
      <c r="A478" s="34" t="s">
        <v>221</v>
      </c>
      <c r="B478" s="35" t="s">
        <v>45</v>
      </c>
      <c r="C478" s="32">
        <v>54476.735999999997</v>
      </c>
      <c r="D478" s="32">
        <v>2.9999999999999997E-4</v>
      </c>
      <c r="E478" s="24">
        <f t="shared" si="53"/>
        <v>9524.9510148240443</v>
      </c>
      <c r="F478" s="1">
        <f t="shared" si="54"/>
        <v>9525</v>
      </c>
      <c r="G478" s="1">
        <f t="shared" si="56"/>
        <v>-5.6413000005704816E-2</v>
      </c>
      <c r="K478" s="1">
        <f t="shared" si="57"/>
        <v>-5.6413000005704816E-2</v>
      </c>
      <c r="O478" s="1">
        <f t="shared" ca="1" si="52"/>
        <v>-6.5184203797361215E-2</v>
      </c>
      <c r="Q478" s="75">
        <f t="shared" si="55"/>
        <v>39458.235999999997</v>
      </c>
    </row>
    <row r="479" spans="1:18">
      <c r="A479" s="22" t="s">
        <v>222</v>
      </c>
      <c r="B479" s="23" t="s">
        <v>45</v>
      </c>
      <c r="C479" s="22">
        <v>54521.6495</v>
      </c>
      <c r="E479" s="24">
        <f t="shared" si="53"/>
        <v>9563.9508145173713</v>
      </c>
      <c r="F479" s="1">
        <f t="shared" si="54"/>
        <v>9564</v>
      </c>
      <c r="G479" s="1">
        <f t="shared" si="56"/>
        <v>-5.6643679999979213E-2</v>
      </c>
      <c r="K479" s="1">
        <f t="shared" si="57"/>
        <v>-5.6643679999979213E-2</v>
      </c>
      <c r="O479" s="1">
        <f t="shared" ca="1" si="52"/>
        <v>-6.5298818726203356E-2</v>
      </c>
      <c r="Q479" s="75">
        <f t="shared" si="55"/>
        <v>39503.1495</v>
      </c>
    </row>
    <row r="480" spans="1:18">
      <c r="A480" s="34" t="s">
        <v>221</v>
      </c>
      <c r="B480" s="35" t="s">
        <v>45</v>
      </c>
      <c r="C480" s="32">
        <v>54521.6495</v>
      </c>
      <c r="D480" s="32">
        <v>1E-4</v>
      </c>
      <c r="E480" s="24">
        <f t="shared" si="53"/>
        <v>9563.9508145173713</v>
      </c>
      <c r="F480" s="1">
        <f t="shared" si="54"/>
        <v>9564</v>
      </c>
      <c r="G480" s="1">
        <f t="shared" si="56"/>
        <v>-5.6643679999979213E-2</v>
      </c>
      <c r="K480" s="1">
        <f t="shared" si="57"/>
        <v>-5.6643679999979213E-2</v>
      </c>
      <c r="O480" s="1">
        <f t="shared" ca="1" si="52"/>
        <v>-6.5298818726203356E-2</v>
      </c>
      <c r="Q480" s="75">
        <f t="shared" si="55"/>
        <v>39503.1495</v>
      </c>
    </row>
    <row r="481" spans="1:18">
      <c r="A481" s="22" t="s">
        <v>223</v>
      </c>
      <c r="B481" s="23" t="s">
        <v>45</v>
      </c>
      <c r="C481" s="22">
        <v>54830.290300000001</v>
      </c>
      <c r="E481" s="24">
        <f t="shared" si="53"/>
        <v>9831.9532943327504</v>
      </c>
      <c r="F481" s="1">
        <f t="shared" si="54"/>
        <v>9832</v>
      </c>
      <c r="G481" s="1">
        <f t="shared" si="56"/>
        <v>-5.3787839999131393E-2</v>
      </c>
      <c r="K481" s="1">
        <f t="shared" si="57"/>
        <v>-5.3787839999131393E-2</v>
      </c>
      <c r="O481" s="1">
        <f t="shared" ca="1" si="52"/>
        <v>-6.6086429006451911E-2</v>
      </c>
      <c r="Q481" s="75">
        <f t="shared" si="55"/>
        <v>39811.790300000001</v>
      </c>
    </row>
    <row r="482" spans="1:18">
      <c r="A482" s="22" t="s">
        <v>223</v>
      </c>
      <c r="B482" s="23" t="s">
        <v>45</v>
      </c>
      <c r="C482" s="22">
        <v>54830.2909</v>
      </c>
      <c r="E482" s="24">
        <f t="shared" si="53"/>
        <v>9831.9538153315552</v>
      </c>
      <c r="F482" s="1">
        <f t="shared" si="54"/>
        <v>9832</v>
      </c>
      <c r="G482" s="1">
        <f t="shared" si="56"/>
        <v>-5.3187839999736752E-2</v>
      </c>
      <c r="K482" s="1">
        <f t="shared" si="57"/>
        <v>-5.3187839999736752E-2</v>
      </c>
      <c r="O482" s="1">
        <f t="shared" ca="1" si="52"/>
        <v>-6.6086429006451911E-2</v>
      </c>
      <c r="Q482" s="75">
        <f t="shared" si="55"/>
        <v>39811.7909</v>
      </c>
    </row>
    <row r="483" spans="1:18">
      <c r="A483" s="32" t="s">
        <v>224</v>
      </c>
      <c r="B483" s="35" t="s">
        <v>45</v>
      </c>
      <c r="C483" s="32">
        <v>54848.716399999998</v>
      </c>
      <c r="D483" s="32">
        <v>2.9999999999999997E-4</v>
      </c>
      <c r="E483" s="24">
        <f t="shared" si="53"/>
        <v>9847.9532544589729</v>
      </c>
      <c r="F483" s="1">
        <f t="shared" si="54"/>
        <v>9848</v>
      </c>
      <c r="G483" s="1">
        <f t="shared" si="56"/>
        <v>-5.3833760008274112E-2</v>
      </c>
      <c r="K483" s="1">
        <f t="shared" si="57"/>
        <v>-5.3833760008274112E-2</v>
      </c>
      <c r="O483" s="1">
        <f t="shared" ca="1" si="52"/>
        <v>-6.6133450515720477E-2</v>
      </c>
      <c r="Q483" s="75">
        <f t="shared" si="55"/>
        <v>39830.216399999998</v>
      </c>
      <c r="R483" s="1" t="s">
        <v>36</v>
      </c>
    </row>
    <row r="484" spans="1:18">
      <c r="A484" s="22" t="s">
        <v>225</v>
      </c>
      <c r="B484" s="23" t="s">
        <v>45</v>
      </c>
      <c r="C484" s="22">
        <v>54863.688600000001</v>
      </c>
      <c r="E484" s="24">
        <f t="shared" si="53"/>
        <v>9860.9540849658042</v>
      </c>
      <c r="F484" s="1">
        <f t="shared" si="54"/>
        <v>9861</v>
      </c>
      <c r="G484" s="1">
        <f t="shared" si="56"/>
        <v>-5.2877319998515304E-2</v>
      </c>
      <c r="K484" s="1">
        <f t="shared" si="57"/>
        <v>-5.2877319998515304E-2</v>
      </c>
      <c r="O484" s="1">
        <f t="shared" ca="1" si="52"/>
        <v>-6.6171655492001186E-2</v>
      </c>
      <c r="Q484" s="75">
        <f t="shared" si="55"/>
        <v>39845.188600000001</v>
      </c>
    </row>
    <row r="485" spans="1:18">
      <c r="A485" s="34" t="s">
        <v>226</v>
      </c>
      <c r="B485" s="35" t="s">
        <v>45</v>
      </c>
      <c r="C485" s="32">
        <v>54863.688600000001</v>
      </c>
      <c r="D485" s="32">
        <v>2.0000000000000001E-4</v>
      </c>
      <c r="E485" s="24">
        <f t="shared" si="53"/>
        <v>9860.9540849658042</v>
      </c>
      <c r="F485" s="1">
        <f t="shared" si="54"/>
        <v>9861</v>
      </c>
      <c r="G485" s="1">
        <f t="shared" si="56"/>
        <v>-5.2877319998515304E-2</v>
      </c>
      <c r="K485" s="1">
        <f t="shared" si="57"/>
        <v>-5.2877319998515304E-2</v>
      </c>
      <c r="O485" s="1">
        <f t="shared" ca="1" si="52"/>
        <v>-6.6171655492001186E-2</v>
      </c>
      <c r="Q485" s="75">
        <f t="shared" si="55"/>
        <v>39845.188600000001</v>
      </c>
    </row>
    <row r="486" spans="1:18">
      <c r="A486" s="22" t="s">
        <v>225</v>
      </c>
      <c r="B486" s="23" t="s">
        <v>45</v>
      </c>
      <c r="C486" s="22">
        <v>54863.688699999999</v>
      </c>
      <c r="E486" s="24">
        <f t="shared" si="53"/>
        <v>9860.9541717989359</v>
      </c>
      <c r="F486" s="1">
        <f t="shared" si="54"/>
        <v>9861</v>
      </c>
      <c r="G486" s="1">
        <f t="shared" si="56"/>
        <v>-5.2777320001041517E-2</v>
      </c>
      <c r="K486" s="1">
        <f t="shared" si="57"/>
        <v>-5.2777320001041517E-2</v>
      </c>
      <c r="O486" s="1">
        <f t="shared" ca="1" si="52"/>
        <v>-6.6171655492001186E-2</v>
      </c>
      <c r="Q486" s="75">
        <f t="shared" si="55"/>
        <v>39845.188699999999</v>
      </c>
    </row>
    <row r="487" spans="1:18">
      <c r="A487" s="34" t="s">
        <v>226</v>
      </c>
      <c r="B487" s="35" t="s">
        <v>45</v>
      </c>
      <c r="C487" s="32">
        <v>54863.688699999999</v>
      </c>
      <c r="D487" s="32">
        <v>1E-4</v>
      </c>
      <c r="E487" s="24">
        <f t="shared" si="53"/>
        <v>9860.9541717989359</v>
      </c>
      <c r="F487" s="1">
        <f t="shared" si="54"/>
        <v>9861</v>
      </c>
      <c r="G487" s="1">
        <f t="shared" si="56"/>
        <v>-5.2777320001041517E-2</v>
      </c>
      <c r="K487" s="1">
        <f t="shared" si="57"/>
        <v>-5.2777320001041517E-2</v>
      </c>
      <c r="O487" s="1">
        <f t="shared" ca="1" si="52"/>
        <v>-6.6171655492001186E-2</v>
      </c>
      <c r="Q487" s="75">
        <f t="shared" si="55"/>
        <v>39845.188699999999</v>
      </c>
    </row>
    <row r="488" spans="1:18">
      <c r="A488" s="39" t="s">
        <v>220</v>
      </c>
      <c r="B488" s="40" t="s">
        <v>45</v>
      </c>
      <c r="C488" s="39">
        <v>54868.2952</v>
      </c>
      <c r="D488" s="39">
        <v>1E-4</v>
      </c>
      <c r="E488" s="24">
        <f t="shared" si="53"/>
        <v>9864.9541401222104</v>
      </c>
      <c r="F488" s="1">
        <f t="shared" si="54"/>
        <v>9865</v>
      </c>
      <c r="G488" s="1">
        <f t="shared" si="56"/>
        <v>-5.2813800000876654E-2</v>
      </c>
      <c r="K488" s="1">
        <f t="shared" si="57"/>
        <v>-5.2813800000876654E-2</v>
      </c>
      <c r="O488" s="1">
        <f t="shared" ca="1" si="52"/>
        <v>-6.6183410869318338E-2</v>
      </c>
      <c r="Q488" s="75">
        <f t="shared" si="55"/>
        <v>39849.7952</v>
      </c>
      <c r="R488" s="1" t="s">
        <v>36</v>
      </c>
    </row>
    <row r="489" spans="1:18">
      <c r="A489" s="31" t="s">
        <v>227</v>
      </c>
      <c r="B489" s="30" t="s">
        <v>45</v>
      </c>
      <c r="C489" s="31">
        <v>55105.532899999998</v>
      </c>
      <c r="D489" s="31">
        <v>1E-4</v>
      </c>
      <c r="E489" s="24">
        <f t="shared" si="53"/>
        <v>10070.955070348207</v>
      </c>
      <c r="F489" s="1">
        <f t="shared" si="54"/>
        <v>10071</v>
      </c>
      <c r="G489" s="1">
        <f t="shared" si="56"/>
        <v>-5.1742520001425873E-2</v>
      </c>
      <c r="K489" s="1">
        <f t="shared" si="57"/>
        <v>-5.1742520001425873E-2</v>
      </c>
      <c r="O489" s="1">
        <f t="shared" ca="1" si="52"/>
        <v>-6.6788812801151176E-2</v>
      </c>
      <c r="Q489" s="75">
        <f t="shared" si="55"/>
        <v>40087.032899999998</v>
      </c>
      <c r="R489" s="1" t="s">
        <v>36</v>
      </c>
    </row>
    <row r="490" spans="1:18">
      <c r="A490" s="22" t="s">
        <v>227</v>
      </c>
      <c r="B490" s="23" t="s">
        <v>45</v>
      </c>
      <c r="C490" s="22">
        <v>55105.532899999998</v>
      </c>
      <c r="E490" s="24">
        <f t="shared" si="53"/>
        <v>10070.955070348207</v>
      </c>
      <c r="F490" s="1">
        <f t="shared" si="54"/>
        <v>10071</v>
      </c>
      <c r="G490" s="1">
        <f t="shared" si="56"/>
        <v>-5.1742520001425873E-2</v>
      </c>
      <c r="K490" s="1">
        <f t="shared" si="57"/>
        <v>-5.1742520001425873E-2</v>
      </c>
      <c r="O490" s="1">
        <f t="shared" ca="1" si="52"/>
        <v>-6.6788812801151176E-2</v>
      </c>
      <c r="Q490" s="75">
        <f t="shared" si="55"/>
        <v>40087.032899999998</v>
      </c>
      <c r="R490" s="1" t="s">
        <v>36</v>
      </c>
    </row>
    <row r="491" spans="1:18">
      <c r="A491" s="22" t="s">
        <v>228</v>
      </c>
      <c r="B491" s="23" t="s">
        <v>45</v>
      </c>
      <c r="C491" s="22">
        <v>55122.807800000002</v>
      </c>
      <c r="E491" s="24">
        <f t="shared" si="53"/>
        <v>10085.955407434438</v>
      </c>
      <c r="F491" s="1">
        <f t="shared" si="54"/>
        <v>10086</v>
      </c>
      <c r="G491" s="1">
        <f t="shared" si="56"/>
        <v>-5.1354319999518339E-2</v>
      </c>
      <c r="K491" s="1">
        <f t="shared" si="57"/>
        <v>-5.1354319999518339E-2</v>
      </c>
      <c r="O491" s="1">
        <f t="shared" ca="1" si="52"/>
        <v>-6.6832895466090461E-2</v>
      </c>
      <c r="Q491" s="75">
        <f t="shared" si="55"/>
        <v>40104.307800000002</v>
      </c>
    </row>
    <row r="492" spans="1:18">
      <c r="A492" s="34" t="s">
        <v>229</v>
      </c>
      <c r="B492" s="35" t="s">
        <v>45</v>
      </c>
      <c r="C492" s="32">
        <v>55122.807800000002</v>
      </c>
      <c r="D492" s="32">
        <v>1E-4</v>
      </c>
      <c r="E492" s="24">
        <f t="shared" si="53"/>
        <v>10085.955407434438</v>
      </c>
      <c r="F492" s="1">
        <f t="shared" si="54"/>
        <v>10086</v>
      </c>
      <c r="G492" s="1">
        <f t="shared" si="56"/>
        <v>-5.1354319999518339E-2</v>
      </c>
      <c r="K492" s="1">
        <f t="shared" si="57"/>
        <v>-5.1354319999518339E-2</v>
      </c>
      <c r="O492" s="1">
        <f t="shared" ca="1" si="52"/>
        <v>-6.6832895466090461E-2</v>
      </c>
      <c r="Q492" s="75">
        <f t="shared" si="55"/>
        <v>40104.307800000002</v>
      </c>
    </row>
    <row r="493" spans="1:18">
      <c r="A493" s="31" t="s">
        <v>227</v>
      </c>
      <c r="B493" s="30" t="s">
        <v>45</v>
      </c>
      <c r="C493" s="31">
        <v>55127.409699999997</v>
      </c>
      <c r="D493" s="31">
        <v>2.0000000000000001E-4</v>
      </c>
      <c r="E493" s="24">
        <f t="shared" si="53"/>
        <v>10089.951381433535</v>
      </c>
      <c r="F493" s="1">
        <f t="shared" si="54"/>
        <v>10090</v>
      </c>
      <c r="G493" s="1">
        <f t="shared" si="56"/>
        <v>-5.5990800006838981E-2</v>
      </c>
      <c r="K493" s="1">
        <f t="shared" si="57"/>
        <v>-5.5990800006838981E-2</v>
      </c>
      <c r="O493" s="1">
        <f t="shared" ca="1" si="52"/>
        <v>-6.6844650843407599E-2</v>
      </c>
      <c r="Q493" s="75">
        <f t="shared" si="55"/>
        <v>40108.909699999997</v>
      </c>
      <c r="R493" s="1" t="s">
        <v>36</v>
      </c>
    </row>
    <row r="494" spans="1:18">
      <c r="A494" s="22" t="s">
        <v>228</v>
      </c>
      <c r="B494" s="23" t="s">
        <v>45</v>
      </c>
      <c r="C494" s="22">
        <v>55130.869100000004</v>
      </c>
      <c r="E494" s="24">
        <f t="shared" si="53"/>
        <v>10092.955286875314</v>
      </c>
      <c r="F494" s="1">
        <f t="shared" si="54"/>
        <v>10093</v>
      </c>
      <c r="G494" s="1">
        <f t="shared" si="56"/>
        <v>-5.1493159997335169E-2</v>
      </c>
      <c r="K494" s="1">
        <f t="shared" si="57"/>
        <v>-5.1493159997335169E-2</v>
      </c>
      <c r="O494" s="1">
        <f t="shared" ref="O494:O525" ca="1" si="58">+C$11+C$12*F494</f>
        <v>-6.6853467376395456E-2</v>
      </c>
      <c r="Q494" s="75">
        <f t="shared" si="55"/>
        <v>40112.369100000004</v>
      </c>
    </row>
    <row r="495" spans="1:18">
      <c r="A495" s="34" t="s">
        <v>229</v>
      </c>
      <c r="B495" s="35" t="s">
        <v>45</v>
      </c>
      <c r="C495" s="32">
        <v>55130.869100000004</v>
      </c>
      <c r="D495" s="32">
        <v>1E-4</v>
      </c>
      <c r="E495" s="24">
        <f t="shared" si="53"/>
        <v>10092.955286875314</v>
      </c>
      <c r="F495" s="1">
        <f t="shared" si="54"/>
        <v>10093</v>
      </c>
      <c r="G495" s="1">
        <f t="shared" si="56"/>
        <v>-5.1493159997335169E-2</v>
      </c>
      <c r="K495" s="1">
        <f t="shared" si="57"/>
        <v>-5.1493159997335169E-2</v>
      </c>
      <c r="O495" s="1">
        <f t="shared" ca="1" si="58"/>
        <v>-6.6853467376395456E-2</v>
      </c>
      <c r="Q495" s="75">
        <f t="shared" si="55"/>
        <v>40112.369100000004</v>
      </c>
    </row>
    <row r="496" spans="1:18">
      <c r="A496" s="31" t="s">
        <v>230</v>
      </c>
      <c r="B496" s="30" t="s">
        <v>45</v>
      </c>
      <c r="C496" s="31">
        <v>55205.725299999998</v>
      </c>
      <c r="D496" s="31">
        <v>1E-4</v>
      </c>
      <c r="E496" s="24">
        <f t="shared" si="53"/>
        <v>10157.955271419012</v>
      </c>
      <c r="F496" s="1">
        <f t="shared" si="54"/>
        <v>10158</v>
      </c>
      <c r="G496" s="1">
        <f t="shared" si="56"/>
        <v>-5.1510960001905914E-2</v>
      </c>
      <c r="K496" s="1">
        <f t="shared" si="57"/>
        <v>-5.1510960001905914E-2</v>
      </c>
      <c r="O496" s="1">
        <f t="shared" ca="1" si="58"/>
        <v>-6.7044492257799029E-2</v>
      </c>
      <c r="Q496" s="75">
        <f t="shared" si="55"/>
        <v>40187.225299999998</v>
      </c>
      <c r="R496" s="1" t="s">
        <v>36</v>
      </c>
    </row>
    <row r="497" spans="1:18">
      <c r="A497" s="41" t="s">
        <v>231</v>
      </c>
      <c r="B497" s="40" t="s">
        <v>45</v>
      </c>
      <c r="C497" s="39">
        <v>55500.541100000002</v>
      </c>
      <c r="D497" s="39">
        <v>1E-4</v>
      </c>
      <c r="E497" s="24">
        <f t="shared" si="53"/>
        <v>10413.9530704422</v>
      </c>
      <c r="F497" s="1">
        <f t="shared" si="54"/>
        <v>10414</v>
      </c>
      <c r="G497" s="1">
        <f t="shared" si="56"/>
        <v>-5.404568000085419E-2</v>
      </c>
      <c r="K497" s="1">
        <f t="shared" si="57"/>
        <v>-5.404568000085419E-2</v>
      </c>
      <c r="O497" s="1">
        <f t="shared" ca="1" si="58"/>
        <v>-6.7796836406096156E-2</v>
      </c>
      <c r="Q497" s="75">
        <f t="shared" si="55"/>
        <v>40482.041100000002</v>
      </c>
      <c r="R497" s="1" t="s">
        <v>36</v>
      </c>
    </row>
    <row r="498" spans="1:18">
      <c r="A498" s="22" t="s">
        <v>232</v>
      </c>
      <c r="B498" s="23" t="s">
        <v>45</v>
      </c>
      <c r="C498" s="22">
        <v>55501.6927</v>
      </c>
      <c r="E498" s="24">
        <f t="shared" si="53"/>
        <v>10414.953040814731</v>
      </c>
      <c r="F498" s="1">
        <f t="shared" si="54"/>
        <v>10415</v>
      </c>
      <c r="G498" s="1">
        <f t="shared" si="56"/>
        <v>-5.4079800000181422E-2</v>
      </c>
      <c r="K498" s="1">
        <f t="shared" si="57"/>
        <v>-5.4079800000181422E-2</v>
      </c>
      <c r="O498" s="1">
        <f t="shared" ca="1" si="58"/>
        <v>-6.7799775250425437E-2</v>
      </c>
      <c r="Q498" s="75">
        <f t="shared" si="55"/>
        <v>40483.1927</v>
      </c>
    </row>
    <row r="499" spans="1:18">
      <c r="A499" s="32" t="s">
        <v>233</v>
      </c>
      <c r="B499" s="35" t="s">
        <v>234</v>
      </c>
      <c r="C499" s="32">
        <v>55501.6927</v>
      </c>
      <c r="D499" s="32">
        <v>2.0000000000000001E-4</v>
      </c>
      <c r="E499" s="24">
        <f t="shared" si="53"/>
        <v>10414.953040814731</v>
      </c>
      <c r="F499" s="1">
        <f t="shared" si="54"/>
        <v>10415</v>
      </c>
      <c r="G499" s="1">
        <f t="shared" si="56"/>
        <v>-5.4079800000181422E-2</v>
      </c>
      <c r="K499" s="1">
        <f t="shared" si="57"/>
        <v>-5.4079800000181422E-2</v>
      </c>
      <c r="O499" s="1">
        <f t="shared" ca="1" si="58"/>
        <v>-6.7799775250425437E-2</v>
      </c>
      <c r="Q499" s="75">
        <f t="shared" si="55"/>
        <v>40483.1927</v>
      </c>
    </row>
    <row r="500" spans="1:18">
      <c r="A500" s="34" t="s">
        <v>235</v>
      </c>
      <c r="B500" s="35" t="s">
        <v>45</v>
      </c>
      <c r="C500" s="32">
        <v>55502.844299999997</v>
      </c>
      <c r="D500" s="32">
        <v>2.0000000000000001E-4</v>
      </c>
      <c r="E500" s="24">
        <f t="shared" si="53"/>
        <v>10415.953011187263</v>
      </c>
      <c r="F500" s="1">
        <f t="shared" si="54"/>
        <v>10416</v>
      </c>
      <c r="G500" s="1">
        <f t="shared" si="56"/>
        <v>-5.411392000678461E-2</v>
      </c>
      <c r="K500" s="1">
        <f t="shared" si="57"/>
        <v>-5.411392000678461E-2</v>
      </c>
      <c r="O500" s="1">
        <f t="shared" ca="1" si="58"/>
        <v>-6.7802714094754718E-2</v>
      </c>
      <c r="Q500" s="75">
        <f t="shared" si="55"/>
        <v>40484.344299999997</v>
      </c>
      <c r="R500" s="1" t="s">
        <v>236</v>
      </c>
    </row>
    <row r="501" spans="1:18">
      <c r="A501" s="31" t="s">
        <v>235</v>
      </c>
      <c r="B501" s="30" t="s">
        <v>45</v>
      </c>
      <c r="C501" s="31">
        <v>55502.844299999997</v>
      </c>
      <c r="D501" s="31">
        <v>2.0000000000000001E-4</v>
      </c>
      <c r="E501" s="24">
        <f t="shared" si="53"/>
        <v>10415.953011187263</v>
      </c>
      <c r="F501" s="1">
        <f t="shared" si="54"/>
        <v>10416</v>
      </c>
      <c r="G501" s="1">
        <f t="shared" si="56"/>
        <v>-5.411392000678461E-2</v>
      </c>
      <c r="K501" s="1">
        <f t="shared" si="57"/>
        <v>-5.411392000678461E-2</v>
      </c>
      <c r="O501" s="1">
        <f t="shared" ca="1" si="58"/>
        <v>-6.7802714094754718E-2</v>
      </c>
      <c r="Q501" s="75">
        <f t="shared" si="55"/>
        <v>40484.344299999997</v>
      </c>
      <c r="R501" s="1" t="s">
        <v>236</v>
      </c>
    </row>
    <row r="502" spans="1:18">
      <c r="A502" s="22" t="s">
        <v>237</v>
      </c>
      <c r="B502" s="23" t="s">
        <v>45</v>
      </c>
      <c r="C502" s="22">
        <v>55571.941099999996</v>
      </c>
      <c r="E502" s="24">
        <f t="shared" si="53"/>
        <v>10475.951928204415</v>
      </c>
      <c r="F502" s="1">
        <f t="shared" si="54"/>
        <v>10476</v>
      </c>
      <c r="G502" s="1">
        <f t="shared" si="56"/>
        <v>-5.5361120008456055E-2</v>
      </c>
      <c r="K502" s="1">
        <f t="shared" si="57"/>
        <v>-5.5361120008456055E-2</v>
      </c>
      <c r="O502" s="1">
        <f t="shared" ca="1" si="58"/>
        <v>-6.7979044754511858E-2</v>
      </c>
      <c r="Q502" s="75">
        <f t="shared" si="55"/>
        <v>40553.441099999996</v>
      </c>
    </row>
    <row r="503" spans="1:18">
      <c r="A503" s="22" t="s">
        <v>238</v>
      </c>
      <c r="B503" s="23" t="s">
        <v>234</v>
      </c>
      <c r="C503" s="22">
        <v>55579.433100000002</v>
      </c>
      <c r="E503" s="24">
        <f t="shared" si="53"/>
        <v>10482.457466612746</v>
      </c>
      <c r="F503" s="1">
        <f t="shared" si="54"/>
        <v>10482.5</v>
      </c>
      <c r="G503" s="1">
        <f t="shared" si="56"/>
        <v>-4.8982899999828078E-2</v>
      </c>
      <c r="K503" s="1">
        <f t="shared" si="57"/>
        <v>-4.8982899999828078E-2</v>
      </c>
      <c r="O503" s="1">
        <f t="shared" ca="1" si="58"/>
        <v>-6.7998147242652213E-2</v>
      </c>
      <c r="Q503" s="75">
        <f t="shared" si="55"/>
        <v>40560.933100000002</v>
      </c>
    </row>
    <row r="504" spans="1:18">
      <c r="A504" s="42" t="s">
        <v>239</v>
      </c>
      <c r="B504" s="42"/>
      <c r="C504" s="43">
        <v>55579.433100000002</v>
      </c>
      <c r="D504" s="43">
        <v>2.47E-2</v>
      </c>
      <c r="E504" s="24">
        <f t="shared" si="53"/>
        <v>10482.457466612746</v>
      </c>
      <c r="F504" s="1">
        <f t="shared" si="54"/>
        <v>10482.5</v>
      </c>
      <c r="G504" s="1">
        <f t="shared" si="56"/>
        <v>-4.8982899999828078E-2</v>
      </c>
      <c r="J504" s="1">
        <f>G504</f>
        <v>-4.8982899999828078E-2</v>
      </c>
      <c r="O504" s="1">
        <f t="shared" ca="1" si="58"/>
        <v>-6.7998147242652213E-2</v>
      </c>
      <c r="Q504" s="75">
        <f t="shared" si="55"/>
        <v>40560.933100000002</v>
      </c>
      <c r="R504" s="1" t="s">
        <v>35</v>
      </c>
    </row>
    <row r="505" spans="1:18">
      <c r="A505" s="22" t="s">
        <v>240</v>
      </c>
      <c r="B505" s="23" t="s">
        <v>45</v>
      </c>
      <c r="C505" s="22">
        <v>55837.964599999999</v>
      </c>
      <c r="E505" s="24">
        <f t="shared" si="53"/>
        <v>10706.94847075215</v>
      </c>
      <c r="F505" s="1">
        <f t="shared" si="54"/>
        <v>10707</v>
      </c>
      <c r="G505" s="1">
        <f t="shared" si="56"/>
        <v>-5.9342840002500452E-2</v>
      </c>
      <c r="K505" s="1">
        <f t="shared" ref="K505:K536" si="59">G505</f>
        <v>-5.9342840002500452E-2</v>
      </c>
      <c r="O505" s="1">
        <f t="shared" ca="1" si="58"/>
        <v>-6.8657917794576834E-2</v>
      </c>
      <c r="Q505" s="75">
        <f t="shared" si="55"/>
        <v>40819.464599999999</v>
      </c>
    </row>
    <row r="506" spans="1:18">
      <c r="A506" s="34" t="s">
        <v>241</v>
      </c>
      <c r="B506" s="35" t="s">
        <v>45</v>
      </c>
      <c r="C506" s="32">
        <v>55837.964599999999</v>
      </c>
      <c r="D506" s="32">
        <v>1E-4</v>
      </c>
      <c r="E506" s="24">
        <f t="shared" si="53"/>
        <v>10706.94847075215</v>
      </c>
      <c r="F506" s="1">
        <f t="shared" si="54"/>
        <v>10707</v>
      </c>
      <c r="G506" s="1">
        <f t="shared" si="56"/>
        <v>-5.9342840002500452E-2</v>
      </c>
      <c r="K506" s="1">
        <f t="shared" si="59"/>
        <v>-5.9342840002500452E-2</v>
      </c>
      <c r="O506" s="1">
        <f t="shared" ca="1" si="58"/>
        <v>-6.8657917794576834E-2</v>
      </c>
      <c r="Q506" s="75">
        <f t="shared" si="55"/>
        <v>40819.464599999999</v>
      </c>
    </row>
    <row r="507" spans="1:18">
      <c r="A507" s="34" t="s">
        <v>242</v>
      </c>
      <c r="B507" s="35" t="s">
        <v>45</v>
      </c>
      <c r="C507" s="32">
        <v>55837.964599999999</v>
      </c>
      <c r="D507" s="32">
        <v>1E-4</v>
      </c>
      <c r="E507" s="24">
        <f t="shared" si="53"/>
        <v>10706.94847075215</v>
      </c>
      <c r="F507" s="1">
        <f t="shared" si="54"/>
        <v>10707</v>
      </c>
      <c r="G507" s="1">
        <f t="shared" si="56"/>
        <v>-5.9342840002500452E-2</v>
      </c>
      <c r="K507" s="1">
        <f t="shared" si="59"/>
        <v>-5.9342840002500452E-2</v>
      </c>
      <c r="O507" s="1">
        <f t="shared" ca="1" si="58"/>
        <v>-6.8657917794576834E-2</v>
      </c>
      <c r="Q507" s="75">
        <f t="shared" si="55"/>
        <v>40819.464599999999</v>
      </c>
    </row>
    <row r="508" spans="1:18">
      <c r="A508" s="31" t="s">
        <v>243</v>
      </c>
      <c r="B508" s="30" t="s">
        <v>45</v>
      </c>
      <c r="C508" s="31">
        <v>55867.906900000002</v>
      </c>
      <c r="D508" s="31">
        <v>1E-4</v>
      </c>
      <c r="E508" s="24">
        <f t="shared" si="53"/>
        <v>10732.94830826999</v>
      </c>
      <c r="F508" s="1">
        <f t="shared" si="54"/>
        <v>10733</v>
      </c>
      <c r="G508" s="1">
        <f t="shared" si="56"/>
        <v>-5.9529960002691951E-2</v>
      </c>
      <c r="K508" s="1">
        <f t="shared" si="59"/>
        <v>-5.9529960002691951E-2</v>
      </c>
      <c r="O508" s="1">
        <f t="shared" ca="1" si="58"/>
        <v>-6.8734327747138266E-2</v>
      </c>
      <c r="Q508" s="75">
        <f t="shared" si="55"/>
        <v>40849.406900000002</v>
      </c>
      <c r="R508" s="1" t="s">
        <v>36</v>
      </c>
    </row>
    <row r="509" spans="1:18">
      <c r="A509" s="34" t="s">
        <v>244</v>
      </c>
      <c r="B509" s="35" t="s">
        <v>45</v>
      </c>
      <c r="C509" s="32">
        <v>55970.400999999998</v>
      </c>
      <c r="D509" s="32">
        <v>2.0000000000000001E-4</v>
      </c>
      <c r="E509" s="24">
        <f t="shared" si="53"/>
        <v>10821.947147588849</v>
      </c>
      <c r="F509" s="1">
        <f t="shared" si="54"/>
        <v>10822</v>
      </c>
      <c r="G509" s="1">
        <f t="shared" si="56"/>
        <v>-6.0866640007589012E-2</v>
      </c>
      <c r="K509" s="1">
        <f t="shared" si="59"/>
        <v>-6.0866640007589012E-2</v>
      </c>
      <c r="O509" s="1">
        <f t="shared" ca="1" si="58"/>
        <v>-6.8995884892444681E-2</v>
      </c>
      <c r="Q509" s="75">
        <f t="shared" si="55"/>
        <v>40951.900999999998</v>
      </c>
      <c r="R509" s="1" t="s">
        <v>36</v>
      </c>
    </row>
    <row r="510" spans="1:18">
      <c r="A510" s="34" t="s">
        <v>244</v>
      </c>
      <c r="B510" s="35" t="s">
        <v>45</v>
      </c>
      <c r="C510" s="32">
        <v>55970.401100000003</v>
      </c>
      <c r="D510" s="32">
        <v>2.0000000000000001E-4</v>
      </c>
      <c r="E510" s="24">
        <f t="shared" si="53"/>
        <v>10821.947234421988</v>
      </c>
      <c r="F510" s="1">
        <f t="shared" si="54"/>
        <v>10822</v>
      </c>
      <c r="G510" s="1">
        <f t="shared" si="56"/>
        <v>-6.0766640002839267E-2</v>
      </c>
      <c r="K510" s="1">
        <f t="shared" si="59"/>
        <v>-6.0766640002839267E-2</v>
      </c>
      <c r="O510" s="1">
        <f t="shared" ca="1" si="58"/>
        <v>-6.8995884892444681E-2</v>
      </c>
      <c r="Q510" s="75">
        <f t="shared" si="55"/>
        <v>40951.901100000003</v>
      </c>
      <c r="R510" s="1" t="s">
        <v>36</v>
      </c>
    </row>
    <row r="511" spans="1:18">
      <c r="A511" s="34" t="s">
        <v>244</v>
      </c>
      <c r="B511" s="35" t="s">
        <v>45</v>
      </c>
      <c r="C511" s="32">
        <v>55970.401100000003</v>
      </c>
      <c r="D511" s="32">
        <v>2.0000000000000001E-4</v>
      </c>
      <c r="E511" s="24">
        <f t="shared" si="53"/>
        <v>10821.947234421988</v>
      </c>
      <c r="F511" s="1">
        <f t="shared" si="54"/>
        <v>10822</v>
      </c>
      <c r="G511" s="1">
        <f t="shared" si="56"/>
        <v>-6.0766640002839267E-2</v>
      </c>
      <c r="K511" s="1">
        <f t="shared" si="59"/>
        <v>-6.0766640002839267E-2</v>
      </c>
      <c r="O511" s="1">
        <f t="shared" ca="1" si="58"/>
        <v>-6.8995884892444681E-2</v>
      </c>
      <c r="Q511" s="75">
        <f t="shared" si="55"/>
        <v>40951.901100000003</v>
      </c>
      <c r="R511" s="1" t="s">
        <v>36</v>
      </c>
    </row>
    <row r="512" spans="1:18">
      <c r="A512" s="34" t="s">
        <v>244</v>
      </c>
      <c r="B512" s="35" t="s">
        <v>45</v>
      </c>
      <c r="C512" s="32">
        <v>56015.314749999998</v>
      </c>
      <c r="D512" s="32">
        <v>2.0000000000000001E-4</v>
      </c>
      <c r="E512" s="24">
        <f t="shared" si="53"/>
        <v>10860.94716436501</v>
      </c>
      <c r="F512" s="1">
        <f t="shared" si="54"/>
        <v>10861</v>
      </c>
      <c r="G512" s="1">
        <f t="shared" si="56"/>
        <v>-6.0847320004540961E-2</v>
      </c>
      <c r="K512" s="1">
        <f t="shared" si="59"/>
        <v>-6.0847320004540961E-2</v>
      </c>
      <c r="O512" s="1">
        <f t="shared" ca="1" si="58"/>
        <v>-6.9110499821286836E-2</v>
      </c>
      <c r="Q512" s="75">
        <f t="shared" si="55"/>
        <v>40996.814749999998</v>
      </c>
      <c r="R512" s="1" t="s">
        <v>36</v>
      </c>
    </row>
    <row r="513" spans="1:18">
      <c r="A513" s="34" t="s">
        <v>244</v>
      </c>
      <c r="B513" s="35" t="s">
        <v>45</v>
      </c>
      <c r="C513" s="32">
        <v>56015.315049999997</v>
      </c>
      <c r="D513" s="32">
        <v>2.0000000000000001E-4</v>
      </c>
      <c r="E513" s="24">
        <f t="shared" si="53"/>
        <v>10860.947424864413</v>
      </c>
      <c r="F513" s="1">
        <f t="shared" si="54"/>
        <v>10861</v>
      </c>
      <c r="G513" s="1">
        <f t="shared" si="56"/>
        <v>-6.0547320004843641E-2</v>
      </c>
      <c r="K513" s="1">
        <f t="shared" si="59"/>
        <v>-6.0547320004843641E-2</v>
      </c>
      <c r="O513" s="1">
        <f t="shared" ca="1" si="58"/>
        <v>-6.9110499821286836E-2</v>
      </c>
      <c r="Q513" s="75">
        <f t="shared" si="55"/>
        <v>40996.815049999997</v>
      </c>
      <c r="R513" s="1" t="s">
        <v>36</v>
      </c>
    </row>
    <row r="514" spans="1:18">
      <c r="A514" s="22" t="s">
        <v>245</v>
      </c>
      <c r="B514" s="23" t="s">
        <v>45</v>
      </c>
      <c r="C514" s="22">
        <v>56186.904799999997</v>
      </c>
      <c r="E514" s="24">
        <f t="shared" si="53"/>
        <v>11009.944182619385</v>
      </c>
      <c r="F514" s="1">
        <f t="shared" si="54"/>
        <v>11010</v>
      </c>
      <c r="G514" s="1">
        <f t="shared" si="56"/>
        <v>-6.4281200007826556E-2</v>
      </c>
      <c r="K514" s="1">
        <f t="shared" si="59"/>
        <v>-6.4281200007826556E-2</v>
      </c>
      <c r="O514" s="1">
        <f t="shared" ca="1" si="58"/>
        <v>-6.9548387626350391E-2</v>
      </c>
      <c r="Q514" s="75">
        <f t="shared" si="55"/>
        <v>41168.404799999997</v>
      </c>
    </row>
    <row r="515" spans="1:18">
      <c r="A515" s="34" t="s">
        <v>246</v>
      </c>
      <c r="B515" s="35" t="s">
        <v>45</v>
      </c>
      <c r="C515" s="32">
        <v>56186.904900000001</v>
      </c>
      <c r="D515" s="32">
        <v>1E-4</v>
      </c>
      <c r="E515" s="24">
        <f t="shared" si="53"/>
        <v>11009.944269452522</v>
      </c>
      <c r="F515" s="1">
        <f t="shared" si="54"/>
        <v>11010</v>
      </c>
      <c r="G515" s="1">
        <f t="shared" si="56"/>
        <v>-6.418120000307681E-2</v>
      </c>
      <c r="K515" s="1">
        <f t="shared" si="59"/>
        <v>-6.418120000307681E-2</v>
      </c>
      <c r="O515" s="1">
        <f t="shared" ca="1" si="58"/>
        <v>-6.9548387626350391E-2</v>
      </c>
      <c r="Q515" s="75">
        <f t="shared" si="55"/>
        <v>41168.404900000001</v>
      </c>
    </row>
    <row r="516" spans="1:18">
      <c r="A516" s="22" t="s">
        <v>245</v>
      </c>
      <c r="B516" s="23" t="s">
        <v>45</v>
      </c>
      <c r="C516" s="22">
        <v>56230.6662</v>
      </c>
      <c r="E516" s="24">
        <f t="shared" si="53"/>
        <v>11047.943577774508</v>
      </c>
      <c r="F516" s="1">
        <f t="shared" si="54"/>
        <v>11048</v>
      </c>
      <c r="G516" s="1">
        <f t="shared" si="56"/>
        <v>-6.4977760004694574E-2</v>
      </c>
      <c r="K516" s="1">
        <f t="shared" si="59"/>
        <v>-6.4977760004694574E-2</v>
      </c>
      <c r="O516" s="1">
        <f t="shared" ca="1" si="58"/>
        <v>-6.9660063710863251E-2</v>
      </c>
      <c r="Q516" s="75">
        <f t="shared" si="55"/>
        <v>41212.1662</v>
      </c>
    </row>
    <row r="517" spans="1:18">
      <c r="A517" s="34" t="s">
        <v>246</v>
      </c>
      <c r="B517" s="35" t="s">
        <v>45</v>
      </c>
      <c r="C517" s="32">
        <v>56230.666299999997</v>
      </c>
      <c r="D517" s="32">
        <v>2.9999999999999997E-4</v>
      </c>
      <c r="E517" s="24">
        <f t="shared" si="53"/>
        <v>11047.943664607639</v>
      </c>
      <c r="F517" s="1">
        <f t="shared" si="54"/>
        <v>11048</v>
      </c>
      <c r="G517" s="1">
        <f t="shared" si="56"/>
        <v>-6.4877760007220786E-2</v>
      </c>
      <c r="K517" s="1">
        <f t="shared" si="59"/>
        <v>-6.4877760007220786E-2</v>
      </c>
      <c r="O517" s="1">
        <f t="shared" ca="1" si="58"/>
        <v>-6.9660063710863251E-2</v>
      </c>
      <c r="Q517" s="75">
        <f t="shared" si="55"/>
        <v>41212.166299999997</v>
      </c>
    </row>
    <row r="518" spans="1:18">
      <c r="A518" s="22" t="s">
        <v>245</v>
      </c>
      <c r="B518" s="23" t="s">
        <v>45</v>
      </c>
      <c r="C518" s="22">
        <v>56238.728000000003</v>
      </c>
      <c r="E518" s="24">
        <f t="shared" si="53"/>
        <v>11054.943891381057</v>
      </c>
      <c r="F518" s="1">
        <f t="shared" si="54"/>
        <v>11055</v>
      </c>
      <c r="G518" s="1">
        <f t="shared" si="56"/>
        <v>-6.4616600000590552E-2</v>
      </c>
      <c r="K518" s="1">
        <f t="shared" si="59"/>
        <v>-6.4616600000590552E-2</v>
      </c>
      <c r="O518" s="1">
        <f t="shared" ca="1" si="58"/>
        <v>-6.9680635621168246E-2</v>
      </c>
      <c r="Q518" s="75">
        <f t="shared" si="55"/>
        <v>41220.228000000003</v>
      </c>
    </row>
    <row r="519" spans="1:18">
      <c r="A519" s="34" t="s">
        <v>246</v>
      </c>
      <c r="B519" s="35" t="s">
        <v>45</v>
      </c>
      <c r="C519" s="32">
        <v>56238.728000000003</v>
      </c>
      <c r="D519" s="32">
        <v>1E-4</v>
      </c>
      <c r="E519" s="24">
        <f t="shared" si="53"/>
        <v>11054.943891381057</v>
      </c>
      <c r="F519" s="1">
        <f t="shared" si="54"/>
        <v>11055</v>
      </c>
      <c r="G519" s="1">
        <f t="shared" si="56"/>
        <v>-6.4616600000590552E-2</v>
      </c>
      <c r="K519" s="1">
        <f t="shared" si="59"/>
        <v>-6.4616600000590552E-2</v>
      </c>
      <c r="O519" s="1">
        <f t="shared" ca="1" si="58"/>
        <v>-6.9680635621168246E-2</v>
      </c>
      <c r="Q519" s="75">
        <f t="shared" si="55"/>
        <v>41220.228000000003</v>
      </c>
    </row>
    <row r="520" spans="1:18">
      <c r="A520" s="22" t="s">
        <v>247</v>
      </c>
      <c r="B520" s="23" t="s">
        <v>45</v>
      </c>
      <c r="C520" s="22">
        <v>56262.911200000002</v>
      </c>
      <c r="E520" s="24">
        <f t="shared" si="53"/>
        <v>11075.942921871749</v>
      </c>
      <c r="F520" s="1">
        <f t="shared" si="54"/>
        <v>11076</v>
      </c>
      <c r="G520" s="1">
        <f t="shared" si="56"/>
        <v>-6.573311999818543E-2</v>
      </c>
      <c r="K520" s="1">
        <f t="shared" si="59"/>
        <v>-6.573311999818543E-2</v>
      </c>
      <c r="O520" s="1">
        <f t="shared" ca="1" si="58"/>
        <v>-6.9742351352083246E-2</v>
      </c>
      <c r="Q520" s="75">
        <f t="shared" si="55"/>
        <v>41244.411200000002</v>
      </c>
    </row>
    <row r="521" spans="1:18">
      <c r="A521" s="22" t="s">
        <v>248</v>
      </c>
      <c r="B521" s="23" t="s">
        <v>45</v>
      </c>
      <c r="C521" s="22">
        <v>56262.912600000003</v>
      </c>
      <c r="E521" s="24">
        <f t="shared" si="53"/>
        <v>11075.944137535627</v>
      </c>
      <c r="F521" s="1">
        <f t="shared" si="54"/>
        <v>11076</v>
      </c>
      <c r="G521" s="1">
        <f t="shared" si="56"/>
        <v>-6.4333119997172616E-2</v>
      </c>
      <c r="K521" s="1">
        <f t="shared" si="59"/>
        <v>-6.4333119997172616E-2</v>
      </c>
      <c r="O521" s="1">
        <f t="shared" ca="1" si="58"/>
        <v>-6.9742351352083246E-2</v>
      </c>
      <c r="Q521" s="75">
        <f t="shared" si="55"/>
        <v>41244.412600000003</v>
      </c>
    </row>
    <row r="522" spans="1:18">
      <c r="A522" s="44" t="s">
        <v>249</v>
      </c>
      <c r="B522" s="45" t="s">
        <v>45</v>
      </c>
      <c r="C522" s="44">
        <v>56262.912600000003</v>
      </c>
      <c r="D522" s="44">
        <v>2.0000000000000001E-4</v>
      </c>
      <c r="E522" s="24">
        <f t="shared" si="53"/>
        <v>11075.944137535627</v>
      </c>
      <c r="F522" s="1">
        <f t="shared" si="54"/>
        <v>11076</v>
      </c>
      <c r="G522" s="1">
        <f t="shared" si="56"/>
        <v>-6.4333119997172616E-2</v>
      </c>
      <c r="K522" s="1">
        <f t="shared" si="59"/>
        <v>-6.4333119997172616E-2</v>
      </c>
      <c r="O522" s="1">
        <f t="shared" ca="1" si="58"/>
        <v>-6.9742351352083246E-2</v>
      </c>
      <c r="Q522" s="75">
        <f t="shared" si="55"/>
        <v>41244.412600000003</v>
      </c>
    </row>
    <row r="523" spans="1:18">
      <c r="A523" s="22" t="s">
        <v>250</v>
      </c>
      <c r="B523" s="23" t="s">
        <v>45</v>
      </c>
      <c r="C523" s="22">
        <v>56520.874300000003</v>
      </c>
      <c r="E523" s="24">
        <f t="shared" si="53"/>
        <v>11299.940366476812</v>
      </c>
      <c r="F523" s="1">
        <f t="shared" si="54"/>
        <v>11300</v>
      </c>
      <c r="G523" s="1">
        <f t="shared" si="56"/>
        <v>-6.8676000002596993E-2</v>
      </c>
      <c r="K523" s="1">
        <f t="shared" si="59"/>
        <v>-6.8676000002596993E-2</v>
      </c>
      <c r="O523" s="1">
        <f t="shared" ca="1" si="58"/>
        <v>-7.0400652481843226E-2</v>
      </c>
      <c r="Q523" s="75">
        <f t="shared" si="55"/>
        <v>41502.374300000003</v>
      </c>
    </row>
    <row r="524" spans="1:18">
      <c r="A524" s="34" t="s">
        <v>251</v>
      </c>
      <c r="B524" s="35" t="s">
        <v>45</v>
      </c>
      <c r="C524" s="32">
        <v>56520.874300000003</v>
      </c>
      <c r="D524" s="32">
        <v>1E-4</v>
      </c>
      <c r="E524" s="24">
        <f t="shared" si="53"/>
        <v>11299.940366476812</v>
      </c>
      <c r="F524" s="1">
        <f t="shared" si="54"/>
        <v>11300</v>
      </c>
      <c r="G524" s="1">
        <f t="shared" si="56"/>
        <v>-6.8676000002596993E-2</v>
      </c>
      <c r="K524" s="1">
        <f t="shared" si="59"/>
        <v>-6.8676000002596993E-2</v>
      </c>
      <c r="O524" s="1">
        <f t="shared" ca="1" si="58"/>
        <v>-7.0400652481843226E-2</v>
      </c>
      <c r="Q524" s="75">
        <f t="shared" si="55"/>
        <v>41502.374300000003</v>
      </c>
    </row>
    <row r="525" spans="1:18">
      <c r="A525" s="43" t="s">
        <v>252</v>
      </c>
      <c r="B525" s="46" t="s">
        <v>45</v>
      </c>
      <c r="C525" s="47">
        <v>56654.461949999997</v>
      </c>
      <c r="D525" s="43">
        <v>1E-4</v>
      </c>
      <c r="E525" s="24">
        <f t="shared" si="53"/>
        <v>11415.938709770075</v>
      </c>
      <c r="F525" s="1">
        <f t="shared" si="54"/>
        <v>11416</v>
      </c>
      <c r="G525" s="1">
        <f t="shared" si="56"/>
        <v>-7.0583920009084977E-2</v>
      </c>
      <c r="K525" s="1">
        <f t="shared" si="59"/>
        <v>-7.0583920009084977E-2</v>
      </c>
      <c r="O525" s="1">
        <f t="shared" ca="1" si="58"/>
        <v>-7.0741558424040368E-2</v>
      </c>
      <c r="Q525" s="75">
        <f t="shared" si="55"/>
        <v>41635.961949999997</v>
      </c>
      <c r="R525" s="1" t="s">
        <v>36</v>
      </c>
    </row>
    <row r="526" spans="1:18">
      <c r="A526" s="43" t="s">
        <v>252</v>
      </c>
      <c r="B526" s="46" t="s">
        <v>45</v>
      </c>
      <c r="C526" s="47">
        <v>56654.462249999997</v>
      </c>
      <c r="D526" s="43">
        <v>1E-4</v>
      </c>
      <c r="E526" s="24">
        <f t="shared" si="53"/>
        <v>11415.938970269475</v>
      </c>
      <c r="F526" s="1">
        <f t="shared" si="54"/>
        <v>11416</v>
      </c>
      <c r="G526" s="1">
        <f t="shared" si="56"/>
        <v>-7.0283920009387657E-2</v>
      </c>
      <c r="K526" s="1">
        <f t="shared" si="59"/>
        <v>-7.0283920009387657E-2</v>
      </c>
      <c r="O526" s="1">
        <f t="shared" ref="O526:O554" ca="1" si="60">+C$11+C$12*F526</f>
        <v>-7.0741558424040368E-2</v>
      </c>
      <c r="Q526" s="75">
        <f t="shared" si="55"/>
        <v>41635.962249999997</v>
      </c>
      <c r="R526" s="1" t="s">
        <v>36</v>
      </c>
    </row>
    <row r="527" spans="1:18">
      <c r="A527" s="43" t="s">
        <v>252</v>
      </c>
      <c r="B527" s="46" t="s">
        <v>45</v>
      </c>
      <c r="C527" s="47">
        <v>56692.465649999998</v>
      </c>
      <c r="D527" s="43">
        <v>1E-4</v>
      </c>
      <c r="E527" s="24">
        <f t="shared" si="53"/>
        <v>11448.938513561925</v>
      </c>
      <c r="F527" s="1">
        <f t="shared" si="54"/>
        <v>11449</v>
      </c>
      <c r="G527" s="1">
        <f t="shared" si="56"/>
        <v>-7.0809880002343562E-2</v>
      </c>
      <c r="K527" s="1">
        <f t="shared" si="59"/>
        <v>-7.0809880002343562E-2</v>
      </c>
      <c r="O527" s="1">
        <f t="shared" ca="1" si="60"/>
        <v>-7.0838540286906782E-2</v>
      </c>
      <c r="Q527" s="75">
        <f t="shared" si="55"/>
        <v>41673.965649999998</v>
      </c>
      <c r="R527" s="1" t="s">
        <v>36</v>
      </c>
    </row>
    <row r="528" spans="1:18">
      <c r="A528" s="43" t="s">
        <v>252</v>
      </c>
      <c r="B528" s="46" t="s">
        <v>45</v>
      </c>
      <c r="C528" s="47">
        <v>56692.465949999998</v>
      </c>
      <c r="D528" s="43">
        <v>1E-4</v>
      </c>
      <c r="E528" s="24">
        <f t="shared" si="53"/>
        <v>11448.938774061327</v>
      </c>
      <c r="F528" s="1">
        <f t="shared" si="54"/>
        <v>11449</v>
      </c>
      <c r="G528" s="1">
        <f t="shared" si="56"/>
        <v>-7.0509880002646241E-2</v>
      </c>
      <c r="K528" s="1">
        <f t="shared" si="59"/>
        <v>-7.0509880002646241E-2</v>
      </c>
      <c r="O528" s="1">
        <f t="shared" ca="1" si="60"/>
        <v>-7.0838540286906782E-2</v>
      </c>
      <c r="Q528" s="75">
        <f t="shared" si="55"/>
        <v>41673.965949999998</v>
      </c>
      <c r="R528" s="1" t="s">
        <v>36</v>
      </c>
    </row>
    <row r="529" spans="1:18">
      <c r="A529" s="22" t="s">
        <v>248</v>
      </c>
      <c r="B529" s="23" t="s">
        <v>45</v>
      </c>
      <c r="C529" s="22">
        <v>56953.884599999998</v>
      </c>
      <c r="E529" s="24">
        <f t="shared" si="53"/>
        <v>11675.936781032498</v>
      </c>
      <c r="F529" s="1">
        <f t="shared" si="54"/>
        <v>11676</v>
      </c>
      <c r="G529" s="1">
        <f t="shared" si="56"/>
        <v>-7.2805120005796198E-2</v>
      </c>
      <c r="K529" s="1">
        <f t="shared" si="59"/>
        <v>-7.2805120005796198E-2</v>
      </c>
      <c r="O529" s="1">
        <f t="shared" ca="1" si="60"/>
        <v>-7.1505657949654633E-2</v>
      </c>
      <c r="Q529" s="75">
        <f t="shared" si="55"/>
        <v>41935.384599999998</v>
      </c>
    </row>
    <row r="530" spans="1:18">
      <c r="A530" s="44" t="s">
        <v>249</v>
      </c>
      <c r="B530" s="45" t="s">
        <v>45</v>
      </c>
      <c r="C530" s="44">
        <v>56953.884599999998</v>
      </c>
      <c r="D530" s="44">
        <v>1E-4</v>
      </c>
      <c r="E530" s="24">
        <f t="shared" si="53"/>
        <v>11675.936781032498</v>
      </c>
      <c r="F530" s="1">
        <f t="shared" si="54"/>
        <v>11676</v>
      </c>
      <c r="G530" s="1">
        <f t="shared" si="56"/>
        <v>-7.2805120005796198E-2</v>
      </c>
      <c r="K530" s="1">
        <f t="shared" si="59"/>
        <v>-7.2805120005796198E-2</v>
      </c>
      <c r="O530" s="1">
        <f t="shared" ca="1" si="60"/>
        <v>-7.1505657949654633E-2</v>
      </c>
      <c r="Q530" s="75">
        <f t="shared" si="55"/>
        <v>41935.384599999998</v>
      </c>
    </row>
    <row r="531" spans="1:18">
      <c r="A531" s="44" t="s">
        <v>253</v>
      </c>
      <c r="B531" s="45" t="s">
        <v>45</v>
      </c>
      <c r="C531" s="44">
        <v>56953.884599999998</v>
      </c>
      <c r="D531" s="44">
        <v>1E-4</v>
      </c>
      <c r="E531" s="24">
        <f t="shared" si="53"/>
        <v>11675.936781032498</v>
      </c>
      <c r="F531" s="1">
        <f t="shared" si="54"/>
        <v>11676</v>
      </c>
      <c r="G531" s="1">
        <f t="shared" si="56"/>
        <v>-7.2805120005796198E-2</v>
      </c>
      <c r="K531" s="1">
        <f t="shared" si="59"/>
        <v>-7.2805120005796198E-2</v>
      </c>
      <c r="O531" s="1">
        <f t="shared" ca="1" si="60"/>
        <v>-7.1505657949654633E-2</v>
      </c>
      <c r="Q531" s="75">
        <f t="shared" si="55"/>
        <v>41935.384599999998</v>
      </c>
    </row>
    <row r="532" spans="1:18">
      <c r="A532" s="44" t="s">
        <v>254</v>
      </c>
      <c r="B532" s="45" t="s">
        <v>45</v>
      </c>
      <c r="C532" s="44">
        <v>57355.805500000002</v>
      </c>
      <c r="D532" s="44">
        <v>1E-4</v>
      </c>
      <c r="E532" s="24">
        <f t="shared" si="53"/>
        <v>12024.937295188856</v>
      </c>
      <c r="F532" s="1">
        <f t="shared" si="54"/>
        <v>12025</v>
      </c>
      <c r="G532" s="1">
        <f t="shared" si="56"/>
        <v>-7.2212999999464955E-2</v>
      </c>
      <c r="K532" s="1">
        <f t="shared" si="59"/>
        <v>-7.2212999999464955E-2</v>
      </c>
      <c r="O532" s="1">
        <f t="shared" ca="1" si="60"/>
        <v>-7.2531314620575313E-2</v>
      </c>
      <c r="Q532" s="75">
        <f t="shared" si="55"/>
        <v>42337.305500000002</v>
      </c>
    </row>
    <row r="533" spans="1:18">
      <c r="A533" s="44" t="s">
        <v>255</v>
      </c>
      <c r="B533" s="45" t="s">
        <v>45</v>
      </c>
      <c r="C533" s="44">
        <v>57392.657399999996</v>
      </c>
      <c r="D533" s="44">
        <v>1E-4</v>
      </c>
      <c r="E533" s="24">
        <f t="shared" ref="E533:E554" si="61">(C533-C$7)/C$8</f>
        <v>12056.936954941899</v>
      </c>
      <c r="F533" s="1">
        <f t="shared" ref="F533:F555" si="62">+ROUND(2*E533,0)/2</f>
        <v>12057</v>
      </c>
      <c r="G533" s="1">
        <f t="shared" si="56"/>
        <v>-7.2604840010171756E-2</v>
      </c>
      <c r="K533" s="1">
        <f t="shared" si="59"/>
        <v>-7.2604840010171756E-2</v>
      </c>
      <c r="O533" s="1">
        <f t="shared" ca="1" si="60"/>
        <v>-7.2625357639112459E-2</v>
      </c>
      <c r="Q533" s="75">
        <f t="shared" ref="Q533:Q554" si="63">+C533-15018.5</f>
        <v>42374.157399999996</v>
      </c>
    </row>
    <row r="534" spans="1:18">
      <c r="A534" s="44" t="s">
        <v>256</v>
      </c>
      <c r="B534" s="45" t="s">
        <v>45</v>
      </c>
      <c r="C534" s="44">
        <v>57696.6878</v>
      </c>
      <c r="D534" s="44">
        <v>1E-4</v>
      </c>
      <c r="E534" s="24">
        <f t="shared" si="61"/>
        <v>12320.936079941775</v>
      </c>
      <c r="F534" s="1">
        <f t="shared" si="62"/>
        <v>12321</v>
      </c>
      <c r="G534" s="1">
        <f t="shared" si="56"/>
        <v>-7.3612520005553961E-2</v>
      </c>
      <c r="K534" s="1">
        <f t="shared" si="59"/>
        <v>-7.3612520005553961E-2</v>
      </c>
      <c r="O534" s="1">
        <f t="shared" ca="1" si="60"/>
        <v>-7.3401212542043862E-2</v>
      </c>
      <c r="Q534" s="75">
        <f t="shared" si="63"/>
        <v>42678.1878</v>
      </c>
    </row>
    <row r="535" spans="1:18">
      <c r="A535" s="48" t="s">
        <v>257</v>
      </c>
      <c r="B535" s="49" t="s">
        <v>45</v>
      </c>
      <c r="C535" s="50">
        <v>57726.6302</v>
      </c>
      <c r="D535" s="50">
        <v>1E-4</v>
      </c>
      <c r="E535" s="24">
        <f t="shared" si="61"/>
        <v>12346.936004292749</v>
      </c>
      <c r="F535" s="1">
        <f t="shared" si="62"/>
        <v>12347</v>
      </c>
      <c r="G535" s="1">
        <f t="shared" ref="G535:G554" si="64">C535-(C$7+C$8*F535)</f>
        <v>-7.3699640000995714E-2</v>
      </c>
      <c r="K535" s="1">
        <f t="shared" si="59"/>
        <v>-7.3699640000995714E-2</v>
      </c>
      <c r="O535" s="1">
        <f t="shared" ca="1" si="60"/>
        <v>-7.3477622494605294E-2</v>
      </c>
      <c r="Q535" s="75">
        <f t="shared" si="63"/>
        <v>42708.1302</v>
      </c>
      <c r="R535" s="1" t="s">
        <v>36</v>
      </c>
    </row>
    <row r="536" spans="1:18">
      <c r="A536" s="58" t="s">
        <v>264</v>
      </c>
      <c r="B536" s="59" t="s">
        <v>45</v>
      </c>
      <c r="C536" s="60">
        <v>57763.482150000054</v>
      </c>
      <c r="D536" s="60">
        <v>1E-4</v>
      </c>
      <c r="E536" s="24">
        <f t="shared" si="61"/>
        <v>12378.935707462411</v>
      </c>
      <c r="F536" s="1">
        <f t="shared" si="62"/>
        <v>12379</v>
      </c>
      <c r="G536" s="1">
        <f t="shared" si="64"/>
        <v>-7.4041479951119982E-2</v>
      </c>
      <c r="K536" s="1">
        <f t="shared" si="59"/>
        <v>-7.4041479951119982E-2</v>
      </c>
      <c r="O536" s="1">
        <f t="shared" ca="1" si="60"/>
        <v>-7.3571665513142426E-2</v>
      </c>
      <c r="Q536" s="75">
        <f t="shared" si="63"/>
        <v>42744.982150000054</v>
      </c>
    </row>
    <row r="537" spans="1:18">
      <c r="A537" s="58" t="s">
        <v>264</v>
      </c>
      <c r="B537" s="59" t="s">
        <v>45</v>
      </c>
      <c r="C537" s="60">
        <v>57763.482330000028</v>
      </c>
      <c r="D537" s="60">
        <v>1E-4</v>
      </c>
      <c r="E537" s="24">
        <f t="shared" si="61"/>
        <v>12378.93586376203</v>
      </c>
      <c r="F537" s="1">
        <f t="shared" si="62"/>
        <v>12379</v>
      </c>
      <c r="G537" s="1">
        <f t="shared" si="64"/>
        <v>-7.3861479977495037E-2</v>
      </c>
      <c r="K537" s="1">
        <f t="shared" ref="K537:K554" si="65">G537</f>
        <v>-7.3861479977495037E-2</v>
      </c>
      <c r="O537" s="1">
        <f t="shared" ca="1" si="60"/>
        <v>-7.3571665513142426E-2</v>
      </c>
      <c r="Q537" s="75">
        <f t="shared" si="63"/>
        <v>42744.982330000028</v>
      </c>
    </row>
    <row r="538" spans="1:18">
      <c r="A538" s="51" t="s">
        <v>258</v>
      </c>
      <c r="B538" s="52" t="s">
        <v>45</v>
      </c>
      <c r="C538" s="51">
        <v>57817.608699999997</v>
      </c>
      <c r="D538" s="51">
        <v>1E-4</v>
      </c>
      <c r="E538" s="24">
        <f t="shared" si="61"/>
        <v>12425.9354872188</v>
      </c>
      <c r="F538" s="1">
        <f t="shared" si="62"/>
        <v>12426</v>
      </c>
      <c r="G538" s="1">
        <f t="shared" si="64"/>
        <v>-7.4295120008173399E-2</v>
      </c>
      <c r="K538" s="1">
        <f t="shared" si="65"/>
        <v>-7.4295120008173399E-2</v>
      </c>
      <c r="O538" s="1">
        <f t="shared" ca="1" si="60"/>
        <v>-7.3709791196618857E-2</v>
      </c>
      <c r="Q538" s="75">
        <f t="shared" si="63"/>
        <v>42799.108699999997</v>
      </c>
    </row>
    <row r="539" spans="1:18">
      <c r="A539" s="51" t="s">
        <v>259</v>
      </c>
      <c r="B539" s="53" t="s">
        <v>45</v>
      </c>
      <c r="C539" s="51">
        <v>58070.967299999997</v>
      </c>
      <c r="D539" s="51">
        <v>1E-4</v>
      </c>
      <c r="E539" s="24">
        <f t="shared" si="61"/>
        <v>12645.934700163272</v>
      </c>
      <c r="F539" s="1">
        <f t="shared" si="62"/>
        <v>12646</v>
      </c>
      <c r="G539" s="1">
        <f t="shared" si="64"/>
        <v>-7.5201520005066413E-2</v>
      </c>
      <c r="K539" s="1">
        <f t="shared" si="65"/>
        <v>-7.5201520005066413E-2</v>
      </c>
      <c r="O539" s="1">
        <f t="shared" ca="1" si="60"/>
        <v>-7.4356336949061685E-2</v>
      </c>
      <c r="Q539" s="75">
        <f t="shared" si="63"/>
        <v>43052.467299999997</v>
      </c>
    </row>
    <row r="540" spans="1:18">
      <c r="A540" s="51" t="s">
        <v>259</v>
      </c>
      <c r="B540" s="53" t="s">
        <v>45</v>
      </c>
      <c r="C540" s="51">
        <v>58106.6679</v>
      </c>
      <c r="D540" s="51">
        <v>5.0000000000000001E-4</v>
      </c>
      <c r="E540" s="24">
        <f t="shared" si="61"/>
        <v>12676.934650043191</v>
      </c>
      <c r="F540" s="1">
        <f t="shared" si="62"/>
        <v>12677</v>
      </c>
      <c r="G540" s="1">
        <f t="shared" si="64"/>
        <v>-7.5259240002196748E-2</v>
      </c>
      <c r="K540" s="1">
        <f t="shared" si="65"/>
        <v>-7.5259240002196748E-2</v>
      </c>
      <c r="O540" s="1">
        <f t="shared" ca="1" si="60"/>
        <v>-7.444744112326955E-2</v>
      </c>
      <c r="Q540" s="75">
        <f t="shared" si="63"/>
        <v>43088.1679</v>
      </c>
    </row>
    <row r="541" spans="1:18">
      <c r="A541" s="51" t="s">
        <v>259</v>
      </c>
      <c r="B541" s="53" t="s">
        <v>45</v>
      </c>
      <c r="C541" s="51">
        <v>58114.729700000004</v>
      </c>
      <c r="D541" s="51">
        <v>1E-4</v>
      </c>
      <c r="E541" s="24">
        <f t="shared" si="61"/>
        <v>12683.934963649741</v>
      </c>
      <c r="F541" s="1">
        <f t="shared" si="62"/>
        <v>12684</v>
      </c>
      <c r="G541" s="1">
        <f t="shared" si="64"/>
        <v>-7.4898079998092726E-2</v>
      </c>
      <c r="K541" s="1">
        <f t="shared" si="65"/>
        <v>-7.4898079998092726E-2</v>
      </c>
      <c r="O541" s="1">
        <f t="shared" ca="1" si="60"/>
        <v>-7.4468013033574545E-2</v>
      </c>
      <c r="Q541" s="75">
        <f t="shared" si="63"/>
        <v>43096.229700000004</v>
      </c>
    </row>
    <row r="542" spans="1:18">
      <c r="A542" s="48" t="s">
        <v>260</v>
      </c>
      <c r="B542" s="54" t="s">
        <v>45</v>
      </c>
      <c r="C542" s="48">
        <v>58411.851799999997</v>
      </c>
      <c r="D542" s="48">
        <v>1E-4</v>
      </c>
      <c r="E542" s="24">
        <f t="shared" si="61"/>
        <v>12941.935395245144</v>
      </c>
      <c r="F542" s="1">
        <f t="shared" si="62"/>
        <v>12942</v>
      </c>
      <c r="G542" s="1">
        <f t="shared" si="64"/>
        <v>-7.4401040008524433E-2</v>
      </c>
      <c r="K542" s="1">
        <f t="shared" si="65"/>
        <v>-7.4401040008524433E-2</v>
      </c>
      <c r="O542" s="1">
        <f t="shared" ca="1" si="60"/>
        <v>-7.5226234870530234E-2</v>
      </c>
      <c r="Q542" s="75">
        <f t="shared" si="63"/>
        <v>43393.351799999997</v>
      </c>
    </row>
    <row r="543" spans="1:18">
      <c r="A543" s="48" t="s">
        <v>260</v>
      </c>
      <c r="B543" s="54" t="s">
        <v>45</v>
      </c>
      <c r="C543" s="48">
        <v>58470.585400000004</v>
      </c>
      <c r="D543" s="48">
        <v>1E-4</v>
      </c>
      <c r="E543" s="24">
        <f t="shared" si="61"/>
        <v>12992.935620907099</v>
      </c>
      <c r="F543" s="1">
        <f t="shared" si="62"/>
        <v>12993</v>
      </c>
      <c r="G543" s="1">
        <f t="shared" si="64"/>
        <v>-7.4141159995633643E-2</v>
      </c>
      <c r="K543" s="1">
        <f t="shared" si="65"/>
        <v>-7.4141159995633643E-2</v>
      </c>
      <c r="O543" s="1">
        <f t="shared" ca="1" si="60"/>
        <v>-7.5376115931323817E-2</v>
      </c>
      <c r="Q543" s="75">
        <f t="shared" si="63"/>
        <v>43452.085400000004</v>
      </c>
    </row>
    <row r="544" spans="1:18">
      <c r="A544" s="55" t="s">
        <v>261</v>
      </c>
      <c r="B544" s="56" t="s">
        <v>45</v>
      </c>
      <c r="C544" s="57">
        <v>58531.6227</v>
      </c>
      <c r="D544" s="57">
        <v>1E-4</v>
      </c>
      <c r="E544" s="24">
        <f t="shared" si="61"/>
        <v>13045.936221479786</v>
      </c>
      <c r="F544" s="1">
        <f t="shared" si="62"/>
        <v>13046</v>
      </c>
      <c r="G544" s="1">
        <f t="shared" si="64"/>
        <v>-7.3449520001304336E-2</v>
      </c>
      <c r="K544" s="1">
        <f t="shared" si="65"/>
        <v>-7.3449520001304336E-2</v>
      </c>
      <c r="O544" s="1">
        <f t="shared" ca="1" si="60"/>
        <v>-7.5531874680775948E-2</v>
      </c>
      <c r="Q544" s="75">
        <f t="shared" si="63"/>
        <v>43513.1227</v>
      </c>
    </row>
    <row r="545" spans="1:17" s="82" customFormat="1" ht="12" customHeight="1">
      <c r="A545" s="58" t="s">
        <v>262</v>
      </c>
      <c r="B545" s="59" t="s">
        <v>45</v>
      </c>
      <c r="C545" s="60">
        <v>58828.745000000003</v>
      </c>
      <c r="D545" s="60">
        <v>1E-4</v>
      </c>
      <c r="E545" s="24">
        <f t="shared" si="61"/>
        <v>13303.936826741465</v>
      </c>
      <c r="F545" s="82">
        <f t="shared" si="62"/>
        <v>13304</v>
      </c>
      <c r="G545" s="82">
        <f t="shared" si="64"/>
        <v>-7.2752480002236553E-2</v>
      </c>
      <c r="K545" s="82">
        <f t="shared" si="65"/>
        <v>-7.2752480002236553E-2</v>
      </c>
      <c r="O545" s="82">
        <f t="shared" ca="1" si="60"/>
        <v>-7.6290096517731637E-2</v>
      </c>
      <c r="Q545" s="83">
        <f t="shared" si="63"/>
        <v>43810.245000000003</v>
      </c>
    </row>
    <row r="546" spans="1:17" s="82" customFormat="1" ht="12" customHeight="1">
      <c r="A546" s="58" t="s">
        <v>263</v>
      </c>
      <c r="B546" s="59" t="s">
        <v>45</v>
      </c>
      <c r="C546" s="60">
        <v>58903.600299999998</v>
      </c>
      <c r="D546" s="60">
        <v>1E-4</v>
      </c>
      <c r="E546" s="24">
        <f t="shared" si="61"/>
        <v>13368.936029786957</v>
      </c>
      <c r="F546" s="82">
        <f t="shared" si="62"/>
        <v>13369</v>
      </c>
      <c r="G546" s="82">
        <f t="shared" si="64"/>
        <v>-7.3670280005899258E-2</v>
      </c>
      <c r="K546" s="82">
        <f t="shared" si="65"/>
        <v>-7.3670280005899258E-2</v>
      </c>
      <c r="O546" s="82">
        <f t="shared" ca="1" si="60"/>
        <v>-7.648112139913521E-2</v>
      </c>
      <c r="Q546" s="83">
        <f t="shared" si="63"/>
        <v>43885.100299999998</v>
      </c>
    </row>
    <row r="547" spans="1:17" s="82" customFormat="1" ht="12" customHeight="1">
      <c r="A547" s="55" t="s">
        <v>1572</v>
      </c>
      <c r="B547" s="56" t="s">
        <v>45</v>
      </c>
      <c r="C547" s="57">
        <v>59087.859199999999</v>
      </c>
      <c r="D547" s="57">
        <v>5.9999999999999995E-4</v>
      </c>
      <c r="E547" s="24">
        <f t="shared" si="61"/>
        <v>13528.933807553389</v>
      </c>
      <c r="F547" s="82">
        <f t="shared" si="62"/>
        <v>13529</v>
      </c>
      <c r="G547" s="82">
        <f t="shared" si="64"/>
        <v>-7.6229480000620242E-2</v>
      </c>
      <c r="K547" s="82">
        <f t="shared" si="65"/>
        <v>-7.6229480000620242E-2</v>
      </c>
      <c r="O547" s="82">
        <f t="shared" ca="1" si="60"/>
        <v>-7.6951336491820913E-2</v>
      </c>
      <c r="Q547" s="83">
        <f t="shared" si="63"/>
        <v>44069.359199999999</v>
      </c>
    </row>
    <row r="548" spans="1:17" s="82" customFormat="1" ht="12" customHeight="1">
      <c r="A548" s="55" t="s">
        <v>1572</v>
      </c>
      <c r="B548" s="56" t="s">
        <v>45</v>
      </c>
      <c r="C548" s="57">
        <v>59087.8606</v>
      </c>
      <c r="D548" s="57">
        <v>2.0000000000000001E-4</v>
      </c>
      <c r="E548" s="24">
        <f t="shared" si="61"/>
        <v>13528.935023217267</v>
      </c>
      <c r="F548" s="82">
        <f t="shared" si="62"/>
        <v>13529</v>
      </c>
      <c r="G548" s="82">
        <f t="shared" si="64"/>
        <v>-7.4829479999607429E-2</v>
      </c>
      <c r="K548" s="82">
        <f t="shared" si="65"/>
        <v>-7.4829479999607429E-2</v>
      </c>
      <c r="O548" s="82">
        <f t="shared" ca="1" si="60"/>
        <v>-7.6951336491820913E-2</v>
      </c>
      <c r="Q548" s="83">
        <f t="shared" si="63"/>
        <v>44069.3606</v>
      </c>
    </row>
    <row r="549" spans="1:17" s="82" customFormat="1" ht="12" customHeight="1">
      <c r="A549" s="55" t="s">
        <v>1572</v>
      </c>
      <c r="B549" s="56" t="s">
        <v>45</v>
      </c>
      <c r="C549" s="57">
        <v>59162.715100000001</v>
      </c>
      <c r="D549" s="57">
        <v>2.0000000000000001E-4</v>
      </c>
      <c r="E549" s="24">
        <f t="shared" si="61"/>
        <v>13593.933531597691</v>
      </c>
      <c r="F549" s="82">
        <f t="shared" si="62"/>
        <v>13594</v>
      </c>
      <c r="G549" s="82">
        <f t="shared" si="64"/>
        <v>-7.654727999761235E-2</v>
      </c>
      <c r="K549" s="82">
        <f t="shared" si="65"/>
        <v>-7.654727999761235E-2</v>
      </c>
      <c r="O549" s="82">
        <f t="shared" ca="1" si="60"/>
        <v>-7.7142361373224472E-2</v>
      </c>
      <c r="Q549" s="83">
        <f t="shared" si="63"/>
        <v>44144.215100000001</v>
      </c>
    </row>
    <row r="550" spans="1:17" s="82" customFormat="1" ht="12" customHeight="1">
      <c r="A550" s="79" t="s">
        <v>1573</v>
      </c>
      <c r="B550" s="77" t="s">
        <v>45</v>
      </c>
      <c r="C550" s="78">
        <v>59175.384400000003</v>
      </c>
      <c r="D550" s="79">
        <v>1E-4</v>
      </c>
      <c r="E550" s="24">
        <f t="shared" si="61"/>
        <v>13604.934681858853</v>
      </c>
      <c r="F550" s="82">
        <f t="shared" si="62"/>
        <v>13605</v>
      </c>
      <c r="G550" s="82">
        <f t="shared" si="64"/>
        <v>-7.5222599996777717E-2</v>
      </c>
      <c r="K550" s="82">
        <f t="shared" si="65"/>
        <v>-7.5222599996777717E-2</v>
      </c>
      <c r="O550" s="82">
        <f t="shared" ca="1" si="60"/>
        <v>-7.7174688660846619E-2</v>
      </c>
      <c r="Q550" s="83">
        <f t="shared" si="63"/>
        <v>44156.884400000003</v>
      </c>
    </row>
    <row r="551" spans="1:17" s="82" customFormat="1" ht="12" customHeight="1">
      <c r="A551" s="55" t="s">
        <v>1572</v>
      </c>
      <c r="B551" s="56" t="s">
        <v>45</v>
      </c>
      <c r="C551" s="57">
        <v>59207.629300000001</v>
      </c>
      <c r="D551" s="57">
        <v>1E-4</v>
      </c>
      <c r="E551" s="24">
        <f t="shared" si="61"/>
        <v>13632.933939122955</v>
      </c>
      <c r="F551" s="82">
        <f t="shared" si="62"/>
        <v>13633</v>
      </c>
      <c r="G551" s="82">
        <f t="shared" si="64"/>
        <v>-7.6077960002294276E-2</v>
      </c>
      <c r="K551" s="82">
        <f t="shared" si="65"/>
        <v>-7.6077960002294276E-2</v>
      </c>
      <c r="O551" s="82">
        <f t="shared" ca="1" si="60"/>
        <v>-7.7256976302066627E-2</v>
      </c>
      <c r="Q551" s="83">
        <f t="shared" si="63"/>
        <v>44189.129300000001</v>
      </c>
    </row>
    <row r="552" spans="1:17" s="82" customFormat="1" ht="12" customHeight="1">
      <c r="A552" s="76" t="s">
        <v>1574</v>
      </c>
      <c r="B552" s="77" t="s">
        <v>45</v>
      </c>
      <c r="C552" s="78">
        <v>59474.805500000002</v>
      </c>
      <c r="D552" s="79">
        <v>5.9999999999999995E-4</v>
      </c>
      <c r="E552" s="24">
        <f t="shared" si="61"/>
        <v>13864.931407207698</v>
      </c>
      <c r="F552" s="82">
        <f t="shared" si="62"/>
        <v>13865</v>
      </c>
      <c r="G552" s="82">
        <f t="shared" si="64"/>
        <v>-7.8993800001626369E-2</v>
      </c>
      <c r="K552" s="82">
        <f t="shared" si="65"/>
        <v>-7.8993800001626369E-2</v>
      </c>
      <c r="O552" s="82">
        <f t="shared" ca="1" si="60"/>
        <v>-7.7938788186460883E-2</v>
      </c>
      <c r="Q552" s="83">
        <f t="shared" si="63"/>
        <v>44456.305500000002</v>
      </c>
    </row>
    <row r="553" spans="1:17" s="82" customFormat="1" ht="12" customHeight="1">
      <c r="A553" s="76" t="s">
        <v>1574</v>
      </c>
      <c r="B553" s="77" t="s">
        <v>45</v>
      </c>
      <c r="C553" s="78">
        <v>59504.7474</v>
      </c>
      <c r="D553" s="79">
        <v>1E-4</v>
      </c>
      <c r="E553" s="24">
        <f t="shared" si="61"/>
        <v>13890.930897393</v>
      </c>
      <c r="F553" s="82">
        <f t="shared" si="62"/>
        <v>13891</v>
      </c>
      <c r="G553" s="82">
        <f t="shared" si="64"/>
        <v>-7.9580919998988975E-2</v>
      </c>
      <c r="K553" s="82">
        <f t="shared" si="65"/>
        <v>-7.9580919998988975E-2</v>
      </c>
      <c r="O553" s="82">
        <f t="shared" ca="1" si="60"/>
        <v>-7.8015198139022301E-2</v>
      </c>
      <c r="Q553" s="83">
        <f t="shared" si="63"/>
        <v>44486.2474</v>
      </c>
    </row>
    <row r="554" spans="1:17" s="82" customFormat="1" ht="12" customHeight="1">
      <c r="A554" s="76" t="s">
        <v>1574</v>
      </c>
      <c r="B554" s="77" t="s">
        <v>45</v>
      </c>
      <c r="C554" s="78">
        <v>59608.392699999997</v>
      </c>
      <c r="D554" s="79">
        <v>1E-4</v>
      </c>
      <c r="E554" s="24">
        <f t="shared" si="61"/>
        <v>13980.929359751857</v>
      </c>
      <c r="F554" s="82">
        <f t="shared" si="62"/>
        <v>13981</v>
      </c>
      <c r="G554" s="82">
        <f t="shared" si="64"/>
        <v>-8.1351720007660333E-2</v>
      </c>
      <c r="K554" s="82">
        <f t="shared" si="65"/>
        <v>-8.1351720007660333E-2</v>
      </c>
      <c r="O554" s="82">
        <f t="shared" ca="1" si="60"/>
        <v>-7.8279694128658012E-2</v>
      </c>
      <c r="Q554" s="83">
        <f t="shared" si="63"/>
        <v>44589.892699999997</v>
      </c>
    </row>
    <row r="555" spans="1:17" s="82" customFormat="1" ht="12" customHeight="1">
      <c r="A555" s="80" t="s">
        <v>1575</v>
      </c>
      <c r="B555" s="81" t="s">
        <v>45</v>
      </c>
      <c r="C555" s="78">
        <v>59816.8361</v>
      </c>
      <c r="D555" s="79">
        <v>2.9999999999999997E-4</v>
      </c>
      <c r="E555" s="24">
        <f t="shared" ref="E555" si="66">(C555-C$7)/C$8</f>
        <v>14161.927296839727</v>
      </c>
      <c r="F555" s="82">
        <f t="shared" si="62"/>
        <v>14162</v>
      </c>
      <c r="G555" s="82">
        <f t="shared" ref="G555" si="67">C555-(C$7+C$8*F555)</f>
        <v>-8.3727440003713127E-2</v>
      </c>
      <c r="K555" s="82">
        <f t="shared" ref="K555" si="68">G555</f>
        <v>-8.3727440003713127E-2</v>
      </c>
      <c r="O555" s="82">
        <f t="shared" ref="O555" ca="1" si="69">+C$11+C$12*F555</f>
        <v>-7.8811624952258713E-2</v>
      </c>
      <c r="Q555" s="83">
        <f t="shared" ref="Q555" si="70">+C555-15018.5</f>
        <v>44798.3361</v>
      </c>
    </row>
    <row r="556" spans="1:17" s="82" customFormat="1" ht="12" customHeight="1"/>
    <row r="557" spans="1:17" s="82" customFormat="1" ht="12" customHeight="1"/>
    <row r="558" spans="1:17" s="82" customFormat="1" ht="12" customHeight="1"/>
    <row r="559" spans="1:17" s="82" customFormat="1" ht="12" customHeight="1"/>
    <row r="560" spans="1:17" s="82" customFormat="1" ht="12" customHeight="1"/>
    <row r="561" s="82" customFormat="1" ht="12" customHeight="1"/>
    <row r="562" s="82" customFormat="1" ht="12" customHeight="1"/>
    <row r="563" s="82" customFormat="1" ht="12" customHeight="1"/>
    <row r="564" s="82" customFormat="1" ht="12" customHeight="1"/>
    <row r="565" s="82" customFormat="1" ht="12" customHeight="1"/>
    <row r="566" s="82" customFormat="1" ht="12" customHeight="1"/>
    <row r="567" s="82" customFormat="1" ht="12" customHeight="1"/>
    <row r="568" s="82" customFormat="1" ht="12" customHeight="1"/>
    <row r="569" s="82" customFormat="1" ht="12" customHeight="1"/>
    <row r="570" s="82" customFormat="1" ht="12" customHeight="1"/>
    <row r="571" s="82" customFormat="1" ht="12" customHeight="1"/>
    <row r="572" s="82" customFormat="1" ht="12" customHeight="1"/>
    <row r="573" s="82" customFormat="1" ht="12" customHeight="1"/>
    <row r="574" s="82" customFormat="1" ht="12" customHeight="1"/>
    <row r="575" s="82" customFormat="1" ht="12" customHeight="1"/>
    <row r="576" s="82" customFormat="1" ht="12" customHeight="1"/>
    <row r="577" s="82" customFormat="1" ht="12" customHeight="1"/>
    <row r="578" s="82" customFormat="1" ht="12" customHeight="1"/>
    <row r="579" s="82" customFormat="1" ht="12" customHeight="1"/>
    <row r="580" s="82" customFormat="1" ht="12" customHeight="1"/>
    <row r="581" s="82" customFormat="1" ht="12" customHeight="1"/>
    <row r="582" s="82" customFormat="1" ht="12" customHeight="1"/>
    <row r="583" s="82" customFormat="1" ht="12" customHeight="1"/>
    <row r="584" s="82" customFormat="1" ht="12" customHeight="1"/>
    <row r="585" s="82" customFormat="1" ht="12" customHeight="1"/>
    <row r="586" s="82" customFormat="1" ht="12" customHeight="1"/>
    <row r="587" s="82" customFormat="1" ht="12" customHeight="1"/>
    <row r="588" s="82" customFormat="1" ht="12" customHeight="1"/>
    <row r="589" s="82" customFormat="1" ht="12" customHeight="1"/>
    <row r="590" s="82" customFormat="1" ht="12" customHeight="1"/>
    <row r="591" s="82" customFormat="1" ht="12" customHeight="1"/>
    <row r="592" s="82" customFormat="1" ht="12" customHeight="1"/>
    <row r="593" s="82" customFormat="1" ht="12" customHeight="1"/>
    <row r="594" s="82" customFormat="1" ht="12" customHeight="1"/>
    <row r="595" s="82" customFormat="1" ht="12" customHeight="1"/>
    <row r="596" s="82" customFormat="1" ht="12" customHeight="1"/>
    <row r="597" s="82" customFormat="1" ht="12" customHeight="1"/>
    <row r="598" s="82" customFormat="1" ht="12" customHeight="1"/>
    <row r="599" s="82" customFormat="1" ht="12" customHeight="1"/>
    <row r="600" s="82" customFormat="1" ht="12" customHeight="1"/>
    <row r="601" s="82" customFormat="1" ht="12" customHeight="1"/>
    <row r="602" s="82" customFormat="1" ht="12" customHeight="1"/>
  </sheetData>
  <sheetProtection selectLockedCells="1" selectUnlockedCells="1"/>
  <sortState xmlns:xlrd2="http://schemas.microsoft.com/office/spreadsheetml/2017/richdata2" ref="A21:U554">
    <sortCondition ref="C21:C554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79"/>
  <sheetViews>
    <sheetView topLeftCell="A429" workbookViewId="0">
      <selection activeCell="A290" sqref="A290"/>
    </sheetView>
  </sheetViews>
  <sheetFormatPr defaultRowHeight="12.75"/>
  <cols>
    <col min="1" max="1" width="19.7109375" style="25" customWidth="1"/>
    <col min="2" max="2" width="4.42578125" customWidth="1"/>
    <col min="3" max="3" width="12.7109375" style="25" customWidth="1"/>
    <col min="4" max="4" width="5.42578125" customWidth="1"/>
    <col min="5" max="5" width="14.85546875" customWidth="1"/>
    <col min="7" max="7" width="12" customWidth="1"/>
    <col min="8" max="8" width="14.140625" style="25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61" t="s">
        <v>265</v>
      </c>
      <c r="I1" s="62" t="s">
        <v>266</v>
      </c>
      <c r="J1" s="63" t="s">
        <v>36</v>
      </c>
    </row>
    <row r="2" spans="1:16">
      <c r="I2" s="64" t="s">
        <v>267</v>
      </c>
      <c r="J2" s="65" t="s">
        <v>35</v>
      </c>
    </row>
    <row r="3" spans="1:16">
      <c r="A3" s="66" t="s">
        <v>268</v>
      </c>
      <c r="I3" s="64" t="s">
        <v>269</v>
      </c>
      <c r="J3" s="65" t="s">
        <v>33</v>
      </c>
    </row>
    <row r="4" spans="1:16">
      <c r="I4" s="64" t="s">
        <v>270</v>
      </c>
      <c r="J4" s="65" t="s">
        <v>33</v>
      </c>
    </row>
    <row r="5" spans="1:16">
      <c r="I5" s="67" t="s">
        <v>271</v>
      </c>
      <c r="J5" s="68" t="s">
        <v>34</v>
      </c>
    </row>
    <row r="11" spans="1:16" ht="12.75" customHeight="1">
      <c r="A11" s="25" t="str">
        <f t="shared" ref="A11:A74" si="0">P11</f>
        <v> AJ 64.262 </v>
      </c>
      <c r="B11" s="14" t="str">
        <f t="shared" ref="B11:B74" si="1">IF(H11=INT(H11),"I","II")</f>
        <v>I</v>
      </c>
      <c r="C11" s="25">
        <f t="shared" ref="C11:C74" si="2">1*G11</f>
        <v>35062.538</v>
      </c>
      <c r="D11" t="str">
        <f t="shared" ref="D11:D74" si="3">VLOOKUP(F11,I$1:J$5,2,FALSE)</f>
        <v>vis</v>
      </c>
      <c r="E11">
        <f>VLOOKUP(C11,Active!C$21:E$962,3,FALSE)</f>
        <v>-7333.0055729852829</v>
      </c>
      <c r="F11" s="14" t="s">
        <v>271</v>
      </c>
      <c r="G11" t="str">
        <f t="shared" ref="G11:G74" si="4">MID(I11,3,LEN(I11)-3)</f>
        <v>35062.538</v>
      </c>
      <c r="H11" s="25">
        <f t="shared" ref="H11:H74" si="5">1*K11</f>
        <v>-7333</v>
      </c>
      <c r="I11" s="69" t="s">
        <v>272</v>
      </c>
      <c r="J11" s="70" t="s">
        <v>273</v>
      </c>
      <c r="K11" s="69">
        <v>-7333</v>
      </c>
      <c r="L11" s="69" t="s">
        <v>274</v>
      </c>
      <c r="M11" s="70" t="s">
        <v>275</v>
      </c>
      <c r="N11" s="70"/>
      <c r="O11" s="71" t="s">
        <v>276</v>
      </c>
      <c r="P11" s="71" t="s">
        <v>277</v>
      </c>
    </row>
    <row r="12" spans="1:16" ht="12.75" customHeight="1">
      <c r="A12" s="25" t="str">
        <f t="shared" si="0"/>
        <v> AJ 64.262 </v>
      </c>
      <c r="B12" s="14" t="str">
        <f t="shared" si="1"/>
        <v>I</v>
      </c>
      <c r="C12" s="25">
        <f t="shared" si="2"/>
        <v>35450.637999999999</v>
      </c>
      <c r="D12" t="str">
        <f t="shared" si="3"/>
        <v>vis</v>
      </c>
      <c r="E12">
        <f>VLOOKUP(C12,Active!C$21:E$962,3,FALSE)</f>
        <v>-6996.0061794626263</v>
      </c>
      <c r="F12" s="14" t="s">
        <v>271</v>
      </c>
      <c r="G12" t="str">
        <f t="shared" si="4"/>
        <v>35450.638</v>
      </c>
      <c r="H12" s="25">
        <f t="shared" si="5"/>
        <v>-6996</v>
      </c>
      <c r="I12" s="69" t="s">
        <v>278</v>
      </c>
      <c r="J12" s="70" t="s">
        <v>279</v>
      </c>
      <c r="K12" s="69">
        <v>-6996</v>
      </c>
      <c r="L12" s="69" t="s">
        <v>280</v>
      </c>
      <c r="M12" s="70" t="s">
        <v>275</v>
      </c>
      <c r="N12" s="70"/>
      <c r="O12" s="71" t="s">
        <v>276</v>
      </c>
      <c r="P12" s="71" t="s">
        <v>277</v>
      </c>
    </row>
    <row r="13" spans="1:16" ht="12.75" customHeight="1">
      <c r="A13" s="25" t="str">
        <f t="shared" si="0"/>
        <v> AJ 64.262 </v>
      </c>
      <c r="B13" s="14" t="str">
        <f t="shared" si="1"/>
        <v>I</v>
      </c>
      <c r="C13" s="25">
        <f t="shared" si="2"/>
        <v>35510.531999999999</v>
      </c>
      <c r="D13" t="str">
        <f t="shared" si="3"/>
        <v>vis</v>
      </c>
      <c r="E13">
        <f>VLOOKUP(C13,Active!C$21:E$962,3,FALSE)</f>
        <v>-6943.9983421123397</v>
      </c>
      <c r="F13" s="14" t="s">
        <v>271</v>
      </c>
      <c r="G13" t="str">
        <f t="shared" si="4"/>
        <v>35510.532</v>
      </c>
      <c r="H13" s="25">
        <f t="shared" si="5"/>
        <v>-6944</v>
      </c>
      <c r="I13" s="69" t="s">
        <v>281</v>
      </c>
      <c r="J13" s="70" t="s">
        <v>282</v>
      </c>
      <c r="K13" s="69">
        <v>-6944</v>
      </c>
      <c r="L13" s="69" t="s">
        <v>283</v>
      </c>
      <c r="M13" s="70" t="s">
        <v>275</v>
      </c>
      <c r="N13" s="70"/>
      <c r="O13" s="71" t="s">
        <v>276</v>
      </c>
      <c r="P13" s="71" t="s">
        <v>277</v>
      </c>
    </row>
    <row r="14" spans="1:16" ht="12.75" customHeight="1">
      <c r="A14" s="25" t="str">
        <f t="shared" si="0"/>
        <v> AJ 64.262 </v>
      </c>
      <c r="B14" s="14" t="str">
        <f t="shared" si="1"/>
        <v>I</v>
      </c>
      <c r="C14" s="25">
        <f t="shared" si="2"/>
        <v>36194.589</v>
      </c>
      <c r="D14" t="str">
        <f t="shared" si="3"/>
        <v>pg</v>
      </c>
      <c r="E14">
        <f>VLOOKUP(C14,Active!C$21:E$962,3,FALSE)</f>
        <v>-6350.0102098399129</v>
      </c>
      <c r="F14" s="14" t="str">
        <f>LEFT(M14,1)</f>
        <v>F</v>
      </c>
      <c r="G14" t="str">
        <f t="shared" si="4"/>
        <v>36194.589</v>
      </c>
      <c r="H14" s="25">
        <f t="shared" si="5"/>
        <v>-6350</v>
      </c>
      <c r="I14" s="69" t="s">
        <v>284</v>
      </c>
      <c r="J14" s="70" t="s">
        <v>285</v>
      </c>
      <c r="K14" s="69">
        <v>-6350</v>
      </c>
      <c r="L14" s="69" t="s">
        <v>286</v>
      </c>
      <c r="M14" s="70" t="s">
        <v>275</v>
      </c>
      <c r="N14" s="70"/>
      <c r="O14" s="71" t="s">
        <v>276</v>
      </c>
      <c r="P14" s="71" t="s">
        <v>277</v>
      </c>
    </row>
    <row r="15" spans="1:16" ht="12.75" customHeight="1">
      <c r="A15" s="25" t="str">
        <f t="shared" si="0"/>
        <v>IBVS 187 </v>
      </c>
      <c r="B15" s="14" t="str">
        <f t="shared" si="1"/>
        <v>I</v>
      </c>
      <c r="C15" s="25">
        <f t="shared" si="2"/>
        <v>38684.43</v>
      </c>
      <c r="D15" t="str">
        <f t="shared" si="3"/>
        <v>vis</v>
      </c>
      <c r="E15">
        <f>VLOOKUP(C15,Active!C$21:E$962,3,FALSE)</f>
        <v>-4188.0032349163139</v>
      </c>
      <c r="F15" s="14" t="s">
        <v>271</v>
      </c>
      <c r="G15" t="str">
        <f t="shared" si="4"/>
        <v>38684.430</v>
      </c>
      <c r="H15" s="25">
        <f t="shared" si="5"/>
        <v>-4188</v>
      </c>
      <c r="I15" s="69" t="s">
        <v>287</v>
      </c>
      <c r="J15" s="70" t="s">
        <v>288</v>
      </c>
      <c r="K15" s="69">
        <v>-4188</v>
      </c>
      <c r="L15" s="69" t="s">
        <v>289</v>
      </c>
      <c r="M15" s="70" t="s">
        <v>275</v>
      </c>
      <c r="N15" s="70"/>
      <c r="O15" s="71" t="s">
        <v>290</v>
      </c>
      <c r="P15" s="72" t="s">
        <v>291</v>
      </c>
    </row>
    <row r="16" spans="1:16" ht="12.75" customHeight="1">
      <c r="A16" s="25" t="str">
        <f t="shared" si="0"/>
        <v>IBVS 187 </v>
      </c>
      <c r="B16" s="14" t="str">
        <f t="shared" si="1"/>
        <v>I</v>
      </c>
      <c r="C16" s="25">
        <f t="shared" si="2"/>
        <v>39390.39</v>
      </c>
      <c r="D16" t="str">
        <f t="shared" si="3"/>
        <v>vis</v>
      </c>
      <c r="E16">
        <f>VLOOKUP(C16,Active!C$21:E$962,3,FALSE)</f>
        <v>-3574.9960412774185</v>
      </c>
      <c r="F16" s="14" t="s">
        <v>271</v>
      </c>
      <c r="G16" t="str">
        <f t="shared" si="4"/>
        <v>39390.390</v>
      </c>
      <c r="H16" s="25">
        <f t="shared" si="5"/>
        <v>-3575</v>
      </c>
      <c r="I16" s="69" t="s">
        <v>292</v>
      </c>
      <c r="J16" s="70" t="s">
        <v>293</v>
      </c>
      <c r="K16" s="69">
        <v>-3575</v>
      </c>
      <c r="L16" s="69" t="s">
        <v>294</v>
      </c>
      <c r="M16" s="70" t="s">
        <v>275</v>
      </c>
      <c r="N16" s="70"/>
      <c r="O16" s="71" t="s">
        <v>290</v>
      </c>
      <c r="P16" s="72" t="s">
        <v>291</v>
      </c>
    </row>
    <row r="17" spans="1:16" ht="12.75" customHeight="1">
      <c r="A17" s="25" t="str">
        <f t="shared" si="0"/>
        <v>IBVS 221 </v>
      </c>
      <c r="B17" s="14" t="str">
        <f t="shared" si="1"/>
        <v>I</v>
      </c>
      <c r="C17" s="25">
        <f t="shared" si="2"/>
        <v>39445.661999999997</v>
      </c>
      <c r="D17" t="str">
        <f t="shared" si="3"/>
        <v>vis</v>
      </c>
      <c r="E17">
        <f>VLOOKUP(C17,Active!C$21:E$962,3,FALSE)</f>
        <v>-3527.0016313861961</v>
      </c>
      <c r="F17" s="14" t="s">
        <v>271</v>
      </c>
      <c r="G17" t="str">
        <f t="shared" si="4"/>
        <v>39445.662</v>
      </c>
      <c r="H17" s="25">
        <f t="shared" si="5"/>
        <v>-3527</v>
      </c>
      <c r="I17" s="69" t="s">
        <v>295</v>
      </c>
      <c r="J17" s="70" t="s">
        <v>296</v>
      </c>
      <c r="K17" s="69">
        <v>-3527</v>
      </c>
      <c r="L17" s="69" t="s">
        <v>297</v>
      </c>
      <c r="M17" s="70" t="s">
        <v>298</v>
      </c>
      <c r="N17" s="70"/>
      <c r="O17" s="71" t="s">
        <v>299</v>
      </c>
      <c r="P17" s="72" t="s">
        <v>300</v>
      </c>
    </row>
    <row r="18" spans="1:16" ht="12.75" customHeight="1">
      <c r="A18" s="25" t="str">
        <f t="shared" si="0"/>
        <v>IBVS 328 </v>
      </c>
      <c r="B18" s="14" t="str">
        <f t="shared" si="1"/>
        <v>I</v>
      </c>
      <c r="C18" s="25">
        <f t="shared" si="2"/>
        <v>40188.466</v>
      </c>
      <c r="D18" t="str">
        <f t="shared" si="3"/>
        <v>vis</v>
      </c>
      <c r="E18">
        <f>VLOOKUP(C18,Active!C$21:E$962,3,FALSE)</f>
        <v>-2882.0016378118448</v>
      </c>
      <c r="F18" s="14" t="s">
        <v>271</v>
      </c>
      <c r="G18" t="str">
        <f t="shared" si="4"/>
        <v>40188.466</v>
      </c>
      <c r="H18" s="25">
        <f t="shared" si="5"/>
        <v>-2882</v>
      </c>
      <c r="I18" s="69" t="s">
        <v>301</v>
      </c>
      <c r="J18" s="70" t="s">
        <v>302</v>
      </c>
      <c r="K18" s="69">
        <v>-2882</v>
      </c>
      <c r="L18" s="69" t="s">
        <v>297</v>
      </c>
      <c r="M18" s="70" t="s">
        <v>298</v>
      </c>
      <c r="N18" s="70"/>
      <c r="O18" s="71" t="s">
        <v>303</v>
      </c>
      <c r="P18" s="72" t="s">
        <v>304</v>
      </c>
    </row>
    <row r="19" spans="1:16" ht="12.75" customHeight="1">
      <c r="A19" s="25" t="str">
        <f t="shared" si="0"/>
        <v>IBVS 328 </v>
      </c>
      <c r="B19" s="14" t="str">
        <f t="shared" si="1"/>
        <v>I</v>
      </c>
      <c r="C19" s="25">
        <f t="shared" si="2"/>
        <v>40203.440000000002</v>
      </c>
      <c r="D19" t="str">
        <f t="shared" si="3"/>
        <v>vis</v>
      </c>
      <c r="E19">
        <f>VLOOKUP(C19,Active!C$21:E$962,3,FALSE)</f>
        <v>-2868.9992443086007</v>
      </c>
      <c r="F19" s="14" t="s">
        <v>271</v>
      </c>
      <c r="G19" t="str">
        <f t="shared" si="4"/>
        <v>40203.440</v>
      </c>
      <c r="H19" s="25">
        <f t="shared" si="5"/>
        <v>-2869</v>
      </c>
      <c r="I19" s="69" t="s">
        <v>305</v>
      </c>
      <c r="J19" s="70" t="s">
        <v>306</v>
      </c>
      <c r="K19" s="69">
        <v>-2869</v>
      </c>
      <c r="L19" s="69" t="s">
        <v>307</v>
      </c>
      <c r="M19" s="70" t="s">
        <v>298</v>
      </c>
      <c r="N19" s="70"/>
      <c r="O19" s="71" t="s">
        <v>303</v>
      </c>
      <c r="P19" s="72" t="s">
        <v>304</v>
      </c>
    </row>
    <row r="20" spans="1:16" ht="12.75" customHeight="1">
      <c r="A20" s="25" t="str">
        <f t="shared" si="0"/>
        <v>IBVS 328 </v>
      </c>
      <c r="B20" s="14" t="str">
        <f t="shared" si="1"/>
        <v>I</v>
      </c>
      <c r="C20" s="25">
        <f t="shared" si="2"/>
        <v>40232.233999999997</v>
      </c>
      <c r="D20" t="str">
        <f t="shared" si="3"/>
        <v>vis</v>
      </c>
      <c r="E20">
        <f>VLOOKUP(C20,Active!C$21:E$962,3,FALSE)</f>
        <v>-2843.996511669875</v>
      </c>
      <c r="F20" s="14" t="s">
        <v>271</v>
      </c>
      <c r="G20" t="str">
        <f t="shared" si="4"/>
        <v>40232.234</v>
      </c>
      <c r="H20" s="25">
        <f t="shared" si="5"/>
        <v>-2844</v>
      </c>
      <c r="I20" s="69" t="s">
        <v>308</v>
      </c>
      <c r="J20" s="70" t="s">
        <v>309</v>
      </c>
      <c r="K20" s="69">
        <v>-2844</v>
      </c>
      <c r="L20" s="69" t="s">
        <v>310</v>
      </c>
      <c r="M20" s="70" t="s">
        <v>298</v>
      </c>
      <c r="N20" s="70"/>
      <c r="O20" s="71" t="s">
        <v>303</v>
      </c>
      <c r="P20" s="72" t="s">
        <v>304</v>
      </c>
    </row>
    <row r="21" spans="1:16" ht="12.75" customHeight="1">
      <c r="A21" s="25" t="str">
        <f t="shared" si="0"/>
        <v> ORI 120 </v>
      </c>
      <c r="B21" s="14" t="str">
        <f t="shared" si="1"/>
        <v>I</v>
      </c>
      <c r="C21" s="25">
        <f t="shared" si="2"/>
        <v>40796.523999999998</v>
      </c>
      <c r="D21" t="str">
        <f t="shared" si="3"/>
        <v>vis</v>
      </c>
      <c r="E21">
        <f>VLOOKUP(C21,Active!C$21:E$962,3,FALSE)</f>
        <v>-2354.0058191398543</v>
      </c>
      <c r="F21" s="14" t="s">
        <v>271</v>
      </c>
      <c r="G21" t="str">
        <f t="shared" si="4"/>
        <v>40796.524</v>
      </c>
      <c r="H21" s="25">
        <f t="shared" si="5"/>
        <v>-2354</v>
      </c>
      <c r="I21" s="69" t="s">
        <v>311</v>
      </c>
      <c r="J21" s="70" t="s">
        <v>312</v>
      </c>
      <c r="K21" s="69">
        <v>-2354</v>
      </c>
      <c r="L21" s="69" t="s">
        <v>280</v>
      </c>
      <c r="M21" s="70" t="s">
        <v>298</v>
      </c>
      <c r="N21" s="70"/>
      <c r="O21" s="71" t="s">
        <v>313</v>
      </c>
      <c r="P21" s="71" t="s">
        <v>314</v>
      </c>
    </row>
    <row r="22" spans="1:16" ht="12.75" customHeight="1">
      <c r="A22" s="25" t="str">
        <f t="shared" si="0"/>
        <v> ORI 129 </v>
      </c>
      <c r="B22" s="14" t="str">
        <f t="shared" si="1"/>
        <v>I</v>
      </c>
      <c r="C22" s="25">
        <f t="shared" si="2"/>
        <v>41221.483</v>
      </c>
      <c r="D22" t="str">
        <f t="shared" si="3"/>
        <v>vis</v>
      </c>
      <c r="E22">
        <f>VLOOKUP(C22,Active!C$21:E$962,3,FALSE)</f>
        <v>-1985.0006007116242</v>
      </c>
      <c r="F22" s="14" t="s">
        <v>271</v>
      </c>
      <c r="G22" t="str">
        <f t="shared" si="4"/>
        <v>41221.483</v>
      </c>
      <c r="H22" s="25">
        <f t="shared" si="5"/>
        <v>-1985</v>
      </c>
      <c r="I22" s="69" t="s">
        <v>315</v>
      </c>
      <c r="J22" s="70" t="s">
        <v>316</v>
      </c>
      <c r="K22" s="69">
        <v>-1985</v>
      </c>
      <c r="L22" s="69" t="s">
        <v>317</v>
      </c>
      <c r="M22" s="70" t="s">
        <v>298</v>
      </c>
      <c r="N22" s="70"/>
      <c r="O22" s="71" t="s">
        <v>318</v>
      </c>
      <c r="P22" s="71" t="s">
        <v>319</v>
      </c>
    </row>
    <row r="23" spans="1:16" ht="12.75" customHeight="1">
      <c r="A23" s="25" t="str">
        <f t="shared" si="0"/>
        <v>IBVS 637 </v>
      </c>
      <c r="B23" s="14" t="str">
        <f t="shared" si="1"/>
        <v>I</v>
      </c>
      <c r="C23" s="25">
        <f t="shared" si="2"/>
        <v>41357.383000000002</v>
      </c>
      <c r="D23" t="str">
        <f t="shared" si="3"/>
        <v>vis</v>
      </c>
      <c r="E23">
        <f>VLOOKUP(C23,Active!C$21:E$962,3,FALSE)</f>
        <v>-1866.9943714415142</v>
      </c>
      <c r="F23" s="14" t="s">
        <v>271</v>
      </c>
      <c r="G23" t="str">
        <f t="shared" si="4"/>
        <v>41357.383</v>
      </c>
      <c r="H23" s="25">
        <f t="shared" si="5"/>
        <v>-1867</v>
      </c>
      <c r="I23" s="69" t="s">
        <v>320</v>
      </c>
      <c r="J23" s="70" t="s">
        <v>321</v>
      </c>
      <c r="K23" s="69">
        <v>-1867</v>
      </c>
      <c r="L23" s="69" t="s">
        <v>322</v>
      </c>
      <c r="M23" s="70" t="s">
        <v>298</v>
      </c>
      <c r="N23" s="70"/>
      <c r="O23" s="71" t="s">
        <v>323</v>
      </c>
      <c r="P23" s="72" t="s">
        <v>324</v>
      </c>
    </row>
    <row r="24" spans="1:16" ht="12.75" customHeight="1">
      <c r="A24" s="25" t="str">
        <f t="shared" si="0"/>
        <v>IBVS 779 </v>
      </c>
      <c r="B24" s="14" t="str">
        <f t="shared" si="1"/>
        <v>I</v>
      </c>
      <c r="C24" s="25">
        <f t="shared" si="2"/>
        <v>41395.379999999997</v>
      </c>
      <c r="D24" t="str">
        <f t="shared" si="3"/>
        <v>vis</v>
      </c>
      <c r="E24">
        <f>VLOOKUP(C24,Active!C$21:E$962,3,FALSE)</f>
        <v>-1834.0003854696538</v>
      </c>
      <c r="F24" s="14" t="s">
        <v>271</v>
      </c>
      <c r="G24" t="str">
        <f t="shared" si="4"/>
        <v>41395.380</v>
      </c>
      <c r="H24" s="25">
        <f t="shared" si="5"/>
        <v>-1834</v>
      </c>
      <c r="I24" s="69" t="s">
        <v>325</v>
      </c>
      <c r="J24" s="70" t="s">
        <v>326</v>
      </c>
      <c r="K24" s="69">
        <v>-1834</v>
      </c>
      <c r="L24" s="69" t="s">
        <v>327</v>
      </c>
      <c r="M24" s="70" t="s">
        <v>298</v>
      </c>
      <c r="N24" s="70"/>
      <c r="O24" s="71" t="s">
        <v>323</v>
      </c>
      <c r="P24" s="72" t="s">
        <v>328</v>
      </c>
    </row>
    <row r="25" spans="1:16" ht="12.75" customHeight="1">
      <c r="A25" s="25" t="str">
        <f t="shared" si="0"/>
        <v> BBS 2 </v>
      </c>
      <c r="B25" s="14" t="str">
        <f t="shared" si="1"/>
        <v>I</v>
      </c>
      <c r="C25" s="25">
        <f t="shared" si="2"/>
        <v>41395.381999999998</v>
      </c>
      <c r="D25" t="str">
        <f t="shared" si="3"/>
        <v>vis</v>
      </c>
      <c r="E25">
        <f>VLOOKUP(C25,Active!C$21:E$962,3,FALSE)</f>
        <v>-1833.998648806971</v>
      </c>
      <c r="F25" s="14" t="s">
        <v>271</v>
      </c>
      <c r="G25" t="str">
        <f t="shared" si="4"/>
        <v>41395.382</v>
      </c>
      <c r="H25" s="25">
        <f t="shared" si="5"/>
        <v>-1834</v>
      </c>
      <c r="I25" s="69" t="s">
        <v>329</v>
      </c>
      <c r="J25" s="70" t="s">
        <v>330</v>
      </c>
      <c r="K25" s="69">
        <v>-1834</v>
      </c>
      <c r="L25" s="69" t="s">
        <v>283</v>
      </c>
      <c r="M25" s="70" t="s">
        <v>298</v>
      </c>
      <c r="N25" s="70"/>
      <c r="O25" s="71" t="s">
        <v>318</v>
      </c>
      <c r="P25" s="71" t="s">
        <v>331</v>
      </c>
    </row>
    <row r="26" spans="1:16" ht="12.75" customHeight="1">
      <c r="A26" s="25" t="str">
        <f t="shared" si="0"/>
        <v> BBS 3 </v>
      </c>
      <c r="B26" s="14" t="str">
        <f t="shared" si="1"/>
        <v>I</v>
      </c>
      <c r="C26" s="25">
        <f t="shared" si="2"/>
        <v>41410.353000000003</v>
      </c>
      <c r="D26" t="str">
        <f t="shared" si="3"/>
        <v>vis</v>
      </c>
      <c r="E26">
        <f>VLOOKUP(C26,Active!C$21:E$962,3,FALSE)</f>
        <v>-1820.9988602977483</v>
      </c>
      <c r="F26" s="14" t="s">
        <v>271</v>
      </c>
      <c r="G26" t="str">
        <f t="shared" si="4"/>
        <v>41410.353</v>
      </c>
      <c r="H26" s="25">
        <f t="shared" si="5"/>
        <v>-1821</v>
      </c>
      <c r="I26" s="69" t="s">
        <v>332</v>
      </c>
      <c r="J26" s="70" t="s">
        <v>333</v>
      </c>
      <c r="K26" s="69">
        <v>-1821</v>
      </c>
      <c r="L26" s="69" t="s">
        <v>307</v>
      </c>
      <c r="M26" s="70" t="s">
        <v>298</v>
      </c>
      <c r="N26" s="70"/>
      <c r="O26" s="71" t="s">
        <v>318</v>
      </c>
      <c r="P26" s="71" t="s">
        <v>334</v>
      </c>
    </row>
    <row r="27" spans="1:16" ht="12.75" customHeight="1">
      <c r="A27" s="25" t="str">
        <f t="shared" si="0"/>
        <v> BBS 5 </v>
      </c>
      <c r="B27" s="14" t="str">
        <f t="shared" si="1"/>
        <v>I</v>
      </c>
      <c r="C27" s="25">
        <f t="shared" si="2"/>
        <v>41570.421999999999</v>
      </c>
      <c r="D27" t="str">
        <f t="shared" si="3"/>
        <v>vis</v>
      </c>
      <c r="E27">
        <f>VLOOKUP(C27,Active!C$21:E$962,3,FALSE)</f>
        <v>-1682.0059308419973</v>
      </c>
      <c r="F27" s="14" t="s">
        <v>271</v>
      </c>
      <c r="G27" t="str">
        <f t="shared" si="4"/>
        <v>41570.422</v>
      </c>
      <c r="H27" s="25">
        <f t="shared" si="5"/>
        <v>-1682</v>
      </c>
      <c r="I27" s="69" t="s">
        <v>335</v>
      </c>
      <c r="J27" s="70" t="s">
        <v>336</v>
      </c>
      <c r="K27" s="69">
        <v>-1682</v>
      </c>
      <c r="L27" s="69" t="s">
        <v>280</v>
      </c>
      <c r="M27" s="70" t="s">
        <v>298</v>
      </c>
      <c r="N27" s="70"/>
      <c r="O27" s="71" t="s">
        <v>318</v>
      </c>
      <c r="P27" s="71" t="s">
        <v>337</v>
      </c>
    </row>
    <row r="28" spans="1:16" ht="12.75" customHeight="1">
      <c r="A28" s="25" t="str">
        <f t="shared" si="0"/>
        <v> BBS 5 </v>
      </c>
      <c r="B28" s="14" t="str">
        <f t="shared" si="1"/>
        <v>I</v>
      </c>
      <c r="C28" s="25">
        <f t="shared" si="2"/>
        <v>41585.404000000002</v>
      </c>
      <c r="D28" t="str">
        <f t="shared" si="3"/>
        <v>vis</v>
      </c>
      <c r="E28">
        <f>VLOOKUP(C28,Active!C$21:E$962,3,FALSE)</f>
        <v>-1668.9965906880223</v>
      </c>
      <c r="F28" s="14" t="s">
        <v>271</v>
      </c>
      <c r="G28" t="str">
        <f t="shared" si="4"/>
        <v>41585.404</v>
      </c>
      <c r="H28" s="25">
        <f t="shared" si="5"/>
        <v>-1669</v>
      </c>
      <c r="I28" s="69" t="s">
        <v>338</v>
      </c>
      <c r="J28" s="70" t="s">
        <v>339</v>
      </c>
      <c r="K28" s="69">
        <v>-1669</v>
      </c>
      <c r="L28" s="69" t="s">
        <v>310</v>
      </c>
      <c r="M28" s="70" t="s">
        <v>298</v>
      </c>
      <c r="N28" s="70"/>
      <c r="O28" s="71" t="s">
        <v>318</v>
      </c>
      <c r="P28" s="71" t="s">
        <v>337</v>
      </c>
    </row>
    <row r="29" spans="1:16" ht="12.75" customHeight="1">
      <c r="A29" s="25" t="str">
        <f t="shared" si="0"/>
        <v> BBS 6 </v>
      </c>
      <c r="B29" s="14" t="str">
        <f t="shared" si="1"/>
        <v>I</v>
      </c>
      <c r="C29" s="25">
        <f t="shared" si="2"/>
        <v>41593.462</v>
      </c>
      <c r="D29" t="str">
        <f t="shared" si="3"/>
        <v>vis</v>
      </c>
      <c r="E29">
        <f>VLOOKUP(C29,Active!C$21:E$962,3,FALSE)</f>
        <v>-1661.999576740574</v>
      </c>
      <c r="F29" s="14" t="s">
        <v>271</v>
      </c>
      <c r="G29" t="str">
        <f t="shared" si="4"/>
        <v>41593.462</v>
      </c>
      <c r="H29" s="25">
        <f t="shared" si="5"/>
        <v>-1662</v>
      </c>
      <c r="I29" s="69" t="s">
        <v>340</v>
      </c>
      <c r="J29" s="70" t="s">
        <v>341</v>
      </c>
      <c r="K29" s="69">
        <v>-1662</v>
      </c>
      <c r="L29" s="69" t="s">
        <v>342</v>
      </c>
      <c r="M29" s="70" t="s">
        <v>298</v>
      </c>
      <c r="N29" s="70"/>
      <c r="O29" s="71" t="s">
        <v>318</v>
      </c>
      <c r="P29" s="71" t="s">
        <v>343</v>
      </c>
    </row>
    <row r="30" spans="1:16" ht="12.75" customHeight="1">
      <c r="A30" s="25" t="str">
        <f t="shared" si="0"/>
        <v> BBS 6 </v>
      </c>
      <c r="B30" s="14" t="str">
        <f t="shared" si="1"/>
        <v>I</v>
      </c>
      <c r="C30" s="25">
        <f t="shared" si="2"/>
        <v>41623.4</v>
      </c>
      <c r="D30" t="str">
        <f t="shared" si="3"/>
        <v>vis</v>
      </c>
      <c r="E30">
        <f>VLOOKUP(C30,Active!C$21:E$962,3,FALSE)</f>
        <v>-1636.0034730475002</v>
      </c>
      <c r="F30" s="14" t="s">
        <v>271</v>
      </c>
      <c r="G30" t="str">
        <f t="shared" si="4"/>
        <v>41623.400</v>
      </c>
      <c r="H30" s="25">
        <f t="shared" si="5"/>
        <v>-1636</v>
      </c>
      <c r="I30" s="69" t="s">
        <v>344</v>
      </c>
      <c r="J30" s="70" t="s">
        <v>345</v>
      </c>
      <c r="K30" s="69">
        <v>-1636</v>
      </c>
      <c r="L30" s="69" t="s">
        <v>289</v>
      </c>
      <c r="M30" s="70" t="s">
        <v>298</v>
      </c>
      <c r="N30" s="70"/>
      <c r="O30" s="71" t="s">
        <v>318</v>
      </c>
      <c r="P30" s="71" t="s">
        <v>343</v>
      </c>
    </row>
    <row r="31" spans="1:16" ht="12.75" customHeight="1">
      <c r="A31" s="25" t="str">
        <f t="shared" si="0"/>
        <v> BBS 8 </v>
      </c>
      <c r="B31" s="14" t="str">
        <f t="shared" si="1"/>
        <v>I</v>
      </c>
      <c r="C31" s="25">
        <f t="shared" si="2"/>
        <v>41759.298000000003</v>
      </c>
      <c r="D31" t="str">
        <f t="shared" si="3"/>
        <v>vis</v>
      </c>
      <c r="E31">
        <f>VLOOKUP(C31,Active!C$21:E$962,3,FALSE)</f>
        <v>-1517.9989804400727</v>
      </c>
      <c r="F31" s="14" t="s">
        <v>271</v>
      </c>
      <c r="G31" t="str">
        <f t="shared" si="4"/>
        <v>41759.298</v>
      </c>
      <c r="H31" s="25">
        <f t="shared" si="5"/>
        <v>-1518</v>
      </c>
      <c r="I31" s="69" t="s">
        <v>346</v>
      </c>
      <c r="J31" s="70" t="s">
        <v>347</v>
      </c>
      <c r="K31" s="69">
        <v>-1518</v>
      </c>
      <c r="L31" s="69" t="s">
        <v>307</v>
      </c>
      <c r="M31" s="70" t="s">
        <v>298</v>
      </c>
      <c r="N31" s="70"/>
      <c r="O31" s="71" t="s">
        <v>348</v>
      </c>
      <c r="P31" s="71" t="s">
        <v>349</v>
      </c>
    </row>
    <row r="32" spans="1:16" ht="12.75" customHeight="1">
      <c r="A32" s="25" t="str">
        <f t="shared" si="0"/>
        <v> BBS 11 </v>
      </c>
      <c r="B32" s="14" t="str">
        <f t="shared" si="1"/>
        <v>I</v>
      </c>
      <c r="C32" s="25">
        <f t="shared" si="2"/>
        <v>41905.563999999998</v>
      </c>
      <c r="D32" t="str">
        <f t="shared" si="3"/>
        <v>vis</v>
      </c>
      <c r="E32">
        <f>VLOOKUP(C32,Active!C$21:E$962,3,FALSE)</f>
        <v>-1390.9916284870098</v>
      </c>
      <c r="F32" s="14" t="s">
        <v>271</v>
      </c>
      <c r="G32" t="str">
        <f t="shared" si="4"/>
        <v>41905.564</v>
      </c>
      <c r="H32" s="25">
        <f t="shared" si="5"/>
        <v>-1391</v>
      </c>
      <c r="I32" s="69" t="s">
        <v>350</v>
      </c>
      <c r="J32" s="70" t="s">
        <v>351</v>
      </c>
      <c r="K32" s="69">
        <v>-1391</v>
      </c>
      <c r="L32" s="69" t="s">
        <v>352</v>
      </c>
      <c r="M32" s="70" t="s">
        <v>298</v>
      </c>
      <c r="N32" s="70"/>
      <c r="O32" s="71" t="s">
        <v>348</v>
      </c>
      <c r="P32" s="71" t="s">
        <v>79</v>
      </c>
    </row>
    <row r="33" spans="1:16" ht="12.75" customHeight="1">
      <c r="A33" s="25" t="str">
        <f t="shared" si="0"/>
        <v> BBS 11 </v>
      </c>
      <c r="B33" s="14" t="str">
        <f t="shared" si="1"/>
        <v>I</v>
      </c>
      <c r="C33" s="25">
        <f t="shared" si="2"/>
        <v>41927.438000000002</v>
      </c>
      <c r="D33" t="str">
        <f t="shared" si="3"/>
        <v>vis</v>
      </c>
      <c r="E33">
        <f>VLOOKUP(C33,Active!C$21:E$962,3,FALSE)</f>
        <v>-1371.9977487294325</v>
      </c>
      <c r="F33" s="14" t="s">
        <v>271</v>
      </c>
      <c r="G33" t="str">
        <f t="shared" si="4"/>
        <v>41927.438</v>
      </c>
      <c r="H33" s="25">
        <f t="shared" si="5"/>
        <v>-1372</v>
      </c>
      <c r="I33" s="69" t="s">
        <v>353</v>
      </c>
      <c r="J33" s="70" t="s">
        <v>354</v>
      </c>
      <c r="K33" s="69">
        <v>-1372</v>
      </c>
      <c r="L33" s="69" t="s">
        <v>355</v>
      </c>
      <c r="M33" s="70" t="s">
        <v>298</v>
      </c>
      <c r="N33" s="70"/>
      <c r="O33" s="71" t="s">
        <v>318</v>
      </c>
      <c r="P33" s="71" t="s">
        <v>79</v>
      </c>
    </row>
    <row r="34" spans="1:16" ht="12.75" customHeight="1">
      <c r="A34" s="25" t="str">
        <f t="shared" si="0"/>
        <v> BBS 13 </v>
      </c>
      <c r="B34" s="14" t="str">
        <f t="shared" si="1"/>
        <v>I</v>
      </c>
      <c r="C34" s="25">
        <f t="shared" si="2"/>
        <v>42071.392999999996</v>
      </c>
      <c r="D34" t="str">
        <f t="shared" si="3"/>
        <v>vis</v>
      </c>
      <c r="E34">
        <f>VLOOKUP(C34,Active!C$21:E$962,3,FALSE)</f>
        <v>-1246.9971105059014</v>
      </c>
      <c r="F34" s="14" t="s">
        <v>271</v>
      </c>
      <c r="G34" t="str">
        <f t="shared" si="4"/>
        <v>42071.393</v>
      </c>
      <c r="H34" s="25">
        <f t="shared" si="5"/>
        <v>-1247</v>
      </c>
      <c r="I34" s="69" t="s">
        <v>356</v>
      </c>
      <c r="J34" s="70" t="s">
        <v>357</v>
      </c>
      <c r="K34" s="69">
        <v>-1247</v>
      </c>
      <c r="L34" s="69" t="s">
        <v>355</v>
      </c>
      <c r="M34" s="70" t="s">
        <v>298</v>
      </c>
      <c r="N34" s="70"/>
      <c r="O34" s="71" t="s">
        <v>318</v>
      </c>
      <c r="P34" s="71" t="s">
        <v>358</v>
      </c>
    </row>
    <row r="35" spans="1:16" ht="12.75" customHeight="1">
      <c r="A35" s="25" t="str">
        <f t="shared" si="0"/>
        <v> BBS 14 </v>
      </c>
      <c r="B35" s="14" t="str">
        <f t="shared" si="1"/>
        <v>I</v>
      </c>
      <c r="C35" s="25">
        <f t="shared" si="2"/>
        <v>42109.396000000001</v>
      </c>
      <c r="D35" t="str">
        <f t="shared" si="3"/>
        <v>vis</v>
      </c>
      <c r="E35">
        <f>VLOOKUP(C35,Active!C$21:E$962,3,FALSE)</f>
        <v>-1213.9979145459865</v>
      </c>
      <c r="F35" s="14" t="s">
        <v>271</v>
      </c>
      <c r="G35" t="str">
        <f t="shared" si="4"/>
        <v>42109.396</v>
      </c>
      <c r="H35" s="25">
        <f t="shared" si="5"/>
        <v>-1214</v>
      </c>
      <c r="I35" s="69" t="s">
        <v>359</v>
      </c>
      <c r="J35" s="70" t="s">
        <v>360</v>
      </c>
      <c r="K35" s="69">
        <v>-1214</v>
      </c>
      <c r="L35" s="69" t="s">
        <v>283</v>
      </c>
      <c r="M35" s="70" t="s">
        <v>298</v>
      </c>
      <c r="N35" s="70"/>
      <c r="O35" s="71" t="s">
        <v>318</v>
      </c>
      <c r="P35" s="71" t="s">
        <v>361</v>
      </c>
    </row>
    <row r="36" spans="1:16" ht="12.75" customHeight="1">
      <c r="A36" s="25" t="str">
        <f t="shared" si="0"/>
        <v> BBS 14 </v>
      </c>
      <c r="B36" s="14" t="str">
        <f t="shared" si="1"/>
        <v>I</v>
      </c>
      <c r="C36" s="25">
        <f t="shared" si="2"/>
        <v>42132.421999999999</v>
      </c>
      <c r="D36" t="str">
        <f t="shared" si="3"/>
        <v>vis</v>
      </c>
      <c r="E36">
        <f>VLOOKUP(C36,Active!C$21:E$962,3,FALSE)</f>
        <v>-1194.0037170833427</v>
      </c>
      <c r="F36" s="14" t="s">
        <v>271</v>
      </c>
      <c r="G36" t="str">
        <f t="shared" si="4"/>
        <v>42132.422</v>
      </c>
      <c r="H36" s="25">
        <f t="shared" si="5"/>
        <v>-1194</v>
      </c>
      <c r="I36" s="69" t="s">
        <v>362</v>
      </c>
      <c r="J36" s="70" t="s">
        <v>363</v>
      </c>
      <c r="K36" s="69">
        <v>-1194</v>
      </c>
      <c r="L36" s="69" t="s">
        <v>289</v>
      </c>
      <c r="M36" s="70" t="s">
        <v>298</v>
      </c>
      <c r="N36" s="70"/>
      <c r="O36" s="71" t="s">
        <v>318</v>
      </c>
      <c r="P36" s="71" t="s">
        <v>361</v>
      </c>
    </row>
    <row r="37" spans="1:16" ht="12.75" customHeight="1">
      <c r="A37" s="25" t="str">
        <f t="shared" si="0"/>
        <v> BBS 15 </v>
      </c>
      <c r="B37" s="14" t="str">
        <f t="shared" si="1"/>
        <v>I</v>
      </c>
      <c r="C37" s="25">
        <f t="shared" si="2"/>
        <v>42139.34</v>
      </c>
      <c r="D37" t="str">
        <f t="shared" si="3"/>
        <v>vis</v>
      </c>
      <c r="E37">
        <f>VLOOKUP(C37,Active!C$21:E$962,3,FALSE)</f>
        <v>-1187.9966008648705</v>
      </c>
      <c r="F37" s="14" t="s">
        <v>271</v>
      </c>
      <c r="G37" t="str">
        <f t="shared" si="4"/>
        <v>42139.340</v>
      </c>
      <c r="H37" s="25">
        <f t="shared" si="5"/>
        <v>-1188</v>
      </c>
      <c r="I37" s="69" t="s">
        <v>364</v>
      </c>
      <c r="J37" s="70" t="s">
        <v>365</v>
      </c>
      <c r="K37" s="69">
        <v>-1188</v>
      </c>
      <c r="L37" s="69" t="s">
        <v>310</v>
      </c>
      <c r="M37" s="70" t="s">
        <v>298</v>
      </c>
      <c r="N37" s="70"/>
      <c r="O37" s="71" t="s">
        <v>348</v>
      </c>
      <c r="P37" s="71" t="s">
        <v>366</v>
      </c>
    </row>
    <row r="38" spans="1:16" ht="12.75" customHeight="1">
      <c r="A38" s="25" t="str">
        <f t="shared" si="0"/>
        <v> BBS 17 </v>
      </c>
      <c r="B38" s="14" t="str">
        <f t="shared" si="1"/>
        <v>I</v>
      </c>
      <c r="C38" s="25">
        <f t="shared" si="2"/>
        <v>42262.565000000002</v>
      </c>
      <c r="D38" t="str">
        <f t="shared" si="3"/>
        <v>vis</v>
      </c>
      <c r="E38">
        <f>VLOOKUP(C38,Active!C$21:E$962,3,FALSE)</f>
        <v>-1080.9964713445627</v>
      </c>
      <c r="F38" s="14" t="s">
        <v>271</v>
      </c>
      <c r="G38" t="str">
        <f t="shared" si="4"/>
        <v>42262.565</v>
      </c>
      <c r="H38" s="25">
        <f t="shared" si="5"/>
        <v>-1081</v>
      </c>
      <c r="I38" s="69" t="s">
        <v>367</v>
      </c>
      <c r="J38" s="70" t="s">
        <v>368</v>
      </c>
      <c r="K38" s="69">
        <v>-1081</v>
      </c>
      <c r="L38" s="69" t="s">
        <v>310</v>
      </c>
      <c r="M38" s="70" t="s">
        <v>298</v>
      </c>
      <c r="N38" s="70"/>
      <c r="O38" s="71" t="s">
        <v>348</v>
      </c>
      <c r="P38" s="71" t="s">
        <v>369</v>
      </c>
    </row>
    <row r="39" spans="1:16" ht="12.75" customHeight="1">
      <c r="A39" s="25" t="str">
        <f t="shared" si="0"/>
        <v> BBS 18 </v>
      </c>
      <c r="B39" s="14" t="str">
        <f t="shared" si="1"/>
        <v>I</v>
      </c>
      <c r="C39" s="25">
        <f t="shared" si="2"/>
        <v>42337.417000000001</v>
      </c>
      <c r="D39" t="str">
        <f t="shared" si="3"/>
        <v>vis</v>
      </c>
      <c r="E39">
        <f>VLOOKUP(C39,Active!C$21:E$962,3,FALSE)</f>
        <v>-1016.0001337924945</v>
      </c>
      <c r="F39" s="14" t="s">
        <v>271</v>
      </c>
      <c r="G39" t="str">
        <f t="shared" si="4"/>
        <v>42337.417</v>
      </c>
      <c r="H39" s="25">
        <f t="shared" si="5"/>
        <v>-1016</v>
      </c>
      <c r="I39" s="69" t="s">
        <v>370</v>
      </c>
      <c r="J39" s="70" t="s">
        <v>371</v>
      </c>
      <c r="K39" s="69">
        <v>-1016</v>
      </c>
      <c r="L39" s="69" t="s">
        <v>327</v>
      </c>
      <c r="M39" s="70" t="s">
        <v>298</v>
      </c>
      <c r="N39" s="70"/>
      <c r="O39" s="71" t="s">
        <v>318</v>
      </c>
      <c r="P39" s="71" t="s">
        <v>372</v>
      </c>
    </row>
    <row r="40" spans="1:16" ht="12.75" customHeight="1">
      <c r="A40" s="25" t="str">
        <f t="shared" si="0"/>
        <v> BBS 19 </v>
      </c>
      <c r="B40" s="14" t="str">
        <f t="shared" si="1"/>
        <v>I</v>
      </c>
      <c r="C40" s="25">
        <f t="shared" si="2"/>
        <v>42405.364999999998</v>
      </c>
      <c r="D40" t="str">
        <f t="shared" si="3"/>
        <v>vis</v>
      </c>
      <c r="E40">
        <f>VLOOKUP(C40,Active!C$21:E$962,3,FALSE)</f>
        <v>-956.99875582012533</v>
      </c>
      <c r="F40" s="14" t="s">
        <v>271</v>
      </c>
      <c r="G40" t="str">
        <f t="shared" si="4"/>
        <v>42405.365</v>
      </c>
      <c r="H40" s="25">
        <f t="shared" si="5"/>
        <v>-957</v>
      </c>
      <c r="I40" s="69" t="s">
        <v>373</v>
      </c>
      <c r="J40" s="70" t="s">
        <v>374</v>
      </c>
      <c r="K40" s="69">
        <v>-957</v>
      </c>
      <c r="L40" s="69" t="s">
        <v>307</v>
      </c>
      <c r="M40" s="70" t="s">
        <v>298</v>
      </c>
      <c r="N40" s="70"/>
      <c r="O40" s="71" t="s">
        <v>318</v>
      </c>
      <c r="P40" s="71" t="s">
        <v>375</v>
      </c>
    </row>
    <row r="41" spans="1:16" ht="12.75" customHeight="1">
      <c r="A41" s="25" t="str">
        <f t="shared" si="0"/>
        <v> BBS 20 </v>
      </c>
      <c r="B41" s="14" t="str">
        <f t="shared" si="1"/>
        <v>I</v>
      </c>
      <c r="C41" s="25">
        <f t="shared" si="2"/>
        <v>42428.392</v>
      </c>
      <c r="D41" t="str">
        <f t="shared" si="3"/>
        <v>vis</v>
      </c>
      <c r="E41">
        <f>VLOOKUP(C41,Active!C$21:E$962,3,FALSE)</f>
        <v>-937.00369002613706</v>
      </c>
      <c r="F41" s="14" t="s">
        <v>271</v>
      </c>
      <c r="G41" t="str">
        <f t="shared" si="4"/>
        <v>42428.392</v>
      </c>
      <c r="H41" s="25">
        <f t="shared" si="5"/>
        <v>-937</v>
      </c>
      <c r="I41" s="69" t="s">
        <v>376</v>
      </c>
      <c r="J41" s="70" t="s">
        <v>377</v>
      </c>
      <c r="K41" s="69">
        <v>-937</v>
      </c>
      <c r="L41" s="69" t="s">
        <v>289</v>
      </c>
      <c r="M41" s="70" t="s">
        <v>298</v>
      </c>
      <c r="N41" s="70"/>
      <c r="O41" s="71" t="s">
        <v>318</v>
      </c>
      <c r="P41" s="71" t="s">
        <v>378</v>
      </c>
    </row>
    <row r="42" spans="1:16" ht="12.75" customHeight="1">
      <c r="A42" s="25" t="str">
        <f t="shared" si="0"/>
        <v> BBS 20 </v>
      </c>
      <c r="B42" s="14" t="str">
        <f t="shared" si="1"/>
        <v>I</v>
      </c>
      <c r="C42" s="25">
        <f t="shared" si="2"/>
        <v>42435.302000000003</v>
      </c>
      <c r="D42" t="str">
        <f t="shared" si="3"/>
        <v>vis</v>
      </c>
      <c r="E42">
        <f>VLOOKUP(C42,Active!C$21:E$962,3,FALSE)</f>
        <v>-931.00352045838963</v>
      </c>
      <c r="F42" s="14" t="s">
        <v>271</v>
      </c>
      <c r="G42" t="str">
        <f t="shared" si="4"/>
        <v>42435.302</v>
      </c>
      <c r="H42" s="25">
        <f t="shared" si="5"/>
        <v>-931</v>
      </c>
      <c r="I42" s="69" t="s">
        <v>379</v>
      </c>
      <c r="J42" s="70" t="s">
        <v>380</v>
      </c>
      <c r="K42" s="69">
        <v>-931</v>
      </c>
      <c r="L42" s="69" t="s">
        <v>289</v>
      </c>
      <c r="M42" s="70" t="s">
        <v>298</v>
      </c>
      <c r="N42" s="70"/>
      <c r="O42" s="71" t="s">
        <v>348</v>
      </c>
      <c r="P42" s="71" t="s">
        <v>378</v>
      </c>
    </row>
    <row r="43" spans="1:16" ht="12.75" customHeight="1">
      <c r="A43" s="25" t="str">
        <f t="shared" si="0"/>
        <v> BBS 20 </v>
      </c>
      <c r="B43" s="14" t="str">
        <f t="shared" si="1"/>
        <v>I</v>
      </c>
      <c r="C43" s="25">
        <f t="shared" si="2"/>
        <v>42435.307999999997</v>
      </c>
      <c r="D43" t="str">
        <f t="shared" si="3"/>
        <v>vis</v>
      </c>
      <c r="E43">
        <f>VLOOKUP(C43,Active!C$21:E$962,3,FALSE)</f>
        <v>-930.99831047034763</v>
      </c>
      <c r="F43" s="14" t="s">
        <v>271</v>
      </c>
      <c r="G43" t="str">
        <f t="shared" si="4"/>
        <v>42435.308</v>
      </c>
      <c r="H43" s="25">
        <f t="shared" si="5"/>
        <v>-931</v>
      </c>
      <c r="I43" s="69" t="s">
        <v>381</v>
      </c>
      <c r="J43" s="70" t="s">
        <v>382</v>
      </c>
      <c r="K43" s="69">
        <v>-931</v>
      </c>
      <c r="L43" s="69" t="s">
        <v>283</v>
      </c>
      <c r="M43" s="70" t="s">
        <v>298</v>
      </c>
      <c r="N43" s="70"/>
      <c r="O43" s="71" t="s">
        <v>318</v>
      </c>
      <c r="P43" s="71" t="s">
        <v>378</v>
      </c>
    </row>
    <row r="44" spans="1:16" ht="12.75" customHeight="1">
      <c r="A44" s="25" t="str">
        <f t="shared" si="0"/>
        <v> BBS 21 </v>
      </c>
      <c r="B44" s="14" t="str">
        <f t="shared" si="1"/>
        <v>I</v>
      </c>
      <c r="C44" s="25">
        <f t="shared" si="2"/>
        <v>42450.273999999998</v>
      </c>
      <c r="D44" t="str">
        <f t="shared" si="3"/>
        <v>vis</v>
      </c>
      <c r="E44">
        <f>VLOOKUP(C44,Active!C$21:E$962,3,FALSE)</f>
        <v>-918.00286361783492</v>
      </c>
      <c r="F44" s="14" t="s">
        <v>271</v>
      </c>
      <c r="G44" t="str">
        <f t="shared" si="4"/>
        <v>42450.274</v>
      </c>
      <c r="H44" s="25">
        <f t="shared" si="5"/>
        <v>-918</v>
      </c>
      <c r="I44" s="69" t="s">
        <v>383</v>
      </c>
      <c r="J44" s="70" t="s">
        <v>384</v>
      </c>
      <c r="K44" s="69">
        <v>-918</v>
      </c>
      <c r="L44" s="69" t="s">
        <v>385</v>
      </c>
      <c r="M44" s="70" t="s">
        <v>298</v>
      </c>
      <c r="N44" s="70"/>
      <c r="O44" s="71" t="s">
        <v>313</v>
      </c>
      <c r="P44" s="71" t="s">
        <v>386</v>
      </c>
    </row>
    <row r="45" spans="1:16" ht="12.75" customHeight="1">
      <c r="A45" s="25" t="str">
        <f t="shared" si="0"/>
        <v> BBS 21 </v>
      </c>
      <c r="B45" s="14" t="str">
        <f t="shared" si="1"/>
        <v>I</v>
      </c>
      <c r="C45" s="25">
        <f t="shared" si="2"/>
        <v>42450.277000000002</v>
      </c>
      <c r="D45" t="str">
        <f t="shared" si="3"/>
        <v>vis</v>
      </c>
      <c r="E45">
        <f>VLOOKUP(C45,Active!C$21:E$962,3,FALSE)</f>
        <v>-918.00025862380755</v>
      </c>
      <c r="F45" s="14" t="s">
        <v>271</v>
      </c>
      <c r="G45" t="str">
        <f t="shared" si="4"/>
        <v>42450.277</v>
      </c>
      <c r="H45" s="25">
        <f t="shared" si="5"/>
        <v>-918</v>
      </c>
      <c r="I45" s="69" t="s">
        <v>387</v>
      </c>
      <c r="J45" s="70" t="s">
        <v>388</v>
      </c>
      <c r="K45" s="69">
        <v>-918</v>
      </c>
      <c r="L45" s="69" t="s">
        <v>327</v>
      </c>
      <c r="M45" s="70" t="s">
        <v>298</v>
      </c>
      <c r="N45" s="70"/>
      <c r="O45" s="71" t="s">
        <v>348</v>
      </c>
      <c r="P45" s="71" t="s">
        <v>386</v>
      </c>
    </row>
    <row r="46" spans="1:16" ht="12.75" customHeight="1">
      <c r="A46" s="25" t="str">
        <f t="shared" si="0"/>
        <v> BBS 21 </v>
      </c>
      <c r="B46" s="14" t="str">
        <f t="shared" si="1"/>
        <v>I</v>
      </c>
      <c r="C46" s="25">
        <f t="shared" si="2"/>
        <v>42450.28</v>
      </c>
      <c r="D46" t="str">
        <f t="shared" si="3"/>
        <v>vis</v>
      </c>
      <c r="E46">
        <f>VLOOKUP(C46,Active!C$21:E$962,3,FALSE)</f>
        <v>-917.99765362978656</v>
      </c>
      <c r="F46" s="14" t="s">
        <v>271</v>
      </c>
      <c r="G46" t="str">
        <f t="shared" si="4"/>
        <v>42450.280</v>
      </c>
      <c r="H46" s="25">
        <f t="shared" si="5"/>
        <v>-918</v>
      </c>
      <c r="I46" s="69" t="s">
        <v>389</v>
      </c>
      <c r="J46" s="70" t="s">
        <v>390</v>
      </c>
      <c r="K46" s="69">
        <v>-918</v>
      </c>
      <c r="L46" s="69" t="s">
        <v>355</v>
      </c>
      <c r="M46" s="70" t="s">
        <v>298</v>
      </c>
      <c r="N46" s="70"/>
      <c r="O46" s="71" t="s">
        <v>318</v>
      </c>
      <c r="P46" s="71" t="s">
        <v>386</v>
      </c>
    </row>
    <row r="47" spans="1:16" ht="12.75" customHeight="1">
      <c r="A47" s="25" t="str">
        <f t="shared" si="0"/>
        <v> BBS 21 </v>
      </c>
      <c r="B47" s="14" t="str">
        <f t="shared" si="1"/>
        <v>I</v>
      </c>
      <c r="C47" s="25">
        <f t="shared" si="2"/>
        <v>42458.341999999997</v>
      </c>
      <c r="D47" t="str">
        <f t="shared" si="3"/>
        <v>vis</v>
      </c>
      <c r="E47">
        <f>VLOOKUP(C47,Active!C$21:E$962,3,FALSE)</f>
        <v>-910.9971663569728</v>
      </c>
      <c r="F47" s="14" t="s">
        <v>271</v>
      </c>
      <c r="G47" t="str">
        <f t="shared" si="4"/>
        <v>42458.342</v>
      </c>
      <c r="H47" s="25">
        <f t="shared" si="5"/>
        <v>-911</v>
      </c>
      <c r="I47" s="69" t="s">
        <v>391</v>
      </c>
      <c r="J47" s="70" t="s">
        <v>392</v>
      </c>
      <c r="K47" s="69">
        <v>-911</v>
      </c>
      <c r="L47" s="69" t="s">
        <v>355</v>
      </c>
      <c r="M47" s="70" t="s">
        <v>298</v>
      </c>
      <c r="N47" s="70"/>
      <c r="O47" s="71" t="s">
        <v>348</v>
      </c>
      <c r="P47" s="71" t="s">
        <v>386</v>
      </c>
    </row>
    <row r="48" spans="1:16" ht="12.75" customHeight="1">
      <c r="A48" s="25" t="str">
        <f t="shared" si="0"/>
        <v> BBS 21 </v>
      </c>
      <c r="B48" s="14" t="str">
        <f t="shared" si="1"/>
        <v>I</v>
      </c>
      <c r="C48" s="25">
        <f t="shared" si="2"/>
        <v>42458.345000000001</v>
      </c>
      <c r="D48" t="str">
        <f t="shared" si="3"/>
        <v>vis</v>
      </c>
      <c r="E48">
        <f>VLOOKUP(C48,Active!C$21:E$962,3,FALSE)</f>
        <v>-910.99456136294555</v>
      </c>
      <c r="F48" s="14" t="s">
        <v>271</v>
      </c>
      <c r="G48" t="str">
        <f t="shared" si="4"/>
        <v>42458.345</v>
      </c>
      <c r="H48" s="25">
        <f t="shared" si="5"/>
        <v>-911</v>
      </c>
      <c r="I48" s="69" t="s">
        <v>393</v>
      </c>
      <c r="J48" s="70" t="s">
        <v>394</v>
      </c>
      <c r="K48" s="69">
        <v>-911</v>
      </c>
      <c r="L48" s="69" t="s">
        <v>322</v>
      </c>
      <c r="M48" s="70" t="s">
        <v>298</v>
      </c>
      <c r="N48" s="70"/>
      <c r="O48" s="71" t="s">
        <v>318</v>
      </c>
      <c r="P48" s="71" t="s">
        <v>386</v>
      </c>
    </row>
    <row r="49" spans="1:16" ht="12.75" customHeight="1">
      <c r="A49" s="25" t="str">
        <f t="shared" si="0"/>
        <v> BBS 25 </v>
      </c>
      <c r="B49" s="14" t="str">
        <f t="shared" si="1"/>
        <v>I</v>
      </c>
      <c r="C49" s="25">
        <f t="shared" si="2"/>
        <v>42754.309000000001</v>
      </c>
      <c r="D49" t="str">
        <f t="shared" si="3"/>
        <v>vis</v>
      </c>
      <c r="E49">
        <f>VLOOKUP(C49,Active!C$21:E$962,3,FALSE)</f>
        <v>-653.99974429378824</v>
      </c>
      <c r="F49" s="14" t="s">
        <v>271</v>
      </c>
      <c r="G49" t="str">
        <f t="shared" si="4"/>
        <v>42754.309</v>
      </c>
      <c r="H49" s="25">
        <f t="shared" si="5"/>
        <v>-654</v>
      </c>
      <c r="I49" s="69" t="s">
        <v>395</v>
      </c>
      <c r="J49" s="70" t="s">
        <v>396</v>
      </c>
      <c r="K49" s="69">
        <v>-654</v>
      </c>
      <c r="L49" s="69" t="s">
        <v>342</v>
      </c>
      <c r="M49" s="70" t="s">
        <v>298</v>
      </c>
      <c r="N49" s="70"/>
      <c r="O49" s="71" t="s">
        <v>318</v>
      </c>
      <c r="P49" s="71" t="s">
        <v>397</v>
      </c>
    </row>
    <row r="50" spans="1:16" ht="12.75" customHeight="1">
      <c r="A50" s="25" t="str">
        <f t="shared" si="0"/>
        <v> BBS 25 </v>
      </c>
      <c r="B50" s="14" t="str">
        <f t="shared" si="1"/>
        <v>I</v>
      </c>
      <c r="C50" s="25">
        <f t="shared" si="2"/>
        <v>42777.337</v>
      </c>
      <c r="D50" t="str">
        <f t="shared" si="3"/>
        <v>vis</v>
      </c>
      <c r="E50">
        <f>VLOOKUP(C50,Active!C$21:E$962,3,FALSE)</f>
        <v>-634.00381016846165</v>
      </c>
      <c r="F50" s="14" t="s">
        <v>271</v>
      </c>
      <c r="G50" t="str">
        <f t="shared" si="4"/>
        <v>42777.337</v>
      </c>
      <c r="H50" s="25">
        <f t="shared" si="5"/>
        <v>-634</v>
      </c>
      <c r="I50" s="69" t="s">
        <v>398</v>
      </c>
      <c r="J50" s="70" t="s">
        <v>399</v>
      </c>
      <c r="K50" s="69">
        <v>-634</v>
      </c>
      <c r="L50" s="69" t="s">
        <v>289</v>
      </c>
      <c r="M50" s="70" t="s">
        <v>298</v>
      </c>
      <c r="N50" s="70"/>
      <c r="O50" s="71" t="s">
        <v>348</v>
      </c>
      <c r="P50" s="71" t="s">
        <v>397</v>
      </c>
    </row>
    <row r="51" spans="1:16" ht="12.75" customHeight="1">
      <c r="A51" s="25" t="str">
        <f t="shared" si="0"/>
        <v> BBS 26 </v>
      </c>
      <c r="B51" s="14" t="str">
        <f t="shared" si="1"/>
        <v>I</v>
      </c>
      <c r="C51" s="25">
        <f t="shared" si="2"/>
        <v>42785.404000000002</v>
      </c>
      <c r="D51" t="str">
        <f t="shared" si="3"/>
        <v>vis</v>
      </c>
      <c r="E51">
        <f>VLOOKUP(C51,Active!C$21:E$962,3,FALSE)</f>
        <v>-626.99898123893774</v>
      </c>
      <c r="F51" s="14" t="s">
        <v>271</v>
      </c>
      <c r="G51" t="str">
        <f t="shared" si="4"/>
        <v>42785.404</v>
      </c>
      <c r="H51" s="25">
        <f t="shared" si="5"/>
        <v>-627</v>
      </c>
      <c r="I51" s="69" t="s">
        <v>400</v>
      </c>
      <c r="J51" s="70" t="s">
        <v>401</v>
      </c>
      <c r="K51" s="69">
        <v>-627</v>
      </c>
      <c r="L51" s="69" t="s">
        <v>307</v>
      </c>
      <c r="M51" s="70" t="s">
        <v>298</v>
      </c>
      <c r="N51" s="70"/>
      <c r="O51" s="71" t="s">
        <v>318</v>
      </c>
      <c r="P51" s="71" t="s">
        <v>402</v>
      </c>
    </row>
    <row r="52" spans="1:16" ht="12.75" customHeight="1">
      <c r="A52" s="25" t="str">
        <f t="shared" si="0"/>
        <v> AOEB 1 </v>
      </c>
      <c r="B52" s="14" t="str">
        <f t="shared" si="1"/>
        <v>I</v>
      </c>
      <c r="C52" s="25">
        <f t="shared" si="2"/>
        <v>42809.587</v>
      </c>
      <c r="D52" t="str">
        <f t="shared" si="3"/>
        <v>vis</v>
      </c>
      <c r="E52">
        <f>VLOOKUP(C52,Active!C$21:E$962,3,FALSE)</f>
        <v>-606.00012441451747</v>
      </c>
      <c r="F52" s="14" t="s">
        <v>271</v>
      </c>
      <c r="G52" t="str">
        <f t="shared" si="4"/>
        <v>42809.587</v>
      </c>
      <c r="H52" s="25">
        <f t="shared" si="5"/>
        <v>-606</v>
      </c>
      <c r="I52" s="69" t="s">
        <v>403</v>
      </c>
      <c r="J52" s="70" t="s">
        <v>404</v>
      </c>
      <c r="K52" s="69">
        <v>-606</v>
      </c>
      <c r="L52" s="69" t="s">
        <v>327</v>
      </c>
      <c r="M52" s="70" t="s">
        <v>298</v>
      </c>
      <c r="N52" s="70"/>
      <c r="O52" s="71" t="s">
        <v>299</v>
      </c>
      <c r="P52" s="71" t="s">
        <v>65</v>
      </c>
    </row>
    <row r="53" spans="1:16" ht="12.75" customHeight="1">
      <c r="A53" s="25" t="str">
        <f t="shared" si="0"/>
        <v> BBS 25 </v>
      </c>
      <c r="B53" s="14" t="str">
        <f t="shared" si="1"/>
        <v>I</v>
      </c>
      <c r="C53" s="25">
        <f t="shared" si="2"/>
        <v>42830.317000000003</v>
      </c>
      <c r="D53" t="str">
        <f t="shared" si="3"/>
        <v>vis</v>
      </c>
      <c r="E53">
        <f>VLOOKUP(C53,Active!C$21:E$962,3,FALSE)</f>
        <v>-587.99961571128176</v>
      </c>
      <c r="F53" s="14" t="s">
        <v>271</v>
      </c>
      <c r="G53" t="str">
        <f t="shared" si="4"/>
        <v>42830.317</v>
      </c>
      <c r="H53" s="25">
        <f t="shared" si="5"/>
        <v>-588</v>
      </c>
      <c r="I53" s="69" t="s">
        <v>405</v>
      </c>
      <c r="J53" s="70" t="s">
        <v>406</v>
      </c>
      <c r="K53" s="69">
        <v>-588</v>
      </c>
      <c r="L53" s="69" t="s">
        <v>342</v>
      </c>
      <c r="M53" s="70" t="s">
        <v>298</v>
      </c>
      <c r="N53" s="70"/>
      <c r="O53" s="71" t="s">
        <v>348</v>
      </c>
      <c r="P53" s="71" t="s">
        <v>397</v>
      </c>
    </row>
    <row r="54" spans="1:16" ht="12.75" customHeight="1">
      <c r="A54" s="25" t="str">
        <f t="shared" si="0"/>
        <v> AOEB 1 </v>
      </c>
      <c r="B54" s="14" t="str">
        <f t="shared" si="1"/>
        <v>I</v>
      </c>
      <c r="C54" s="25">
        <f t="shared" si="2"/>
        <v>42832.614999999998</v>
      </c>
      <c r="D54" t="str">
        <f t="shared" si="3"/>
        <v>vis</v>
      </c>
      <c r="E54">
        <f>VLOOKUP(C54,Active!C$21:E$962,3,FALSE)</f>
        <v>-586.00419028919089</v>
      </c>
      <c r="F54" s="14" t="s">
        <v>271</v>
      </c>
      <c r="G54" t="str">
        <f t="shared" si="4"/>
        <v>42832.615</v>
      </c>
      <c r="H54" s="25">
        <f t="shared" si="5"/>
        <v>-586</v>
      </c>
      <c r="I54" s="69" t="s">
        <v>407</v>
      </c>
      <c r="J54" s="70" t="s">
        <v>408</v>
      </c>
      <c r="K54" s="69">
        <v>-586</v>
      </c>
      <c r="L54" s="69" t="s">
        <v>409</v>
      </c>
      <c r="M54" s="70" t="s">
        <v>298</v>
      </c>
      <c r="N54" s="70"/>
      <c r="O54" s="71" t="s">
        <v>410</v>
      </c>
      <c r="P54" s="71" t="s">
        <v>65</v>
      </c>
    </row>
    <row r="55" spans="1:16" ht="12.75" customHeight="1">
      <c r="A55" s="25" t="str">
        <f t="shared" si="0"/>
        <v> AOEB 1 </v>
      </c>
      <c r="B55" s="14" t="str">
        <f t="shared" si="1"/>
        <v>I</v>
      </c>
      <c r="C55" s="25">
        <f t="shared" si="2"/>
        <v>42832.62</v>
      </c>
      <c r="D55" t="str">
        <f t="shared" si="3"/>
        <v>vis</v>
      </c>
      <c r="E55">
        <f>VLOOKUP(C55,Active!C$21:E$962,3,FALSE)</f>
        <v>-585.99984863248085</v>
      </c>
      <c r="F55" s="14" t="s">
        <v>271</v>
      </c>
      <c r="G55" t="str">
        <f t="shared" si="4"/>
        <v>42832.620</v>
      </c>
      <c r="H55" s="25">
        <f t="shared" si="5"/>
        <v>-586</v>
      </c>
      <c r="I55" s="69" t="s">
        <v>411</v>
      </c>
      <c r="J55" s="70" t="s">
        <v>412</v>
      </c>
      <c r="K55" s="69">
        <v>-586</v>
      </c>
      <c r="L55" s="69" t="s">
        <v>342</v>
      </c>
      <c r="M55" s="70" t="s">
        <v>298</v>
      </c>
      <c r="N55" s="70"/>
      <c r="O55" s="71" t="s">
        <v>299</v>
      </c>
      <c r="P55" s="71" t="s">
        <v>65</v>
      </c>
    </row>
    <row r="56" spans="1:16" ht="12.75" customHeight="1">
      <c r="A56" s="25" t="str">
        <f t="shared" si="0"/>
        <v> BBS 26 </v>
      </c>
      <c r="B56" s="14" t="str">
        <f t="shared" si="1"/>
        <v>I</v>
      </c>
      <c r="C56" s="25">
        <f t="shared" si="2"/>
        <v>42838.375</v>
      </c>
      <c r="D56" t="str">
        <f t="shared" si="3"/>
        <v>vis</v>
      </c>
      <c r="E56">
        <f>VLOOKUP(C56,Active!C$21:E$962,3,FALSE)</f>
        <v>-581.00260176383358</v>
      </c>
      <c r="F56" s="14" t="s">
        <v>271</v>
      </c>
      <c r="G56" t="str">
        <f t="shared" si="4"/>
        <v>42838.375</v>
      </c>
      <c r="H56" s="25">
        <f t="shared" si="5"/>
        <v>-581</v>
      </c>
      <c r="I56" s="69" t="s">
        <v>413</v>
      </c>
      <c r="J56" s="70" t="s">
        <v>414</v>
      </c>
      <c r="K56" s="69">
        <v>-581</v>
      </c>
      <c r="L56" s="69" t="s">
        <v>385</v>
      </c>
      <c r="M56" s="70" t="s">
        <v>298</v>
      </c>
      <c r="N56" s="70"/>
      <c r="O56" s="71" t="s">
        <v>348</v>
      </c>
      <c r="P56" s="71" t="s">
        <v>402</v>
      </c>
    </row>
    <row r="57" spans="1:16" ht="12.75" customHeight="1">
      <c r="A57" s="25" t="str">
        <f t="shared" si="0"/>
        <v> BBS 26 </v>
      </c>
      <c r="B57" s="14" t="str">
        <f t="shared" si="1"/>
        <v>I</v>
      </c>
      <c r="C57" s="25">
        <f t="shared" si="2"/>
        <v>42838.377</v>
      </c>
      <c r="D57" t="str">
        <f t="shared" si="3"/>
        <v>vis</v>
      </c>
      <c r="E57">
        <f>VLOOKUP(C57,Active!C$21:E$962,3,FALSE)</f>
        <v>-581.00086510115079</v>
      </c>
      <c r="F57" s="14" t="s">
        <v>271</v>
      </c>
      <c r="G57" t="str">
        <f t="shared" si="4"/>
        <v>42838.377</v>
      </c>
      <c r="H57" s="25">
        <f t="shared" si="5"/>
        <v>-581</v>
      </c>
      <c r="I57" s="69" t="s">
        <v>415</v>
      </c>
      <c r="J57" s="70" t="s">
        <v>416</v>
      </c>
      <c r="K57" s="69">
        <v>-581</v>
      </c>
      <c r="L57" s="69" t="s">
        <v>317</v>
      </c>
      <c r="M57" s="70" t="s">
        <v>298</v>
      </c>
      <c r="N57" s="70"/>
      <c r="O57" s="71" t="s">
        <v>318</v>
      </c>
      <c r="P57" s="71" t="s">
        <v>402</v>
      </c>
    </row>
    <row r="58" spans="1:16" ht="12.75" customHeight="1">
      <c r="A58" s="25" t="str">
        <f t="shared" si="0"/>
        <v> AOEB 1 </v>
      </c>
      <c r="B58" s="14" t="str">
        <f t="shared" si="1"/>
        <v>I</v>
      </c>
      <c r="C58" s="25">
        <f t="shared" si="2"/>
        <v>42985.786</v>
      </c>
      <c r="D58" t="str">
        <f t="shared" si="3"/>
        <v>vis</v>
      </c>
      <c r="E58">
        <f>VLOOKUP(C58,Active!C$21:E$962,3,FALSE)</f>
        <v>-453.00101042508436</v>
      </c>
      <c r="F58" s="14" t="s">
        <v>271</v>
      </c>
      <c r="G58" t="str">
        <f t="shared" si="4"/>
        <v>42985.786</v>
      </c>
      <c r="H58" s="25">
        <f t="shared" si="5"/>
        <v>-453</v>
      </c>
      <c r="I58" s="69" t="s">
        <v>417</v>
      </c>
      <c r="J58" s="70" t="s">
        <v>418</v>
      </c>
      <c r="K58" s="69">
        <v>-453</v>
      </c>
      <c r="L58" s="69" t="s">
        <v>317</v>
      </c>
      <c r="M58" s="70" t="s">
        <v>298</v>
      </c>
      <c r="N58" s="70"/>
      <c r="O58" s="71" t="s">
        <v>410</v>
      </c>
      <c r="P58" s="71" t="s">
        <v>65</v>
      </c>
    </row>
    <row r="59" spans="1:16" ht="12.75" customHeight="1">
      <c r="A59" s="25" t="str">
        <f t="shared" si="0"/>
        <v> BBS 29 </v>
      </c>
      <c r="B59" s="14" t="str">
        <f t="shared" si="1"/>
        <v>I</v>
      </c>
      <c r="C59" s="25">
        <f t="shared" si="2"/>
        <v>43014.58</v>
      </c>
      <c r="D59" t="str">
        <f t="shared" si="3"/>
        <v>vis</v>
      </c>
      <c r="E59">
        <f>VLOOKUP(C59,Active!C$21:E$962,3,FALSE)</f>
        <v>-427.99827778635211</v>
      </c>
      <c r="F59" s="14" t="s">
        <v>271</v>
      </c>
      <c r="G59" t="str">
        <f t="shared" si="4"/>
        <v>43014.580</v>
      </c>
      <c r="H59" s="25">
        <f t="shared" si="5"/>
        <v>-428</v>
      </c>
      <c r="I59" s="69" t="s">
        <v>419</v>
      </c>
      <c r="J59" s="70" t="s">
        <v>420</v>
      </c>
      <c r="K59" s="69">
        <v>-428</v>
      </c>
      <c r="L59" s="69" t="s">
        <v>283</v>
      </c>
      <c r="M59" s="70" t="s">
        <v>298</v>
      </c>
      <c r="N59" s="70"/>
      <c r="O59" s="71" t="s">
        <v>348</v>
      </c>
      <c r="P59" s="71" t="s">
        <v>421</v>
      </c>
    </row>
    <row r="60" spans="1:16" ht="12.75" customHeight="1">
      <c r="A60" s="25" t="str">
        <f t="shared" si="0"/>
        <v> AOEB 1 </v>
      </c>
      <c r="B60" s="14" t="str">
        <f t="shared" si="1"/>
        <v>I</v>
      </c>
      <c r="C60" s="25">
        <f t="shared" si="2"/>
        <v>43023.786999999997</v>
      </c>
      <c r="D60" t="str">
        <f t="shared" si="3"/>
        <v>vis</v>
      </c>
      <c r="E60">
        <f>VLOOKUP(C60,Active!C$21:E$962,3,FALSE)</f>
        <v>-420.00355112785843</v>
      </c>
      <c r="F60" s="14" t="s">
        <v>271</v>
      </c>
      <c r="G60" t="str">
        <f t="shared" si="4"/>
        <v>43023.787</v>
      </c>
      <c r="H60" s="25">
        <f t="shared" si="5"/>
        <v>-420</v>
      </c>
      <c r="I60" s="69" t="s">
        <v>422</v>
      </c>
      <c r="J60" s="70" t="s">
        <v>423</v>
      </c>
      <c r="K60" s="69">
        <v>-420</v>
      </c>
      <c r="L60" s="69" t="s">
        <v>289</v>
      </c>
      <c r="M60" s="70" t="s">
        <v>298</v>
      </c>
      <c r="N60" s="70"/>
      <c r="O60" s="71" t="s">
        <v>424</v>
      </c>
      <c r="P60" s="71" t="s">
        <v>65</v>
      </c>
    </row>
    <row r="61" spans="1:16" ht="12.75" customHeight="1">
      <c r="A61" s="25" t="str">
        <f t="shared" si="0"/>
        <v> BBS 30 </v>
      </c>
      <c r="B61" s="14" t="str">
        <f t="shared" si="1"/>
        <v>I</v>
      </c>
      <c r="C61" s="25">
        <f t="shared" si="2"/>
        <v>43037.603999999999</v>
      </c>
      <c r="D61" t="str">
        <f t="shared" si="3"/>
        <v>vis</v>
      </c>
      <c r="E61">
        <f>VLOOKUP(C61,Active!C$21:E$962,3,FALSE)</f>
        <v>-408.0058169863911</v>
      </c>
      <c r="F61" s="14" t="s">
        <v>271</v>
      </c>
      <c r="G61" t="str">
        <f t="shared" si="4"/>
        <v>43037.604</v>
      </c>
      <c r="H61" s="25">
        <f t="shared" si="5"/>
        <v>-408</v>
      </c>
      <c r="I61" s="69" t="s">
        <v>425</v>
      </c>
      <c r="J61" s="70" t="s">
        <v>426</v>
      </c>
      <c r="K61" s="69">
        <v>-408</v>
      </c>
      <c r="L61" s="69" t="s">
        <v>280</v>
      </c>
      <c r="M61" s="70" t="s">
        <v>298</v>
      </c>
      <c r="N61" s="70"/>
      <c r="O61" s="71" t="s">
        <v>348</v>
      </c>
      <c r="P61" s="71" t="s">
        <v>427</v>
      </c>
    </row>
    <row r="62" spans="1:16" ht="12.75" customHeight="1">
      <c r="A62" s="25" t="str">
        <f t="shared" si="0"/>
        <v> AOEB 1 </v>
      </c>
      <c r="B62" s="14" t="str">
        <f t="shared" si="1"/>
        <v>I</v>
      </c>
      <c r="C62" s="25">
        <f t="shared" si="2"/>
        <v>43098.642999999996</v>
      </c>
      <c r="D62" t="str">
        <f t="shared" si="3"/>
        <v>vis</v>
      </c>
      <c r="E62">
        <f>VLOOKUP(C62,Active!C$21:E$962,3,FALSE)</f>
        <v>-355.00374025042476</v>
      </c>
      <c r="F62" s="14" t="s">
        <v>271</v>
      </c>
      <c r="G62" t="str">
        <f t="shared" si="4"/>
        <v>43098.643</v>
      </c>
      <c r="H62" s="25">
        <f t="shared" si="5"/>
        <v>-355</v>
      </c>
      <c r="I62" s="69" t="s">
        <v>428</v>
      </c>
      <c r="J62" s="70" t="s">
        <v>429</v>
      </c>
      <c r="K62" s="69">
        <v>-355</v>
      </c>
      <c r="L62" s="69" t="s">
        <v>289</v>
      </c>
      <c r="M62" s="70" t="s">
        <v>298</v>
      </c>
      <c r="N62" s="70"/>
      <c r="O62" s="71" t="s">
        <v>299</v>
      </c>
      <c r="P62" s="71" t="s">
        <v>65</v>
      </c>
    </row>
    <row r="63" spans="1:16" ht="12.75" customHeight="1">
      <c r="A63" s="25" t="str">
        <f t="shared" si="0"/>
        <v> AOEB 1 </v>
      </c>
      <c r="B63" s="14" t="str">
        <f t="shared" si="1"/>
        <v>I</v>
      </c>
      <c r="C63" s="25">
        <f t="shared" si="2"/>
        <v>43128.588000000003</v>
      </c>
      <c r="D63" t="str">
        <f t="shared" si="3"/>
        <v>vis</v>
      </c>
      <c r="E63">
        <f>VLOOKUP(C63,Active!C$21:E$962,3,FALSE)</f>
        <v>-329.00155823795802</v>
      </c>
      <c r="F63" s="14" t="s">
        <v>271</v>
      </c>
      <c r="G63" t="str">
        <f t="shared" si="4"/>
        <v>43128.588</v>
      </c>
      <c r="H63" s="25">
        <f t="shared" si="5"/>
        <v>-329</v>
      </c>
      <c r="I63" s="69" t="s">
        <v>430</v>
      </c>
      <c r="J63" s="70" t="s">
        <v>431</v>
      </c>
      <c r="K63" s="69">
        <v>-329</v>
      </c>
      <c r="L63" s="69" t="s">
        <v>297</v>
      </c>
      <c r="M63" s="70" t="s">
        <v>298</v>
      </c>
      <c r="N63" s="70"/>
      <c r="O63" s="71" t="s">
        <v>299</v>
      </c>
      <c r="P63" s="71" t="s">
        <v>65</v>
      </c>
    </row>
    <row r="64" spans="1:16" ht="12.75" customHeight="1">
      <c r="A64" s="25" t="str">
        <f t="shared" si="0"/>
        <v> BRNO 21 </v>
      </c>
      <c r="B64" s="14" t="str">
        <f t="shared" si="1"/>
        <v>I</v>
      </c>
      <c r="C64" s="25">
        <f t="shared" si="2"/>
        <v>43134.36</v>
      </c>
      <c r="D64" t="str">
        <f t="shared" si="3"/>
        <v>vis</v>
      </c>
      <c r="E64">
        <f>VLOOKUP(C64,Active!C$21:E$962,3,FALSE)</f>
        <v>-323.98954973651036</v>
      </c>
      <c r="F64" s="14" t="s">
        <v>271</v>
      </c>
      <c r="G64" t="str">
        <f t="shared" si="4"/>
        <v>43134.360</v>
      </c>
      <c r="H64" s="25">
        <f t="shared" si="5"/>
        <v>-324</v>
      </c>
      <c r="I64" s="69" t="s">
        <v>432</v>
      </c>
      <c r="J64" s="70" t="s">
        <v>433</v>
      </c>
      <c r="K64" s="69">
        <v>-324</v>
      </c>
      <c r="L64" s="69" t="s">
        <v>434</v>
      </c>
      <c r="M64" s="70" t="s">
        <v>298</v>
      </c>
      <c r="N64" s="70"/>
      <c r="O64" s="71" t="s">
        <v>435</v>
      </c>
      <c r="P64" s="71" t="s">
        <v>436</v>
      </c>
    </row>
    <row r="65" spans="1:16" ht="12.75" customHeight="1">
      <c r="A65" s="25" t="str">
        <f t="shared" si="0"/>
        <v> AOEB 1 </v>
      </c>
      <c r="B65" s="14" t="str">
        <f t="shared" si="1"/>
        <v>I</v>
      </c>
      <c r="C65" s="25">
        <f t="shared" si="2"/>
        <v>43136.654000000002</v>
      </c>
      <c r="D65" t="str">
        <f t="shared" si="3"/>
        <v>vis</v>
      </c>
      <c r="E65">
        <f>VLOOKUP(C65,Active!C$21:E$962,3,FALSE)</f>
        <v>-321.99759763977869</v>
      </c>
      <c r="F65" s="14" t="s">
        <v>271</v>
      </c>
      <c r="G65" t="str">
        <f t="shared" si="4"/>
        <v>43136.654</v>
      </c>
      <c r="H65" s="25">
        <f t="shared" si="5"/>
        <v>-322</v>
      </c>
      <c r="I65" s="69" t="s">
        <v>437</v>
      </c>
      <c r="J65" s="70" t="s">
        <v>438</v>
      </c>
      <c r="K65" s="69">
        <v>-322</v>
      </c>
      <c r="L65" s="69" t="s">
        <v>355</v>
      </c>
      <c r="M65" s="70" t="s">
        <v>298</v>
      </c>
      <c r="N65" s="70"/>
      <c r="O65" s="71" t="s">
        <v>299</v>
      </c>
      <c r="P65" s="71" t="s">
        <v>65</v>
      </c>
    </row>
    <row r="66" spans="1:16" ht="12.75" customHeight="1">
      <c r="A66" s="25" t="str">
        <f t="shared" si="0"/>
        <v> BBS 32 </v>
      </c>
      <c r="B66" s="14" t="str">
        <f t="shared" si="1"/>
        <v>I</v>
      </c>
      <c r="C66" s="25">
        <f t="shared" si="2"/>
        <v>43188.472000000002</v>
      </c>
      <c r="D66" t="str">
        <f t="shared" si="3"/>
        <v>vis</v>
      </c>
      <c r="E66">
        <f>VLOOKUP(C66,Active!C$21:E$962,3,FALSE)</f>
        <v>-277.00240420108543</v>
      </c>
      <c r="F66" s="14" t="s">
        <v>271</v>
      </c>
      <c r="G66" t="str">
        <f t="shared" si="4"/>
        <v>43188.472</v>
      </c>
      <c r="H66" s="25">
        <f t="shared" si="5"/>
        <v>-277</v>
      </c>
      <c r="I66" s="69" t="s">
        <v>439</v>
      </c>
      <c r="J66" s="70" t="s">
        <v>440</v>
      </c>
      <c r="K66" s="69">
        <v>-277</v>
      </c>
      <c r="L66" s="69" t="s">
        <v>385</v>
      </c>
      <c r="M66" s="70" t="s">
        <v>298</v>
      </c>
      <c r="N66" s="70"/>
      <c r="O66" s="71" t="s">
        <v>318</v>
      </c>
      <c r="P66" s="71" t="s">
        <v>441</v>
      </c>
    </row>
    <row r="67" spans="1:16" ht="12.75" customHeight="1">
      <c r="A67" s="25" t="str">
        <f t="shared" si="0"/>
        <v> BBS 32 </v>
      </c>
      <c r="B67" s="14" t="str">
        <f t="shared" si="1"/>
        <v>I</v>
      </c>
      <c r="C67" s="25">
        <f t="shared" si="2"/>
        <v>43188.480000000003</v>
      </c>
      <c r="D67" t="str">
        <f t="shared" si="3"/>
        <v>vis</v>
      </c>
      <c r="E67">
        <f>VLOOKUP(C67,Active!C$21:E$962,3,FALSE)</f>
        <v>-276.99545755035433</v>
      </c>
      <c r="F67" s="14" t="s">
        <v>271</v>
      </c>
      <c r="G67" t="str">
        <f t="shared" si="4"/>
        <v>43188.480</v>
      </c>
      <c r="H67" s="25">
        <f t="shared" si="5"/>
        <v>-277</v>
      </c>
      <c r="I67" s="69" t="s">
        <v>442</v>
      </c>
      <c r="J67" s="70" t="s">
        <v>443</v>
      </c>
      <c r="K67" s="69">
        <v>-277</v>
      </c>
      <c r="L67" s="69" t="s">
        <v>294</v>
      </c>
      <c r="M67" s="70" t="s">
        <v>298</v>
      </c>
      <c r="N67" s="70"/>
      <c r="O67" s="71" t="s">
        <v>348</v>
      </c>
      <c r="P67" s="71" t="s">
        <v>441</v>
      </c>
    </row>
    <row r="68" spans="1:16" ht="12.75" customHeight="1">
      <c r="A68" s="25" t="str">
        <f t="shared" si="0"/>
        <v> BBS 35 </v>
      </c>
      <c r="B68" s="14" t="str">
        <f t="shared" si="1"/>
        <v>I</v>
      </c>
      <c r="C68" s="25">
        <f t="shared" si="2"/>
        <v>43393.464999999997</v>
      </c>
      <c r="D68" t="str">
        <f t="shared" si="3"/>
        <v>vis</v>
      </c>
      <c r="E68">
        <f>VLOOKUP(C68,Active!C$21:E$962,3,FALSE)</f>
        <v>-99.000557572926368</v>
      </c>
      <c r="F68" s="14" t="s">
        <v>271</v>
      </c>
      <c r="G68" t="str">
        <f t="shared" si="4"/>
        <v>43393.465</v>
      </c>
      <c r="H68" s="25">
        <f t="shared" si="5"/>
        <v>-99</v>
      </c>
      <c r="I68" s="69" t="s">
        <v>444</v>
      </c>
      <c r="J68" s="70" t="s">
        <v>445</v>
      </c>
      <c r="K68" s="69">
        <v>-99</v>
      </c>
      <c r="L68" s="69" t="s">
        <v>317</v>
      </c>
      <c r="M68" s="70" t="s">
        <v>298</v>
      </c>
      <c r="N68" s="70"/>
      <c r="O68" s="71" t="s">
        <v>348</v>
      </c>
      <c r="P68" s="71" t="s">
        <v>446</v>
      </c>
    </row>
    <row r="69" spans="1:16" ht="12.75" customHeight="1">
      <c r="A69" s="25" t="str">
        <f t="shared" si="0"/>
        <v> AOEB 1 </v>
      </c>
      <c r="B69" s="14" t="str">
        <f t="shared" si="1"/>
        <v>I</v>
      </c>
      <c r="C69" s="25">
        <f t="shared" si="2"/>
        <v>43395.767</v>
      </c>
      <c r="D69" t="str">
        <f t="shared" si="3"/>
        <v>vis</v>
      </c>
      <c r="E69">
        <f>VLOOKUP(C69,Active!C$21:E$962,3,FALSE)</f>
        <v>-97.00165882546365</v>
      </c>
      <c r="F69" s="14" t="s">
        <v>271</v>
      </c>
      <c r="G69" t="str">
        <f t="shared" si="4"/>
        <v>43395.767</v>
      </c>
      <c r="H69" s="25">
        <f t="shared" si="5"/>
        <v>-97</v>
      </c>
      <c r="I69" s="69" t="s">
        <v>447</v>
      </c>
      <c r="J69" s="70" t="s">
        <v>448</v>
      </c>
      <c r="K69" s="69">
        <v>-97</v>
      </c>
      <c r="L69" s="69" t="s">
        <v>297</v>
      </c>
      <c r="M69" s="70" t="s">
        <v>298</v>
      </c>
      <c r="N69" s="70"/>
      <c r="O69" s="71" t="s">
        <v>410</v>
      </c>
      <c r="P69" s="71" t="s">
        <v>65</v>
      </c>
    </row>
    <row r="70" spans="1:16" ht="12.75" customHeight="1">
      <c r="A70" s="25" t="str">
        <f t="shared" si="0"/>
        <v> BBS 35 </v>
      </c>
      <c r="B70" s="14" t="str">
        <f t="shared" si="1"/>
        <v>I</v>
      </c>
      <c r="C70" s="25">
        <f t="shared" si="2"/>
        <v>43409.587</v>
      </c>
      <c r="D70" t="str">
        <f t="shared" si="3"/>
        <v>vis</v>
      </c>
      <c r="E70">
        <f>VLOOKUP(C70,Active!C$21:E$962,3,FALSE)</f>
        <v>-85.00131968997529</v>
      </c>
      <c r="F70" s="14" t="s">
        <v>271</v>
      </c>
      <c r="G70" t="str">
        <f t="shared" si="4"/>
        <v>43409.587</v>
      </c>
      <c r="H70" s="25">
        <f t="shared" si="5"/>
        <v>-85</v>
      </c>
      <c r="I70" s="69" t="s">
        <v>449</v>
      </c>
      <c r="J70" s="70" t="s">
        <v>450</v>
      </c>
      <c r="K70" s="69">
        <v>-85</v>
      </c>
      <c r="L70" s="69" t="s">
        <v>297</v>
      </c>
      <c r="M70" s="70" t="s">
        <v>298</v>
      </c>
      <c r="N70" s="70"/>
      <c r="O70" s="71" t="s">
        <v>348</v>
      </c>
      <c r="P70" s="71" t="s">
        <v>446</v>
      </c>
    </row>
    <row r="71" spans="1:16" ht="12.75" customHeight="1">
      <c r="A71" s="25" t="str">
        <f t="shared" si="0"/>
        <v> AOEB 1 </v>
      </c>
      <c r="B71" s="14" t="str">
        <f t="shared" si="1"/>
        <v>I</v>
      </c>
      <c r="C71" s="25">
        <f t="shared" si="2"/>
        <v>43493.665000000001</v>
      </c>
      <c r="D71" t="str">
        <f t="shared" si="3"/>
        <v>vis</v>
      </c>
      <c r="E71">
        <f>VLOOKUP(C71,Active!C$21:E$962,3,FALSE)</f>
        <v>-11.993757183924023</v>
      </c>
      <c r="F71" s="14" t="s">
        <v>271</v>
      </c>
      <c r="G71" t="str">
        <f t="shared" si="4"/>
        <v>43493.665</v>
      </c>
      <c r="H71" s="25">
        <f t="shared" si="5"/>
        <v>-12</v>
      </c>
      <c r="I71" s="69" t="s">
        <v>451</v>
      </c>
      <c r="J71" s="70" t="s">
        <v>452</v>
      </c>
      <c r="K71" s="69">
        <v>-12</v>
      </c>
      <c r="L71" s="69" t="s">
        <v>453</v>
      </c>
      <c r="M71" s="70" t="s">
        <v>298</v>
      </c>
      <c r="N71" s="70"/>
      <c r="O71" s="71" t="s">
        <v>299</v>
      </c>
      <c r="P71" s="71" t="s">
        <v>65</v>
      </c>
    </row>
    <row r="72" spans="1:16" ht="12.75" customHeight="1">
      <c r="A72" s="25" t="str">
        <f t="shared" si="0"/>
        <v> BBS 36 </v>
      </c>
      <c r="B72" s="14" t="str">
        <f t="shared" si="1"/>
        <v>I</v>
      </c>
      <c r="C72" s="25">
        <f t="shared" si="2"/>
        <v>43506.328000000001</v>
      </c>
      <c r="D72" t="str">
        <f t="shared" si="3"/>
        <v>vis</v>
      </c>
      <c r="E72">
        <f>VLOOKUP(C72,Active!C$21:E$962,3,FALSE)</f>
        <v>-0.99807741021215601</v>
      </c>
      <c r="F72" s="14" t="s">
        <v>271</v>
      </c>
      <c r="G72" t="str">
        <f t="shared" si="4"/>
        <v>43506.328</v>
      </c>
      <c r="H72" s="25">
        <f t="shared" si="5"/>
        <v>-1</v>
      </c>
      <c r="I72" s="69" t="s">
        <v>454</v>
      </c>
      <c r="J72" s="70" t="s">
        <v>455</v>
      </c>
      <c r="K72" s="69">
        <v>-1</v>
      </c>
      <c r="L72" s="69" t="s">
        <v>283</v>
      </c>
      <c r="M72" s="70" t="s">
        <v>298</v>
      </c>
      <c r="N72" s="70"/>
      <c r="O72" s="71" t="s">
        <v>348</v>
      </c>
      <c r="P72" s="71" t="s">
        <v>456</v>
      </c>
    </row>
    <row r="73" spans="1:16" ht="12.75" customHeight="1">
      <c r="A73" s="25" t="str">
        <f t="shared" si="0"/>
        <v> BBS 36 </v>
      </c>
      <c r="B73" s="14" t="str">
        <f t="shared" si="1"/>
        <v>I</v>
      </c>
      <c r="C73" s="25">
        <f t="shared" si="2"/>
        <v>43514.391000000003</v>
      </c>
      <c r="D73" t="str">
        <f t="shared" si="3"/>
        <v>vis</v>
      </c>
      <c r="E73">
        <f>VLOOKUP(C73,Active!C$21:E$962,3,FALSE)</f>
        <v>6.0032781939461515</v>
      </c>
      <c r="F73" s="14" t="s">
        <v>271</v>
      </c>
      <c r="G73" t="str">
        <f t="shared" si="4"/>
        <v>43514.391</v>
      </c>
      <c r="H73" s="25">
        <f t="shared" si="5"/>
        <v>6</v>
      </c>
      <c r="I73" s="69" t="s">
        <v>457</v>
      </c>
      <c r="J73" s="70" t="s">
        <v>458</v>
      </c>
      <c r="K73" s="69">
        <v>6</v>
      </c>
      <c r="L73" s="69" t="s">
        <v>310</v>
      </c>
      <c r="M73" s="70" t="s">
        <v>298</v>
      </c>
      <c r="N73" s="70"/>
      <c r="O73" s="71" t="s">
        <v>318</v>
      </c>
      <c r="P73" s="71" t="s">
        <v>456</v>
      </c>
    </row>
    <row r="74" spans="1:16" ht="12.75" customHeight="1">
      <c r="A74" s="25" t="str">
        <f t="shared" si="0"/>
        <v> AOEB 1 </v>
      </c>
      <c r="B74" s="14" t="str">
        <f t="shared" si="1"/>
        <v>I</v>
      </c>
      <c r="C74" s="25">
        <f t="shared" si="2"/>
        <v>43538.578999999998</v>
      </c>
      <c r="D74" t="str">
        <f t="shared" si="3"/>
        <v>vis</v>
      </c>
      <c r="E74">
        <f>VLOOKUP(C74,Active!C$21:E$962,3,FALSE)</f>
        <v>27.006476675070214</v>
      </c>
      <c r="F74" s="14" t="s">
        <v>271</v>
      </c>
      <c r="G74" t="str">
        <f t="shared" si="4"/>
        <v>43538.579</v>
      </c>
      <c r="H74" s="25">
        <f t="shared" si="5"/>
        <v>27</v>
      </c>
      <c r="I74" s="69" t="s">
        <v>459</v>
      </c>
      <c r="J74" s="70" t="s">
        <v>460</v>
      </c>
      <c r="K74" s="69">
        <v>27</v>
      </c>
      <c r="L74" s="69" t="s">
        <v>453</v>
      </c>
      <c r="M74" s="70" t="s">
        <v>298</v>
      </c>
      <c r="N74" s="70"/>
      <c r="O74" s="71" t="s">
        <v>299</v>
      </c>
      <c r="P74" s="71" t="s">
        <v>65</v>
      </c>
    </row>
    <row r="75" spans="1:16" ht="12.75" customHeight="1">
      <c r="A75" s="25" t="str">
        <f t="shared" ref="A75:A138" si="6">P75</f>
        <v> BBS 36 </v>
      </c>
      <c r="B75" s="14" t="str">
        <f t="shared" ref="B75:B138" si="7">IF(H75=INT(H75),"I","II")</f>
        <v>I</v>
      </c>
      <c r="C75" s="25">
        <f t="shared" ref="C75:C138" si="8">1*G75</f>
        <v>43544.328000000001</v>
      </c>
      <c r="D75" t="str">
        <f t="shared" ref="D75:D138" si="9">VLOOKUP(F75,I$1:J$5,2,FALSE)</f>
        <v>vis</v>
      </c>
      <c r="E75">
        <f>VLOOKUP(C75,Active!C$21:E$962,3,FALSE)</f>
        <v>31.998513555675519</v>
      </c>
      <c r="F75" s="14" t="s">
        <v>271</v>
      </c>
      <c r="G75" t="str">
        <f t="shared" ref="G75:G138" si="10">MID(I75,3,LEN(I75)-3)</f>
        <v>43544.328</v>
      </c>
      <c r="H75" s="25">
        <f t="shared" ref="H75:H138" si="11">1*K75</f>
        <v>32</v>
      </c>
      <c r="I75" s="69" t="s">
        <v>461</v>
      </c>
      <c r="J75" s="70" t="s">
        <v>462</v>
      </c>
      <c r="K75" s="69">
        <v>32</v>
      </c>
      <c r="L75" s="69" t="s">
        <v>297</v>
      </c>
      <c r="M75" s="70" t="s">
        <v>298</v>
      </c>
      <c r="N75" s="70"/>
      <c r="O75" s="71" t="s">
        <v>318</v>
      </c>
      <c r="P75" s="71" t="s">
        <v>456</v>
      </c>
    </row>
    <row r="76" spans="1:16" ht="12.75" customHeight="1">
      <c r="A76" s="25" t="str">
        <f t="shared" si="6"/>
        <v> BBS 36 </v>
      </c>
      <c r="B76" s="14" t="str">
        <f t="shared" si="7"/>
        <v>I</v>
      </c>
      <c r="C76" s="25">
        <f t="shared" si="8"/>
        <v>43544.330999999998</v>
      </c>
      <c r="D76" t="str">
        <f t="shared" si="9"/>
        <v>vis</v>
      </c>
      <c r="E76">
        <f>VLOOKUP(C76,Active!C$21:E$962,3,FALSE)</f>
        <v>32.001118549696514</v>
      </c>
      <c r="F76" s="14" t="s">
        <v>271</v>
      </c>
      <c r="G76" t="str">
        <f t="shared" si="10"/>
        <v>43544.331</v>
      </c>
      <c r="H76" s="25">
        <f t="shared" si="11"/>
        <v>32</v>
      </c>
      <c r="I76" s="69" t="s">
        <v>463</v>
      </c>
      <c r="J76" s="70" t="s">
        <v>464</v>
      </c>
      <c r="K76" s="69">
        <v>32</v>
      </c>
      <c r="L76" s="69" t="s">
        <v>307</v>
      </c>
      <c r="M76" s="70" t="s">
        <v>298</v>
      </c>
      <c r="N76" s="70"/>
      <c r="O76" s="71" t="s">
        <v>348</v>
      </c>
      <c r="P76" s="71" t="s">
        <v>456</v>
      </c>
    </row>
    <row r="77" spans="1:16" ht="12.75" customHeight="1">
      <c r="A77" s="25" t="str">
        <f t="shared" si="6"/>
        <v> BBS 37 </v>
      </c>
      <c r="B77" s="14" t="str">
        <f t="shared" si="7"/>
        <v>I</v>
      </c>
      <c r="C77" s="25">
        <f t="shared" si="8"/>
        <v>43575.421000000002</v>
      </c>
      <c r="D77" t="str">
        <f t="shared" si="9"/>
        <v>vis</v>
      </c>
      <c r="E77">
        <f>VLOOKUP(C77,Active!C$21:E$962,3,FALSE)</f>
        <v>58.997539947843158</v>
      </c>
      <c r="F77" s="14" t="s">
        <v>271</v>
      </c>
      <c r="G77" t="str">
        <f t="shared" si="10"/>
        <v>43575.421</v>
      </c>
      <c r="H77" s="25">
        <f t="shared" si="11"/>
        <v>59</v>
      </c>
      <c r="I77" s="69" t="s">
        <v>465</v>
      </c>
      <c r="J77" s="70" t="s">
        <v>466</v>
      </c>
      <c r="K77" s="69">
        <v>59</v>
      </c>
      <c r="L77" s="69" t="s">
        <v>385</v>
      </c>
      <c r="M77" s="70" t="s">
        <v>298</v>
      </c>
      <c r="N77" s="70"/>
      <c r="O77" s="71" t="s">
        <v>318</v>
      </c>
      <c r="P77" s="71" t="s">
        <v>467</v>
      </c>
    </row>
    <row r="78" spans="1:16" ht="12.75" customHeight="1">
      <c r="A78" s="25" t="str">
        <f t="shared" si="6"/>
        <v> BBS 39 </v>
      </c>
      <c r="B78" s="14" t="str">
        <f t="shared" si="7"/>
        <v>I</v>
      </c>
      <c r="C78" s="25">
        <f t="shared" si="8"/>
        <v>43788.474999999999</v>
      </c>
      <c r="D78" t="str">
        <f t="shared" si="9"/>
        <v>vis</v>
      </c>
      <c r="E78">
        <f>VLOOKUP(C78,Active!C$21:E$962,3,FALSE)</f>
        <v>243.99900551747777</v>
      </c>
      <c r="F78" s="14" t="s">
        <v>271</v>
      </c>
      <c r="G78" t="str">
        <f t="shared" si="10"/>
        <v>43788.475</v>
      </c>
      <c r="H78" s="25">
        <f t="shared" si="11"/>
        <v>244</v>
      </c>
      <c r="I78" s="69" t="s">
        <v>468</v>
      </c>
      <c r="J78" s="70" t="s">
        <v>469</v>
      </c>
      <c r="K78" s="69">
        <v>244</v>
      </c>
      <c r="L78" s="69" t="s">
        <v>317</v>
      </c>
      <c r="M78" s="70" t="s">
        <v>298</v>
      </c>
      <c r="N78" s="70"/>
      <c r="O78" s="71" t="s">
        <v>348</v>
      </c>
      <c r="P78" s="71" t="s">
        <v>470</v>
      </c>
    </row>
    <row r="79" spans="1:16">
      <c r="A79" s="25" t="str">
        <f t="shared" si="6"/>
        <v> BBS 39 </v>
      </c>
      <c r="B79" s="14" t="str">
        <f t="shared" si="7"/>
        <v>I</v>
      </c>
      <c r="C79" s="25">
        <f t="shared" si="8"/>
        <v>43803.446000000004</v>
      </c>
      <c r="D79" t="str">
        <f t="shared" si="9"/>
        <v>vis</v>
      </c>
      <c r="E79">
        <f>VLOOKUP(C79,Active!C$21:E$962,3,FALSE)</f>
        <v>256.99879402670064</v>
      </c>
      <c r="F79" s="14" t="s">
        <v>271</v>
      </c>
      <c r="G79" t="str">
        <f t="shared" si="10"/>
        <v>43803.446</v>
      </c>
      <c r="H79" s="25">
        <f t="shared" si="11"/>
        <v>257</v>
      </c>
      <c r="I79" s="69" t="s">
        <v>471</v>
      </c>
      <c r="J79" s="70" t="s">
        <v>472</v>
      </c>
      <c r="K79" s="69">
        <v>257</v>
      </c>
      <c r="L79" s="69" t="s">
        <v>317</v>
      </c>
      <c r="M79" s="70" t="s">
        <v>298</v>
      </c>
      <c r="N79" s="70"/>
      <c r="O79" s="71" t="s">
        <v>318</v>
      </c>
      <c r="P79" s="71" t="s">
        <v>470</v>
      </c>
    </row>
    <row r="80" spans="1:16">
      <c r="A80" s="25" t="str">
        <f t="shared" si="6"/>
        <v> AOEB 1 </v>
      </c>
      <c r="B80" s="14" t="str">
        <f t="shared" si="7"/>
        <v>I</v>
      </c>
      <c r="C80" s="25">
        <f t="shared" si="8"/>
        <v>43865.644999999997</v>
      </c>
      <c r="D80" t="str">
        <f t="shared" si="9"/>
        <v>vis</v>
      </c>
      <c r="E80">
        <f>VLOOKUP(C80,Active!C$21:E$962,3,FALSE)</f>
        <v>311.00813511846445</v>
      </c>
      <c r="F80" s="14" t="s">
        <v>271</v>
      </c>
      <c r="G80" t="str">
        <f t="shared" si="10"/>
        <v>43865.645</v>
      </c>
      <c r="H80" s="25">
        <f t="shared" si="11"/>
        <v>311</v>
      </c>
      <c r="I80" s="69" t="s">
        <v>473</v>
      </c>
      <c r="J80" s="70" t="s">
        <v>474</v>
      </c>
      <c r="K80" s="69">
        <v>311</v>
      </c>
      <c r="L80" s="69" t="s">
        <v>475</v>
      </c>
      <c r="M80" s="70" t="s">
        <v>298</v>
      </c>
      <c r="N80" s="70"/>
      <c r="O80" s="71" t="s">
        <v>299</v>
      </c>
      <c r="P80" s="71" t="s">
        <v>65</v>
      </c>
    </row>
    <row r="81" spans="1:16">
      <c r="A81" s="25" t="str">
        <f t="shared" si="6"/>
        <v> BBS 41 </v>
      </c>
      <c r="B81" s="14" t="str">
        <f t="shared" si="7"/>
        <v>I</v>
      </c>
      <c r="C81" s="25">
        <f t="shared" si="8"/>
        <v>43870.241000000002</v>
      </c>
      <c r="D81" t="str">
        <f t="shared" si="9"/>
        <v>vis</v>
      </c>
      <c r="E81">
        <f>VLOOKUP(C81,Active!C$21:E$962,3,FALSE)</f>
        <v>314.99898596265882</v>
      </c>
      <c r="F81" s="14" t="s">
        <v>271</v>
      </c>
      <c r="G81" t="str">
        <f t="shared" si="10"/>
        <v>43870.241</v>
      </c>
      <c r="H81" s="25">
        <f t="shared" si="11"/>
        <v>315</v>
      </c>
      <c r="I81" s="69" t="s">
        <v>476</v>
      </c>
      <c r="J81" s="70" t="s">
        <v>477</v>
      </c>
      <c r="K81" s="69">
        <v>315</v>
      </c>
      <c r="L81" s="69" t="s">
        <v>317</v>
      </c>
      <c r="M81" s="70" t="s">
        <v>298</v>
      </c>
      <c r="N81" s="70"/>
      <c r="O81" s="71" t="s">
        <v>348</v>
      </c>
      <c r="P81" s="71" t="s">
        <v>478</v>
      </c>
    </row>
    <row r="82" spans="1:16">
      <c r="A82" s="25" t="str">
        <f t="shared" si="6"/>
        <v> BBS 41 </v>
      </c>
      <c r="B82" s="14" t="str">
        <f t="shared" si="7"/>
        <v>I</v>
      </c>
      <c r="C82" s="25">
        <f t="shared" si="8"/>
        <v>43878.302000000003</v>
      </c>
      <c r="D82" t="str">
        <f t="shared" si="9"/>
        <v>vis</v>
      </c>
      <c r="E82">
        <f>VLOOKUP(C82,Active!C$21:E$962,3,FALSE)</f>
        <v>321.99860490413431</v>
      </c>
      <c r="F82" s="14" t="s">
        <v>271</v>
      </c>
      <c r="G82" t="str">
        <f t="shared" si="10"/>
        <v>43878.302</v>
      </c>
      <c r="H82" s="25">
        <f t="shared" si="11"/>
        <v>322</v>
      </c>
      <c r="I82" s="69" t="s">
        <v>479</v>
      </c>
      <c r="J82" s="70" t="s">
        <v>480</v>
      </c>
      <c r="K82" s="69">
        <v>322</v>
      </c>
      <c r="L82" s="69" t="s">
        <v>297</v>
      </c>
      <c r="M82" s="70" t="s">
        <v>298</v>
      </c>
      <c r="N82" s="70"/>
      <c r="O82" s="71" t="s">
        <v>318</v>
      </c>
      <c r="P82" s="71" t="s">
        <v>478</v>
      </c>
    </row>
    <row r="83" spans="1:16">
      <c r="A83" s="25" t="str">
        <f t="shared" si="6"/>
        <v> BBS 42 </v>
      </c>
      <c r="B83" s="14" t="str">
        <f t="shared" si="7"/>
        <v>I</v>
      </c>
      <c r="C83" s="25">
        <f t="shared" si="8"/>
        <v>43932.425999999999</v>
      </c>
      <c r="D83" t="str">
        <f t="shared" si="9"/>
        <v>vis</v>
      </c>
      <c r="E83">
        <f>VLOOKUP(C83,Active!C$21:E$962,3,FALSE)</f>
        <v>368.99617041564954</v>
      </c>
      <c r="F83" s="14" t="s">
        <v>271</v>
      </c>
      <c r="G83" t="str">
        <f t="shared" si="10"/>
        <v>43932.426</v>
      </c>
      <c r="H83" s="25">
        <f t="shared" si="11"/>
        <v>369</v>
      </c>
      <c r="I83" s="69" t="s">
        <v>481</v>
      </c>
      <c r="J83" s="70" t="s">
        <v>482</v>
      </c>
      <c r="K83" s="69">
        <v>369</v>
      </c>
      <c r="L83" s="69" t="s">
        <v>289</v>
      </c>
      <c r="M83" s="70" t="s">
        <v>298</v>
      </c>
      <c r="N83" s="70"/>
      <c r="O83" s="71" t="s">
        <v>318</v>
      </c>
      <c r="P83" s="71" t="s">
        <v>483</v>
      </c>
    </row>
    <row r="84" spans="1:16">
      <c r="A84" s="25" t="str">
        <f t="shared" si="6"/>
        <v> AOEB 1 </v>
      </c>
      <c r="B84" s="14" t="str">
        <f t="shared" si="7"/>
        <v>I</v>
      </c>
      <c r="C84" s="25">
        <f t="shared" si="8"/>
        <v>44132.807999999997</v>
      </c>
      <c r="D84" t="str">
        <f t="shared" si="9"/>
        <v>vis</v>
      </c>
      <c r="E84">
        <f>VLOOKUP(C84,Active!C$21:E$962,3,FALSE)</f>
        <v>542.99414122950293</v>
      </c>
      <c r="F84" s="14" t="s">
        <v>271</v>
      </c>
      <c r="G84" t="str">
        <f t="shared" si="10"/>
        <v>44132.808</v>
      </c>
      <c r="H84" s="25">
        <f t="shared" si="11"/>
        <v>543</v>
      </c>
      <c r="I84" s="69" t="s">
        <v>484</v>
      </c>
      <c r="J84" s="70" t="s">
        <v>485</v>
      </c>
      <c r="K84" s="69">
        <v>543</v>
      </c>
      <c r="L84" s="69" t="s">
        <v>280</v>
      </c>
      <c r="M84" s="70" t="s">
        <v>298</v>
      </c>
      <c r="N84" s="70"/>
      <c r="O84" s="71" t="s">
        <v>299</v>
      </c>
      <c r="P84" s="71" t="s">
        <v>65</v>
      </c>
    </row>
    <row r="85" spans="1:16">
      <c r="A85" s="25" t="str">
        <f t="shared" si="6"/>
        <v> AOEB 1 </v>
      </c>
      <c r="B85" s="14" t="str">
        <f t="shared" si="7"/>
        <v>I</v>
      </c>
      <c r="C85" s="25">
        <f t="shared" si="8"/>
        <v>44132.819000000003</v>
      </c>
      <c r="D85" t="str">
        <f t="shared" si="9"/>
        <v>vis</v>
      </c>
      <c r="E85">
        <f>VLOOKUP(C85,Active!C$21:E$962,3,FALSE)</f>
        <v>543.00369287426133</v>
      </c>
      <c r="F85" s="14" t="s">
        <v>271</v>
      </c>
      <c r="G85" t="str">
        <f t="shared" si="10"/>
        <v>44132.819</v>
      </c>
      <c r="H85" s="25">
        <f t="shared" si="11"/>
        <v>543</v>
      </c>
      <c r="I85" s="69" t="s">
        <v>486</v>
      </c>
      <c r="J85" s="70" t="s">
        <v>487</v>
      </c>
      <c r="K85" s="69">
        <v>543</v>
      </c>
      <c r="L85" s="69" t="s">
        <v>310</v>
      </c>
      <c r="M85" s="70" t="s">
        <v>298</v>
      </c>
      <c r="N85" s="70"/>
      <c r="O85" s="71" t="s">
        <v>410</v>
      </c>
      <c r="P85" s="71" t="s">
        <v>65</v>
      </c>
    </row>
    <row r="86" spans="1:16">
      <c r="A86" s="25" t="str">
        <f t="shared" si="6"/>
        <v> AOEB 1 </v>
      </c>
      <c r="B86" s="14" t="str">
        <f t="shared" si="7"/>
        <v>I</v>
      </c>
      <c r="C86" s="25">
        <f t="shared" si="8"/>
        <v>44139.716999999997</v>
      </c>
      <c r="D86" t="str">
        <f t="shared" si="9"/>
        <v>vis</v>
      </c>
      <c r="E86">
        <f>VLOOKUP(C86,Active!C$21:E$962,3,FALSE)</f>
        <v>548.99344246590579</v>
      </c>
      <c r="F86" s="14" t="s">
        <v>271</v>
      </c>
      <c r="G86" t="str">
        <f t="shared" si="10"/>
        <v>44139.717</v>
      </c>
      <c r="H86" s="25">
        <f t="shared" si="11"/>
        <v>549</v>
      </c>
      <c r="I86" s="69" t="s">
        <v>488</v>
      </c>
      <c r="J86" s="70" t="s">
        <v>489</v>
      </c>
      <c r="K86" s="69">
        <v>549</v>
      </c>
      <c r="L86" s="69" t="s">
        <v>490</v>
      </c>
      <c r="M86" s="70" t="s">
        <v>298</v>
      </c>
      <c r="N86" s="70"/>
      <c r="O86" s="71" t="s">
        <v>299</v>
      </c>
      <c r="P86" s="71" t="s">
        <v>65</v>
      </c>
    </row>
    <row r="87" spans="1:16">
      <c r="A87" s="25" t="str">
        <f t="shared" si="6"/>
        <v> BBS 45 </v>
      </c>
      <c r="B87" s="14" t="str">
        <f t="shared" si="7"/>
        <v>I</v>
      </c>
      <c r="C87" s="25">
        <f t="shared" si="8"/>
        <v>44189.245999999999</v>
      </c>
      <c r="D87" t="str">
        <f t="shared" si="9"/>
        <v>vis</v>
      </c>
      <c r="E87">
        <f>VLOOKUP(C87,Active!C$21:E$962,3,FALSE)</f>
        <v>592.00102546457754</v>
      </c>
      <c r="F87" s="14" t="s">
        <v>271</v>
      </c>
      <c r="G87" t="str">
        <f t="shared" si="10"/>
        <v>44189.246</v>
      </c>
      <c r="H87" s="25">
        <f t="shared" si="11"/>
        <v>592</v>
      </c>
      <c r="I87" s="69" t="s">
        <v>491</v>
      </c>
      <c r="J87" s="70" t="s">
        <v>492</v>
      </c>
      <c r="K87" s="69">
        <v>592</v>
      </c>
      <c r="L87" s="69" t="s">
        <v>307</v>
      </c>
      <c r="M87" s="70" t="s">
        <v>298</v>
      </c>
      <c r="N87" s="70"/>
      <c r="O87" s="71" t="s">
        <v>348</v>
      </c>
      <c r="P87" s="71" t="s">
        <v>493</v>
      </c>
    </row>
    <row r="88" spans="1:16">
      <c r="A88" s="25" t="str">
        <f t="shared" si="6"/>
        <v> AOEB 1 </v>
      </c>
      <c r="B88" s="14" t="str">
        <f t="shared" si="7"/>
        <v>I</v>
      </c>
      <c r="C88" s="25">
        <f t="shared" si="8"/>
        <v>44192.692000000003</v>
      </c>
      <c r="D88" t="str">
        <f t="shared" si="9"/>
        <v>vis</v>
      </c>
      <c r="E88">
        <f>VLOOKUP(C88,Active!C$21:E$962,3,FALSE)</f>
        <v>594.99329526638189</v>
      </c>
      <c r="F88" s="14" t="s">
        <v>271</v>
      </c>
      <c r="G88" t="str">
        <f t="shared" si="10"/>
        <v>44192.692</v>
      </c>
      <c r="H88" s="25">
        <f t="shared" si="11"/>
        <v>595</v>
      </c>
      <c r="I88" s="69" t="s">
        <v>494</v>
      </c>
      <c r="J88" s="70" t="s">
        <v>495</v>
      </c>
      <c r="K88" s="69">
        <v>595</v>
      </c>
      <c r="L88" s="69" t="s">
        <v>490</v>
      </c>
      <c r="M88" s="70" t="s">
        <v>298</v>
      </c>
      <c r="N88" s="70"/>
      <c r="O88" s="71" t="s">
        <v>496</v>
      </c>
      <c r="P88" s="71" t="s">
        <v>65</v>
      </c>
    </row>
    <row r="89" spans="1:16">
      <c r="A89" s="25" t="str">
        <f t="shared" si="6"/>
        <v> AOEB 1 </v>
      </c>
      <c r="B89" s="14" t="str">
        <f t="shared" si="7"/>
        <v>I</v>
      </c>
      <c r="C89" s="25">
        <f t="shared" si="8"/>
        <v>44214.578000000001</v>
      </c>
      <c r="D89" t="str">
        <f t="shared" si="9"/>
        <v>vis</v>
      </c>
      <c r="E89">
        <f>VLOOKUP(C89,Active!C$21:E$962,3,FALSE)</f>
        <v>613.9975950000495</v>
      </c>
      <c r="F89" s="14" t="s">
        <v>271</v>
      </c>
      <c r="G89" t="str">
        <f t="shared" si="10"/>
        <v>44214.578</v>
      </c>
      <c r="H89" s="25">
        <f t="shared" si="11"/>
        <v>614</v>
      </c>
      <c r="I89" s="69" t="s">
        <v>497</v>
      </c>
      <c r="J89" s="70" t="s">
        <v>498</v>
      </c>
      <c r="K89" s="69">
        <v>614</v>
      </c>
      <c r="L89" s="69" t="s">
        <v>385</v>
      </c>
      <c r="M89" s="70" t="s">
        <v>298</v>
      </c>
      <c r="N89" s="70"/>
      <c r="O89" s="71" t="s">
        <v>299</v>
      </c>
      <c r="P89" s="71" t="s">
        <v>65</v>
      </c>
    </row>
    <row r="90" spans="1:16">
      <c r="A90" s="25" t="str">
        <f t="shared" si="6"/>
        <v> AOEB 1 </v>
      </c>
      <c r="B90" s="14" t="str">
        <f t="shared" si="7"/>
        <v>I</v>
      </c>
      <c r="C90" s="25">
        <f t="shared" si="8"/>
        <v>44222.644999999997</v>
      </c>
      <c r="D90" t="str">
        <f t="shared" si="9"/>
        <v>vis</v>
      </c>
      <c r="E90">
        <f>VLOOKUP(C90,Active!C$21:E$962,3,FALSE)</f>
        <v>621.00242392956704</v>
      </c>
      <c r="F90" s="14" t="s">
        <v>271</v>
      </c>
      <c r="G90" t="str">
        <f t="shared" si="10"/>
        <v>44222.645</v>
      </c>
      <c r="H90" s="25">
        <f t="shared" si="11"/>
        <v>621</v>
      </c>
      <c r="I90" s="69" t="s">
        <v>499</v>
      </c>
      <c r="J90" s="70" t="s">
        <v>500</v>
      </c>
      <c r="K90" s="69">
        <v>621</v>
      </c>
      <c r="L90" s="69" t="s">
        <v>355</v>
      </c>
      <c r="M90" s="70" t="s">
        <v>298</v>
      </c>
      <c r="N90" s="70"/>
      <c r="O90" s="71" t="s">
        <v>299</v>
      </c>
      <c r="P90" s="71" t="s">
        <v>65</v>
      </c>
    </row>
    <row r="91" spans="1:16">
      <c r="A91" s="25" t="str">
        <f t="shared" si="6"/>
        <v> BBS 46 </v>
      </c>
      <c r="B91" s="14" t="str">
        <f t="shared" si="7"/>
        <v>I</v>
      </c>
      <c r="C91" s="25">
        <f t="shared" si="8"/>
        <v>44266.400999999998</v>
      </c>
      <c r="D91" t="str">
        <f t="shared" si="9"/>
        <v>vis</v>
      </c>
      <c r="E91">
        <f>VLOOKUP(C91,Active!C$21:E$962,3,FALSE)</f>
        <v>658.99713009544655</v>
      </c>
      <c r="F91" s="14" t="s">
        <v>271</v>
      </c>
      <c r="G91" t="str">
        <f t="shared" si="10"/>
        <v>44266.401</v>
      </c>
      <c r="H91" s="25">
        <f t="shared" si="11"/>
        <v>659</v>
      </c>
      <c r="I91" s="69" t="s">
        <v>501</v>
      </c>
      <c r="J91" s="70" t="s">
        <v>502</v>
      </c>
      <c r="K91" s="69">
        <v>659</v>
      </c>
      <c r="L91" s="69" t="s">
        <v>385</v>
      </c>
      <c r="M91" s="70" t="s">
        <v>298</v>
      </c>
      <c r="N91" s="70"/>
      <c r="O91" s="71" t="s">
        <v>348</v>
      </c>
      <c r="P91" s="71" t="s">
        <v>503</v>
      </c>
    </row>
    <row r="92" spans="1:16">
      <c r="A92" s="25" t="str">
        <f t="shared" si="6"/>
        <v> BBS 46 </v>
      </c>
      <c r="B92" s="14" t="str">
        <f t="shared" si="7"/>
        <v>I</v>
      </c>
      <c r="C92" s="25">
        <f t="shared" si="8"/>
        <v>44267.538</v>
      </c>
      <c r="D92" t="str">
        <f t="shared" si="9"/>
        <v>vis</v>
      </c>
      <c r="E92">
        <f>VLOOKUP(C92,Active!C$21:E$962,3,FALSE)</f>
        <v>659.98442283040174</v>
      </c>
      <c r="F92" s="14" t="s">
        <v>271</v>
      </c>
      <c r="G92" t="str">
        <f t="shared" si="10"/>
        <v>44267.538</v>
      </c>
      <c r="H92" s="25">
        <f t="shared" si="11"/>
        <v>660</v>
      </c>
      <c r="I92" s="69" t="s">
        <v>504</v>
      </c>
      <c r="J92" s="70" t="s">
        <v>505</v>
      </c>
      <c r="K92" s="69">
        <v>660</v>
      </c>
      <c r="L92" s="69" t="s">
        <v>506</v>
      </c>
      <c r="M92" s="70" t="s">
        <v>298</v>
      </c>
      <c r="N92" s="70"/>
      <c r="O92" s="71" t="s">
        <v>348</v>
      </c>
      <c r="P92" s="71" t="s">
        <v>503</v>
      </c>
    </row>
    <row r="93" spans="1:16">
      <c r="A93" s="25" t="str">
        <f t="shared" si="6"/>
        <v> BBS 47 </v>
      </c>
      <c r="B93" s="14" t="str">
        <f t="shared" si="7"/>
        <v>I</v>
      </c>
      <c r="C93" s="25">
        <f t="shared" si="8"/>
        <v>44311.315999999999</v>
      </c>
      <c r="D93" t="str">
        <f t="shared" si="9"/>
        <v>vis</v>
      </c>
      <c r="E93">
        <f>VLOOKUP(C93,Active!C$21:E$962,3,FALSE)</f>
        <v>697.99823228578532</v>
      </c>
      <c r="F93" s="14" t="s">
        <v>271</v>
      </c>
      <c r="G93" t="str">
        <f t="shared" si="10"/>
        <v>44311.316</v>
      </c>
      <c r="H93" s="25">
        <f t="shared" si="11"/>
        <v>698</v>
      </c>
      <c r="I93" s="69" t="s">
        <v>507</v>
      </c>
      <c r="J93" s="70" t="s">
        <v>508</v>
      </c>
      <c r="K93" s="69">
        <v>698</v>
      </c>
      <c r="L93" s="69" t="s">
        <v>297</v>
      </c>
      <c r="M93" s="70" t="s">
        <v>298</v>
      </c>
      <c r="N93" s="70"/>
      <c r="O93" s="71" t="s">
        <v>348</v>
      </c>
      <c r="P93" s="71" t="s">
        <v>509</v>
      </c>
    </row>
    <row r="94" spans="1:16">
      <c r="A94" s="25" t="str">
        <f t="shared" si="6"/>
        <v> BBS 49 </v>
      </c>
      <c r="B94" s="14" t="str">
        <f t="shared" si="7"/>
        <v>I</v>
      </c>
      <c r="C94" s="25">
        <f t="shared" si="8"/>
        <v>44449.508999999998</v>
      </c>
      <c r="D94" t="str">
        <f t="shared" si="9"/>
        <v>vis</v>
      </c>
      <c r="E94">
        <f>VLOOKUP(C94,Active!C$21:E$962,3,FALSE)</f>
        <v>817.99554532128252</v>
      </c>
      <c r="F94" s="14" t="s">
        <v>271</v>
      </c>
      <c r="G94" t="str">
        <f t="shared" si="10"/>
        <v>44449.509</v>
      </c>
      <c r="H94" s="25">
        <f t="shared" si="11"/>
        <v>818</v>
      </c>
      <c r="I94" s="69" t="s">
        <v>510</v>
      </c>
      <c r="J94" s="70" t="s">
        <v>511</v>
      </c>
      <c r="K94" s="69">
        <v>818</v>
      </c>
      <c r="L94" s="69" t="s">
        <v>409</v>
      </c>
      <c r="M94" s="70" t="s">
        <v>298</v>
      </c>
      <c r="N94" s="70"/>
      <c r="O94" s="71" t="s">
        <v>348</v>
      </c>
      <c r="P94" s="71" t="s">
        <v>512</v>
      </c>
    </row>
    <row r="95" spans="1:16">
      <c r="A95" s="25" t="str">
        <f t="shared" si="6"/>
        <v> BBS 49 </v>
      </c>
      <c r="B95" s="14" t="str">
        <f t="shared" si="7"/>
        <v>I</v>
      </c>
      <c r="C95" s="25">
        <f t="shared" si="8"/>
        <v>44472.550999999999</v>
      </c>
      <c r="D95" t="str">
        <f t="shared" si="9"/>
        <v>vis</v>
      </c>
      <c r="E95">
        <f>VLOOKUP(C95,Active!C$21:E$962,3,FALSE)</f>
        <v>838.00363608538851</v>
      </c>
      <c r="F95" s="14" t="s">
        <v>271</v>
      </c>
      <c r="G95" t="str">
        <f t="shared" si="10"/>
        <v>44472.551</v>
      </c>
      <c r="H95" s="25">
        <f t="shared" si="11"/>
        <v>838</v>
      </c>
      <c r="I95" s="69" t="s">
        <v>513</v>
      </c>
      <c r="J95" s="70" t="s">
        <v>514</v>
      </c>
      <c r="K95" s="69">
        <v>838</v>
      </c>
      <c r="L95" s="69" t="s">
        <v>310</v>
      </c>
      <c r="M95" s="70" t="s">
        <v>298</v>
      </c>
      <c r="N95" s="70"/>
      <c r="O95" s="71" t="s">
        <v>348</v>
      </c>
      <c r="P95" s="71" t="s">
        <v>512</v>
      </c>
    </row>
    <row r="96" spans="1:16">
      <c r="A96" s="25" t="str">
        <f t="shared" si="6"/>
        <v> AOEB 1 </v>
      </c>
      <c r="B96" s="14" t="str">
        <f t="shared" si="7"/>
        <v>I</v>
      </c>
      <c r="C96" s="25">
        <f t="shared" si="8"/>
        <v>44474.843999999997</v>
      </c>
      <c r="D96" t="str">
        <f t="shared" si="9"/>
        <v>vis</v>
      </c>
      <c r="E96">
        <f>VLOOKUP(C96,Active!C$21:E$962,3,FALSE)</f>
        <v>839.9947198507756</v>
      </c>
      <c r="F96" s="14" t="s">
        <v>271</v>
      </c>
      <c r="G96" t="str">
        <f t="shared" si="10"/>
        <v>44474.844</v>
      </c>
      <c r="H96" s="25">
        <f t="shared" si="11"/>
        <v>840</v>
      </c>
      <c r="I96" s="69" t="s">
        <v>515</v>
      </c>
      <c r="J96" s="70" t="s">
        <v>516</v>
      </c>
      <c r="K96" s="69">
        <v>840</v>
      </c>
      <c r="L96" s="69" t="s">
        <v>274</v>
      </c>
      <c r="M96" s="70" t="s">
        <v>298</v>
      </c>
      <c r="N96" s="70"/>
      <c r="O96" s="71" t="s">
        <v>410</v>
      </c>
      <c r="P96" s="71" t="s">
        <v>65</v>
      </c>
    </row>
    <row r="97" spans="1:16">
      <c r="A97" s="25" t="str">
        <f t="shared" si="6"/>
        <v> BBS 51 </v>
      </c>
      <c r="B97" s="14" t="str">
        <f t="shared" si="7"/>
        <v>I</v>
      </c>
      <c r="C97" s="25">
        <f t="shared" si="8"/>
        <v>44539.341999999997</v>
      </c>
      <c r="D97" t="str">
        <f t="shared" si="9"/>
        <v>vis</v>
      </c>
      <c r="E97">
        <f>VLOOKUP(C97,Active!C$21:E$962,3,FALSE)</f>
        <v>896.00035469598106</v>
      </c>
      <c r="F97" s="14" t="s">
        <v>271</v>
      </c>
      <c r="G97" t="str">
        <f t="shared" si="10"/>
        <v>44539.342</v>
      </c>
      <c r="H97" s="25">
        <f t="shared" si="11"/>
        <v>896</v>
      </c>
      <c r="I97" s="69" t="s">
        <v>517</v>
      </c>
      <c r="J97" s="70" t="s">
        <v>518</v>
      </c>
      <c r="K97" s="69">
        <v>896</v>
      </c>
      <c r="L97" s="69" t="s">
        <v>342</v>
      </c>
      <c r="M97" s="70" t="s">
        <v>298</v>
      </c>
      <c r="N97" s="70"/>
      <c r="O97" s="71" t="s">
        <v>313</v>
      </c>
      <c r="P97" s="71" t="s">
        <v>519</v>
      </c>
    </row>
    <row r="98" spans="1:16">
      <c r="A98" s="25" t="str">
        <f t="shared" si="6"/>
        <v> AOEB 1 </v>
      </c>
      <c r="B98" s="14" t="str">
        <f t="shared" si="7"/>
        <v>I</v>
      </c>
      <c r="C98" s="25">
        <f t="shared" si="8"/>
        <v>44549.703000000001</v>
      </c>
      <c r="D98" t="str">
        <f t="shared" si="9"/>
        <v>vis</v>
      </c>
      <c r="E98">
        <f>VLOOKUP(C98,Active!C$21:E$962,3,FALSE)</f>
        <v>904.99713572223652</v>
      </c>
      <c r="F98" s="14" t="s">
        <v>271</v>
      </c>
      <c r="G98" t="str">
        <f t="shared" si="10"/>
        <v>44549.703</v>
      </c>
      <c r="H98" s="25">
        <f t="shared" si="11"/>
        <v>905</v>
      </c>
      <c r="I98" s="69" t="s">
        <v>520</v>
      </c>
      <c r="J98" s="70" t="s">
        <v>521</v>
      </c>
      <c r="K98" s="69">
        <v>905</v>
      </c>
      <c r="L98" s="69" t="s">
        <v>385</v>
      </c>
      <c r="M98" s="70" t="s">
        <v>298</v>
      </c>
      <c r="N98" s="70"/>
      <c r="O98" s="71" t="s">
        <v>496</v>
      </c>
      <c r="P98" s="71" t="s">
        <v>65</v>
      </c>
    </row>
    <row r="99" spans="1:16">
      <c r="A99" s="25" t="str">
        <f t="shared" si="6"/>
        <v> BBS 51 </v>
      </c>
      <c r="B99" s="14" t="str">
        <f t="shared" si="7"/>
        <v>I</v>
      </c>
      <c r="C99" s="25">
        <f t="shared" si="8"/>
        <v>44555.466999999997</v>
      </c>
      <c r="D99" t="str">
        <f t="shared" si="9"/>
        <v>vis</v>
      </c>
      <c r="E99">
        <f>VLOOKUP(C99,Active!C$21:E$962,3,FALSE)</f>
        <v>910.00219757295315</v>
      </c>
      <c r="F99" s="14" t="s">
        <v>271</v>
      </c>
      <c r="G99" t="str">
        <f t="shared" si="10"/>
        <v>44555.467</v>
      </c>
      <c r="H99" s="25">
        <f t="shared" si="11"/>
        <v>910</v>
      </c>
      <c r="I99" s="69" t="s">
        <v>522</v>
      </c>
      <c r="J99" s="70" t="s">
        <v>523</v>
      </c>
      <c r="K99" s="69">
        <v>910</v>
      </c>
      <c r="L99" s="69" t="s">
        <v>355</v>
      </c>
      <c r="M99" s="70" t="s">
        <v>298</v>
      </c>
      <c r="N99" s="70"/>
      <c r="O99" s="71" t="s">
        <v>348</v>
      </c>
      <c r="P99" s="71" t="s">
        <v>519</v>
      </c>
    </row>
    <row r="100" spans="1:16">
      <c r="A100" s="25" t="str">
        <f t="shared" si="6"/>
        <v> BBS 52 </v>
      </c>
      <c r="B100" s="14" t="str">
        <f t="shared" si="7"/>
        <v>I</v>
      </c>
      <c r="C100" s="25">
        <f t="shared" si="8"/>
        <v>44608.442999999999</v>
      </c>
      <c r="D100" t="str">
        <f t="shared" si="9"/>
        <v>vis</v>
      </c>
      <c r="E100">
        <f>VLOOKUP(C100,Active!C$21:E$962,3,FALSE)</f>
        <v>956.00291870476747</v>
      </c>
      <c r="F100" s="14" t="s">
        <v>271</v>
      </c>
      <c r="G100" t="str">
        <f t="shared" si="10"/>
        <v>44608.443</v>
      </c>
      <c r="H100" s="25">
        <f t="shared" si="11"/>
        <v>956</v>
      </c>
      <c r="I100" s="69" t="s">
        <v>524</v>
      </c>
      <c r="J100" s="70" t="s">
        <v>525</v>
      </c>
      <c r="K100" s="69">
        <v>956</v>
      </c>
      <c r="L100" s="69" t="s">
        <v>355</v>
      </c>
      <c r="M100" s="70" t="s">
        <v>298</v>
      </c>
      <c r="N100" s="70"/>
      <c r="O100" s="71" t="s">
        <v>318</v>
      </c>
      <c r="P100" s="71" t="s">
        <v>526</v>
      </c>
    </row>
    <row r="101" spans="1:16">
      <c r="A101" s="25" t="str">
        <f t="shared" si="6"/>
        <v> BRNO 23 </v>
      </c>
      <c r="B101" s="14" t="str">
        <f t="shared" si="7"/>
        <v>I</v>
      </c>
      <c r="C101" s="25">
        <f t="shared" si="8"/>
        <v>44638.377999999997</v>
      </c>
      <c r="D101" t="str">
        <f t="shared" si="9"/>
        <v>vis</v>
      </c>
      <c r="E101">
        <f>VLOOKUP(C101,Active!C$21:E$962,3,FALSE)</f>
        <v>981.99641740381412</v>
      </c>
      <c r="F101" s="14" t="s">
        <v>271</v>
      </c>
      <c r="G101" t="str">
        <f t="shared" si="10"/>
        <v>44638.378</v>
      </c>
      <c r="H101" s="25">
        <f t="shared" si="11"/>
        <v>982</v>
      </c>
      <c r="I101" s="69" t="s">
        <v>527</v>
      </c>
      <c r="J101" s="70" t="s">
        <v>528</v>
      </c>
      <c r="K101" s="69">
        <v>982</v>
      </c>
      <c r="L101" s="69" t="s">
        <v>289</v>
      </c>
      <c r="M101" s="70" t="s">
        <v>298</v>
      </c>
      <c r="N101" s="70"/>
      <c r="O101" s="71" t="s">
        <v>529</v>
      </c>
      <c r="P101" s="71" t="s">
        <v>530</v>
      </c>
    </row>
    <row r="102" spans="1:16">
      <c r="A102" s="25" t="str">
        <f t="shared" si="6"/>
        <v> BBS 53 </v>
      </c>
      <c r="B102" s="14" t="str">
        <f t="shared" si="7"/>
        <v>I</v>
      </c>
      <c r="C102" s="25">
        <f t="shared" si="8"/>
        <v>44646.449000000001</v>
      </c>
      <c r="D102" t="str">
        <f t="shared" si="9"/>
        <v>vis</v>
      </c>
      <c r="E102">
        <f>VLOOKUP(C102,Active!C$21:E$962,3,FALSE)</f>
        <v>989.00471965870349</v>
      </c>
      <c r="F102" s="14" t="s">
        <v>271</v>
      </c>
      <c r="G102" t="str">
        <f t="shared" si="10"/>
        <v>44646.449</v>
      </c>
      <c r="H102" s="25">
        <f t="shared" si="11"/>
        <v>989</v>
      </c>
      <c r="I102" s="69" t="s">
        <v>531</v>
      </c>
      <c r="J102" s="70" t="s">
        <v>532</v>
      </c>
      <c r="K102" s="69">
        <v>989</v>
      </c>
      <c r="L102" s="69" t="s">
        <v>294</v>
      </c>
      <c r="M102" s="70" t="s">
        <v>298</v>
      </c>
      <c r="N102" s="70"/>
      <c r="O102" s="71" t="s">
        <v>318</v>
      </c>
      <c r="P102" s="71" t="s">
        <v>85</v>
      </c>
    </row>
    <row r="103" spans="1:16">
      <c r="A103" s="25" t="str">
        <f t="shared" si="6"/>
        <v> AOEB 1 </v>
      </c>
      <c r="B103" s="14" t="str">
        <f t="shared" si="7"/>
        <v>I</v>
      </c>
      <c r="C103" s="25">
        <f t="shared" si="8"/>
        <v>44647.593999999997</v>
      </c>
      <c r="D103" t="str">
        <f t="shared" si="9"/>
        <v>vis</v>
      </c>
      <c r="E103">
        <f>VLOOKUP(C103,Active!C$21:E$962,3,FALSE)</f>
        <v>989.99895904438335</v>
      </c>
      <c r="F103" s="14" t="s">
        <v>271</v>
      </c>
      <c r="G103" t="str">
        <f t="shared" si="10"/>
        <v>44647.594</v>
      </c>
      <c r="H103" s="25">
        <f t="shared" si="11"/>
        <v>990</v>
      </c>
      <c r="I103" s="69" t="s">
        <v>533</v>
      </c>
      <c r="J103" s="70" t="s">
        <v>534</v>
      </c>
      <c r="K103" s="69">
        <v>990</v>
      </c>
      <c r="L103" s="69" t="s">
        <v>317</v>
      </c>
      <c r="M103" s="70" t="s">
        <v>298</v>
      </c>
      <c r="N103" s="70"/>
      <c r="O103" s="71" t="s">
        <v>410</v>
      </c>
      <c r="P103" s="71" t="s">
        <v>65</v>
      </c>
    </row>
    <row r="104" spans="1:16">
      <c r="A104" s="25" t="str">
        <f t="shared" si="6"/>
        <v> BBS 57 </v>
      </c>
      <c r="B104" s="14" t="str">
        <f t="shared" si="7"/>
        <v>I</v>
      </c>
      <c r="C104" s="25">
        <f t="shared" si="8"/>
        <v>44881.358</v>
      </c>
      <c r="D104" t="str">
        <f t="shared" si="9"/>
        <v>vis</v>
      </c>
      <c r="E104">
        <f>VLOOKUP(C104,Active!C$21:E$962,3,FALSE)</f>
        <v>1192.9835666904323</v>
      </c>
      <c r="F104" s="14" t="s">
        <v>271</v>
      </c>
      <c r="G104" t="str">
        <f t="shared" si="10"/>
        <v>44881.358</v>
      </c>
      <c r="H104" s="25">
        <f t="shared" si="11"/>
        <v>1193</v>
      </c>
      <c r="I104" s="69" t="s">
        <v>535</v>
      </c>
      <c r="J104" s="70" t="s">
        <v>536</v>
      </c>
      <c r="K104" s="69">
        <v>1193</v>
      </c>
      <c r="L104" s="69" t="s">
        <v>537</v>
      </c>
      <c r="M104" s="70" t="s">
        <v>298</v>
      </c>
      <c r="N104" s="70"/>
      <c r="O104" s="71" t="s">
        <v>538</v>
      </c>
      <c r="P104" s="71" t="s">
        <v>539</v>
      </c>
    </row>
    <row r="105" spans="1:16">
      <c r="A105" s="25" t="str">
        <f t="shared" si="6"/>
        <v> BBS 57 </v>
      </c>
      <c r="B105" s="14" t="str">
        <f t="shared" si="7"/>
        <v>I</v>
      </c>
      <c r="C105" s="25">
        <f t="shared" si="8"/>
        <v>44883.684999999998</v>
      </c>
      <c r="D105" t="str">
        <f t="shared" si="9"/>
        <v>vis</v>
      </c>
      <c r="E105">
        <f>VLOOKUP(C105,Active!C$21:E$962,3,FALSE)</f>
        <v>1195.0041737214201</v>
      </c>
      <c r="F105" s="14" t="s">
        <v>271</v>
      </c>
      <c r="G105" t="str">
        <f t="shared" si="10"/>
        <v>44883.685</v>
      </c>
      <c r="H105" s="25">
        <f t="shared" si="11"/>
        <v>1195</v>
      </c>
      <c r="I105" s="69" t="s">
        <v>540</v>
      </c>
      <c r="J105" s="70" t="s">
        <v>541</v>
      </c>
      <c r="K105" s="69">
        <v>1195</v>
      </c>
      <c r="L105" s="69" t="s">
        <v>294</v>
      </c>
      <c r="M105" s="70" t="s">
        <v>298</v>
      </c>
      <c r="N105" s="70"/>
      <c r="O105" s="71" t="s">
        <v>348</v>
      </c>
      <c r="P105" s="71" t="s">
        <v>539</v>
      </c>
    </row>
    <row r="106" spans="1:16">
      <c r="A106" s="25" t="str">
        <f t="shared" si="6"/>
        <v> AOEB 1 </v>
      </c>
      <c r="B106" s="14" t="str">
        <f t="shared" si="7"/>
        <v>I</v>
      </c>
      <c r="C106" s="25">
        <f t="shared" si="8"/>
        <v>44884.839</v>
      </c>
      <c r="D106" t="str">
        <f t="shared" si="9"/>
        <v>vis</v>
      </c>
      <c r="E106">
        <f>VLOOKUP(C106,Active!C$21:E$962,3,FALSE)</f>
        <v>1196.0062280891757</v>
      </c>
      <c r="F106" s="14" t="s">
        <v>271</v>
      </c>
      <c r="G106" t="str">
        <f t="shared" si="10"/>
        <v>44884.839</v>
      </c>
      <c r="H106" s="25">
        <f t="shared" si="11"/>
        <v>1196</v>
      </c>
      <c r="I106" s="69" t="s">
        <v>542</v>
      </c>
      <c r="J106" s="70" t="s">
        <v>543</v>
      </c>
      <c r="K106" s="69">
        <v>1196</v>
      </c>
      <c r="L106" s="69" t="s">
        <v>453</v>
      </c>
      <c r="M106" s="70" t="s">
        <v>298</v>
      </c>
      <c r="N106" s="70"/>
      <c r="O106" s="71" t="s">
        <v>544</v>
      </c>
      <c r="P106" s="71" t="s">
        <v>65</v>
      </c>
    </row>
    <row r="107" spans="1:16">
      <c r="A107" s="25" t="str">
        <f t="shared" si="6"/>
        <v> AOEB 1 </v>
      </c>
      <c r="B107" s="14" t="str">
        <f t="shared" si="7"/>
        <v>I</v>
      </c>
      <c r="C107" s="25">
        <f t="shared" si="8"/>
        <v>44898.648000000001</v>
      </c>
      <c r="D107" t="str">
        <f t="shared" si="9"/>
        <v>vis</v>
      </c>
      <c r="E107">
        <f>VLOOKUP(C107,Active!C$21:E$962,3,FALSE)</f>
        <v>1207.9970155799119</v>
      </c>
      <c r="F107" s="14" t="s">
        <v>271</v>
      </c>
      <c r="G107" t="str">
        <f t="shared" si="10"/>
        <v>44898.648</v>
      </c>
      <c r="H107" s="25">
        <f t="shared" si="11"/>
        <v>1208</v>
      </c>
      <c r="I107" s="69" t="s">
        <v>545</v>
      </c>
      <c r="J107" s="70" t="s">
        <v>546</v>
      </c>
      <c r="K107" s="69">
        <v>1208</v>
      </c>
      <c r="L107" s="69" t="s">
        <v>385</v>
      </c>
      <c r="M107" s="70" t="s">
        <v>298</v>
      </c>
      <c r="N107" s="70"/>
      <c r="O107" s="71" t="s">
        <v>299</v>
      </c>
      <c r="P107" s="71" t="s">
        <v>65</v>
      </c>
    </row>
    <row r="108" spans="1:16">
      <c r="A108" s="25" t="str">
        <f t="shared" si="6"/>
        <v> BBS 57 </v>
      </c>
      <c r="B108" s="14" t="str">
        <f t="shared" si="7"/>
        <v>I</v>
      </c>
      <c r="C108" s="25">
        <f t="shared" si="8"/>
        <v>44911.311999999998</v>
      </c>
      <c r="D108" t="str">
        <f t="shared" si="9"/>
        <v>vis</v>
      </c>
      <c r="E108">
        <f>VLOOKUP(C108,Active!C$21:E$962,3,FALSE)</f>
        <v>1218.9935636849621</v>
      </c>
      <c r="F108" s="14" t="s">
        <v>271</v>
      </c>
      <c r="G108" t="str">
        <f t="shared" si="10"/>
        <v>44911.312</v>
      </c>
      <c r="H108" s="25">
        <f t="shared" si="11"/>
        <v>1219</v>
      </c>
      <c r="I108" s="69" t="s">
        <v>547</v>
      </c>
      <c r="J108" s="70" t="s">
        <v>548</v>
      </c>
      <c r="K108" s="69">
        <v>1219</v>
      </c>
      <c r="L108" s="69" t="s">
        <v>280</v>
      </c>
      <c r="M108" s="70" t="s">
        <v>298</v>
      </c>
      <c r="N108" s="70"/>
      <c r="O108" s="71" t="s">
        <v>538</v>
      </c>
      <c r="P108" s="71" t="s">
        <v>539</v>
      </c>
    </row>
    <row r="109" spans="1:16">
      <c r="A109" s="25" t="str">
        <f t="shared" si="6"/>
        <v> BBS 58 </v>
      </c>
      <c r="B109" s="14" t="str">
        <f t="shared" si="7"/>
        <v>I</v>
      </c>
      <c r="C109" s="25">
        <f t="shared" si="8"/>
        <v>44934.347999999998</v>
      </c>
      <c r="D109" t="str">
        <f t="shared" si="9"/>
        <v>vis</v>
      </c>
      <c r="E109">
        <f>VLOOKUP(C109,Active!C$21:E$962,3,FALSE)</f>
        <v>1238.9964444610196</v>
      </c>
      <c r="F109" s="14" t="s">
        <v>271</v>
      </c>
      <c r="G109" t="str">
        <f t="shared" si="10"/>
        <v>44934.348</v>
      </c>
      <c r="H109" s="25">
        <f t="shared" si="11"/>
        <v>1239</v>
      </c>
      <c r="I109" s="69" t="s">
        <v>549</v>
      </c>
      <c r="J109" s="70" t="s">
        <v>550</v>
      </c>
      <c r="K109" s="69">
        <v>1239</v>
      </c>
      <c r="L109" s="69" t="s">
        <v>289</v>
      </c>
      <c r="M109" s="70" t="s">
        <v>298</v>
      </c>
      <c r="N109" s="70"/>
      <c r="O109" s="71" t="s">
        <v>538</v>
      </c>
      <c r="P109" s="71" t="s">
        <v>551</v>
      </c>
    </row>
    <row r="110" spans="1:16">
      <c r="A110" s="25" t="str">
        <f t="shared" si="6"/>
        <v> BRNO 26 </v>
      </c>
      <c r="B110" s="14" t="str">
        <f t="shared" si="7"/>
        <v>I</v>
      </c>
      <c r="C110" s="25">
        <f t="shared" si="8"/>
        <v>45201.527999999998</v>
      </c>
      <c r="D110" t="str">
        <f t="shared" si="9"/>
        <v>vis</v>
      </c>
      <c r="E110">
        <f>VLOOKUP(C110,Active!C$21:E$962,3,FALSE)</f>
        <v>1470.9972122048587</v>
      </c>
      <c r="F110" s="14" t="s">
        <v>271</v>
      </c>
      <c r="G110" t="str">
        <f t="shared" si="10"/>
        <v>45201.528</v>
      </c>
      <c r="H110" s="25">
        <f t="shared" si="11"/>
        <v>1471</v>
      </c>
      <c r="I110" s="69" t="s">
        <v>552</v>
      </c>
      <c r="J110" s="70" t="s">
        <v>553</v>
      </c>
      <c r="K110" s="69">
        <v>1471</v>
      </c>
      <c r="L110" s="69" t="s">
        <v>385</v>
      </c>
      <c r="M110" s="70" t="s">
        <v>298</v>
      </c>
      <c r="N110" s="70"/>
      <c r="O110" s="71" t="s">
        <v>554</v>
      </c>
      <c r="P110" s="71" t="s">
        <v>555</v>
      </c>
    </row>
    <row r="111" spans="1:16">
      <c r="A111" s="25" t="str">
        <f t="shared" si="6"/>
        <v> BRNO 26 </v>
      </c>
      <c r="B111" s="14" t="str">
        <f t="shared" si="7"/>
        <v>I</v>
      </c>
      <c r="C111" s="25">
        <f t="shared" si="8"/>
        <v>45201.529000000002</v>
      </c>
      <c r="D111" t="str">
        <f t="shared" si="9"/>
        <v>vis</v>
      </c>
      <c r="E111">
        <f>VLOOKUP(C111,Active!C$21:E$962,3,FALSE)</f>
        <v>1470.9980805362031</v>
      </c>
      <c r="F111" s="14" t="s">
        <v>271</v>
      </c>
      <c r="G111" t="str">
        <f t="shared" si="10"/>
        <v>45201.529</v>
      </c>
      <c r="H111" s="25">
        <f t="shared" si="11"/>
        <v>1471</v>
      </c>
      <c r="I111" s="69" t="s">
        <v>556</v>
      </c>
      <c r="J111" s="70" t="s">
        <v>557</v>
      </c>
      <c r="K111" s="69">
        <v>1471</v>
      </c>
      <c r="L111" s="69" t="s">
        <v>297</v>
      </c>
      <c r="M111" s="70" t="s">
        <v>298</v>
      </c>
      <c r="N111" s="70"/>
      <c r="O111" s="71" t="s">
        <v>558</v>
      </c>
      <c r="P111" s="71" t="s">
        <v>555</v>
      </c>
    </row>
    <row r="112" spans="1:16">
      <c r="A112" s="25" t="str">
        <f t="shared" si="6"/>
        <v> BRNO 26 </v>
      </c>
      <c r="B112" s="14" t="str">
        <f t="shared" si="7"/>
        <v>I</v>
      </c>
      <c r="C112" s="25">
        <f t="shared" si="8"/>
        <v>45201.531999999999</v>
      </c>
      <c r="D112" t="str">
        <f t="shared" si="9"/>
        <v>vis</v>
      </c>
      <c r="E112">
        <f>VLOOKUP(C112,Active!C$21:E$962,3,FALSE)</f>
        <v>1471.000685530224</v>
      </c>
      <c r="F112" s="14" t="s">
        <v>271</v>
      </c>
      <c r="G112" t="str">
        <f t="shared" si="10"/>
        <v>45201.532</v>
      </c>
      <c r="H112" s="25">
        <f t="shared" si="11"/>
        <v>1471</v>
      </c>
      <c r="I112" s="69" t="s">
        <v>559</v>
      </c>
      <c r="J112" s="70" t="s">
        <v>560</v>
      </c>
      <c r="K112" s="69">
        <v>1471</v>
      </c>
      <c r="L112" s="69" t="s">
        <v>307</v>
      </c>
      <c r="M112" s="70" t="s">
        <v>298</v>
      </c>
      <c r="N112" s="70"/>
      <c r="O112" s="71" t="s">
        <v>561</v>
      </c>
      <c r="P112" s="71" t="s">
        <v>555</v>
      </c>
    </row>
    <row r="113" spans="1:16">
      <c r="A113" s="25" t="str">
        <f t="shared" si="6"/>
        <v> BRNO 26 </v>
      </c>
      <c r="B113" s="14" t="str">
        <f t="shared" si="7"/>
        <v>I</v>
      </c>
      <c r="C113" s="25">
        <f t="shared" si="8"/>
        <v>45201.531999999999</v>
      </c>
      <c r="D113" t="str">
        <f t="shared" si="9"/>
        <v>vis</v>
      </c>
      <c r="E113">
        <f>VLOOKUP(C113,Active!C$21:E$962,3,FALSE)</f>
        <v>1471.000685530224</v>
      </c>
      <c r="F113" s="14" t="s">
        <v>271</v>
      </c>
      <c r="G113" t="str">
        <f t="shared" si="10"/>
        <v>45201.532</v>
      </c>
      <c r="H113" s="25">
        <f t="shared" si="11"/>
        <v>1471</v>
      </c>
      <c r="I113" s="69" t="s">
        <v>559</v>
      </c>
      <c r="J113" s="70" t="s">
        <v>560</v>
      </c>
      <c r="K113" s="69">
        <v>1471</v>
      </c>
      <c r="L113" s="69" t="s">
        <v>307</v>
      </c>
      <c r="M113" s="70" t="s">
        <v>298</v>
      </c>
      <c r="N113" s="70"/>
      <c r="O113" s="71" t="s">
        <v>435</v>
      </c>
      <c r="P113" s="71" t="s">
        <v>555</v>
      </c>
    </row>
    <row r="114" spans="1:16">
      <c r="A114" s="25" t="str">
        <f t="shared" si="6"/>
        <v> BRNO 26 </v>
      </c>
      <c r="B114" s="14" t="str">
        <f t="shared" si="7"/>
        <v>I</v>
      </c>
      <c r="C114" s="25">
        <f t="shared" si="8"/>
        <v>45201.533000000003</v>
      </c>
      <c r="D114" t="str">
        <f t="shared" si="9"/>
        <v>vis</v>
      </c>
      <c r="E114">
        <f>VLOOKUP(C114,Active!C$21:E$962,3,FALSE)</f>
        <v>1471.0015538615687</v>
      </c>
      <c r="F114" s="14" t="s">
        <v>271</v>
      </c>
      <c r="G114" t="str">
        <f t="shared" si="10"/>
        <v>45201.533</v>
      </c>
      <c r="H114" s="25">
        <f t="shared" si="11"/>
        <v>1471</v>
      </c>
      <c r="I114" s="69" t="s">
        <v>562</v>
      </c>
      <c r="J114" s="70" t="s">
        <v>563</v>
      </c>
      <c r="K114" s="69">
        <v>1471</v>
      </c>
      <c r="L114" s="69" t="s">
        <v>283</v>
      </c>
      <c r="M114" s="70" t="s">
        <v>298</v>
      </c>
      <c r="N114" s="70"/>
      <c r="O114" s="71" t="s">
        <v>564</v>
      </c>
      <c r="P114" s="71" t="s">
        <v>555</v>
      </c>
    </row>
    <row r="115" spans="1:16">
      <c r="A115" s="25" t="str">
        <f t="shared" si="6"/>
        <v> BRNO 26 </v>
      </c>
      <c r="B115" s="14" t="str">
        <f t="shared" si="7"/>
        <v>I</v>
      </c>
      <c r="C115" s="25">
        <f t="shared" si="8"/>
        <v>45201.533000000003</v>
      </c>
      <c r="D115" t="str">
        <f t="shared" si="9"/>
        <v>vis</v>
      </c>
      <c r="E115">
        <f>VLOOKUP(C115,Active!C$21:E$962,3,FALSE)</f>
        <v>1471.0015538615687</v>
      </c>
      <c r="F115" s="14" t="s">
        <v>271</v>
      </c>
      <c r="G115" t="str">
        <f t="shared" si="10"/>
        <v>45201.533</v>
      </c>
      <c r="H115" s="25">
        <f t="shared" si="11"/>
        <v>1471</v>
      </c>
      <c r="I115" s="69" t="s">
        <v>562</v>
      </c>
      <c r="J115" s="70" t="s">
        <v>563</v>
      </c>
      <c r="K115" s="69">
        <v>1471</v>
      </c>
      <c r="L115" s="69" t="s">
        <v>283</v>
      </c>
      <c r="M115" s="70" t="s">
        <v>298</v>
      </c>
      <c r="N115" s="70"/>
      <c r="O115" s="71" t="s">
        <v>565</v>
      </c>
      <c r="P115" s="71" t="s">
        <v>555</v>
      </c>
    </row>
    <row r="116" spans="1:16">
      <c r="A116" s="25" t="str">
        <f t="shared" si="6"/>
        <v> BRNO 26 </v>
      </c>
      <c r="B116" s="14" t="str">
        <f t="shared" si="7"/>
        <v>I</v>
      </c>
      <c r="C116" s="25">
        <f t="shared" si="8"/>
        <v>45201.534</v>
      </c>
      <c r="D116" t="str">
        <f t="shared" si="9"/>
        <v>vis</v>
      </c>
      <c r="E116">
        <f>VLOOKUP(C116,Active!C$21:E$962,3,FALSE)</f>
        <v>1471.0024221929068</v>
      </c>
      <c r="F116" s="14" t="s">
        <v>271</v>
      </c>
      <c r="G116" t="str">
        <f t="shared" si="10"/>
        <v>45201.534</v>
      </c>
      <c r="H116" s="25">
        <f t="shared" si="11"/>
        <v>1471</v>
      </c>
      <c r="I116" s="69" t="s">
        <v>566</v>
      </c>
      <c r="J116" s="70" t="s">
        <v>567</v>
      </c>
      <c r="K116" s="69">
        <v>1471</v>
      </c>
      <c r="L116" s="69" t="s">
        <v>355</v>
      </c>
      <c r="M116" s="70" t="s">
        <v>298</v>
      </c>
      <c r="N116" s="70"/>
      <c r="O116" s="71" t="s">
        <v>568</v>
      </c>
      <c r="P116" s="71" t="s">
        <v>555</v>
      </c>
    </row>
    <row r="117" spans="1:16">
      <c r="A117" s="25" t="str">
        <f t="shared" si="6"/>
        <v> BRNO 26 </v>
      </c>
      <c r="B117" s="14" t="str">
        <f t="shared" si="7"/>
        <v>I</v>
      </c>
      <c r="C117" s="25">
        <f t="shared" si="8"/>
        <v>45201.534</v>
      </c>
      <c r="D117" t="str">
        <f t="shared" si="9"/>
        <v>vis</v>
      </c>
      <c r="E117">
        <f>VLOOKUP(C117,Active!C$21:E$962,3,FALSE)</f>
        <v>1471.0024221929068</v>
      </c>
      <c r="F117" s="14" t="s">
        <v>271</v>
      </c>
      <c r="G117" t="str">
        <f t="shared" si="10"/>
        <v>45201.534</v>
      </c>
      <c r="H117" s="25">
        <f t="shared" si="11"/>
        <v>1471</v>
      </c>
      <c r="I117" s="69" t="s">
        <v>566</v>
      </c>
      <c r="J117" s="70" t="s">
        <v>567</v>
      </c>
      <c r="K117" s="69">
        <v>1471</v>
      </c>
      <c r="L117" s="69" t="s">
        <v>355</v>
      </c>
      <c r="M117" s="70" t="s">
        <v>298</v>
      </c>
      <c r="N117" s="70"/>
      <c r="O117" s="71" t="s">
        <v>569</v>
      </c>
      <c r="P117" s="71" t="s">
        <v>555</v>
      </c>
    </row>
    <row r="118" spans="1:16">
      <c r="A118" s="25" t="str">
        <f t="shared" si="6"/>
        <v> BRNO 26 </v>
      </c>
      <c r="B118" s="14" t="str">
        <f t="shared" si="7"/>
        <v>I</v>
      </c>
      <c r="C118" s="25">
        <f t="shared" si="8"/>
        <v>45201.534</v>
      </c>
      <c r="D118" t="str">
        <f t="shared" si="9"/>
        <v>vis</v>
      </c>
      <c r="E118">
        <f>VLOOKUP(C118,Active!C$21:E$962,3,FALSE)</f>
        <v>1471.0024221929068</v>
      </c>
      <c r="F118" s="14" t="s">
        <v>271</v>
      </c>
      <c r="G118" t="str">
        <f t="shared" si="10"/>
        <v>45201.534</v>
      </c>
      <c r="H118" s="25">
        <f t="shared" si="11"/>
        <v>1471</v>
      </c>
      <c r="I118" s="69" t="s">
        <v>566</v>
      </c>
      <c r="J118" s="70" t="s">
        <v>567</v>
      </c>
      <c r="K118" s="69">
        <v>1471</v>
      </c>
      <c r="L118" s="69" t="s">
        <v>355</v>
      </c>
      <c r="M118" s="70" t="s">
        <v>298</v>
      </c>
      <c r="N118" s="70"/>
      <c r="O118" s="71" t="s">
        <v>570</v>
      </c>
      <c r="P118" s="71" t="s">
        <v>555</v>
      </c>
    </row>
    <row r="119" spans="1:16">
      <c r="A119" s="25" t="str">
        <f t="shared" si="6"/>
        <v> BRNO 26 </v>
      </c>
      <c r="B119" s="14" t="str">
        <f t="shared" si="7"/>
        <v>I</v>
      </c>
      <c r="C119" s="25">
        <f t="shared" si="8"/>
        <v>45201.536999999997</v>
      </c>
      <c r="D119" t="str">
        <f t="shared" si="9"/>
        <v>vis</v>
      </c>
      <c r="E119">
        <f>VLOOKUP(C119,Active!C$21:E$962,3,FALSE)</f>
        <v>1471.0050271869279</v>
      </c>
      <c r="F119" s="14" t="s">
        <v>271</v>
      </c>
      <c r="G119" t="str">
        <f t="shared" si="10"/>
        <v>45201.537</v>
      </c>
      <c r="H119" s="25">
        <f t="shared" si="11"/>
        <v>1471</v>
      </c>
      <c r="I119" s="69" t="s">
        <v>571</v>
      </c>
      <c r="J119" s="70" t="s">
        <v>572</v>
      </c>
      <c r="K119" s="69">
        <v>1471</v>
      </c>
      <c r="L119" s="69" t="s">
        <v>322</v>
      </c>
      <c r="M119" s="70" t="s">
        <v>298</v>
      </c>
      <c r="N119" s="70"/>
      <c r="O119" s="71" t="s">
        <v>573</v>
      </c>
      <c r="P119" s="71" t="s">
        <v>555</v>
      </c>
    </row>
    <row r="120" spans="1:16">
      <c r="A120" s="25" t="str">
        <f t="shared" si="6"/>
        <v> BBS 62 </v>
      </c>
      <c r="B120" s="14" t="str">
        <f t="shared" si="7"/>
        <v>I</v>
      </c>
      <c r="C120" s="25">
        <f t="shared" si="8"/>
        <v>45231.481</v>
      </c>
      <c r="D120" t="str">
        <f t="shared" si="9"/>
        <v>vis</v>
      </c>
      <c r="E120">
        <f>VLOOKUP(C120,Active!C$21:E$962,3,FALSE)</f>
        <v>1497.0063408680501</v>
      </c>
      <c r="F120" s="14" t="s">
        <v>271</v>
      </c>
      <c r="G120" t="str">
        <f t="shared" si="10"/>
        <v>45231.481</v>
      </c>
      <c r="H120" s="25">
        <f t="shared" si="11"/>
        <v>1497</v>
      </c>
      <c r="I120" s="69" t="s">
        <v>574</v>
      </c>
      <c r="J120" s="70" t="s">
        <v>575</v>
      </c>
      <c r="K120" s="69">
        <v>1497</v>
      </c>
      <c r="L120" s="69" t="s">
        <v>453</v>
      </c>
      <c r="M120" s="70" t="s">
        <v>298</v>
      </c>
      <c r="N120" s="70"/>
      <c r="O120" s="71" t="s">
        <v>348</v>
      </c>
      <c r="P120" s="71" t="s">
        <v>576</v>
      </c>
    </row>
    <row r="121" spans="1:16">
      <c r="A121" s="25" t="str">
        <f t="shared" si="6"/>
        <v> BBS 63 </v>
      </c>
      <c r="B121" s="14" t="str">
        <f t="shared" si="7"/>
        <v>I</v>
      </c>
      <c r="C121" s="25">
        <f t="shared" si="8"/>
        <v>45247.601999999999</v>
      </c>
      <c r="D121" t="str">
        <f t="shared" si="9"/>
        <v>vis</v>
      </c>
      <c r="E121">
        <f>VLOOKUP(C121,Active!C$21:E$962,3,FALSE)</f>
        <v>1511.0047104196567</v>
      </c>
      <c r="F121" s="14" t="s">
        <v>271</v>
      </c>
      <c r="G121" t="str">
        <f t="shared" si="10"/>
        <v>45247.602</v>
      </c>
      <c r="H121" s="25">
        <f t="shared" si="11"/>
        <v>1511</v>
      </c>
      <c r="I121" s="69" t="s">
        <v>577</v>
      </c>
      <c r="J121" s="70" t="s">
        <v>578</v>
      </c>
      <c r="K121" s="69">
        <v>1511</v>
      </c>
      <c r="L121" s="69" t="s">
        <v>294</v>
      </c>
      <c r="M121" s="70" t="s">
        <v>298</v>
      </c>
      <c r="N121" s="70"/>
      <c r="O121" s="71" t="s">
        <v>348</v>
      </c>
      <c r="P121" s="71" t="s">
        <v>579</v>
      </c>
    </row>
    <row r="122" spans="1:16">
      <c r="A122" s="25" t="str">
        <f t="shared" si="6"/>
        <v> BBS 63 </v>
      </c>
      <c r="B122" s="14" t="str">
        <f t="shared" si="7"/>
        <v>I</v>
      </c>
      <c r="C122" s="25">
        <f t="shared" si="8"/>
        <v>45247.612000000001</v>
      </c>
      <c r="D122" t="str">
        <f t="shared" si="9"/>
        <v>vis</v>
      </c>
      <c r="E122">
        <f>VLOOKUP(C122,Active!C$21:E$962,3,FALSE)</f>
        <v>1511.0133937330704</v>
      </c>
      <c r="F122" s="14" t="s">
        <v>271</v>
      </c>
      <c r="G122" t="str">
        <f t="shared" si="10"/>
        <v>45247.612</v>
      </c>
      <c r="H122" s="25">
        <f t="shared" si="11"/>
        <v>1511</v>
      </c>
      <c r="I122" s="69" t="s">
        <v>580</v>
      </c>
      <c r="J122" s="70" t="s">
        <v>581</v>
      </c>
      <c r="K122" s="69">
        <v>1511</v>
      </c>
      <c r="L122" s="69" t="s">
        <v>582</v>
      </c>
      <c r="M122" s="70" t="s">
        <v>298</v>
      </c>
      <c r="N122" s="70"/>
      <c r="O122" s="71" t="s">
        <v>583</v>
      </c>
      <c r="P122" s="71" t="s">
        <v>579</v>
      </c>
    </row>
    <row r="123" spans="1:16">
      <c r="A123" s="25" t="str">
        <f t="shared" si="6"/>
        <v> BBS 63 </v>
      </c>
      <c r="B123" s="14" t="str">
        <f t="shared" si="7"/>
        <v>I</v>
      </c>
      <c r="C123" s="25">
        <f t="shared" si="8"/>
        <v>45253.368999999999</v>
      </c>
      <c r="D123" t="str">
        <f t="shared" si="9"/>
        <v>vis</v>
      </c>
      <c r="E123">
        <f>VLOOKUP(C123,Active!C$21:E$962,3,FALSE)</f>
        <v>1516.0123772644006</v>
      </c>
      <c r="F123" s="14" t="s">
        <v>271</v>
      </c>
      <c r="G123" t="str">
        <f t="shared" si="10"/>
        <v>45253.369</v>
      </c>
      <c r="H123" s="25">
        <f t="shared" si="11"/>
        <v>1516</v>
      </c>
      <c r="I123" s="69" t="s">
        <v>584</v>
      </c>
      <c r="J123" s="70" t="s">
        <v>585</v>
      </c>
      <c r="K123" s="69">
        <v>1516</v>
      </c>
      <c r="L123" s="69" t="s">
        <v>586</v>
      </c>
      <c r="M123" s="70" t="s">
        <v>298</v>
      </c>
      <c r="N123" s="70"/>
      <c r="O123" s="71" t="s">
        <v>348</v>
      </c>
      <c r="P123" s="71" t="s">
        <v>579</v>
      </c>
    </row>
    <row r="124" spans="1:16">
      <c r="A124" s="25" t="str">
        <f t="shared" si="6"/>
        <v> BBS 64 </v>
      </c>
      <c r="B124" s="14" t="str">
        <f t="shared" si="7"/>
        <v>I</v>
      </c>
      <c r="C124" s="25">
        <f t="shared" si="8"/>
        <v>45313.245999999999</v>
      </c>
      <c r="D124" t="str">
        <f t="shared" si="9"/>
        <v>vis</v>
      </c>
      <c r="E124">
        <f>VLOOKUP(C124,Active!C$21:E$962,3,FALSE)</f>
        <v>1568.0054529818865</v>
      </c>
      <c r="F124" s="14" t="s">
        <v>271</v>
      </c>
      <c r="G124" t="str">
        <f t="shared" si="10"/>
        <v>45313.246</v>
      </c>
      <c r="H124" s="25">
        <f t="shared" si="11"/>
        <v>1568</v>
      </c>
      <c r="I124" s="69" t="s">
        <v>587</v>
      </c>
      <c r="J124" s="70" t="s">
        <v>588</v>
      </c>
      <c r="K124" s="69">
        <v>1568</v>
      </c>
      <c r="L124" s="69" t="s">
        <v>322</v>
      </c>
      <c r="M124" s="70" t="s">
        <v>298</v>
      </c>
      <c r="N124" s="70"/>
      <c r="O124" s="71" t="s">
        <v>348</v>
      </c>
      <c r="P124" s="71" t="s">
        <v>589</v>
      </c>
    </row>
    <row r="125" spans="1:16">
      <c r="A125" s="25" t="str">
        <f t="shared" si="6"/>
        <v> BBS 64 </v>
      </c>
      <c r="B125" s="14" t="str">
        <f t="shared" si="7"/>
        <v>I</v>
      </c>
      <c r="C125" s="25">
        <f t="shared" si="8"/>
        <v>45314.39</v>
      </c>
      <c r="D125" t="str">
        <f t="shared" si="9"/>
        <v>vis</v>
      </c>
      <c r="E125">
        <f>VLOOKUP(C125,Active!C$21:E$962,3,FALSE)</f>
        <v>1568.9988240362281</v>
      </c>
      <c r="F125" s="14" t="s">
        <v>271</v>
      </c>
      <c r="G125" t="str">
        <f t="shared" si="10"/>
        <v>45314.390</v>
      </c>
      <c r="H125" s="25">
        <f t="shared" si="11"/>
        <v>1569</v>
      </c>
      <c r="I125" s="69" t="s">
        <v>590</v>
      </c>
      <c r="J125" s="70" t="s">
        <v>591</v>
      </c>
      <c r="K125" s="69">
        <v>1569</v>
      </c>
      <c r="L125" s="69" t="s">
        <v>317</v>
      </c>
      <c r="M125" s="70" t="s">
        <v>298</v>
      </c>
      <c r="N125" s="70"/>
      <c r="O125" s="71" t="s">
        <v>348</v>
      </c>
      <c r="P125" s="71" t="s">
        <v>589</v>
      </c>
    </row>
    <row r="126" spans="1:16">
      <c r="A126" s="25" t="str">
        <f t="shared" si="6"/>
        <v> BBS 64 </v>
      </c>
      <c r="B126" s="14" t="str">
        <f t="shared" si="7"/>
        <v>I</v>
      </c>
      <c r="C126" s="25">
        <f t="shared" si="8"/>
        <v>45352.394</v>
      </c>
      <c r="D126" t="str">
        <f t="shared" si="9"/>
        <v>vis</v>
      </c>
      <c r="E126">
        <f>VLOOKUP(C126,Active!C$21:E$962,3,FALSE)</f>
        <v>1601.9988883274814</v>
      </c>
      <c r="F126" s="14" t="s">
        <v>271</v>
      </c>
      <c r="G126" t="str">
        <f t="shared" si="10"/>
        <v>45352.394</v>
      </c>
      <c r="H126" s="25">
        <f t="shared" si="11"/>
        <v>1602</v>
      </c>
      <c r="I126" s="69" t="s">
        <v>592</v>
      </c>
      <c r="J126" s="70" t="s">
        <v>593</v>
      </c>
      <c r="K126" s="69">
        <v>1602</v>
      </c>
      <c r="L126" s="69" t="s">
        <v>317</v>
      </c>
      <c r="M126" s="70" t="s">
        <v>298</v>
      </c>
      <c r="N126" s="70"/>
      <c r="O126" s="71" t="s">
        <v>318</v>
      </c>
      <c r="P126" s="71" t="s">
        <v>589</v>
      </c>
    </row>
    <row r="127" spans="1:16">
      <c r="A127" s="25" t="str">
        <f t="shared" si="6"/>
        <v> BBS 64 </v>
      </c>
      <c r="B127" s="14" t="str">
        <f t="shared" si="7"/>
        <v>I</v>
      </c>
      <c r="C127" s="25">
        <f t="shared" si="8"/>
        <v>45359.305999999997</v>
      </c>
      <c r="D127" t="str">
        <f t="shared" si="9"/>
        <v>vis</v>
      </c>
      <c r="E127">
        <f>VLOOKUP(C127,Active!C$21:E$962,3,FALSE)</f>
        <v>1608.0007945579052</v>
      </c>
      <c r="F127" s="14" t="s">
        <v>271</v>
      </c>
      <c r="G127" t="str">
        <f t="shared" si="10"/>
        <v>45359.306</v>
      </c>
      <c r="H127" s="25">
        <f t="shared" si="11"/>
        <v>1608</v>
      </c>
      <c r="I127" s="69" t="s">
        <v>594</v>
      </c>
      <c r="J127" s="70" t="s">
        <v>595</v>
      </c>
      <c r="K127" s="69">
        <v>1608</v>
      </c>
      <c r="L127" s="69" t="s">
        <v>307</v>
      </c>
      <c r="M127" s="70" t="s">
        <v>298</v>
      </c>
      <c r="N127" s="70"/>
      <c r="O127" s="71" t="s">
        <v>596</v>
      </c>
      <c r="P127" s="71" t="s">
        <v>589</v>
      </c>
    </row>
    <row r="128" spans="1:16">
      <c r="A128" s="25" t="str">
        <f t="shared" si="6"/>
        <v> BBS 65 </v>
      </c>
      <c r="B128" s="14" t="str">
        <f t="shared" si="7"/>
        <v>I</v>
      </c>
      <c r="C128" s="25">
        <f t="shared" si="8"/>
        <v>45368.512000000002</v>
      </c>
      <c r="D128" t="str">
        <f t="shared" si="9"/>
        <v>vis</v>
      </c>
      <c r="E128">
        <f>VLOOKUP(C128,Active!C$21:E$962,3,FALSE)</f>
        <v>1615.9946528850669</v>
      </c>
      <c r="F128" s="14" t="s">
        <v>271</v>
      </c>
      <c r="G128" t="str">
        <f t="shared" si="10"/>
        <v>45368.512</v>
      </c>
      <c r="H128" s="25">
        <f t="shared" si="11"/>
        <v>1616</v>
      </c>
      <c r="I128" s="69" t="s">
        <v>597</v>
      </c>
      <c r="J128" s="70" t="s">
        <v>598</v>
      </c>
      <c r="K128" s="69">
        <v>1616</v>
      </c>
      <c r="L128" s="69" t="s">
        <v>274</v>
      </c>
      <c r="M128" s="70" t="s">
        <v>298</v>
      </c>
      <c r="N128" s="70"/>
      <c r="O128" s="71" t="s">
        <v>348</v>
      </c>
      <c r="P128" s="71" t="s">
        <v>599</v>
      </c>
    </row>
    <row r="129" spans="1:16">
      <c r="A129" s="25" t="str">
        <f t="shared" si="6"/>
        <v> BBS 65 </v>
      </c>
      <c r="B129" s="14" t="str">
        <f t="shared" si="7"/>
        <v>I</v>
      </c>
      <c r="C129" s="25">
        <f t="shared" si="8"/>
        <v>45390.396000000001</v>
      </c>
      <c r="D129" t="str">
        <f t="shared" si="9"/>
        <v>vis</v>
      </c>
      <c r="E129">
        <f>VLOOKUP(C129,Active!C$21:E$962,3,FALSE)</f>
        <v>1634.9972159560518</v>
      </c>
      <c r="F129" s="14" t="s">
        <v>271</v>
      </c>
      <c r="G129" t="str">
        <f t="shared" si="10"/>
        <v>45390.396</v>
      </c>
      <c r="H129" s="25">
        <f t="shared" si="11"/>
        <v>1635</v>
      </c>
      <c r="I129" s="69" t="s">
        <v>600</v>
      </c>
      <c r="J129" s="70" t="s">
        <v>601</v>
      </c>
      <c r="K129" s="69">
        <v>1635</v>
      </c>
      <c r="L129" s="69" t="s">
        <v>385</v>
      </c>
      <c r="M129" s="70" t="s">
        <v>298</v>
      </c>
      <c r="N129" s="70"/>
      <c r="O129" s="71" t="s">
        <v>348</v>
      </c>
      <c r="P129" s="71" t="s">
        <v>599</v>
      </c>
    </row>
    <row r="130" spans="1:16">
      <c r="A130" s="25" t="str">
        <f t="shared" si="6"/>
        <v> BBS 65 </v>
      </c>
      <c r="B130" s="14" t="str">
        <f t="shared" si="7"/>
        <v>I</v>
      </c>
      <c r="C130" s="25">
        <f t="shared" si="8"/>
        <v>45397.309000000001</v>
      </c>
      <c r="D130" t="str">
        <f t="shared" si="9"/>
        <v>vis</v>
      </c>
      <c r="E130">
        <f>VLOOKUP(C130,Active!C$21:E$962,3,FALSE)</f>
        <v>1640.9999905178202</v>
      </c>
      <c r="F130" s="14" t="s">
        <v>271</v>
      </c>
      <c r="G130" t="str">
        <f t="shared" si="10"/>
        <v>45397.309</v>
      </c>
      <c r="H130" s="25">
        <f t="shared" si="11"/>
        <v>1641</v>
      </c>
      <c r="I130" s="69" t="s">
        <v>602</v>
      </c>
      <c r="J130" s="70" t="s">
        <v>603</v>
      </c>
      <c r="K130" s="69">
        <v>1641</v>
      </c>
      <c r="L130" s="69" t="s">
        <v>327</v>
      </c>
      <c r="M130" s="70" t="s">
        <v>298</v>
      </c>
      <c r="N130" s="70"/>
      <c r="O130" s="71" t="s">
        <v>318</v>
      </c>
      <c r="P130" s="71" t="s">
        <v>599</v>
      </c>
    </row>
    <row r="131" spans="1:16">
      <c r="A131" s="25" t="str">
        <f t="shared" si="6"/>
        <v> BBS 66 </v>
      </c>
      <c r="B131" s="14" t="str">
        <f t="shared" si="7"/>
        <v>I</v>
      </c>
      <c r="C131" s="25">
        <f t="shared" si="8"/>
        <v>45405.375999999997</v>
      </c>
      <c r="D131" t="str">
        <f t="shared" si="9"/>
        <v>vis</v>
      </c>
      <c r="E131">
        <f>VLOOKUP(C131,Active!C$21:E$962,3,FALSE)</f>
        <v>1648.0048194473377</v>
      </c>
      <c r="F131" s="14" t="s">
        <v>271</v>
      </c>
      <c r="G131" t="str">
        <f t="shared" si="10"/>
        <v>45405.376</v>
      </c>
      <c r="H131" s="25">
        <f t="shared" si="11"/>
        <v>1648</v>
      </c>
      <c r="I131" s="69" t="s">
        <v>604</v>
      </c>
      <c r="J131" s="70" t="s">
        <v>605</v>
      </c>
      <c r="K131" s="69">
        <v>1648</v>
      </c>
      <c r="L131" s="69" t="s">
        <v>322</v>
      </c>
      <c r="M131" s="70" t="s">
        <v>298</v>
      </c>
      <c r="N131" s="70"/>
      <c r="O131" s="71" t="s">
        <v>538</v>
      </c>
      <c r="P131" s="71" t="s">
        <v>606</v>
      </c>
    </row>
    <row r="132" spans="1:16">
      <c r="A132" s="25" t="str">
        <f t="shared" si="6"/>
        <v> BBS 66 </v>
      </c>
      <c r="B132" s="14" t="str">
        <f t="shared" si="7"/>
        <v>I</v>
      </c>
      <c r="C132" s="25">
        <f t="shared" si="8"/>
        <v>45435.319000000003</v>
      </c>
      <c r="D132" t="str">
        <f t="shared" si="9"/>
        <v>vis</v>
      </c>
      <c r="E132">
        <f>VLOOKUP(C132,Active!C$21:E$962,3,FALSE)</f>
        <v>1674.0052647971218</v>
      </c>
      <c r="F132" s="14" t="s">
        <v>271</v>
      </c>
      <c r="G132" t="str">
        <f t="shared" si="10"/>
        <v>45435.319</v>
      </c>
      <c r="H132" s="25">
        <f t="shared" si="11"/>
        <v>1674</v>
      </c>
      <c r="I132" s="69" t="s">
        <v>607</v>
      </c>
      <c r="J132" s="70" t="s">
        <v>608</v>
      </c>
      <c r="K132" s="69">
        <v>1674</v>
      </c>
      <c r="L132" s="69" t="s">
        <v>322</v>
      </c>
      <c r="M132" s="70" t="s">
        <v>298</v>
      </c>
      <c r="N132" s="70"/>
      <c r="O132" s="71" t="s">
        <v>538</v>
      </c>
      <c r="P132" s="71" t="s">
        <v>606</v>
      </c>
    </row>
    <row r="133" spans="1:16">
      <c r="A133" s="25" t="str">
        <f t="shared" si="6"/>
        <v> BRNO 26 </v>
      </c>
      <c r="B133" s="14" t="str">
        <f t="shared" si="7"/>
        <v>I</v>
      </c>
      <c r="C133" s="25">
        <f t="shared" si="8"/>
        <v>45558.535000000003</v>
      </c>
      <c r="D133" t="str">
        <f t="shared" si="9"/>
        <v>vis</v>
      </c>
      <c r="E133">
        <f>VLOOKUP(C133,Active!C$21:E$962,3,FALSE)</f>
        <v>1780.997579335354</v>
      </c>
      <c r="F133" s="14" t="s">
        <v>271</v>
      </c>
      <c r="G133" t="str">
        <f t="shared" si="10"/>
        <v>45558.535</v>
      </c>
      <c r="H133" s="25">
        <f t="shared" si="11"/>
        <v>1781</v>
      </c>
      <c r="I133" s="69" t="s">
        <v>609</v>
      </c>
      <c r="J133" s="70" t="s">
        <v>610</v>
      </c>
      <c r="K133" s="69">
        <v>1781</v>
      </c>
      <c r="L133" s="69" t="s">
        <v>385</v>
      </c>
      <c r="M133" s="70" t="s">
        <v>298</v>
      </c>
      <c r="N133" s="70"/>
      <c r="O133" s="71" t="s">
        <v>611</v>
      </c>
      <c r="P133" s="71" t="s">
        <v>555</v>
      </c>
    </row>
    <row r="134" spans="1:16">
      <c r="A134" s="25" t="str">
        <f t="shared" si="6"/>
        <v> BBS 68 </v>
      </c>
      <c r="B134" s="14" t="str">
        <f t="shared" si="7"/>
        <v>I</v>
      </c>
      <c r="C134" s="25">
        <f t="shared" si="8"/>
        <v>45566.6</v>
      </c>
      <c r="D134" t="str">
        <f t="shared" si="9"/>
        <v>vis</v>
      </c>
      <c r="E134">
        <f>VLOOKUP(C134,Active!C$21:E$962,3,FALSE)</f>
        <v>1788.0006716021887</v>
      </c>
      <c r="F134" s="14" t="s">
        <v>271</v>
      </c>
      <c r="G134" t="str">
        <f t="shared" si="10"/>
        <v>45566.600</v>
      </c>
      <c r="H134" s="25">
        <f t="shared" si="11"/>
        <v>1788</v>
      </c>
      <c r="I134" s="69" t="s">
        <v>612</v>
      </c>
      <c r="J134" s="70" t="s">
        <v>613</v>
      </c>
      <c r="K134" s="69">
        <v>1788</v>
      </c>
      <c r="L134" s="69" t="s">
        <v>307</v>
      </c>
      <c r="M134" s="70" t="s">
        <v>298</v>
      </c>
      <c r="N134" s="70"/>
      <c r="O134" s="71" t="s">
        <v>348</v>
      </c>
      <c r="P134" s="71" t="s">
        <v>614</v>
      </c>
    </row>
    <row r="135" spans="1:16">
      <c r="A135" s="25" t="str">
        <f t="shared" si="6"/>
        <v> BBS 69 </v>
      </c>
      <c r="B135" s="14" t="str">
        <f t="shared" si="7"/>
        <v>I</v>
      </c>
      <c r="C135" s="25">
        <f t="shared" si="8"/>
        <v>45611.504000000001</v>
      </c>
      <c r="D135" t="str">
        <f t="shared" si="9"/>
        <v>vis</v>
      </c>
      <c r="E135">
        <f>VLOOKUP(C135,Active!C$21:E$962,3,FALSE)</f>
        <v>1826.9922221477755</v>
      </c>
      <c r="F135" s="14" t="s">
        <v>271</v>
      </c>
      <c r="G135" t="str">
        <f t="shared" si="10"/>
        <v>45611.504</v>
      </c>
      <c r="H135" s="25">
        <f t="shared" si="11"/>
        <v>1827</v>
      </c>
      <c r="I135" s="69" t="s">
        <v>615</v>
      </c>
      <c r="J135" s="70" t="s">
        <v>616</v>
      </c>
      <c r="K135" s="69">
        <v>1827</v>
      </c>
      <c r="L135" s="69" t="s">
        <v>617</v>
      </c>
      <c r="M135" s="70" t="s">
        <v>298</v>
      </c>
      <c r="N135" s="70"/>
      <c r="O135" s="71" t="s">
        <v>618</v>
      </c>
      <c r="P135" s="71" t="s">
        <v>619</v>
      </c>
    </row>
    <row r="136" spans="1:16">
      <c r="A136" s="25" t="str">
        <f t="shared" si="6"/>
        <v> BBS 69 </v>
      </c>
      <c r="B136" s="14" t="str">
        <f t="shared" si="7"/>
        <v>I</v>
      </c>
      <c r="C136" s="25">
        <f t="shared" si="8"/>
        <v>45640.311000000002</v>
      </c>
      <c r="D136" t="str">
        <f t="shared" si="9"/>
        <v>vis</v>
      </c>
      <c r="E136">
        <f>VLOOKUP(C136,Active!C$21:E$962,3,FALSE)</f>
        <v>1852.0062430939427</v>
      </c>
      <c r="F136" s="14" t="s">
        <v>271</v>
      </c>
      <c r="G136" t="str">
        <f t="shared" si="10"/>
        <v>45640.311</v>
      </c>
      <c r="H136" s="25">
        <f t="shared" si="11"/>
        <v>1852</v>
      </c>
      <c r="I136" s="69" t="s">
        <v>620</v>
      </c>
      <c r="J136" s="70" t="s">
        <v>621</v>
      </c>
      <c r="K136" s="69">
        <v>1852</v>
      </c>
      <c r="L136" s="69" t="s">
        <v>453</v>
      </c>
      <c r="M136" s="70" t="s">
        <v>298</v>
      </c>
      <c r="N136" s="70"/>
      <c r="O136" s="71" t="s">
        <v>348</v>
      </c>
      <c r="P136" s="71" t="s">
        <v>619</v>
      </c>
    </row>
    <row r="137" spans="1:16">
      <c r="A137" s="25" t="str">
        <f t="shared" si="6"/>
        <v> BBS 69 </v>
      </c>
      <c r="B137" s="14" t="str">
        <f t="shared" si="7"/>
        <v>I</v>
      </c>
      <c r="C137" s="25">
        <f t="shared" si="8"/>
        <v>45649.51</v>
      </c>
      <c r="D137" t="str">
        <f t="shared" si="9"/>
        <v>vis</v>
      </c>
      <c r="E137">
        <f>VLOOKUP(C137,Active!C$21:E$962,3,FALSE)</f>
        <v>1859.9940231017115</v>
      </c>
      <c r="F137" s="14" t="s">
        <v>271</v>
      </c>
      <c r="G137" t="str">
        <f t="shared" si="10"/>
        <v>45649.510</v>
      </c>
      <c r="H137" s="25">
        <f t="shared" si="11"/>
        <v>1860</v>
      </c>
      <c r="I137" s="69" t="s">
        <v>622</v>
      </c>
      <c r="J137" s="70" t="s">
        <v>623</v>
      </c>
      <c r="K137" s="69">
        <v>1860</v>
      </c>
      <c r="L137" s="69" t="s">
        <v>280</v>
      </c>
      <c r="M137" s="70" t="s">
        <v>298</v>
      </c>
      <c r="N137" s="70"/>
      <c r="O137" s="71" t="s">
        <v>618</v>
      </c>
      <c r="P137" s="71" t="s">
        <v>619</v>
      </c>
    </row>
    <row r="138" spans="1:16">
      <c r="A138" s="25" t="str">
        <f t="shared" si="6"/>
        <v> BRNO 26 </v>
      </c>
      <c r="B138" s="14" t="str">
        <f t="shared" si="7"/>
        <v>I</v>
      </c>
      <c r="C138" s="25">
        <f t="shared" si="8"/>
        <v>45671.398000000001</v>
      </c>
      <c r="D138" t="str">
        <f t="shared" si="9"/>
        <v>vis</v>
      </c>
      <c r="E138">
        <f>VLOOKUP(C138,Active!C$21:E$962,3,FALSE)</f>
        <v>1879.000059498062</v>
      </c>
      <c r="F138" s="14" t="s">
        <v>271</v>
      </c>
      <c r="G138" t="str">
        <f t="shared" si="10"/>
        <v>45671.398</v>
      </c>
      <c r="H138" s="25">
        <f t="shared" si="11"/>
        <v>1879</v>
      </c>
      <c r="I138" s="69" t="s">
        <v>624</v>
      </c>
      <c r="J138" s="70" t="s">
        <v>625</v>
      </c>
      <c r="K138" s="69">
        <v>1879</v>
      </c>
      <c r="L138" s="69" t="s">
        <v>342</v>
      </c>
      <c r="M138" s="70" t="s">
        <v>298</v>
      </c>
      <c r="N138" s="70"/>
      <c r="O138" s="71" t="s">
        <v>626</v>
      </c>
      <c r="P138" s="71" t="s">
        <v>555</v>
      </c>
    </row>
    <row r="139" spans="1:16">
      <c r="A139" s="25" t="str">
        <f t="shared" ref="A139:A202" si="12">P139</f>
        <v> BRNO 26 </v>
      </c>
      <c r="B139" s="14" t="str">
        <f t="shared" ref="B139:B202" si="13">IF(H139=INT(H139),"I","II")</f>
        <v>I</v>
      </c>
      <c r="C139" s="25">
        <f t="shared" ref="C139:C202" si="14">1*G139</f>
        <v>45671.402000000002</v>
      </c>
      <c r="D139" t="str">
        <f t="shared" ref="D139:D202" si="15">VLOOKUP(F139,I$1:J$5,2,FALSE)</f>
        <v>vis</v>
      </c>
      <c r="E139">
        <f>VLOOKUP(C139,Active!C$21:E$962,3,FALSE)</f>
        <v>1879.0035328234273</v>
      </c>
      <c r="F139" s="14" t="s">
        <v>271</v>
      </c>
      <c r="G139" t="str">
        <f t="shared" ref="G139:G202" si="16">MID(I139,3,LEN(I139)-3)</f>
        <v>45671.402</v>
      </c>
      <c r="H139" s="25">
        <f t="shared" ref="H139:H202" si="17">1*K139</f>
        <v>1879</v>
      </c>
      <c r="I139" s="69" t="s">
        <v>627</v>
      </c>
      <c r="J139" s="70" t="s">
        <v>628</v>
      </c>
      <c r="K139" s="69">
        <v>1879</v>
      </c>
      <c r="L139" s="69" t="s">
        <v>310</v>
      </c>
      <c r="M139" s="70" t="s">
        <v>298</v>
      </c>
      <c r="N139" s="70"/>
      <c r="O139" s="71" t="s">
        <v>629</v>
      </c>
      <c r="P139" s="71" t="s">
        <v>555</v>
      </c>
    </row>
    <row r="140" spans="1:16">
      <c r="A140" s="25" t="str">
        <f t="shared" si="12"/>
        <v> BRNO 26 </v>
      </c>
      <c r="B140" s="14" t="str">
        <f t="shared" si="13"/>
        <v>I</v>
      </c>
      <c r="C140" s="25">
        <f t="shared" si="14"/>
        <v>45671.404999999999</v>
      </c>
      <c r="D140" t="str">
        <f t="shared" si="15"/>
        <v>vis</v>
      </c>
      <c r="E140">
        <f>VLOOKUP(C140,Active!C$21:E$962,3,FALSE)</f>
        <v>1879.0061378174485</v>
      </c>
      <c r="F140" s="14" t="s">
        <v>271</v>
      </c>
      <c r="G140" t="str">
        <f t="shared" si="16"/>
        <v>45671.405</v>
      </c>
      <c r="H140" s="25">
        <f t="shared" si="17"/>
        <v>1879</v>
      </c>
      <c r="I140" s="69" t="s">
        <v>630</v>
      </c>
      <c r="J140" s="70" t="s">
        <v>631</v>
      </c>
      <c r="K140" s="69">
        <v>1879</v>
      </c>
      <c r="L140" s="69" t="s">
        <v>453</v>
      </c>
      <c r="M140" s="70" t="s">
        <v>298</v>
      </c>
      <c r="N140" s="70"/>
      <c r="O140" s="71" t="s">
        <v>632</v>
      </c>
      <c r="P140" s="71" t="s">
        <v>555</v>
      </c>
    </row>
    <row r="141" spans="1:16">
      <c r="A141" s="25" t="str">
        <f t="shared" si="12"/>
        <v> BRNO 26 </v>
      </c>
      <c r="B141" s="14" t="str">
        <f t="shared" si="13"/>
        <v>I</v>
      </c>
      <c r="C141" s="25">
        <f t="shared" si="14"/>
        <v>45671.411</v>
      </c>
      <c r="D141" t="str">
        <f t="shared" si="15"/>
        <v>vis</v>
      </c>
      <c r="E141">
        <f>VLOOKUP(C141,Active!C$21:E$962,3,FALSE)</f>
        <v>1879.0113478054968</v>
      </c>
      <c r="F141" s="14" t="s">
        <v>271</v>
      </c>
      <c r="G141" t="str">
        <f t="shared" si="16"/>
        <v>45671.411</v>
      </c>
      <c r="H141" s="25">
        <f t="shared" si="17"/>
        <v>1879</v>
      </c>
      <c r="I141" s="69" t="s">
        <v>633</v>
      </c>
      <c r="J141" s="70" t="s">
        <v>634</v>
      </c>
      <c r="K141" s="69">
        <v>1879</v>
      </c>
      <c r="L141" s="69" t="s">
        <v>635</v>
      </c>
      <c r="M141" s="70" t="s">
        <v>298</v>
      </c>
      <c r="N141" s="70"/>
      <c r="O141" s="71" t="s">
        <v>636</v>
      </c>
      <c r="P141" s="71" t="s">
        <v>555</v>
      </c>
    </row>
    <row r="142" spans="1:16">
      <c r="A142" s="25" t="str">
        <f t="shared" si="12"/>
        <v> BRNO 26 </v>
      </c>
      <c r="B142" s="14" t="str">
        <f t="shared" si="13"/>
        <v>I</v>
      </c>
      <c r="C142" s="25">
        <f t="shared" si="14"/>
        <v>45672.55</v>
      </c>
      <c r="D142" t="str">
        <f t="shared" si="15"/>
        <v>vis</v>
      </c>
      <c r="E142">
        <f>VLOOKUP(C142,Active!C$21:E$962,3,FALSE)</f>
        <v>1880.0003772031346</v>
      </c>
      <c r="F142" s="14" t="s">
        <v>271</v>
      </c>
      <c r="G142" t="str">
        <f t="shared" si="16"/>
        <v>45672.550</v>
      </c>
      <c r="H142" s="25">
        <f t="shared" si="17"/>
        <v>1880</v>
      </c>
      <c r="I142" s="69" t="s">
        <v>637</v>
      </c>
      <c r="J142" s="70" t="s">
        <v>638</v>
      </c>
      <c r="K142" s="69">
        <v>1880</v>
      </c>
      <c r="L142" s="69" t="s">
        <v>342</v>
      </c>
      <c r="M142" s="70" t="s">
        <v>298</v>
      </c>
      <c r="N142" s="70"/>
      <c r="O142" s="71" t="s">
        <v>636</v>
      </c>
      <c r="P142" s="71" t="s">
        <v>555</v>
      </c>
    </row>
    <row r="143" spans="1:16">
      <c r="A143" s="25" t="str">
        <f t="shared" si="12"/>
        <v> BBS 70 </v>
      </c>
      <c r="B143" s="14" t="str">
        <f t="shared" si="13"/>
        <v>I</v>
      </c>
      <c r="C143" s="25">
        <f t="shared" si="14"/>
        <v>45694.427000000003</v>
      </c>
      <c r="D143" t="str">
        <f t="shared" si="15"/>
        <v>vis</v>
      </c>
      <c r="E143">
        <f>VLOOKUP(C143,Active!C$21:E$962,3,FALSE)</f>
        <v>1898.996861954733</v>
      </c>
      <c r="F143" s="14" t="s">
        <v>271</v>
      </c>
      <c r="G143" t="str">
        <f t="shared" si="16"/>
        <v>45694.427</v>
      </c>
      <c r="H143" s="25">
        <f t="shared" si="17"/>
        <v>1899</v>
      </c>
      <c r="I143" s="69" t="s">
        <v>639</v>
      </c>
      <c r="J143" s="70" t="s">
        <v>640</v>
      </c>
      <c r="K143" s="69">
        <v>1899</v>
      </c>
      <c r="L143" s="69" t="s">
        <v>289</v>
      </c>
      <c r="M143" s="70" t="s">
        <v>298</v>
      </c>
      <c r="N143" s="70"/>
      <c r="O143" s="71" t="s">
        <v>618</v>
      </c>
      <c r="P143" s="71" t="s">
        <v>641</v>
      </c>
    </row>
    <row r="144" spans="1:16">
      <c r="A144" s="25" t="str">
        <f t="shared" si="12"/>
        <v> BBS 70 </v>
      </c>
      <c r="B144" s="14" t="str">
        <f t="shared" si="13"/>
        <v>I</v>
      </c>
      <c r="C144" s="25">
        <f t="shared" si="14"/>
        <v>45701.34</v>
      </c>
      <c r="D144" t="str">
        <f t="shared" si="15"/>
        <v>vis</v>
      </c>
      <c r="E144">
        <f>VLOOKUP(C144,Active!C$21:E$962,3,FALSE)</f>
        <v>1904.999636516495</v>
      </c>
      <c r="F144" s="14" t="s">
        <v>271</v>
      </c>
      <c r="G144" t="str">
        <f t="shared" si="16"/>
        <v>45701.340</v>
      </c>
      <c r="H144" s="25">
        <f t="shared" si="17"/>
        <v>1905</v>
      </c>
      <c r="I144" s="69" t="s">
        <v>642</v>
      </c>
      <c r="J144" s="70" t="s">
        <v>643</v>
      </c>
      <c r="K144" s="69">
        <v>1905</v>
      </c>
      <c r="L144" s="69" t="s">
        <v>327</v>
      </c>
      <c r="M144" s="70" t="s">
        <v>298</v>
      </c>
      <c r="N144" s="70"/>
      <c r="O144" s="71" t="s">
        <v>618</v>
      </c>
      <c r="P144" s="71" t="s">
        <v>641</v>
      </c>
    </row>
    <row r="145" spans="1:16">
      <c r="A145" s="25" t="str">
        <f t="shared" si="12"/>
        <v> BBS 73 </v>
      </c>
      <c r="B145" s="14" t="str">
        <f t="shared" si="13"/>
        <v>I</v>
      </c>
      <c r="C145" s="25">
        <f t="shared" si="14"/>
        <v>45915.546000000002</v>
      </c>
      <c r="D145" t="str">
        <f t="shared" si="15"/>
        <v>vis</v>
      </c>
      <c r="E145">
        <f>VLOOKUP(C145,Active!C$21:E$962,3,FALSE)</f>
        <v>2091.0014197912087</v>
      </c>
      <c r="F145" s="14" t="s">
        <v>271</v>
      </c>
      <c r="G145" t="str">
        <f t="shared" si="16"/>
        <v>45915.546</v>
      </c>
      <c r="H145" s="25">
        <f t="shared" si="17"/>
        <v>2091</v>
      </c>
      <c r="I145" s="69" t="s">
        <v>644</v>
      </c>
      <c r="J145" s="70" t="s">
        <v>645</v>
      </c>
      <c r="K145" s="69">
        <v>2091</v>
      </c>
      <c r="L145" s="69" t="s">
        <v>283</v>
      </c>
      <c r="M145" s="70" t="s">
        <v>298</v>
      </c>
      <c r="N145" s="70"/>
      <c r="O145" s="71" t="s">
        <v>348</v>
      </c>
      <c r="P145" s="71" t="s">
        <v>646</v>
      </c>
    </row>
    <row r="146" spans="1:16">
      <c r="A146" s="25" t="str">
        <f t="shared" si="12"/>
        <v> AOEB 1 </v>
      </c>
      <c r="B146" s="14" t="str">
        <f t="shared" si="13"/>
        <v>I</v>
      </c>
      <c r="C146" s="25">
        <f t="shared" si="14"/>
        <v>45993.864000000001</v>
      </c>
      <c r="D146" t="str">
        <f t="shared" si="15"/>
        <v>vis</v>
      </c>
      <c r="E146">
        <f>VLOOKUP(C146,Active!C$21:E$962,3,FALSE)</f>
        <v>2159.0073937719026</v>
      </c>
      <c r="F146" s="14" t="s">
        <v>271</v>
      </c>
      <c r="G146" t="str">
        <f t="shared" si="16"/>
        <v>45993.864</v>
      </c>
      <c r="H146" s="25">
        <f t="shared" si="17"/>
        <v>2159</v>
      </c>
      <c r="I146" s="69" t="s">
        <v>647</v>
      </c>
      <c r="J146" s="70" t="s">
        <v>648</v>
      </c>
      <c r="K146" s="69">
        <v>2159</v>
      </c>
      <c r="L146" s="69" t="s">
        <v>475</v>
      </c>
      <c r="M146" s="70" t="s">
        <v>298</v>
      </c>
      <c r="N146" s="70"/>
      <c r="O146" s="71" t="s">
        <v>299</v>
      </c>
      <c r="P146" s="71" t="s">
        <v>65</v>
      </c>
    </row>
    <row r="147" spans="1:16">
      <c r="A147" s="25" t="str">
        <f t="shared" si="12"/>
        <v> BBS 74 </v>
      </c>
      <c r="B147" s="14" t="str">
        <f t="shared" si="13"/>
        <v>I</v>
      </c>
      <c r="C147" s="25">
        <f t="shared" si="14"/>
        <v>45998.461000000003</v>
      </c>
      <c r="D147" t="str">
        <f t="shared" si="15"/>
        <v>vis</v>
      </c>
      <c r="E147">
        <f>VLOOKUP(C147,Active!C$21:E$962,3,FALSE)</f>
        <v>2162.9991129474352</v>
      </c>
      <c r="F147" s="14" t="s">
        <v>271</v>
      </c>
      <c r="G147" t="str">
        <f t="shared" si="16"/>
        <v>45998.461</v>
      </c>
      <c r="H147" s="25">
        <f t="shared" si="17"/>
        <v>2163</v>
      </c>
      <c r="I147" s="69" t="s">
        <v>649</v>
      </c>
      <c r="J147" s="70" t="s">
        <v>650</v>
      </c>
      <c r="K147" s="69">
        <v>2163</v>
      </c>
      <c r="L147" s="69" t="s">
        <v>317</v>
      </c>
      <c r="M147" s="70" t="s">
        <v>298</v>
      </c>
      <c r="N147" s="70"/>
      <c r="O147" s="71" t="s">
        <v>618</v>
      </c>
      <c r="P147" s="71" t="s">
        <v>651</v>
      </c>
    </row>
    <row r="148" spans="1:16">
      <c r="A148" s="25" t="str">
        <f t="shared" si="12"/>
        <v> AOEB 1 </v>
      </c>
      <c r="B148" s="14" t="str">
        <f t="shared" si="13"/>
        <v>I</v>
      </c>
      <c r="C148" s="25">
        <f t="shared" si="14"/>
        <v>46000.769</v>
      </c>
      <c r="D148" t="str">
        <f t="shared" si="15"/>
        <v>vis</v>
      </c>
      <c r="E148">
        <f>VLOOKUP(C148,Active!C$21:E$962,3,FALSE)</f>
        <v>2165.00322168294</v>
      </c>
      <c r="F148" s="14" t="s">
        <v>271</v>
      </c>
      <c r="G148" t="str">
        <f t="shared" si="16"/>
        <v>46000.769</v>
      </c>
      <c r="H148" s="25">
        <f t="shared" si="17"/>
        <v>2165</v>
      </c>
      <c r="I148" s="69" t="s">
        <v>652</v>
      </c>
      <c r="J148" s="70" t="s">
        <v>653</v>
      </c>
      <c r="K148" s="69">
        <v>2165</v>
      </c>
      <c r="L148" s="69" t="s">
        <v>310</v>
      </c>
      <c r="M148" s="70" t="s">
        <v>298</v>
      </c>
      <c r="N148" s="70"/>
      <c r="O148" s="71" t="s">
        <v>654</v>
      </c>
      <c r="P148" s="71" t="s">
        <v>65</v>
      </c>
    </row>
    <row r="149" spans="1:16">
      <c r="A149" s="25" t="str">
        <f t="shared" si="12"/>
        <v> BBS 74 </v>
      </c>
      <c r="B149" s="14" t="str">
        <f t="shared" si="13"/>
        <v>I</v>
      </c>
      <c r="C149" s="25">
        <f t="shared" si="14"/>
        <v>46005.375</v>
      </c>
      <c r="D149" t="str">
        <f t="shared" si="15"/>
        <v>vis</v>
      </c>
      <c r="E149">
        <f>VLOOKUP(C149,Active!C$21:E$962,3,FALSE)</f>
        <v>2169.0027558405418</v>
      </c>
      <c r="F149" s="14" t="s">
        <v>271</v>
      </c>
      <c r="G149" t="str">
        <f t="shared" si="16"/>
        <v>46005.375</v>
      </c>
      <c r="H149" s="25">
        <f t="shared" si="17"/>
        <v>2169</v>
      </c>
      <c r="I149" s="69" t="s">
        <v>655</v>
      </c>
      <c r="J149" s="70" t="s">
        <v>656</v>
      </c>
      <c r="K149" s="69">
        <v>2169</v>
      </c>
      <c r="L149" s="69" t="s">
        <v>355</v>
      </c>
      <c r="M149" s="70" t="s">
        <v>298</v>
      </c>
      <c r="N149" s="70"/>
      <c r="O149" s="71" t="s">
        <v>618</v>
      </c>
      <c r="P149" s="71" t="s">
        <v>651</v>
      </c>
    </row>
    <row r="150" spans="1:16">
      <c r="A150" s="25" t="str">
        <f t="shared" si="12"/>
        <v> BBS 74 </v>
      </c>
      <c r="B150" s="14" t="str">
        <f t="shared" si="13"/>
        <v>I</v>
      </c>
      <c r="C150" s="25">
        <f t="shared" si="14"/>
        <v>46006.52</v>
      </c>
      <c r="D150" t="str">
        <f t="shared" si="15"/>
        <v>vis</v>
      </c>
      <c r="E150">
        <f>VLOOKUP(C150,Active!C$21:E$962,3,FALSE)</f>
        <v>2169.9969952262218</v>
      </c>
      <c r="F150" s="14" t="s">
        <v>271</v>
      </c>
      <c r="G150" t="str">
        <f t="shared" si="16"/>
        <v>46006.520</v>
      </c>
      <c r="H150" s="25">
        <f t="shared" si="17"/>
        <v>2170</v>
      </c>
      <c r="I150" s="69" t="s">
        <v>657</v>
      </c>
      <c r="J150" s="70" t="s">
        <v>658</v>
      </c>
      <c r="K150" s="69">
        <v>2170</v>
      </c>
      <c r="L150" s="69" t="s">
        <v>385</v>
      </c>
      <c r="M150" s="70" t="s">
        <v>298</v>
      </c>
      <c r="N150" s="70"/>
      <c r="O150" s="71" t="s">
        <v>318</v>
      </c>
      <c r="P150" s="71" t="s">
        <v>651</v>
      </c>
    </row>
    <row r="151" spans="1:16">
      <c r="A151" s="25" t="str">
        <f t="shared" si="12"/>
        <v> AOEB 1 </v>
      </c>
      <c r="B151" s="14" t="str">
        <f t="shared" si="13"/>
        <v>I</v>
      </c>
      <c r="C151" s="25">
        <f t="shared" si="14"/>
        <v>46007.673999999999</v>
      </c>
      <c r="D151" t="str">
        <f t="shared" si="15"/>
        <v>vis</v>
      </c>
      <c r="E151">
        <f>VLOOKUP(C151,Active!C$21:E$962,3,FALSE)</f>
        <v>2170.9990495939769</v>
      </c>
      <c r="F151" s="14" t="s">
        <v>271</v>
      </c>
      <c r="G151" t="str">
        <f t="shared" si="16"/>
        <v>46007.674</v>
      </c>
      <c r="H151" s="25">
        <f t="shared" si="17"/>
        <v>2171</v>
      </c>
      <c r="I151" s="69" t="s">
        <v>659</v>
      </c>
      <c r="J151" s="70" t="s">
        <v>660</v>
      </c>
      <c r="K151" s="69">
        <v>2171</v>
      </c>
      <c r="L151" s="69" t="s">
        <v>317</v>
      </c>
      <c r="M151" s="70" t="s">
        <v>298</v>
      </c>
      <c r="N151" s="70"/>
      <c r="O151" s="71" t="s">
        <v>299</v>
      </c>
      <c r="P151" s="71" t="s">
        <v>65</v>
      </c>
    </row>
    <row r="152" spans="1:16">
      <c r="A152" s="25" t="str">
        <f t="shared" si="12"/>
        <v> AOEB 1 </v>
      </c>
      <c r="B152" s="14" t="str">
        <f t="shared" si="13"/>
        <v>I</v>
      </c>
      <c r="C152" s="25">
        <f t="shared" si="14"/>
        <v>46029.553</v>
      </c>
      <c r="D152" t="str">
        <f t="shared" si="15"/>
        <v>vis</v>
      </c>
      <c r="E152">
        <f>VLOOKUP(C152,Active!C$21:E$962,3,FALSE)</f>
        <v>2189.9972710082584</v>
      </c>
      <c r="F152" s="14" t="s">
        <v>271</v>
      </c>
      <c r="G152" t="str">
        <f t="shared" si="16"/>
        <v>46029.553</v>
      </c>
      <c r="H152" s="25">
        <f t="shared" si="17"/>
        <v>2190</v>
      </c>
      <c r="I152" s="69" t="s">
        <v>661</v>
      </c>
      <c r="J152" s="70" t="s">
        <v>662</v>
      </c>
      <c r="K152" s="69">
        <v>2190</v>
      </c>
      <c r="L152" s="69" t="s">
        <v>385</v>
      </c>
      <c r="M152" s="70" t="s">
        <v>298</v>
      </c>
      <c r="N152" s="70"/>
      <c r="O152" s="71" t="s">
        <v>299</v>
      </c>
      <c r="P152" s="71" t="s">
        <v>65</v>
      </c>
    </row>
    <row r="153" spans="1:16">
      <c r="A153" s="25" t="str">
        <f t="shared" si="12"/>
        <v> BBS 75 </v>
      </c>
      <c r="B153" s="14" t="str">
        <f t="shared" si="13"/>
        <v>I</v>
      </c>
      <c r="C153" s="25">
        <f t="shared" si="14"/>
        <v>46050.284</v>
      </c>
      <c r="D153" t="str">
        <f t="shared" si="15"/>
        <v>vis</v>
      </c>
      <c r="E153">
        <f>VLOOKUP(C153,Active!C$21:E$962,3,FALSE)</f>
        <v>2207.9986480428324</v>
      </c>
      <c r="F153" s="14" t="s">
        <v>271</v>
      </c>
      <c r="G153" t="str">
        <f t="shared" si="16"/>
        <v>46050.284</v>
      </c>
      <c r="H153" s="25">
        <f t="shared" si="17"/>
        <v>2208</v>
      </c>
      <c r="I153" s="69" t="s">
        <v>663</v>
      </c>
      <c r="J153" s="70" t="s">
        <v>664</v>
      </c>
      <c r="K153" s="69">
        <v>2208</v>
      </c>
      <c r="L153" s="69" t="s">
        <v>297</v>
      </c>
      <c r="M153" s="70" t="s">
        <v>298</v>
      </c>
      <c r="N153" s="70"/>
      <c r="O153" s="71" t="s">
        <v>348</v>
      </c>
      <c r="P153" s="71" t="s">
        <v>665</v>
      </c>
    </row>
    <row r="154" spans="1:16">
      <c r="A154" s="25" t="str">
        <f t="shared" si="12"/>
        <v> AOEB 1 </v>
      </c>
      <c r="B154" s="14" t="str">
        <f t="shared" si="13"/>
        <v>I</v>
      </c>
      <c r="C154" s="25">
        <f t="shared" si="14"/>
        <v>46052.591999999997</v>
      </c>
      <c r="D154" t="str">
        <f t="shared" si="15"/>
        <v>vis</v>
      </c>
      <c r="E154">
        <f>VLOOKUP(C154,Active!C$21:E$962,3,FALSE)</f>
        <v>2210.0027567783368</v>
      </c>
      <c r="F154" s="14" t="s">
        <v>271</v>
      </c>
      <c r="G154" t="str">
        <f t="shared" si="16"/>
        <v>46052.592</v>
      </c>
      <c r="H154" s="25">
        <f t="shared" si="17"/>
        <v>2210</v>
      </c>
      <c r="I154" s="69" t="s">
        <v>666</v>
      </c>
      <c r="J154" s="70" t="s">
        <v>667</v>
      </c>
      <c r="K154" s="69">
        <v>2210</v>
      </c>
      <c r="L154" s="69" t="s">
        <v>355</v>
      </c>
      <c r="M154" s="70" t="s">
        <v>298</v>
      </c>
      <c r="N154" s="70"/>
      <c r="O154" s="71" t="s">
        <v>668</v>
      </c>
      <c r="P154" s="71" t="s">
        <v>65</v>
      </c>
    </row>
    <row r="155" spans="1:16">
      <c r="A155" s="25" t="str">
        <f t="shared" si="12"/>
        <v> AOEB 1 </v>
      </c>
      <c r="B155" s="14" t="str">
        <f t="shared" si="13"/>
        <v>I</v>
      </c>
      <c r="C155" s="25">
        <f t="shared" si="14"/>
        <v>46060.652999999998</v>
      </c>
      <c r="D155" t="str">
        <f t="shared" si="15"/>
        <v>vis</v>
      </c>
      <c r="E155">
        <f>VLOOKUP(C155,Active!C$21:E$962,3,FALSE)</f>
        <v>2217.0023757198123</v>
      </c>
      <c r="F155" s="14" t="s">
        <v>271</v>
      </c>
      <c r="G155" t="str">
        <f t="shared" si="16"/>
        <v>46060.653</v>
      </c>
      <c r="H155" s="25">
        <f t="shared" si="17"/>
        <v>2217</v>
      </c>
      <c r="I155" s="69" t="s">
        <v>669</v>
      </c>
      <c r="J155" s="70" t="s">
        <v>670</v>
      </c>
      <c r="K155" s="69">
        <v>2217</v>
      </c>
      <c r="L155" s="69" t="s">
        <v>355</v>
      </c>
      <c r="M155" s="70" t="s">
        <v>298</v>
      </c>
      <c r="N155" s="70"/>
      <c r="O155" s="71" t="s">
        <v>668</v>
      </c>
      <c r="P155" s="71" t="s">
        <v>65</v>
      </c>
    </row>
    <row r="156" spans="1:16">
      <c r="A156" s="25" t="str">
        <f t="shared" si="12"/>
        <v> BBS 76 </v>
      </c>
      <c r="B156" s="14" t="str">
        <f t="shared" si="13"/>
        <v>I</v>
      </c>
      <c r="C156" s="25">
        <f t="shared" si="14"/>
        <v>46119.392</v>
      </c>
      <c r="D156" t="str">
        <f t="shared" si="15"/>
        <v>vis</v>
      </c>
      <c r="E156">
        <f>VLOOKUP(C156,Active!C$21:E$962,3,FALSE)</f>
        <v>2268.0072903710052</v>
      </c>
      <c r="F156" s="14" t="s">
        <v>271</v>
      </c>
      <c r="G156" t="str">
        <f t="shared" si="16"/>
        <v>46119.392</v>
      </c>
      <c r="H156" s="25">
        <f t="shared" si="17"/>
        <v>2268</v>
      </c>
      <c r="I156" s="69" t="s">
        <v>671</v>
      </c>
      <c r="J156" s="70" t="s">
        <v>672</v>
      </c>
      <c r="K156" s="69">
        <v>2268</v>
      </c>
      <c r="L156" s="69" t="s">
        <v>673</v>
      </c>
      <c r="M156" s="70" t="s">
        <v>298</v>
      </c>
      <c r="N156" s="70"/>
      <c r="O156" s="71" t="s">
        <v>318</v>
      </c>
      <c r="P156" s="71" t="s">
        <v>674</v>
      </c>
    </row>
    <row r="157" spans="1:16">
      <c r="A157" s="25" t="str">
        <f t="shared" si="12"/>
        <v> BBS 76 </v>
      </c>
      <c r="B157" s="14" t="str">
        <f t="shared" si="13"/>
        <v>I</v>
      </c>
      <c r="C157" s="25">
        <f t="shared" si="14"/>
        <v>46172.364999999998</v>
      </c>
      <c r="D157" t="str">
        <f t="shared" si="15"/>
        <v>vis</v>
      </c>
      <c r="E157">
        <f>VLOOKUP(C157,Active!C$21:E$962,3,FALSE)</f>
        <v>2314.005406508792</v>
      </c>
      <c r="F157" s="14" t="s">
        <v>271</v>
      </c>
      <c r="G157" t="str">
        <f t="shared" si="16"/>
        <v>46172.365</v>
      </c>
      <c r="H157" s="25">
        <f t="shared" si="17"/>
        <v>2314</v>
      </c>
      <c r="I157" s="69" t="s">
        <v>675</v>
      </c>
      <c r="J157" s="70" t="s">
        <v>676</v>
      </c>
      <c r="K157" s="69">
        <v>2314</v>
      </c>
      <c r="L157" s="69" t="s">
        <v>322</v>
      </c>
      <c r="M157" s="70" t="s">
        <v>298</v>
      </c>
      <c r="N157" s="70"/>
      <c r="O157" s="71" t="s">
        <v>318</v>
      </c>
      <c r="P157" s="71" t="s">
        <v>674</v>
      </c>
    </row>
    <row r="158" spans="1:16">
      <c r="A158" s="25" t="str">
        <f t="shared" si="12"/>
        <v> BBS 78 </v>
      </c>
      <c r="B158" s="14" t="str">
        <f t="shared" si="13"/>
        <v>I</v>
      </c>
      <c r="C158" s="25">
        <f t="shared" si="14"/>
        <v>46318.623</v>
      </c>
      <c r="D158" t="str">
        <f t="shared" si="15"/>
        <v>vis</v>
      </c>
      <c r="E158">
        <f>VLOOKUP(C158,Active!C$21:E$962,3,FALSE)</f>
        <v>2441.0058118111306</v>
      </c>
      <c r="F158" s="14" t="s">
        <v>271</v>
      </c>
      <c r="G158" t="str">
        <f t="shared" si="16"/>
        <v>46318.623</v>
      </c>
      <c r="H158" s="25">
        <f t="shared" si="17"/>
        <v>2441</v>
      </c>
      <c r="I158" s="69" t="s">
        <v>677</v>
      </c>
      <c r="J158" s="70" t="s">
        <v>678</v>
      </c>
      <c r="K158" s="69">
        <v>2441</v>
      </c>
      <c r="L158" s="69" t="s">
        <v>453</v>
      </c>
      <c r="M158" s="70" t="s">
        <v>298</v>
      </c>
      <c r="N158" s="70"/>
      <c r="O158" s="71" t="s">
        <v>348</v>
      </c>
      <c r="P158" s="71" t="s">
        <v>679</v>
      </c>
    </row>
    <row r="159" spans="1:16">
      <c r="A159" s="25" t="str">
        <f t="shared" si="12"/>
        <v> AOEB 1 </v>
      </c>
      <c r="B159" s="14" t="str">
        <f t="shared" si="13"/>
        <v>I</v>
      </c>
      <c r="C159" s="25">
        <f t="shared" si="14"/>
        <v>46357.773000000001</v>
      </c>
      <c r="D159" t="str">
        <f t="shared" si="15"/>
        <v>vis</v>
      </c>
      <c r="E159">
        <f>VLOOKUP(C159,Active!C$21:E$962,3,FALSE)</f>
        <v>2475.0009838194082</v>
      </c>
      <c r="F159" s="14" t="s">
        <v>271</v>
      </c>
      <c r="G159" t="str">
        <f t="shared" si="16"/>
        <v>46357.773</v>
      </c>
      <c r="H159" s="25">
        <f t="shared" si="17"/>
        <v>2475</v>
      </c>
      <c r="I159" s="69" t="s">
        <v>680</v>
      </c>
      <c r="J159" s="70" t="s">
        <v>681</v>
      </c>
      <c r="K159" s="69">
        <v>2475</v>
      </c>
      <c r="L159" s="69" t="s">
        <v>307</v>
      </c>
      <c r="M159" s="70" t="s">
        <v>298</v>
      </c>
      <c r="N159" s="70"/>
      <c r="O159" s="71" t="s">
        <v>654</v>
      </c>
      <c r="P159" s="71" t="s">
        <v>65</v>
      </c>
    </row>
    <row r="160" spans="1:16">
      <c r="A160" s="25" t="str">
        <f t="shared" si="12"/>
        <v> BBS 79 </v>
      </c>
      <c r="B160" s="14" t="str">
        <f t="shared" si="13"/>
        <v>I</v>
      </c>
      <c r="C160" s="25">
        <f t="shared" si="14"/>
        <v>46377.347999999998</v>
      </c>
      <c r="D160" t="str">
        <f t="shared" si="15"/>
        <v>vis</v>
      </c>
      <c r="E160">
        <f>VLOOKUP(C160,Active!C$21:E$962,3,FALSE)</f>
        <v>2491.9985698235437</v>
      </c>
      <c r="F160" s="14" t="s">
        <v>271</v>
      </c>
      <c r="G160" t="str">
        <f t="shared" si="16"/>
        <v>46377.348</v>
      </c>
      <c r="H160" s="25">
        <f t="shared" si="17"/>
        <v>2492</v>
      </c>
      <c r="I160" s="69" t="s">
        <v>682</v>
      </c>
      <c r="J160" s="70" t="s">
        <v>683</v>
      </c>
      <c r="K160" s="69">
        <v>2492</v>
      </c>
      <c r="L160" s="69" t="s">
        <v>297</v>
      </c>
      <c r="M160" s="70" t="s">
        <v>298</v>
      </c>
      <c r="N160" s="70"/>
      <c r="O160" s="71" t="s">
        <v>618</v>
      </c>
      <c r="P160" s="71" t="s">
        <v>684</v>
      </c>
    </row>
    <row r="161" spans="1:16">
      <c r="A161" s="25" t="str">
        <f t="shared" si="12"/>
        <v> BBS 79 </v>
      </c>
      <c r="B161" s="14" t="str">
        <f t="shared" si="13"/>
        <v>I</v>
      </c>
      <c r="C161" s="25">
        <f t="shared" si="14"/>
        <v>46416.508999999998</v>
      </c>
      <c r="D161" t="str">
        <f t="shared" si="15"/>
        <v>vis</v>
      </c>
      <c r="E161">
        <f>VLOOKUP(C161,Active!C$21:E$962,3,FALSE)</f>
        <v>2526.0032934765736</v>
      </c>
      <c r="F161" s="14" t="s">
        <v>271</v>
      </c>
      <c r="G161" t="str">
        <f t="shared" si="16"/>
        <v>46416.509</v>
      </c>
      <c r="H161" s="25">
        <f t="shared" si="17"/>
        <v>2526</v>
      </c>
      <c r="I161" s="69" t="s">
        <v>685</v>
      </c>
      <c r="J161" s="70" t="s">
        <v>686</v>
      </c>
      <c r="K161" s="69">
        <v>2526</v>
      </c>
      <c r="L161" s="69" t="s">
        <v>310</v>
      </c>
      <c r="M161" s="70" t="s">
        <v>298</v>
      </c>
      <c r="N161" s="70"/>
      <c r="O161" s="71" t="s">
        <v>318</v>
      </c>
      <c r="P161" s="71" t="s">
        <v>684</v>
      </c>
    </row>
    <row r="162" spans="1:16">
      <c r="A162" s="25" t="str">
        <f t="shared" si="12"/>
        <v> AOEB 1 </v>
      </c>
      <c r="B162" s="14" t="str">
        <f t="shared" si="13"/>
        <v>I</v>
      </c>
      <c r="C162" s="25">
        <f t="shared" si="14"/>
        <v>46439.542000000001</v>
      </c>
      <c r="D162" t="str">
        <f t="shared" si="15"/>
        <v>vis</v>
      </c>
      <c r="E162">
        <f>VLOOKUP(C162,Active!C$21:E$962,3,FALSE)</f>
        <v>2546.0035692586102</v>
      </c>
      <c r="F162" s="14" t="s">
        <v>271</v>
      </c>
      <c r="G162" t="str">
        <f t="shared" si="16"/>
        <v>46439.542</v>
      </c>
      <c r="H162" s="25">
        <f t="shared" si="17"/>
        <v>2546</v>
      </c>
      <c r="I162" s="69" t="s">
        <v>687</v>
      </c>
      <c r="J162" s="70" t="s">
        <v>688</v>
      </c>
      <c r="K162" s="69">
        <v>2546</v>
      </c>
      <c r="L162" s="69" t="s">
        <v>310</v>
      </c>
      <c r="M162" s="70" t="s">
        <v>298</v>
      </c>
      <c r="N162" s="70"/>
      <c r="O162" s="71" t="s">
        <v>668</v>
      </c>
      <c r="P162" s="71" t="s">
        <v>65</v>
      </c>
    </row>
    <row r="163" spans="1:16">
      <c r="A163" s="25" t="str">
        <f t="shared" si="12"/>
        <v> AOEB 1 </v>
      </c>
      <c r="B163" s="14" t="str">
        <f t="shared" si="13"/>
        <v>I</v>
      </c>
      <c r="C163" s="25">
        <f t="shared" si="14"/>
        <v>46447.606</v>
      </c>
      <c r="D163" t="str">
        <f t="shared" si="15"/>
        <v>vis</v>
      </c>
      <c r="E163">
        <f>VLOOKUP(C163,Active!C$21:E$962,3,FALSE)</f>
        <v>2553.0057931941064</v>
      </c>
      <c r="F163" s="14" t="s">
        <v>271</v>
      </c>
      <c r="G163" t="str">
        <f t="shared" si="16"/>
        <v>46447.606</v>
      </c>
      <c r="H163" s="25">
        <f t="shared" si="17"/>
        <v>2553</v>
      </c>
      <c r="I163" s="69" t="s">
        <v>689</v>
      </c>
      <c r="J163" s="70" t="s">
        <v>690</v>
      </c>
      <c r="K163" s="69">
        <v>2553</v>
      </c>
      <c r="L163" s="69" t="s">
        <v>453</v>
      </c>
      <c r="M163" s="70" t="s">
        <v>298</v>
      </c>
      <c r="N163" s="70"/>
      <c r="O163" s="71" t="s">
        <v>691</v>
      </c>
      <c r="P163" s="71" t="s">
        <v>65</v>
      </c>
    </row>
    <row r="164" spans="1:16">
      <c r="A164" s="25" t="str">
        <f t="shared" si="12"/>
        <v> AOEB 1 </v>
      </c>
      <c r="B164" s="14" t="str">
        <f t="shared" si="13"/>
        <v>I</v>
      </c>
      <c r="C164" s="25">
        <f t="shared" si="14"/>
        <v>46478.697999999997</v>
      </c>
      <c r="D164" t="str">
        <f t="shared" si="15"/>
        <v>vis</v>
      </c>
      <c r="E164">
        <f>VLOOKUP(C164,Active!C$21:E$962,3,FALSE)</f>
        <v>2580.0039512549297</v>
      </c>
      <c r="F164" s="14" t="s">
        <v>271</v>
      </c>
      <c r="G164" t="str">
        <f t="shared" si="16"/>
        <v>46478.698</v>
      </c>
      <c r="H164" s="25">
        <f t="shared" si="17"/>
        <v>2580</v>
      </c>
      <c r="I164" s="69" t="s">
        <v>692</v>
      </c>
      <c r="J164" s="70" t="s">
        <v>693</v>
      </c>
      <c r="K164" s="69">
        <v>2580</v>
      </c>
      <c r="L164" s="69" t="s">
        <v>294</v>
      </c>
      <c r="M164" s="70" t="s">
        <v>298</v>
      </c>
      <c r="N164" s="70"/>
      <c r="O164" s="71" t="s">
        <v>694</v>
      </c>
      <c r="P164" s="71" t="s">
        <v>65</v>
      </c>
    </row>
    <row r="165" spans="1:16">
      <c r="A165" s="25" t="str">
        <f t="shared" si="12"/>
        <v> BBS 80 </v>
      </c>
      <c r="B165" s="14" t="str">
        <f t="shared" si="13"/>
        <v>I</v>
      </c>
      <c r="C165" s="25">
        <f t="shared" si="14"/>
        <v>46629.555999999997</v>
      </c>
      <c r="D165" t="str">
        <f t="shared" si="15"/>
        <v>vis</v>
      </c>
      <c r="E165">
        <f>VLOOKUP(C165,Active!C$21:E$962,3,FALSE)</f>
        <v>2710.9986807268215</v>
      </c>
      <c r="F165" s="14" t="s">
        <v>271</v>
      </c>
      <c r="G165" t="str">
        <f t="shared" si="16"/>
        <v>46629.556</v>
      </c>
      <c r="H165" s="25">
        <f t="shared" si="17"/>
        <v>2711</v>
      </c>
      <c r="I165" s="69" t="s">
        <v>695</v>
      </c>
      <c r="J165" s="70" t="s">
        <v>696</v>
      </c>
      <c r="K165" s="69">
        <v>2711</v>
      </c>
      <c r="L165" s="69" t="s">
        <v>297</v>
      </c>
      <c r="M165" s="70" t="s">
        <v>298</v>
      </c>
      <c r="N165" s="70"/>
      <c r="O165" s="71" t="s">
        <v>348</v>
      </c>
      <c r="P165" s="71" t="s">
        <v>697</v>
      </c>
    </row>
    <row r="166" spans="1:16">
      <c r="A166" s="25" t="str">
        <f t="shared" si="12"/>
        <v> BBS 81 </v>
      </c>
      <c r="B166" s="14" t="str">
        <f t="shared" si="13"/>
        <v>I</v>
      </c>
      <c r="C166" s="25">
        <f t="shared" si="14"/>
        <v>46659.502</v>
      </c>
      <c r="D166" t="str">
        <f t="shared" si="15"/>
        <v>vis</v>
      </c>
      <c r="E166">
        <f>VLOOKUP(C166,Active!C$21:E$962,3,FALSE)</f>
        <v>2737.0017310706266</v>
      </c>
      <c r="F166" s="14" t="s">
        <v>271</v>
      </c>
      <c r="G166" t="str">
        <f t="shared" si="16"/>
        <v>46659.502</v>
      </c>
      <c r="H166" s="25">
        <f t="shared" si="17"/>
        <v>2737</v>
      </c>
      <c r="I166" s="69" t="s">
        <v>698</v>
      </c>
      <c r="J166" s="70" t="s">
        <v>699</v>
      </c>
      <c r="K166" s="69">
        <v>2737</v>
      </c>
      <c r="L166" s="69" t="s">
        <v>283</v>
      </c>
      <c r="M166" s="70" t="s">
        <v>298</v>
      </c>
      <c r="N166" s="70"/>
      <c r="O166" s="71" t="s">
        <v>348</v>
      </c>
      <c r="P166" s="71" t="s">
        <v>700</v>
      </c>
    </row>
    <row r="167" spans="1:16">
      <c r="A167" s="25" t="str">
        <f t="shared" si="12"/>
        <v> BBS 81 </v>
      </c>
      <c r="B167" s="14" t="str">
        <f t="shared" si="13"/>
        <v>I</v>
      </c>
      <c r="C167" s="25">
        <f t="shared" si="14"/>
        <v>46681.38</v>
      </c>
      <c r="D167" t="str">
        <f t="shared" si="15"/>
        <v>vis</v>
      </c>
      <c r="E167">
        <f>VLOOKUP(C167,Active!C$21:E$962,3,FALSE)</f>
        <v>2755.9990841535632</v>
      </c>
      <c r="F167" s="14" t="s">
        <v>271</v>
      </c>
      <c r="G167" t="str">
        <f t="shared" si="16"/>
        <v>46681.380</v>
      </c>
      <c r="H167" s="25">
        <f t="shared" si="17"/>
        <v>2756</v>
      </c>
      <c r="I167" s="69" t="s">
        <v>701</v>
      </c>
      <c r="J167" s="70" t="s">
        <v>702</v>
      </c>
      <c r="K167" s="69">
        <v>2756</v>
      </c>
      <c r="L167" s="69" t="s">
        <v>317</v>
      </c>
      <c r="M167" s="70" t="s">
        <v>298</v>
      </c>
      <c r="N167" s="70"/>
      <c r="O167" s="71" t="s">
        <v>618</v>
      </c>
      <c r="P167" s="71" t="s">
        <v>700</v>
      </c>
    </row>
    <row r="168" spans="1:16">
      <c r="A168" s="25" t="str">
        <f t="shared" si="12"/>
        <v> AOEB 1 </v>
      </c>
      <c r="B168" s="14" t="str">
        <f t="shared" si="13"/>
        <v>I</v>
      </c>
      <c r="C168" s="25">
        <f t="shared" si="14"/>
        <v>46713.625</v>
      </c>
      <c r="D168" t="str">
        <f t="shared" si="15"/>
        <v>vis</v>
      </c>
      <c r="E168">
        <f>VLOOKUP(C168,Active!C$21:E$962,3,FALSE)</f>
        <v>2783.9984282508035</v>
      </c>
      <c r="F168" s="14" t="s">
        <v>271</v>
      </c>
      <c r="G168" t="str">
        <f t="shared" si="16"/>
        <v>46713.625</v>
      </c>
      <c r="H168" s="25">
        <f t="shared" si="17"/>
        <v>2784</v>
      </c>
      <c r="I168" s="69" t="s">
        <v>703</v>
      </c>
      <c r="J168" s="70" t="s">
        <v>704</v>
      </c>
      <c r="K168" s="69">
        <v>2784</v>
      </c>
      <c r="L168" s="69" t="s">
        <v>297</v>
      </c>
      <c r="M168" s="70" t="s">
        <v>298</v>
      </c>
      <c r="N168" s="70"/>
      <c r="O168" s="71" t="s">
        <v>410</v>
      </c>
      <c r="P168" s="71" t="s">
        <v>65</v>
      </c>
    </row>
    <row r="169" spans="1:16">
      <c r="A169" s="25" t="str">
        <f t="shared" si="12"/>
        <v> AOEB 1 </v>
      </c>
      <c r="B169" s="14" t="str">
        <f t="shared" si="13"/>
        <v>I</v>
      </c>
      <c r="C169" s="25">
        <f t="shared" si="14"/>
        <v>46736.661999999997</v>
      </c>
      <c r="D169" t="str">
        <f t="shared" si="15"/>
        <v>vis</v>
      </c>
      <c r="E169">
        <f>VLOOKUP(C169,Active!C$21:E$962,3,FALSE)</f>
        <v>2804.0021773581993</v>
      </c>
      <c r="F169" s="14" t="s">
        <v>271</v>
      </c>
      <c r="G169" t="str">
        <f t="shared" si="16"/>
        <v>46736.662</v>
      </c>
      <c r="H169" s="25">
        <f t="shared" si="17"/>
        <v>2804</v>
      </c>
      <c r="I169" s="69" t="s">
        <v>705</v>
      </c>
      <c r="J169" s="70" t="s">
        <v>706</v>
      </c>
      <c r="K169" s="69">
        <v>2804</v>
      </c>
      <c r="L169" s="69" t="s">
        <v>355</v>
      </c>
      <c r="M169" s="70" t="s">
        <v>298</v>
      </c>
      <c r="N169" s="70"/>
      <c r="O169" s="71" t="s">
        <v>299</v>
      </c>
      <c r="P169" s="71" t="s">
        <v>65</v>
      </c>
    </row>
    <row r="170" spans="1:16">
      <c r="A170" s="25" t="str">
        <f t="shared" si="12"/>
        <v> BBS 82 </v>
      </c>
      <c r="B170" s="14" t="str">
        <f t="shared" si="13"/>
        <v>I</v>
      </c>
      <c r="C170" s="25">
        <f t="shared" si="14"/>
        <v>46742.421999999999</v>
      </c>
      <c r="D170" t="str">
        <f t="shared" si="15"/>
        <v>vis</v>
      </c>
      <c r="E170">
        <f>VLOOKUP(C170,Active!C$21:E$962,3,FALSE)</f>
        <v>2809.0037658835568</v>
      </c>
      <c r="F170" s="14" t="s">
        <v>271</v>
      </c>
      <c r="G170" t="str">
        <f t="shared" si="16"/>
        <v>46742.422</v>
      </c>
      <c r="H170" s="25">
        <f t="shared" si="17"/>
        <v>2809</v>
      </c>
      <c r="I170" s="69" t="s">
        <v>707</v>
      </c>
      <c r="J170" s="70" t="s">
        <v>708</v>
      </c>
      <c r="K170" s="69">
        <v>2809</v>
      </c>
      <c r="L170" s="69" t="s">
        <v>310</v>
      </c>
      <c r="M170" s="70" t="s">
        <v>298</v>
      </c>
      <c r="N170" s="70"/>
      <c r="O170" s="71" t="s">
        <v>348</v>
      </c>
      <c r="P170" s="71" t="s">
        <v>709</v>
      </c>
    </row>
    <row r="171" spans="1:16">
      <c r="A171" s="25" t="str">
        <f t="shared" si="12"/>
        <v> AOEB 1 </v>
      </c>
      <c r="B171" s="14" t="str">
        <f t="shared" si="13"/>
        <v>I</v>
      </c>
      <c r="C171" s="25">
        <f t="shared" si="14"/>
        <v>46744.720999999998</v>
      </c>
      <c r="D171" t="str">
        <f t="shared" si="15"/>
        <v>vis</v>
      </c>
      <c r="E171">
        <f>VLOOKUP(C171,Active!C$21:E$962,3,FALSE)</f>
        <v>2811.0000596369919</v>
      </c>
      <c r="F171" s="14" t="s">
        <v>271</v>
      </c>
      <c r="G171" t="str">
        <f t="shared" si="16"/>
        <v>46744.721</v>
      </c>
      <c r="H171" s="25">
        <f t="shared" si="17"/>
        <v>2811</v>
      </c>
      <c r="I171" s="69" t="s">
        <v>710</v>
      </c>
      <c r="J171" s="70" t="s">
        <v>711</v>
      </c>
      <c r="K171" s="69">
        <v>2811</v>
      </c>
      <c r="L171" s="69" t="s">
        <v>342</v>
      </c>
      <c r="M171" s="70" t="s">
        <v>298</v>
      </c>
      <c r="N171" s="70"/>
      <c r="O171" s="71" t="s">
        <v>299</v>
      </c>
      <c r="P171" s="71" t="s">
        <v>65</v>
      </c>
    </row>
    <row r="172" spans="1:16">
      <c r="A172" s="25" t="str">
        <f t="shared" si="12"/>
        <v> BBS 82 </v>
      </c>
      <c r="B172" s="14" t="str">
        <f t="shared" si="13"/>
        <v>I</v>
      </c>
      <c r="C172" s="25">
        <f t="shared" si="14"/>
        <v>46764.300999999999</v>
      </c>
      <c r="D172" t="str">
        <f t="shared" si="15"/>
        <v>vis</v>
      </c>
      <c r="E172">
        <f>VLOOKUP(C172,Active!C$21:E$962,3,FALSE)</f>
        <v>2828.0019872978378</v>
      </c>
      <c r="F172" s="14" t="s">
        <v>271</v>
      </c>
      <c r="G172" t="str">
        <f t="shared" si="16"/>
        <v>46764.301</v>
      </c>
      <c r="H172" s="25">
        <f t="shared" si="17"/>
        <v>2828</v>
      </c>
      <c r="I172" s="69" t="s">
        <v>712</v>
      </c>
      <c r="J172" s="70" t="s">
        <v>713</v>
      </c>
      <c r="K172" s="69">
        <v>2828</v>
      </c>
      <c r="L172" s="69" t="s">
        <v>283</v>
      </c>
      <c r="M172" s="70" t="s">
        <v>298</v>
      </c>
      <c r="N172" s="70"/>
      <c r="O172" s="71" t="s">
        <v>348</v>
      </c>
      <c r="P172" s="71" t="s">
        <v>709</v>
      </c>
    </row>
    <row r="173" spans="1:16">
      <c r="A173" s="25" t="str">
        <f t="shared" si="12"/>
        <v> BBS 82 </v>
      </c>
      <c r="B173" s="14" t="str">
        <f t="shared" si="13"/>
        <v>I</v>
      </c>
      <c r="C173" s="25">
        <f t="shared" si="14"/>
        <v>46765.453999999998</v>
      </c>
      <c r="D173" t="str">
        <f t="shared" si="15"/>
        <v>vis</v>
      </c>
      <c r="E173">
        <f>VLOOKUP(C173,Active!C$21:E$962,3,FALSE)</f>
        <v>2829.0031733342489</v>
      </c>
      <c r="F173" s="14" t="s">
        <v>271</v>
      </c>
      <c r="G173" t="str">
        <f t="shared" si="16"/>
        <v>46765.454</v>
      </c>
      <c r="H173" s="25">
        <f t="shared" si="17"/>
        <v>2829</v>
      </c>
      <c r="I173" s="69" t="s">
        <v>714</v>
      </c>
      <c r="J173" s="70" t="s">
        <v>715</v>
      </c>
      <c r="K173" s="69">
        <v>2829</v>
      </c>
      <c r="L173" s="69" t="s">
        <v>310</v>
      </c>
      <c r="M173" s="70" t="s">
        <v>298</v>
      </c>
      <c r="N173" s="70"/>
      <c r="O173" s="71" t="s">
        <v>348</v>
      </c>
      <c r="P173" s="71" t="s">
        <v>709</v>
      </c>
    </row>
    <row r="174" spans="1:16">
      <c r="A174" s="25" t="str">
        <f t="shared" si="12"/>
        <v> AOEB 1 </v>
      </c>
      <c r="B174" s="14" t="str">
        <f t="shared" si="13"/>
        <v>I</v>
      </c>
      <c r="C174" s="25">
        <f t="shared" si="14"/>
        <v>46804.606</v>
      </c>
      <c r="D174" t="str">
        <f t="shared" si="15"/>
        <v>vis</v>
      </c>
      <c r="E174">
        <f>VLOOKUP(C174,Active!C$21:E$962,3,FALSE)</f>
        <v>2863.0000820052092</v>
      </c>
      <c r="F174" s="14" t="s">
        <v>271</v>
      </c>
      <c r="G174" t="str">
        <f t="shared" si="16"/>
        <v>46804.606</v>
      </c>
      <c r="H174" s="25">
        <f t="shared" si="17"/>
        <v>2863</v>
      </c>
      <c r="I174" s="69" t="s">
        <v>716</v>
      </c>
      <c r="J174" s="70" t="s">
        <v>717</v>
      </c>
      <c r="K174" s="69">
        <v>2863</v>
      </c>
      <c r="L174" s="69" t="s">
        <v>342</v>
      </c>
      <c r="M174" s="70" t="s">
        <v>298</v>
      </c>
      <c r="N174" s="70"/>
      <c r="O174" s="71" t="s">
        <v>410</v>
      </c>
      <c r="P174" s="71" t="s">
        <v>65</v>
      </c>
    </row>
    <row r="175" spans="1:16">
      <c r="A175" s="25" t="str">
        <f t="shared" si="12"/>
        <v> AOEB 1 </v>
      </c>
      <c r="B175" s="14" t="str">
        <f t="shared" si="13"/>
        <v>I</v>
      </c>
      <c r="C175" s="25">
        <f t="shared" si="14"/>
        <v>46805.756000000001</v>
      </c>
      <c r="D175" t="str">
        <f t="shared" si="15"/>
        <v>vis</v>
      </c>
      <c r="E175">
        <f>VLOOKUP(C175,Active!C$21:E$962,3,FALSE)</f>
        <v>2863.9986630475992</v>
      </c>
      <c r="F175" s="14" t="s">
        <v>271</v>
      </c>
      <c r="G175" t="str">
        <f t="shared" si="16"/>
        <v>46805.756</v>
      </c>
      <c r="H175" s="25">
        <f t="shared" si="17"/>
        <v>2864</v>
      </c>
      <c r="I175" s="69" t="s">
        <v>718</v>
      </c>
      <c r="J175" s="70" t="s">
        <v>719</v>
      </c>
      <c r="K175" s="69">
        <v>2864</v>
      </c>
      <c r="L175" s="69" t="s">
        <v>297</v>
      </c>
      <c r="M175" s="70" t="s">
        <v>298</v>
      </c>
      <c r="N175" s="70"/>
      <c r="O175" s="71" t="s">
        <v>691</v>
      </c>
      <c r="P175" s="71" t="s">
        <v>65</v>
      </c>
    </row>
    <row r="176" spans="1:16">
      <c r="A176" s="25" t="str">
        <f t="shared" si="12"/>
        <v> BBS 83 </v>
      </c>
      <c r="B176" s="14" t="str">
        <f t="shared" si="13"/>
        <v>I</v>
      </c>
      <c r="C176" s="25">
        <f t="shared" si="14"/>
        <v>46817.279999999999</v>
      </c>
      <c r="D176" t="str">
        <f t="shared" si="15"/>
        <v>vis</v>
      </c>
      <c r="E176">
        <f>VLOOKUP(C176,Active!C$21:E$962,3,FALSE)</f>
        <v>2874.0053134236732</v>
      </c>
      <c r="F176" s="14" t="s">
        <v>271</v>
      </c>
      <c r="G176" t="str">
        <f t="shared" si="16"/>
        <v>46817.280</v>
      </c>
      <c r="H176" s="25">
        <f t="shared" si="17"/>
        <v>2874</v>
      </c>
      <c r="I176" s="69" t="s">
        <v>720</v>
      </c>
      <c r="J176" s="70" t="s">
        <v>721</v>
      </c>
      <c r="K176" s="69">
        <v>2874</v>
      </c>
      <c r="L176" s="69" t="s">
        <v>322</v>
      </c>
      <c r="M176" s="70" t="s">
        <v>298</v>
      </c>
      <c r="N176" s="70"/>
      <c r="O176" s="71" t="s">
        <v>318</v>
      </c>
      <c r="P176" s="71" t="s">
        <v>722</v>
      </c>
    </row>
    <row r="177" spans="1:16">
      <c r="A177" s="25" t="str">
        <f t="shared" si="12"/>
        <v> AOEB 1 </v>
      </c>
      <c r="B177" s="14" t="str">
        <f t="shared" si="13"/>
        <v>I</v>
      </c>
      <c r="C177" s="25">
        <f t="shared" si="14"/>
        <v>46820.735000000001</v>
      </c>
      <c r="D177" t="str">
        <f t="shared" si="15"/>
        <v>vis</v>
      </c>
      <c r="E177">
        <f>VLOOKUP(C177,Active!C$21:E$962,3,FALSE)</f>
        <v>2877.0053982075469</v>
      </c>
      <c r="F177" s="14" t="s">
        <v>271</v>
      </c>
      <c r="G177" t="str">
        <f t="shared" si="16"/>
        <v>46820.735</v>
      </c>
      <c r="H177" s="25">
        <f t="shared" si="17"/>
        <v>2877</v>
      </c>
      <c r="I177" s="69" t="s">
        <v>723</v>
      </c>
      <c r="J177" s="70" t="s">
        <v>724</v>
      </c>
      <c r="K177" s="69">
        <v>2877</v>
      </c>
      <c r="L177" s="69" t="s">
        <v>322</v>
      </c>
      <c r="M177" s="70" t="s">
        <v>298</v>
      </c>
      <c r="N177" s="70"/>
      <c r="O177" s="71" t="s">
        <v>654</v>
      </c>
      <c r="P177" s="71" t="s">
        <v>65</v>
      </c>
    </row>
    <row r="178" spans="1:16">
      <c r="A178" s="25" t="str">
        <f t="shared" si="12"/>
        <v> BBS 84 </v>
      </c>
      <c r="B178" s="14" t="str">
        <f t="shared" si="13"/>
        <v>I</v>
      </c>
      <c r="C178" s="25">
        <f t="shared" si="14"/>
        <v>47001.557000000001</v>
      </c>
      <c r="D178" t="str">
        <f t="shared" si="15"/>
        <v>vis</v>
      </c>
      <c r="E178">
        <f>VLOOKUP(C178,Active!C$21:E$962,3,FALSE)</f>
        <v>3034.0188079873824</v>
      </c>
      <c r="F178" s="14" t="s">
        <v>271</v>
      </c>
      <c r="G178" t="str">
        <f t="shared" si="16"/>
        <v>47001.557</v>
      </c>
      <c r="H178" s="25">
        <f t="shared" si="17"/>
        <v>3034</v>
      </c>
      <c r="I178" s="69" t="s">
        <v>725</v>
      </c>
      <c r="J178" s="70" t="s">
        <v>726</v>
      </c>
      <c r="K178" s="69">
        <v>3034</v>
      </c>
      <c r="L178" s="69" t="s">
        <v>727</v>
      </c>
      <c r="M178" s="70" t="s">
        <v>298</v>
      </c>
      <c r="N178" s="70"/>
      <c r="O178" s="71" t="s">
        <v>348</v>
      </c>
      <c r="P178" s="71" t="s">
        <v>728</v>
      </c>
    </row>
    <row r="179" spans="1:16">
      <c r="A179" s="25" t="str">
        <f t="shared" si="12"/>
        <v> BBS 85 </v>
      </c>
      <c r="B179" s="14" t="str">
        <f t="shared" si="13"/>
        <v>I</v>
      </c>
      <c r="C179" s="25">
        <f t="shared" si="14"/>
        <v>47039.531000000003</v>
      </c>
      <c r="D179" t="str">
        <f t="shared" si="15"/>
        <v>vis</v>
      </c>
      <c r="E179">
        <f>VLOOKUP(C179,Active!C$21:E$962,3,FALSE)</f>
        <v>3066.9928223384004</v>
      </c>
      <c r="F179" s="14" t="s">
        <v>271</v>
      </c>
      <c r="G179" t="str">
        <f t="shared" si="16"/>
        <v>47039.531</v>
      </c>
      <c r="H179" s="25">
        <f t="shared" si="17"/>
        <v>3067</v>
      </c>
      <c r="I179" s="69" t="s">
        <v>729</v>
      </c>
      <c r="J179" s="70" t="s">
        <v>730</v>
      </c>
      <c r="K179" s="69">
        <v>3067</v>
      </c>
      <c r="L179" s="69" t="s">
        <v>490</v>
      </c>
      <c r="M179" s="70" t="s">
        <v>298</v>
      </c>
      <c r="N179" s="70"/>
      <c r="O179" s="71" t="s">
        <v>348</v>
      </c>
      <c r="P179" s="71" t="s">
        <v>731</v>
      </c>
    </row>
    <row r="180" spans="1:16">
      <c r="A180" s="25" t="str">
        <f t="shared" si="12"/>
        <v> AOEB 1 </v>
      </c>
      <c r="B180" s="14" t="str">
        <f t="shared" si="13"/>
        <v>I</v>
      </c>
      <c r="C180" s="25">
        <f t="shared" si="14"/>
        <v>47063.711000000003</v>
      </c>
      <c r="D180" t="str">
        <f t="shared" si="15"/>
        <v>vis</v>
      </c>
      <c r="E180">
        <f>VLOOKUP(C180,Active!C$21:E$962,3,FALSE)</f>
        <v>3087.9890741687996</v>
      </c>
      <c r="F180" s="14" t="s">
        <v>271</v>
      </c>
      <c r="G180" t="str">
        <f t="shared" si="16"/>
        <v>47063.711</v>
      </c>
      <c r="H180" s="25">
        <f t="shared" si="17"/>
        <v>3088</v>
      </c>
      <c r="I180" s="69" t="s">
        <v>732</v>
      </c>
      <c r="J180" s="70" t="s">
        <v>733</v>
      </c>
      <c r="K180" s="69">
        <v>3088</v>
      </c>
      <c r="L180" s="69" t="s">
        <v>734</v>
      </c>
      <c r="M180" s="70" t="s">
        <v>298</v>
      </c>
      <c r="N180" s="70"/>
      <c r="O180" s="71" t="s">
        <v>299</v>
      </c>
      <c r="P180" s="71" t="s">
        <v>65</v>
      </c>
    </row>
    <row r="181" spans="1:16">
      <c r="A181" s="25" t="str">
        <f t="shared" si="12"/>
        <v> BBS 87 </v>
      </c>
      <c r="B181" s="14" t="str">
        <f t="shared" si="13"/>
        <v>I</v>
      </c>
      <c r="C181" s="25">
        <f t="shared" si="14"/>
        <v>47069.481</v>
      </c>
      <c r="D181" t="str">
        <f t="shared" si="15"/>
        <v>vis</v>
      </c>
      <c r="E181">
        <f>VLOOKUP(C181,Active!C$21:E$962,3,FALSE)</f>
        <v>3092.9993460075643</v>
      </c>
      <c r="F181" s="14" t="s">
        <v>271</v>
      </c>
      <c r="G181" t="str">
        <f t="shared" si="16"/>
        <v>47069.481</v>
      </c>
      <c r="H181" s="25">
        <f t="shared" si="17"/>
        <v>3093</v>
      </c>
      <c r="I181" s="69" t="s">
        <v>735</v>
      </c>
      <c r="J181" s="70" t="s">
        <v>736</v>
      </c>
      <c r="K181" s="69">
        <v>3093</v>
      </c>
      <c r="L181" s="69" t="s">
        <v>317</v>
      </c>
      <c r="M181" s="70" t="s">
        <v>298</v>
      </c>
      <c r="N181" s="70"/>
      <c r="O181" s="71" t="s">
        <v>618</v>
      </c>
      <c r="P181" s="71" t="s">
        <v>737</v>
      </c>
    </row>
    <row r="182" spans="1:16">
      <c r="A182" s="25" t="str">
        <f t="shared" si="12"/>
        <v> BBS 86 </v>
      </c>
      <c r="B182" s="14" t="str">
        <f t="shared" si="13"/>
        <v>I</v>
      </c>
      <c r="C182" s="25">
        <f t="shared" si="14"/>
        <v>47084.449000000001</v>
      </c>
      <c r="D182" t="str">
        <f t="shared" si="15"/>
        <v>vis</v>
      </c>
      <c r="E182">
        <f>VLOOKUP(C182,Active!C$21:E$962,3,FALSE)</f>
        <v>3105.9965295227598</v>
      </c>
      <c r="F182" s="14" t="s">
        <v>271</v>
      </c>
      <c r="G182" t="str">
        <f t="shared" si="16"/>
        <v>47084.449</v>
      </c>
      <c r="H182" s="25">
        <f t="shared" si="17"/>
        <v>3106</v>
      </c>
      <c r="I182" s="69" t="s">
        <v>738</v>
      </c>
      <c r="J182" s="70" t="s">
        <v>739</v>
      </c>
      <c r="K182" s="69">
        <v>3106</v>
      </c>
      <c r="L182" s="69" t="s">
        <v>289</v>
      </c>
      <c r="M182" s="70" t="s">
        <v>298</v>
      </c>
      <c r="N182" s="70"/>
      <c r="O182" s="71" t="s">
        <v>740</v>
      </c>
      <c r="P182" s="71" t="s">
        <v>741</v>
      </c>
    </row>
    <row r="183" spans="1:16">
      <c r="A183" s="25" t="str">
        <f t="shared" si="12"/>
        <v> AOEB 1 </v>
      </c>
      <c r="B183" s="14" t="str">
        <f t="shared" si="13"/>
        <v>I</v>
      </c>
      <c r="C183" s="25">
        <f t="shared" si="14"/>
        <v>47086.749000000003</v>
      </c>
      <c r="D183" t="str">
        <f t="shared" si="15"/>
        <v>vis</v>
      </c>
      <c r="E183">
        <f>VLOOKUP(C183,Active!C$21:E$962,3,FALSE)</f>
        <v>3107.9936916075399</v>
      </c>
      <c r="F183" s="14" t="s">
        <v>271</v>
      </c>
      <c r="G183" t="str">
        <f t="shared" si="16"/>
        <v>47086.749</v>
      </c>
      <c r="H183" s="25">
        <f t="shared" si="17"/>
        <v>3108</v>
      </c>
      <c r="I183" s="69" t="s">
        <v>742</v>
      </c>
      <c r="J183" s="70" t="s">
        <v>743</v>
      </c>
      <c r="K183" s="69">
        <v>3108</v>
      </c>
      <c r="L183" s="69" t="s">
        <v>280</v>
      </c>
      <c r="M183" s="70" t="s">
        <v>298</v>
      </c>
      <c r="N183" s="70"/>
      <c r="O183" s="71" t="s">
        <v>299</v>
      </c>
      <c r="P183" s="71" t="s">
        <v>65</v>
      </c>
    </row>
    <row r="184" spans="1:16">
      <c r="A184" s="25" t="str">
        <f t="shared" si="12"/>
        <v> AOEB 1 </v>
      </c>
      <c r="B184" s="14" t="str">
        <f t="shared" si="13"/>
        <v>I</v>
      </c>
      <c r="C184" s="25">
        <f t="shared" si="14"/>
        <v>47109.775999999998</v>
      </c>
      <c r="D184" t="str">
        <f t="shared" si="15"/>
        <v>vis</v>
      </c>
      <c r="E184">
        <f>VLOOKUP(C184,Active!C$21:E$962,3,FALSE)</f>
        <v>3127.988757401522</v>
      </c>
      <c r="F184" s="14" t="s">
        <v>271</v>
      </c>
      <c r="G184" t="str">
        <f t="shared" si="16"/>
        <v>47109.776</v>
      </c>
      <c r="H184" s="25">
        <f t="shared" si="17"/>
        <v>3128</v>
      </c>
      <c r="I184" s="69" t="s">
        <v>744</v>
      </c>
      <c r="J184" s="70" t="s">
        <v>745</v>
      </c>
      <c r="K184" s="69">
        <v>3128</v>
      </c>
      <c r="L184" s="69" t="s">
        <v>734</v>
      </c>
      <c r="M184" s="70" t="s">
        <v>298</v>
      </c>
      <c r="N184" s="70"/>
      <c r="O184" s="71" t="s">
        <v>691</v>
      </c>
      <c r="P184" s="71" t="s">
        <v>65</v>
      </c>
    </row>
    <row r="185" spans="1:16">
      <c r="A185" s="25" t="str">
        <f t="shared" si="12"/>
        <v> AOEB 1 </v>
      </c>
      <c r="B185" s="14" t="str">
        <f t="shared" si="13"/>
        <v>I</v>
      </c>
      <c r="C185" s="25">
        <f t="shared" si="14"/>
        <v>47185.79</v>
      </c>
      <c r="D185" t="str">
        <f t="shared" si="15"/>
        <v>vis</v>
      </c>
      <c r="E185">
        <f>VLOOKUP(C185,Active!C$21:E$962,3,FALSE)</f>
        <v>3193.9940959720766</v>
      </c>
      <c r="F185" s="14" t="s">
        <v>271</v>
      </c>
      <c r="G185" t="str">
        <f t="shared" si="16"/>
        <v>47185.790</v>
      </c>
      <c r="H185" s="25">
        <f t="shared" si="17"/>
        <v>3194</v>
      </c>
      <c r="I185" s="69" t="s">
        <v>746</v>
      </c>
      <c r="J185" s="70" t="s">
        <v>747</v>
      </c>
      <c r="K185" s="69">
        <v>3194</v>
      </c>
      <c r="L185" s="69" t="s">
        <v>280</v>
      </c>
      <c r="M185" s="70" t="s">
        <v>298</v>
      </c>
      <c r="N185" s="70"/>
      <c r="O185" s="71" t="s">
        <v>691</v>
      </c>
      <c r="P185" s="71" t="s">
        <v>65</v>
      </c>
    </row>
    <row r="186" spans="1:16">
      <c r="A186" s="25" t="str">
        <f t="shared" si="12"/>
        <v> AOEB 1 </v>
      </c>
      <c r="B186" s="14" t="str">
        <f t="shared" si="13"/>
        <v>I</v>
      </c>
      <c r="C186" s="25">
        <f t="shared" si="14"/>
        <v>47200.762999999999</v>
      </c>
      <c r="D186" t="str">
        <f t="shared" si="15"/>
        <v>vis</v>
      </c>
      <c r="E186">
        <f>VLOOKUP(C186,Active!C$21:E$962,3,FALSE)</f>
        <v>3206.9956211439758</v>
      </c>
      <c r="F186" s="14" t="s">
        <v>271</v>
      </c>
      <c r="G186" t="str">
        <f t="shared" si="16"/>
        <v>47200.763</v>
      </c>
      <c r="H186" s="25">
        <f t="shared" si="17"/>
        <v>3207</v>
      </c>
      <c r="I186" s="69" t="s">
        <v>748</v>
      </c>
      <c r="J186" s="70" t="s">
        <v>749</v>
      </c>
      <c r="K186" s="69">
        <v>3207</v>
      </c>
      <c r="L186" s="69" t="s">
        <v>409</v>
      </c>
      <c r="M186" s="70" t="s">
        <v>298</v>
      </c>
      <c r="N186" s="70"/>
      <c r="O186" s="71" t="s">
        <v>654</v>
      </c>
      <c r="P186" s="71" t="s">
        <v>65</v>
      </c>
    </row>
    <row r="187" spans="1:16">
      <c r="A187" s="25" t="str">
        <f t="shared" si="12"/>
        <v> BBS 87 </v>
      </c>
      <c r="B187" s="14" t="str">
        <f t="shared" si="13"/>
        <v>I</v>
      </c>
      <c r="C187" s="25">
        <f t="shared" si="14"/>
        <v>47205.374000000003</v>
      </c>
      <c r="D187" t="str">
        <f t="shared" si="15"/>
        <v>vis</v>
      </c>
      <c r="E187">
        <f>VLOOKUP(C187,Active!C$21:E$962,3,FALSE)</f>
        <v>3210.9994969582881</v>
      </c>
      <c r="F187" s="14" t="s">
        <v>271</v>
      </c>
      <c r="G187" t="str">
        <f t="shared" si="16"/>
        <v>47205.374</v>
      </c>
      <c r="H187" s="25">
        <f t="shared" si="17"/>
        <v>3211</v>
      </c>
      <c r="I187" s="69" t="s">
        <v>750</v>
      </c>
      <c r="J187" s="70" t="s">
        <v>751</v>
      </c>
      <c r="K187" s="69">
        <v>3211</v>
      </c>
      <c r="L187" s="69" t="s">
        <v>317</v>
      </c>
      <c r="M187" s="70" t="s">
        <v>298</v>
      </c>
      <c r="N187" s="70"/>
      <c r="O187" s="71" t="s">
        <v>318</v>
      </c>
      <c r="P187" s="71" t="s">
        <v>737</v>
      </c>
    </row>
    <row r="188" spans="1:16">
      <c r="A188" s="25" t="str">
        <f t="shared" si="12"/>
        <v> BBS 88 </v>
      </c>
      <c r="B188" s="14" t="str">
        <f t="shared" si="13"/>
        <v>I</v>
      </c>
      <c r="C188" s="25">
        <f t="shared" si="14"/>
        <v>47235.300999999999</v>
      </c>
      <c r="D188" t="str">
        <f t="shared" si="15"/>
        <v>vis</v>
      </c>
      <c r="E188">
        <f>VLOOKUP(C188,Active!C$21:E$962,3,FALSE)</f>
        <v>3236.9860490066035</v>
      </c>
      <c r="F188" s="14" t="s">
        <v>271</v>
      </c>
      <c r="G188" t="str">
        <f t="shared" si="16"/>
        <v>47235.301</v>
      </c>
      <c r="H188" s="25">
        <f t="shared" si="17"/>
        <v>3237</v>
      </c>
      <c r="I188" s="69" t="s">
        <v>752</v>
      </c>
      <c r="J188" s="70" t="s">
        <v>753</v>
      </c>
      <c r="K188" s="69">
        <v>3237</v>
      </c>
      <c r="L188" s="69" t="s">
        <v>754</v>
      </c>
      <c r="M188" s="70" t="s">
        <v>298</v>
      </c>
      <c r="N188" s="70"/>
      <c r="O188" s="71" t="s">
        <v>318</v>
      </c>
      <c r="P188" s="71" t="s">
        <v>755</v>
      </c>
    </row>
    <row r="189" spans="1:16">
      <c r="A189" s="25" t="str">
        <f t="shared" si="12"/>
        <v> AOEB 1 </v>
      </c>
      <c r="B189" s="14" t="str">
        <f t="shared" si="13"/>
        <v>I</v>
      </c>
      <c r="C189" s="25">
        <f t="shared" si="14"/>
        <v>47390.769</v>
      </c>
      <c r="D189" t="str">
        <f t="shared" si="15"/>
        <v>vis</v>
      </c>
      <c r="E189">
        <f>VLOOKUP(C189,Active!C$21:E$962,3,FALSE)</f>
        <v>3371.9837859614627</v>
      </c>
      <c r="F189" s="14" t="s">
        <v>271</v>
      </c>
      <c r="G189" t="str">
        <f t="shared" si="16"/>
        <v>47390.769</v>
      </c>
      <c r="H189" s="25">
        <f t="shared" si="17"/>
        <v>3372</v>
      </c>
      <c r="I189" s="69" t="s">
        <v>756</v>
      </c>
      <c r="J189" s="70" t="s">
        <v>757</v>
      </c>
      <c r="K189" s="69">
        <v>3372</v>
      </c>
      <c r="L189" s="69" t="s">
        <v>537</v>
      </c>
      <c r="M189" s="70" t="s">
        <v>298</v>
      </c>
      <c r="N189" s="70"/>
      <c r="O189" s="71" t="s">
        <v>299</v>
      </c>
      <c r="P189" s="71" t="s">
        <v>65</v>
      </c>
    </row>
    <row r="190" spans="1:16">
      <c r="A190" s="25" t="str">
        <f t="shared" si="12"/>
        <v> BBS 89 </v>
      </c>
      <c r="B190" s="14" t="str">
        <f t="shared" si="13"/>
        <v>I</v>
      </c>
      <c r="C190" s="25">
        <f t="shared" si="14"/>
        <v>47411.512999999999</v>
      </c>
      <c r="D190" t="str">
        <f t="shared" si="15"/>
        <v>vis</v>
      </c>
      <c r="E190">
        <f>VLOOKUP(C190,Active!C$21:E$962,3,FALSE)</f>
        <v>3389.9964513034715</v>
      </c>
      <c r="F190" s="14" t="s">
        <v>271</v>
      </c>
      <c r="G190" t="str">
        <f t="shared" si="16"/>
        <v>47411.513</v>
      </c>
      <c r="H190" s="25">
        <f t="shared" si="17"/>
        <v>3390</v>
      </c>
      <c r="I190" s="69" t="s">
        <v>758</v>
      </c>
      <c r="J190" s="70" t="s">
        <v>759</v>
      </c>
      <c r="K190" s="69">
        <v>3390</v>
      </c>
      <c r="L190" s="69" t="s">
        <v>289</v>
      </c>
      <c r="M190" s="70" t="s">
        <v>298</v>
      </c>
      <c r="N190" s="70"/>
      <c r="O190" s="71" t="s">
        <v>348</v>
      </c>
      <c r="P190" s="71" t="s">
        <v>760</v>
      </c>
    </row>
    <row r="191" spans="1:16">
      <c r="A191" s="25" t="str">
        <f t="shared" si="12"/>
        <v> AOEB 1 </v>
      </c>
      <c r="B191" s="14" t="str">
        <f t="shared" si="13"/>
        <v>I</v>
      </c>
      <c r="C191" s="25">
        <f t="shared" si="14"/>
        <v>47420.714</v>
      </c>
      <c r="D191" t="str">
        <f t="shared" si="15"/>
        <v>vis</v>
      </c>
      <c r="E191">
        <f>VLOOKUP(C191,Active!C$21:E$962,3,FALSE)</f>
        <v>3397.9859679739229</v>
      </c>
      <c r="F191" s="14" t="s">
        <v>271</v>
      </c>
      <c r="G191" t="str">
        <f t="shared" si="16"/>
        <v>47420.714</v>
      </c>
      <c r="H191" s="25">
        <f t="shared" si="17"/>
        <v>3398</v>
      </c>
      <c r="I191" s="69" t="s">
        <v>761</v>
      </c>
      <c r="J191" s="70" t="s">
        <v>762</v>
      </c>
      <c r="K191" s="69">
        <v>3398</v>
      </c>
      <c r="L191" s="69" t="s">
        <v>754</v>
      </c>
      <c r="M191" s="70" t="s">
        <v>298</v>
      </c>
      <c r="N191" s="70"/>
      <c r="O191" s="71" t="s">
        <v>299</v>
      </c>
      <c r="P191" s="71" t="s">
        <v>65</v>
      </c>
    </row>
    <row r="192" spans="1:16">
      <c r="A192" s="25" t="str">
        <f t="shared" si="12"/>
        <v> AOEB 1 </v>
      </c>
      <c r="B192" s="14" t="str">
        <f t="shared" si="13"/>
        <v>I</v>
      </c>
      <c r="C192" s="25">
        <f t="shared" si="14"/>
        <v>47435.694000000003</v>
      </c>
      <c r="D192" t="str">
        <f t="shared" si="15"/>
        <v>vis</v>
      </c>
      <c r="E192">
        <f>VLOOKUP(C192,Active!C$21:E$962,3,FALSE)</f>
        <v>3410.9935714652152</v>
      </c>
      <c r="F192" s="14" t="s">
        <v>271</v>
      </c>
      <c r="G192" t="str">
        <f t="shared" si="16"/>
        <v>47435.694</v>
      </c>
      <c r="H192" s="25">
        <f t="shared" si="17"/>
        <v>3411</v>
      </c>
      <c r="I192" s="69" t="s">
        <v>763</v>
      </c>
      <c r="J192" s="70" t="s">
        <v>764</v>
      </c>
      <c r="K192" s="69">
        <v>3411</v>
      </c>
      <c r="L192" s="69" t="s">
        <v>280</v>
      </c>
      <c r="M192" s="70" t="s">
        <v>298</v>
      </c>
      <c r="N192" s="70"/>
      <c r="O192" s="71" t="s">
        <v>694</v>
      </c>
      <c r="P192" s="71" t="s">
        <v>65</v>
      </c>
    </row>
    <row r="193" spans="1:16">
      <c r="A193" s="25" t="str">
        <f t="shared" si="12"/>
        <v> BBS 90 </v>
      </c>
      <c r="B193" s="14" t="str">
        <f t="shared" si="13"/>
        <v>I</v>
      </c>
      <c r="C193" s="25">
        <f t="shared" si="14"/>
        <v>47456.411999999997</v>
      </c>
      <c r="D193" t="str">
        <f t="shared" si="15"/>
        <v>vis</v>
      </c>
      <c r="E193">
        <f>VLOOKUP(C193,Active!C$21:E$962,3,FALSE)</f>
        <v>3428.983660192348</v>
      </c>
      <c r="F193" s="14" t="s">
        <v>271</v>
      </c>
      <c r="G193" t="str">
        <f t="shared" si="16"/>
        <v>47456.412</v>
      </c>
      <c r="H193" s="25">
        <f t="shared" si="17"/>
        <v>3429</v>
      </c>
      <c r="I193" s="69" t="s">
        <v>765</v>
      </c>
      <c r="J193" s="70" t="s">
        <v>766</v>
      </c>
      <c r="K193" s="69">
        <v>3429</v>
      </c>
      <c r="L193" s="69" t="s">
        <v>537</v>
      </c>
      <c r="M193" s="70" t="s">
        <v>298</v>
      </c>
      <c r="N193" s="70"/>
      <c r="O193" s="71" t="s">
        <v>348</v>
      </c>
      <c r="P193" s="71" t="s">
        <v>767</v>
      </c>
    </row>
    <row r="194" spans="1:16">
      <c r="A194" s="25" t="str">
        <f t="shared" si="12"/>
        <v> AOEB 1 </v>
      </c>
      <c r="B194" s="14" t="str">
        <f t="shared" si="13"/>
        <v>I</v>
      </c>
      <c r="C194" s="25">
        <f t="shared" si="14"/>
        <v>47480.601999999999</v>
      </c>
      <c r="D194" t="str">
        <f t="shared" si="15"/>
        <v>vis</v>
      </c>
      <c r="E194">
        <f>VLOOKUP(C194,Active!C$21:E$962,3,FALSE)</f>
        <v>3449.9885953361613</v>
      </c>
      <c r="F194" s="14" t="s">
        <v>271</v>
      </c>
      <c r="G194" t="str">
        <f t="shared" si="16"/>
        <v>47480.602</v>
      </c>
      <c r="H194" s="25">
        <f t="shared" si="17"/>
        <v>3450</v>
      </c>
      <c r="I194" s="69" t="s">
        <v>768</v>
      </c>
      <c r="J194" s="70" t="s">
        <v>769</v>
      </c>
      <c r="K194" s="69">
        <v>3450</v>
      </c>
      <c r="L194" s="69" t="s">
        <v>734</v>
      </c>
      <c r="M194" s="70" t="s">
        <v>298</v>
      </c>
      <c r="N194" s="70"/>
      <c r="O194" s="71" t="s">
        <v>299</v>
      </c>
      <c r="P194" s="71" t="s">
        <v>65</v>
      </c>
    </row>
    <row r="195" spans="1:16">
      <c r="A195" s="25" t="str">
        <f t="shared" si="12"/>
        <v> BBS 90 </v>
      </c>
      <c r="B195" s="14" t="str">
        <f t="shared" si="13"/>
        <v>I</v>
      </c>
      <c r="C195" s="25">
        <f t="shared" si="14"/>
        <v>47524.366999999998</v>
      </c>
      <c r="D195" t="str">
        <f t="shared" si="15"/>
        <v>vis</v>
      </c>
      <c r="E195">
        <f>VLOOKUP(C195,Active!C$21:E$962,3,FALSE)</f>
        <v>3487.9911164841101</v>
      </c>
      <c r="F195" s="14" t="s">
        <v>271</v>
      </c>
      <c r="G195" t="str">
        <f t="shared" si="16"/>
        <v>47524.367</v>
      </c>
      <c r="H195" s="25">
        <f t="shared" si="17"/>
        <v>3488</v>
      </c>
      <c r="I195" s="69" t="s">
        <v>770</v>
      </c>
      <c r="J195" s="70" t="s">
        <v>771</v>
      </c>
      <c r="K195" s="69">
        <v>3488</v>
      </c>
      <c r="L195" s="69" t="s">
        <v>772</v>
      </c>
      <c r="M195" s="70" t="s">
        <v>298</v>
      </c>
      <c r="N195" s="70"/>
      <c r="O195" s="71" t="s">
        <v>318</v>
      </c>
      <c r="P195" s="71" t="s">
        <v>767</v>
      </c>
    </row>
    <row r="196" spans="1:16">
      <c r="A196" s="25" t="str">
        <f t="shared" si="12"/>
        <v> BBS 91 </v>
      </c>
      <c r="B196" s="14" t="str">
        <f t="shared" si="13"/>
        <v>I</v>
      </c>
      <c r="C196" s="25">
        <f t="shared" si="14"/>
        <v>47554.305999999997</v>
      </c>
      <c r="D196" t="str">
        <f t="shared" si="15"/>
        <v>vis</v>
      </c>
      <c r="E196">
        <f>VLOOKUP(C196,Active!C$21:E$962,3,FALSE)</f>
        <v>3513.9880885085222</v>
      </c>
      <c r="F196" s="14" t="s">
        <v>271</v>
      </c>
      <c r="G196" t="str">
        <f t="shared" si="16"/>
        <v>47554.306</v>
      </c>
      <c r="H196" s="25">
        <f t="shared" si="17"/>
        <v>3514</v>
      </c>
      <c r="I196" s="69" t="s">
        <v>773</v>
      </c>
      <c r="J196" s="70" t="s">
        <v>774</v>
      </c>
      <c r="K196" s="69">
        <v>3514</v>
      </c>
      <c r="L196" s="69" t="s">
        <v>775</v>
      </c>
      <c r="M196" s="70" t="s">
        <v>298</v>
      </c>
      <c r="N196" s="70"/>
      <c r="O196" s="71" t="s">
        <v>618</v>
      </c>
      <c r="P196" s="71" t="s">
        <v>776</v>
      </c>
    </row>
    <row r="197" spans="1:16">
      <c r="A197" s="25" t="str">
        <f t="shared" si="12"/>
        <v> BBS 91 </v>
      </c>
      <c r="B197" s="14" t="str">
        <f t="shared" si="13"/>
        <v>I</v>
      </c>
      <c r="C197" s="25">
        <f t="shared" si="14"/>
        <v>47554.311999999998</v>
      </c>
      <c r="D197" t="str">
        <f t="shared" si="15"/>
        <v>vis</v>
      </c>
      <c r="E197">
        <f>VLOOKUP(C197,Active!C$21:E$962,3,FALSE)</f>
        <v>3513.9932984965703</v>
      </c>
      <c r="F197" s="14" t="s">
        <v>271</v>
      </c>
      <c r="G197" t="str">
        <f t="shared" si="16"/>
        <v>47554.312</v>
      </c>
      <c r="H197" s="25">
        <f t="shared" si="17"/>
        <v>3514</v>
      </c>
      <c r="I197" s="69" t="s">
        <v>777</v>
      </c>
      <c r="J197" s="70" t="s">
        <v>778</v>
      </c>
      <c r="K197" s="69">
        <v>3514</v>
      </c>
      <c r="L197" s="69" t="s">
        <v>490</v>
      </c>
      <c r="M197" s="70" t="s">
        <v>298</v>
      </c>
      <c r="N197" s="70"/>
      <c r="O197" s="71" t="s">
        <v>318</v>
      </c>
      <c r="P197" s="71" t="s">
        <v>776</v>
      </c>
    </row>
    <row r="198" spans="1:16">
      <c r="A198" s="25" t="str">
        <f t="shared" si="12"/>
        <v> AOEB 1 </v>
      </c>
      <c r="B198" s="14" t="str">
        <f t="shared" si="13"/>
        <v>I</v>
      </c>
      <c r="C198" s="25">
        <f t="shared" si="14"/>
        <v>47556.608</v>
      </c>
      <c r="D198" t="str">
        <f t="shared" si="15"/>
        <v>vis</v>
      </c>
      <c r="E198">
        <f>VLOOKUP(C198,Active!C$21:E$962,3,FALSE)</f>
        <v>3515.9869872559848</v>
      </c>
      <c r="F198" s="14" t="s">
        <v>271</v>
      </c>
      <c r="G198" t="str">
        <f t="shared" si="16"/>
        <v>47556.608</v>
      </c>
      <c r="H198" s="25">
        <f t="shared" si="17"/>
        <v>3516</v>
      </c>
      <c r="I198" s="69" t="s">
        <v>779</v>
      </c>
      <c r="J198" s="70" t="s">
        <v>780</v>
      </c>
      <c r="K198" s="69">
        <v>3516</v>
      </c>
      <c r="L198" s="69" t="s">
        <v>781</v>
      </c>
      <c r="M198" s="70" t="s">
        <v>298</v>
      </c>
      <c r="N198" s="70"/>
      <c r="O198" s="71" t="s">
        <v>694</v>
      </c>
      <c r="P198" s="71" t="s">
        <v>65</v>
      </c>
    </row>
    <row r="199" spans="1:16">
      <c r="A199" s="25" t="str">
        <f t="shared" si="12"/>
        <v> BBS 91 </v>
      </c>
      <c r="B199" s="14" t="str">
        <f t="shared" si="13"/>
        <v>I</v>
      </c>
      <c r="C199" s="25">
        <f t="shared" si="14"/>
        <v>47562.368000000002</v>
      </c>
      <c r="D199" t="str">
        <f t="shared" si="15"/>
        <v>vis</v>
      </c>
      <c r="E199">
        <f>VLOOKUP(C199,Active!C$21:E$962,3,FALSE)</f>
        <v>3520.9885757813422</v>
      </c>
      <c r="F199" s="14" t="s">
        <v>271</v>
      </c>
      <c r="G199" t="str">
        <f t="shared" si="16"/>
        <v>47562.368</v>
      </c>
      <c r="H199" s="25">
        <f t="shared" si="17"/>
        <v>3521</v>
      </c>
      <c r="I199" s="69" t="s">
        <v>782</v>
      </c>
      <c r="J199" s="70" t="s">
        <v>783</v>
      </c>
      <c r="K199" s="69">
        <v>3521</v>
      </c>
      <c r="L199" s="69" t="s">
        <v>734</v>
      </c>
      <c r="M199" s="70" t="s">
        <v>298</v>
      </c>
      <c r="N199" s="70"/>
      <c r="O199" s="71" t="s">
        <v>318</v>
      </c>
      <c r="P199" s="71" t="s">
        <v>776</v>
      </c>
    </row>
    <row r="200" spans="1:16">
      <c r="A200" s="25" t="str">
        <f t="shared" si="12"/>
        <v> AOEB 1 </v>
      </c>
      <c r="B200" s="14" t="str">
        <f t="shared" si="13"/>
        <v>I</v>
      </c>
      <c r="C200" s="25">
        <f t="shared" si="14"/>
        <v>47564.667999999998</v>
      </c>
      <c r="D200" t="str">
        <f t="shared" si="15"/>
        <v>vis</v>
      </c>
      <c r="E200">
        <f>VLOOKUP(C200,Active!C$21:E$962,3,FALSE)</f>
        <v>3522.9857378661159</v>
      </c>
      <c r="F200" s="14" t="s">
        <v>271</v>
      </c>
      <c r="G200" t="str">
        <f t="shared" si="16"/>
        <v>47564.668</v>
      </c>
      <c r="H200" s="25">
        <f t="shared" si="17"/>
        <v>3523</v>
      </c>
      <c r="I200" s="69" t="s">
        <v>784</v>
      </c>
      <c r="J200" s="70" t="s">
        <v>785</v>
      </c>
      <c r="K200" s="69">
        <v>3523</v>
      </c>
      <c r="L200" s="69" t="s">
        <v>754</v>
      </c>
      <c r="M200" s="70" t="s">
        <v>298</v>
      </c>
      <c r="N200" s="70"/>
      <c r="O200" s="71" t="s">
        <v>654</v>
      </c>
      <c r="P200" s="71" t="s">
        <v>65</v>
      </c>
    </row>
    <row r="201" spans="1:16">
      <c r="A201" s="25" t="str">
        <f t="shared" si="12"/>
        <v> AOEB 1 </v>
      </c>
      <c r="B201" s="14" t="str">
        <f t="shared" si="13"/>
        <v>I</v>
      </c>
      <c r="C201" s="25">
        <f t="shared" si="14"/>
        <v>47822.64</v>
      </c>
      <c r="D201" t="str">
        <f t="shared" si="15"/>
        <v>vis</v>
      </c>
      <c r="E201">
        <f>VLOOKUP(C201,Active!C$21:E$962,3,FALSE)</f>
        <v>3746.9909106201167</v>
      </c>
      <c r="F201" s="14" t="s">
        <v>271</v>
      </c>
      <c r="G201" t="str">
        <f t="shared" si="16"/>
        <v>47822.640</v>
      </c>
      <c r="H201" s="25">
        <f t="shared" si="17"/>
        <v>3747</v>
      </c>
      <c r="I201" s="69" t="s">
        <v>786</v>
      </c>
      <c r="J201" s="70" t="s">
        <v>787</v>
      </c>
      <c r="K201" s="69">
        <v>3747</v>
      </c>
      <c r="L201" s="69" t="s">
        <v>772</v>
      </c>
      <c r="M201" s="70" t="s">
        <v>298</v>
      </c>
      <c r="N201" s="70"/>
      <c r="O201" s="71" t="s">
        <v>694</v>
      </c>
      <c r="P201" s="71" t="s">
        <v>65</v>
      </c>
    </row>
    <row r="202" spans="1:16">
      <c r="A202" s="25" t="str">
        <f t="shared" si="12"/>
        <v> AOEB 1 </v>
      </c>
      <c r="B202" s="14" t="str">
        <f t="shared" si="13"/>
        <v>I</v>
      </c>
      <c r="C202" s="25">
        <f t="shared" si="14"/>
        <v>47823.786</v>
      </c>
      <c r="D202" t="str">
        <f t="shared" si="15"/>
        <v>vis</v>
      </c>
      <c r="E202">
        <f>VLOOKUP(C202,Active!C$21:E$962,3,FALSE)</f>
        <v>3747.9860183371411</v>
      </c>
      <c r="F202" s="14" t="s">
        <v>271</v>
      </c>
      <c r="G202" t="str">
        <f t="shared" si="16"/>
        <v>47823.786</v>
      </c>
      <c r="H202" s="25">
        <f t="shared" si="17"/>
        <v>3748</v>
      </c>
      <c r="I202" s="69" t="s">
        <v>788</v>
      </c>
      <c r="J202" s="70" t="s">
        <v>789</v>
      </c>
      <c r="K202" s="69">
        <v>3748</v>
      </c>
      <c r="L202" s="69" t="s">
        <v>754</v>
      </c>
      <c r="M202" s="70" t="s">
        <v>298</v>
      </c>
      <c r="N202" s="70"/>
      <c r="O202" s="71" t="s">
        <v>691</v>
      </c>
      <c r="P202" s="71" t="s">
        <v>65</v>
      </c>
    </row>
    <row r="203" spans="1:16">
      <c r="A203" s="25" t="str">
        <f t="shared" ref="A203:A266" si="18">P203</f>
        <v> AOEB 1 </v>
      </c>
      <c r="B203" s="14" t="str">
        <f t="shared" ref="B203:B266" si="19">IF(H203=INT(H203),"I","II")</f>
        <v>I</v>
      </c>
      <c r="C203" s="25">
        <f t="shared" ref="C203:C266" si="20">1*G203</f>
        <v>47837.607000000004</v>
      </c>
      <c r="D203" t="str">
        <f t="shared" ref="D203:D266" si="21">VLOOKUP(F203,I$1:J$5,2,FALSE)</f>
        <v>vis</v>
      </c>
      <c r="E203">
        <f>VLOOKUP(C203,Active!C$21:E$962,3,FALSE)</f>
        <v>3759.9872258039741</v>
      </c>
      <c r="F203" s="14" t="s">
        <v>271</v>
      </c>
      <c r="G203" t="str">
        <f t="shared" ref="G203:G266" si="22">MID(I203,3,LEN(I203)-3)</f>
        <v>47837.607</v>
      </c>
      <c r="H203" s="25">
        <f t="shared" ref="H203:H266" si="23">1*K203</f>
        <v>3760</v>
      </c>
      <c r="I203" s="69" t="s">
        <v>790</v>
      </c>
      <c r="J203" s="70" t="s">
        <v>791</v>
      </c>
      <c r="K203" s="69">
        <v>3760</v>
      </c>
      <c r="L203" s="69" t="s">
        <v>781</v>
      </c>
      <c r="M203" s="70" t="s">
        <v>298</v>
      </c>
      <c r="N203" s="70"/>
      <c r="O203" s="71" t="s">
        <v>299</v>
      </c>
      <c r="P203" s="71" t="s">
        <v>65</v>
      </c>
    </row>
    <row r="204" spans="1:16">
      <c r="A204" s="25" t="str">
        <f t="shared" si="18"/>
        <v> BBS 94 </v>
      </c>
      <c r="B204" s="14" t="str">
        <f t="shared" si="19"/>
        <v>I</v>
      </c>
      <c r="C204" s="25">
        <f t="shared" si="20"/>
        <v>47850.281000000003</v>
      </c>
      <c r="D204" t="str">
        <f t="shared" si="21"/>
        <v>vis</v>
      </c>
      <c r="E204">
        <f>VLOOKUP(C204,Active!C$21:E$962,3,FALSE)</f>
        <v>3770.9924572224377</v>
      </c>
      <c r="F204" s="14" t="s">
        <v>271</v>
      </c>
      <c r="G204" t="str">
        <f t="shared" si="22"/>
        <v>47850.281</v>
      </c>
      <c r="H204" s="25">
        <f t="shared" si="23"/>
        <v>3771</v>
      </c>
      <c r="I204" s="69" t="s">
        <v>792</v>
      </c>
      <c r="J204" s="70" t="s">
        <v>793</v>
      </c>
      <c r="K204" s="69">
        <v>3771</v>
      </c>
      <c r="L204" s="69" t="s">
        <v>617</v>
      </c>
      <c r="M204" s="70" t="s">
        <v>298</v>
      </c>
      <c r="N204" s="70"/>
      <c r="O204" s="71" t="s">
        <v>618</v>
      </c>
      <c r="P204" s="71" t="s">
        <v>794</v>
      </c>
    </row>
    <row r="205" spans="1:16">
      <c r="A205" s="25" t="str">
        <f t="shared" si="18"/>
        <v> BBS 93 </v>
      </c>
      <c r="B205" s="14" t="str">
        <f t="shared" si="19"/>
        <v>I</v>
      </c>
      <c r="C205" s="25">
        <f t="shared" si="20"/>
        <v>47858.341</v>
      </c>
      <c r="D205" t="str">
        <f t="shared" si="21"/>
        <v>vis</v>
      </c>
      <c r="E205">
        <f>VLOOKUP(C205,Active!C$21:E$962,3,FALSE)</f>
        <v>3777.9912078325688</v>
      </c>
      <c r="F205" s="14" t="s">
        <v>271</v>
      </c>
      <c r="G205" t="str">
        <f t="shared" si="22"/>
        <v>47858.341</v>
      </c>
      <c r="H205" s="25">
        <f t="shared" si="23"/>
        <v>3778</v>
      </c>
      <c r="I205" s="69" t="s">
        <v>795</v>
      </c>
      <c r="J205" s="70" t="s">
        <v>796</v>
      </c>
      <c r="K205" s="69">
        <v>3778</v>
      </c>
      <c r="L205" s="69" t="s">
        <v>772</v>
      </c>
      <c r="M205" s="70" t="s">
        <v>298</v>
      </c>
      <c r="N205" s="70"/>
      <c r="O205" s="71" t="s">
        <v>318</v>
      </c>
      <c r="P205" s="71" t="s">
        <v>797</v>
      </c>
    </row>
    <row r="206" spans="1:16">
      <c r="A206" s="25" t="str">
        <f t="shared" si="18"/>
        <v> BBS 94 </v>
      </c>
      <c r="B206" s="14" t="str">
        <f t="shared" si="19"/>
        <v>I</v>
      </c>
      <c r="C206" s="25">
        <f t="shared" si="20"/>
        <v>47911.311999999998</v>
      </c>
      <c r="D206" t="str">
        <f t="shared" si="21"/>
        <v>vis</v>
      </c>
      <c r="E206">
        <f>VLOOKUP(C206,Active!C$21:E$962,3,FALSE)</f>
        <v>3823.987587307673</v>
      </c>
      <c r="F206" s="14" t="s">
        <v>271</v>
      </c>
      <c r="G206" t="str">
        <f t="shared" si="22"/>
        <v>47911.312</v>
      </c>
      <c r="H206" s="25">
        <f t="shared" si="23"/>
        <v>3824</v>
      </c>
      <c r="I206" s="69" t="s">
        <v>798</v>
      </c>
      <c r="J206" s="70" t="s">
        <v>799</v>
      </c>
      <c r="K206" s="69">
        <v>3824</v>
      </c>
      <c r="L206" s="69" t="s">
        <v>775</v>
      </c>
      <c r="M206" s="70" t="s">
        <v>298</v>
      </c>
      <c r="N206" s="70"/>
      <c r="O206" s="71" t="s">
        <v>318</v>
      </c>
      <c r="P206" s="71" t="s">
        <v>794</v>
      </c>
    </row>
    <row r="207" spans="1:16">
      <c r="A207" s="25" t="str">
        <f t="shared" si="18"/>
        <v> BBS 94 </v>
      </c>
      <c r="B207" s="14" t="str">
        <f t="shared" si="19"/>
        <v>I</v>
      </c>
      <c r="C207" s="25">
        <f t="shared" si="20"/>
        <v>47934.345000000001</v>
      </c>
      <c r="D207" t="str">
        <f t="shared" si="21"/>
        <v>vis</v>
      </c>
      <c r="E207">
        <f>VLOOKUP(C207,Active!C$21:E$962,3,FALSE)</f>
        <v>3843.9878630897097</v>
      </c>
      <c r="F207" s="14" t="s">
        <v>271</v>
      </c>
      <c r="G207" t="str">
        <f t="shared" si="22"/>
        <v>47934.345</v>
      </c>
      <c r="H207" s="25">
        <f t="shared" si="23"/>
        <v>3844</v>
      </c>
      <c r="I207" s="69" t="s">
        <v>800</v>
      </c>
      <c r="J207" s="70" t="s">
        <v>801</v>
      </c>
      <c r="K207" s="69">
        <v>3844</v>
      </c>
      <c r="L207" s="69" t="s">
        <v>775</v>
      </c>
      <c r="M207" s="70" t="s">
        <v>298</v>
      </c>
      <c r="N207" s="70"/>
      <c r="O207" s="71" t="s">
        <v>348</v>
      </c>
      <c r="P207" s="71" t="s">
        <v>794</v>
      </c>
    </row>
    <row r="208" spans="1:16">
      <c r="A208" s="25" t="str">
        <f t="shared" si="18"/>
        <v> AOEB 1 </v>
      </c>
      <c r="B208" s="14" t="str">
        <f t="shared" si="19"/>
        <v>I</v>
      </c>
      <c r="C208" s="25">
        <f t="shared" si="20"/>
        <v>47943.557000000001</v>
      </c>
      <c r="D208" t="str">
        <f t="shared" si="21"/>
        <v>vis</v>
      </c>
      <c r="E208">
        <f>VLOOKUP(C208,Active!C$21:E$962,3,FALSE)</f>
        <v>3851.9869314049133</v>
      </c>
      <c r="F208" s="14" t="s">
        <v>271</v>
      </c>
      <c r="G208" t="str">
        <f t="shared" si="22"/>
        <v>47943.557</v>
      </c>
      <c r="H208" s="25">
        <f t="shared" si="23"/>
        <v>3852</v>
      </c>
      <c r="I208" s="69" t="s">
        <v>802</v>
      </c>
      <c r="J208" s="70" t="s">
        <v>803</v>
      </c>
      <c r="K208" s="69">
        <v>3852</v>
      </c>
      <c r="L208" s="69" t="s">
        <v>781</v>
      </c>
      <c r="M208" s="70" t="s">
        <v>298</v>
      </c>
      <c r="N208" s="70"/>
      <c r="O208" s="71" t="s">
        <v>299</v>
      </c>
      <c r="P208" s="71" t="s">
        <v>65</v>
      </c>
    </row>
    <row r="209" spans="1:16">
      <c r="A209" s="25" t="str">
        <f t="shared" si="18"/>
        <v> AOEB 1 </v>
      </c>
      <c r="B209" s="14" t="str">
        <f t="shared" si="19"/>
        <v>I</v>
      </c>
      <c r="C209" s="25">
        <f t="shared" si="20"/>
        <v>48209.58</v>
      </c>
      <c r="D209" t="str">
        <f t="shared" si="21"/>
        <v>vis</v>
      </c>
      <c r="E209">
        <f>VLOOKUP(C209,Active!C$21:E$962,3,FALSE)</f>
        <v>4082.983039786976</v>
      </c>
      <c r="F209" s="14" t="s">
        <v>271</v>
      </c>
      <c r="G209" t="str">
        <f t="shared" si="22"/>
        <v>48209.580</v>
      </c>
      <c r="H209" s="25">
        <f t="shared" si="23"/>
        <v>4083</v>
      </c>
      <c r="I209" s="69" t="s">
        <v>804</v>
      </c>
      <c r="J209" s="70" t="s">
        <v>805</v>
      </c>
      <c r="K209" s="69">
        <v>4083</v>
      </c>
      <c r="L209" s="69" t="s">
        <v>806</v>
      </c>
      <c r="M209" s="70" t="s">
        <v>298</v>
      </c>
      <c r="N209" s="70"/>
      <c r="O209" s="71" t="s">
        <v>299</v>
      </c>
      <c r="P209" s="71" t="s">
        <v>65</v>
      </c>
    </row>
    <row r="210" spans="1:16">
      <c r="A210" s="25" t="str">
        <f t="shared" si="18"/>
        <v> BBS 97 </v>
      </c>
      <c r="B210" s="14" t="str">
        <f t="shared" si="19"/>
        <v>I</v>
      </c>
      <c r="C210" s="25">
        <f t="shared" si="20"/>
        <v>48222.254000000001</v>
      </c>
      <c r="D210" t="str">
        <f t="shared" si="21"/>
        <v>vis</v>
      </c>
      <c r="E210">
        <f>VLOOKUP(C210,Active!C$21:E$962,3,FALSE)</f>
        <v>4093.98827120544</v>
      </c>
      <c r="F210" s="14" t="s">
        <v>271</v>
      </c>
      <c r="G210" t="str">
        <f t="shared" si="22"/>
        <v>48222.254</v>
      </c>
      <c r="H210" s="25">
        <f t="shared" si="23"/>
        <v>4094</v>
      </c>
      <c r="I210" s="69" t="s">
        <v>807</v>
      </c>
      <c r="J210" s="70" t="s">
        <v>808</v>
      </c>
      <c r="K210" s="69">
        <v>4094</v>
      </c>
      <c r="L210" s="69" t="s">
        <v>775</v>
      </c>
      <c r="M210" s="70" t="s">
        <v>298</v>
      </c>
      <c r="N210" s="70"/>
      <c r="O210" s="71" t="s">
        <v>318</v>
      </c>
      <c r="P210" s="71" t="s">
        <v>809</v>
      </c>
    </row>
    <row r="211" spans="1:16">
      <c r="A211" s="25" t="str">
        <f t="shared" si="18"/>
        <v> AOEB 1 </v>
      </c>
      <c r="B211" s="14" t="str">
        <f t="shared" si="19"/>
        <v>I</v>
      </c>
      <c r="C211" s="25">
        <f t="shared" si="20"/>
        <v>48232.616000000002</v>
      </c>
      <c r="D211" t="str">
        <f t="shared" si="21"/>
        <v>vis</v>
      </c>
      <c r="E211">
        <f>VLOOKUP(C211,Active!C$21:E$962,3,FALSE)</f>
        <v>4102.9859205630337</v>
      </c>
      <c r="F211" s="14" t="s">
        <v>271</v>
      </c>
      <c r="G211" t="str">
        <f t="shared" si="22"/>
        <v>48232.616</v>
      </c>
      <c r="H211" s="25">
        <f t="shared" si="23"/>
        <v>4103</v>
      </c>
      <c r="I211" s="69" t="s">
        <v>810</v>
      </c>
      <c r="J211" s="70" t="s">
        <v>811</v>
      </c>
      <c r="K211" s="69">
        <v>4103</v>
      </c>
      <c r="L211" s="69" t="s">
        <v>754</v>
      </c>
      <c r="M211" s="70" t="s">
        <v>298</v>
      </c>
      <c r="N211" s="70"/>
      <c r="O211" s="71" t="s">
        <v>410</v>
      </c>
      <c r="P211" s="71" t="s">
        <v>65</v>
      </c>
    </row>
    <row r="212" spans="1:16">
      <c r="A212" s="25" t="str">
        <f t="shared" si="18"/>
        <v> BBS 97 </v>
      </c>
      <c r="B212" s="14" t="str">
        <f t="shared" si="19"/>
        <v>I</v>
      </c>
      <c r="C212" s="25">
        <f t="shared" si="20"/>
        <v>48260.254000000001</v>
      </c>
      <c r="D212" t="str">
        <f t="shared" si="21"/>
        <v>vis</v>
      </c>
      <c r="E212">
        <f>VLOOKUP(C212,Active!C$21:E$962,3,FALSE)</f>
        <v>4126.9848621713272</v>
      </c>
      <c r="F212" s="14" t="s">
        <v>271</v>
      </c>
      <c r="G212" t="str">
        <f t="shared" si="22"/>
        <v>48260.254</v>
      </c>
      <c r="H212" s="25">
        <f t="shared" si="23"/>
        <v>4127</v>
      </c>
      <c r="I212" s="69" t="s">
        <v>812</v>
      </c>
      <c r="J212" s="70" t="s">
        <v>813</v>
      </c>
      <c r="K212" s="69">
        <v>4127</v>
      </c>
      <c r="L212" s="69" t="s">
        <v>814</v>
      </c>
      <c r="M212" s="70" t="s">
        <v>298</v>
      </c>
      <c r="N212" s="70"/>
      <c r="O212" s="71" t="s">
        <v>348</v>
      </c>
      <c r="P212" s="71" t="s">
        <v>809</v>
      </c>
    </row>
    <row r="213" spans="1:16">
      <c r="A213" s="25" t="str">
        <f t="shared" si="18"/>
        <v> BBS 97 </v>
      </c>
      <c r="B213" s="14" t="str">
        <f t="shared" si="19"/>
        <v>I</v>
      </c>
      <c r="C213" s="25">
        <f t="shared" si="20"/>
        <v>48260.258000000002</v>
      </c>
      <c r="D213" t="str">
        <f t="shared" si="21"/>
        <v>vis</v>
      </c>
      <c r="E213">
        <f>VLOOKUP(C213,Active!C$21:E$962,3,FALSE)</f>
        <v>4126.9883354966933</v>
      </c>
      <c r="F213" s="14" t="s">
        <v>271</v>
      </c>
      <c r="G213" t="str">
        <f t="shared" si="22"/>
        <v>48260.258</v>
      </c>
      <c r="H213" s="25">
        <f t="shared" si="23"/>
        <v>4127</v>
      </c>
      <c r="I213" s="69" t="s">
        <v>815</v>
      </c>
      <c r="J213" s="70" t="s">
        <v>816</v>
      </c>
      <c r="K213" s="69">
        <v>4127</v>
      </c>
      <c r="L213" s="69" t="s">
        <v>734</v>
      </c>
      <c r="M213" s="70" t="s">
        <v>298</v>
      </c>
      <c r="N213" s="70"/>
      <c r="O213" s="71" t="s">
        <v>318</v>
      </c>
      <c r="P213" s="71" t="s">
        <v>809</v>
      </c>
    </row>
    <row r="214" spans="1:16">
      <c r="A214" s="25" t="str">
        <f t="shared" si="18"/>
        <v> BBS 97 </v>
      </c>
      <c r="B214" s="14" t="str">
        <f t="shared" si="19"/>
        <v>I</v>
      </c>
      <c r="C214" s="25">
        <f t="shared" si="20"/>
        <v>48329.353999999999</v>
      </c>
      <c r="D214" t="str">
        <f t="shared" si="21"/>
        <v>vis</v>
      </c>
      <c r="E214">
        <f>VLOOKUP(C214,Active!C$21:E$962,3,FALSE)</f>
        <v>4186.9865578487697</v>
      </c>
      <c r="F214" s="14" t="s">
        <v>271</v>
      </c>
      <c r="G214" t="str">
        <f t="shared" si="22"/>
        <v>48329.354</v>
      </c>
      <c r="H214" s="25">
        <f t="shared" si="23"/>
        <v>4187</v>
      </c>
      <c r="I214" s="69" t="s">
        <v>817</v>
      </c>
      <c r="J214" s="70" t="s">
        <v>818</v>
      </c>
      <c r="K214" s="69">
        <v>4187</v>
      </c>
      <c r="L214" s="69" t="s">
        <v>781</v>
      </c>
      <c r="M214" s="70" t="s">
        <v>298</v>
      </c>
      <c r="N214" s="70"/>
      <c r="O214" s="71" t="s">
        <v>318</v>
      </c>
      <c r="P214" s="71" t="s">
        <v>809</v>
      </c>
    </row>
    <row r="215" spans="1:16">
      <c r="A215" s="25" t="str">
        <f t="shared" si="18"/>
        <v> BBS 98 </v>
      </c>
      <c r="B215" s="14" t="str">
        <f t="shared" si="19"/>
        <v>I</v>
      </c>
      <c r="C215" s="25">
        <f t="shared" si="20"/>
        <v>48490.578000000001</v>
      </c>
      <c r="D215" t="str">
        <f t="shared" si="21"/>
        <v>vis</v>
      </c>
      <c r="E215">
        <f>VLOOKUP(C215,Active!C$21:E$962,3,FALSE)</f>
        <v>4326.9824100036203</v>
      </c>
      <c r="F215" s="14" t="s">
        <v>271</v>
      </c>
      <c r="G215" t="str">
        <f t="shared" si="22"/>
        <v>48490.578</v>
      </c>
      <c r="H215" s="25">
        <f t="shared" si="23"/>
        <v>4327</v>
      </c>
      <c r="I215" s="69" t="s">
        <v>819</v>
      </c>
      <c r="J215" s="70" t="s">
        <v>820</v>
      </c>
      <c r="K215" s="69">
        <v>4327</v>
      </c>
      <c r="L215" s="69" t="s">
        <v>806</v>
      </c>
      <c r="M215" s="70" t="s">
        <v>298</v>
      </c>
      <c r="N215" s="70"/>
      <c r="O215" s="71" t="s">
        <v>348</v>
      </c>
      <c r="P215" s="71" t="s">
        <v>821</v>
      </c>
    </row>
    <row r="216" spans="1:16">
      <c r="A216" s="25" t="str">
        <f t="shared" si="18"/>
        <v> AOEB 1 </v>
      </c>
      <c r="B216" s="14" t="str">
        <f t="shared" si="19"/>
        <v>I</v>
      </c>
      <c r="C216" s="25">
        <f t="shared" si="20"/>
        <v>48506.705000000002</v>
      </c>
      <c r="D216" t="str">
        <f t="shared" si="21"/>
        <v>vis</v>
      </c>
      <c r="E216">
        <f>VLOOKUP(C216,Active!C$21:E$962,3,FALSE)</f>
        <v>4340.9859895432755</v>
      </c>
      <c r="F216" s="14" t="s">
        <v>271</v>
      </c>
      <c r="G216" t="str">
        <f t="shared" si="22"/>
        <v>48506.705</v>
      </c>
      <c r="H216" s="25">
        <f t="shared" si="23"/>
        <v>4341</v>
      </c>
      <c r="I216" s="69" t="s">
        <v>822</v>
      </c>
      <c r="J216" s="70" t="s">
        <v>823</v>
      </c>
      <c r="K216" s="69">
        <v>4341</v>
      </c>
      <c r="L216" s="69" t="s">
        <v>754</v>
      </c>
      <c r="M216" s="70" t="s">
        <v>298</v>
      </c>
      <c r="N216" s="70"/>
      <c r="O216" s="71" t="s">
        <v>299</v>
      </c>
      <c r="P216" s="71" t="s">
        <v>65</v>
      </c>
    </row>
    <row r="217" spans="1:16">
      <c r="A217" s="25" t="str">
        <f t="shared" si="18"/>
        <v> BRNO 31 </v>
      </c>
      <c r="B217" s="14" t="str">
        <f t="shared" si="19"/>
        <v>I</v>
      </c>
      <c r="C217" s="25">
        <f t="shared" si="20"/>
        <v>48512.461000000003</v>
      </c>
      <c r="D217" t="str">
        <f t="shared" si="21"/>
        <v>vis</v>
      </c>
      <c r="E217">
        <f>VLOOKUP(C217,Active!C$21:E$962,3,FALSE)</f>
        <v>4345.9841047432674</v>
      </c>
      <c r="F217" s="14" t="s">
        <v>271</v>
      </c>
      <c r="G217" t="str">
        <f t="shared" si="22"/>
        <v>48512.461</v>
      </c>
      <c r="H217" s="25">
        <f t="shared" si="23"/>
        <v>4346</v>
      </c>
      <c r="I217" s="69" t="s">
        <v>824</v>
      </c>
      <c r="J217" s="70" t="s">
        <v>825</v>
      </c>
      <c r="K217" s="69">
        <v>4346</v>
      </c>
      <c r="L217" s="69" t="s">
        <v>506</v>
      </c>
      <c r="M217" s="70" t="s">
        <v>298</v>
      </c>
      <c r="N217" s="70"/>
      <c r="O217" s="71" t="s">
        <v>611</v>
      </c>
      <c r="P217" s="71" t="s">
        <v>826</v>
      </c>
    </row>
    <row r="218" spans="1:16">
      <c r="A218" s="25" t="str">
        <f t="shared" si="18"/>
        <v> AOEB 1 </v>
      </c>
      <c r="B218" s="14" t="str">
        <f t="shared" si="19"/>
        <v>I</v>
      </c>
      <c r="C218" s="25">
        <f t="shared" si="20"/>
        <v>48514.762000000002</v>
      </c>
      <c r="D218" t="str">
        <f t="shared" si="21"/>
        <v>vis</v>
      </c>
      <c r="E218">
        <f>VLOOKUP(C218,Active!C$21:E$962,3,FALSE)</f>
        <v>4347.9821351593855</v>
      </c>
      <c r="F218" s="14" t="s">
        <v>271</v>
      </c>
      <c r="G218" t="str">
        <f t="shared" si="22"/>
        <v>48514.762</v>
      </c>
      <c r="H218" s="25">
        <f t="shared" si="23"/>
        <v>4348</v>
      </c>
      <c r="I218" s="69" t="s">
        <v>827</v>
      </c>
      <c r="J218" s="70" t="s">
        <v>828</v>
      </c>
      <c r="K218" s="69">
        <v>4348</v>
      </c>
      <c r="L218" s="69" t="s">
        <v>829</v>
      </c>
      <c r="M218" s="70" t="s">
        <v>298</v>
      </c>
      <c r="N218" s="70"/>
      <c r="O218" s="71" t="s">
        <v>299</v>
      </c>
      <c r="P218" s="71" t="s">
        <v>65</v>
      </c>
    </row>
    <row r="219" spans="1:16">
      <c r="A219" s="25" t="str">
        <f t="shared" si="18"/>
        <v> BBS 99 </v>
      </c>
      <c r="B219" s="14" t="str">
        <f t="shared" si="19"/>
        <v>I</v>
      </c>
      <c r="C219" s="25">
        <f t="shared" si="20"/>
        <v>48534.34</v>
      </c>
      <c r="D219" t="str">
        <f t="shared" si="21"/>
        <v>vis</v>
      </c>
      <c r="E219">
        <f>VLOOKUP(C219,Active!C$21:E$962,3,FALSE)</f>
        <v>4364.982326157542</v>
      </c>
      <c r="F219" s="14" t="s">
        <v>271</v>
      </c>
      <c r="G219" t="str">
        <f t="shared" si="22"/>
        <v>48534.340</v>
      </c>
      <c r="H219" s="25">
        <f t="shared" si="23"/>
        <v>4365</v>
      </c>
      <c r="I219" s="69" t="s">
        <v>830</v>
      </c>
      <c r="J219" s="70" t="s">
        <v>831</v>
      </c>
      <c r="K219" s="69">
        <v>4365</v>
      </c>
      <c r="L219" s="69" t="s">
        <v>806</v>
      </c>
      <c r="M219" s="70" t="s">
        <v>298</v>
      </c>
      <c r="N219" s="70"/>
      <c r="O219" s="71" t="s">
        <v>318</v>
      </c>
      <c r="P219" s="71" t="s">
        <v>832</v>
      </c>
    </row>
    <row r="220" spans="1:16">
      <c r="A220" s="25" t="str">
        <f t="shared" si="18"/>
        <v> AOEB 1 </v>
      </c>
      <c r="B220" s="14" t="str">
        <f t="shared" si="19"/>
        <v>I</v>
      </c>
      <c r="C220" s="25">
        <f t="shared" si="20"/>
        <v>48536.641000000003</v>
      </c>
      <c r="D220" t="str">
        <f t="shared" si="21"/>
        <v>vis</v>
      </c>
      <c r="E220">
        <f>VLOOKUP(C220,Active!C$21:E$962,3,FALSE)</f>
        <v>4366.9803565736665</v>
      </c>
      <c r="F220" s="14" t="s">
        <v>271</v>
      </c>
      <c r="G220" t="str">
        <f t="shared" si="22"/>
        <v>48536.641</v>
      </c>
      <c r="H220" s="25">
        <f t="shared" si="23"/>
        <v>4367</v>
      </c>
      <c r="I220" s="69" t="s">
        <v>833</v>
      </c>
      <c r="J220" s="70" t="s">
        <v>834</v>
      </c>
      <c r="K220" s="69">
        <v>4367</v>
      </c>
      <c r="L220" s="69" t="s">
        <v>835</v>
      </c>
      <c r="M220" s="70" t="s">
        <v>298</v>
      </c>
      <c r="N220" s="70"/>
      <c r="O220" s="71" t="s">
        <v>299</v>
      </c>
      <c r="P220" s="71" t="s">
        <v>65</v>
      </c>
    </row>
    <row r="221" spans="1:16">
      <c r="A221" s="25" t="str">
        <f t="shared" si="18"/>
        <v> BBS 99 </v>
      </c>
      <c r="B221" s="14" t="str">
        <f t="shared" si="19"/>
        <v>I</v>
      </c>
      <c r="C221" s="25">
        <f t="shared" si="20"/>
        <v>48564.28</v>
      </c>
      <c r="D221" t="str">
        <f t="shared" si="21"/>
        <v>vis</v>
      </c>
      <c r="E221">
        <f>VLOOKUP(C221,Active!C$21:E$962,3,FALSE)</f>
        <v>4390.9801665132982</v>
      </c>
      <c r="F221" s="14" t="s">
        <v>271</v>
      </c>
      <c r="G221" t="str">
        <f t="shared" si="22"/>
        <v>48564.280</v>
      </c>
      <c r="H221" s="25">
        <f t="shared" si="23"/>
        <v>4391</v>
      </c>
      <c r="I221" s="69" t="s">
        <v>836</v>
      </c>
      <c r="J221" s="70" t="s">
        <v>837</v>
      </c>
      <c r="K221" s="69">
        <v>4391</v>
      </c>
      <c r="L221" s="69" t="s">
        <v>835</v>
      </c>
      <c r="M221" s="70" t="s">
        <v>298</v>
      </c>
      <c r="N221" s="70"/>
      <c r="O221" s="71" t="s">
        <v>318</v>
      </c>
      <c r="P221" s="71" t="s">
        <v>832</v>
      </c>
    </row>
    <row r="222" spans="1:16">
      <c r="A222" s="25" t="str">
        <f t="shared" si="18"/>
        <v> BBS 100 </v>
      </c>
      <c r="B222" s="14" t="str">
        <f t="shared" si="19"/>
        <v>I</v>
      </c>
      <c r="C222" s="25">
        <f t="shared" si="20"/>
        <v>48625.322</v>
      </c>
      <c r="D222" t="str">
        <f t="shared" si="21"/>
        <v>vis</v>
      </c>
      <c r="E222">
        <f>VLOOKUP(C222,Active!C$21:E$962,3,FALSE)</f>
        <v>4443.9848482432917</v>
      </c>
      <c r="F222" s="14" t="s">
        <v>271</v>
      </c>
      <c r="G222" t="str">
        <f t="shared" si="22"/>
        <v>48625.322</v>
      </c>
      <c r="H222" s="25">
        <f t="shared" si="23"/>
        <v>4444</v>
      </c>
      <c r="I222" s="69" t="s">
        <v>838</v>
      </c>
      <c r="J222" s="70" t="s">
        <v>839</v>
      </c>
      <c r="K222" s="69">
        <v>4444</v>
      </c>
      <c r="L222" s="69" t="s">
        <v>814</v>
      </c>
      <c r="M222" s="70" t="s">
        <v>298</v>
      </c>
      <c r="N222" s="70"/>
      <c r="O222" s="71" t="s">
        <v>318</v>
      </c>
      <c r="P222" s="71" t="s">
        <v>840</v>
      </c>
    </row>
    <row r="223" spans="1:16">
      <c r="A223" s="25" t="str">
        <f t="shared" si="18"/>
        <v> BBS 100 </v>
      </c>
      <c r="B223" s="14" t="str">
        <f t="shared" si="19"/>
        <v>I</v>
      </c>
      <c r="C223" s="25">
        <f t="shared" si="20"/>
        <v>48686.345999999998</v>
      </c>
      <c r="D223" t="str">
        <f t="shared" si="21"/>
        <v>vis</v>
      </c>
      <c r="E223">
        <f>VLOOKUP(C223,Active!C$21:E$962,3,FALSE)</f>
        <v>4496.9739000091413</v>
      </c>
      <c r="F223" s="14" t="s">
        <v>271</v>
      </c>
      <c r="G223" t="str">
        <f t="shared" si="22"/>
        <v>48686.346</v>
      </c>
      <c r="H223" s="25">
        <f t="shared" si="23"/>
        <v>4497</v>
      </c>
      <c r="I223" s="69" t="s">
        <v>841</v>
      </c>
      <c r="J223" s="70" t="s">
        <v>842</v>
      </c>
      <c r="K223" s="69">
        <v>4497</v>
      </c>
      <c r="L223" s="69" t="s">
        <v>843</v>
      </c>
      <c r="M223" s="70" t="s">
        <v>298</v>
      </c>
      <c r="N223" s="70"/>
      <c r="O223" s="71" t="s">
        <v>348</v>
      </c>
      <c r="P223" s="71" t="s">
        <v>840</v>
      </c>
    </row>
    <row r="224" spans="1:16">
      <c r="A224" s="25" t="str">
        <f t="shared" si="18"/>
        <v> BBS 101 </v>
      </c>
      <c r="B224" s="14" t="str">
        <f t="shared" si="19"/>
        <v>I</v>
      </c>
      <c r="C224" s="25">
        <f t="shared" si="20"/>
        <v>48686.362000000001</v>
      </c>
      <c r="D224" t="str">
        <f t="shared" si="21"/>
        <v>vis</v>
      </c>
      <c r="E224">
        <f>VLOOKUP(C224,Active!C$21:E$962,3,FALSE)</f>
        <v>4496.9877933106027</v>
      </c>
      <c r="F224" s="14" t="s">
        <v>271</v>
      </c>
      <c r="G224" t="str">
        <f t="shared" si="22"/>
        <v>48686.362</v>
      </c>
      <c r="H224" s="25">
        <f t="shared" si="23"/>
        <v>4497</v>
      </c>
      <c r="I224" s="69" t="s">
        <v>844</v>
      </c>
      <c r="J224" s="70" t="s">
        <v>845</v>
      </c>
      <c r="K224" s="69">
        <v>4497</v>
      </c>
      <c r="L224" s="69" t="s">
        <v>775</v>
      </c>
      <c r="M224" s="70" t="s">
        <v>298</v>
      </c>
      <c r="N224" s="70"/>
      <c r="O224" s="71" t="s">
        <v>318</v>
      </c>
      <c r="P224" s="71" t="s">
        <v>846</v>
      </c>
    </row>
    <row r="225" spans="1:16">
      <c r="A225" s="25" t="str">
        <f t="shared" si="18"/>
        <v> AOEB 4 </v>
      </c>
      <c r="B225" s="14" t="str">
        <f t="shared" si="19"/>
        <v>I</v>
      </c>
      <c r="C225" s="25">
        <f t="shared" si="20"/>
        <v>48923.588000000003</v>
      </c>
      <c r="D225" t="str">
        <f t="shared" si="21"/>
        <v>vis</v>
      </c>
      <c r="E225">
        <f>VLOOKUP(C225,Active!C$21:E$962,3,FALSE)</f>
        <v>4702.9785640599121</v>
      </c>
      <c r="F225" s="14" t="s">
        <v>271</v>
      </c>
      <c r="G225" t="str">
        <f t="shared" si="22"/>
        <v>48923.588</v>
      </c>
      <c r="H225" s="25">
        <f t="shared" si="23"/>
        <v>4703</v>
      </c>
      <c r="I225" s="69" t="s">
        <v>847</v>
      </c>
      <c r="J225" s="70" t="s">
        <v>848</v>
      </c>
      <c r="K225" s="69">
        <v>4703</v>
      </c>
      <c r="L225" s="69" t="s">
        <v>849</v>
      </c>
      <c r="M225" s="70" t="s">
        <v>298</v>
      </c>
      <c r="N225" s="70"/>
      <c r="O225" s="71" t="s">
        <v>299</v>
      </c>
      <c r="P225" s="71" t="s">
        <v>67</v>
      </c>
    </row>
    <row r="226" spans="1:16">
      <c r="A226" s="25" t="str">
        <f t="shared" si="18"/>
        <v> BBS 103 </v>
      </c>
      <c r="B226" s="14" t="str">
        <f t="shared" si="19"/>
        <v>I</v>
      </c>
      <c r="C226" s="25">
        <f t="shared" si="20"/>
        <v>49005.351000000002</v>
      </c>
      <c r="D226" t="str">
        <f t="shared" si="21"/>
        <v>vis</v>
      </c>
      <c r="E226">
        <f>VLOOKUP(C226,Active!C$21:E$962,3,FALSE)</f>
        <v>4773.9759395110659</v>
      </c>
      <c r="F226" s="14" t="s">
        <v>271</v>
      </c>
      <c r="G226" t="str">
        <f t="shared" si="22"/>
        <v>49005.351</v>
      </c>
      <c r="H226" s="25">
        <f t="shared" si="23"/>
        <v>4774</v>
      </c>
      <c r="I226" s="69" t="s">
        <v>850</v>
      </c>
      <c r="J226" s="70" t="s">
        <v>851</v>
      </c>
      <c r="K226" s="69">
        <v>4774</v>
      </c>
      <c r="L226" s="69" t="s">
        <v>852</v>
      </c>
      <c r="M226" s="70" t="s">
        <v>298</v>
      </c>
      <c r="N226" s="70"/>
      <c r="O226" s="71" t="s">
        <v>318</v>
      </c>
      <c r="P226" s="71" t="s">
        <v>853</v>
      </c>
    </row>
    <row r="227" spans="1:16">
      <c r="A227" s="25" t="str">
        <f t="shared" si="18"/>
        <v> BRNO 31 </v>
      </c>
      <c r="B227" s="14" t="str">
        <f t="shared" si="19"/>
        <v>I</v>
      </c>
      <c r="C227" s="25">
        <f t="shared" si="20"/>
        <v>49066.394999999997</v>
      </c>
      <c r="D227" t="str">
        <f t="shared" si="21"/>
        <v>vis</v>
      </c>
      <c r="E227">
        <f>VLOOKUP(C227,Active!C$21:E$962,3,FALSE)</f>
        <v>4826.9823579037356</v>
      </c>
      <c r="F227" s="14" t="s">
        <v>271</v>
      </c>
      <c r="G227" t="str">
        <f t="shared" si="22"/>
        <v>49066.395</v>
      </c>
      <c r="H227" s="25">
        <f t="shared" si="23"/>
        <v>4827</v>
      </c>
      <c r="I227" s="69" t="s">
        <v>854</v>
      </c>
      <c r="J227" s="70" t="s">
        <v>855</v>
      </c>
      <c r="K227" s="69">
        <v>4827</v>
      </c>
      <c r="L227" s="69" t="s">
        <v>806</v>
      </c>
      <c r="M227" s="70" t="s">
        <v>298</v>
      </c>
      <c r="N227" s="70"/>
      <c r="O227" s="71" t="s">
        <v>856</v>
      </c>
      <c r="P227" s="71" t="s">
        <v>826</v>
      </c>
    </row>
    <row r="228" spans="1:16">
      <c r="A228" s="25" t="str">
        <f t="shared" si="18"/>
        <v> BRNO 31 </v>
      </c>
      <c r="B228" s="14" t="str">
        <f t="shared" si="19"/>
        <v>I</v>
      </c>
      <c r="C228" s="25">
        <f t="shared" si="20"/>
        <v>49066.402000000002</v>
      </c>
      <c r="D228" t="str">
        <f t="shared" si="21"/>
        <v>vis</v>
      </c>
      <c r="E228">
        <f>VLOOKUP(C228,Active!C$21:E$962,3,FALSE)</f>
        <v>4826.9884362231287</v>
      </c>
      <c r="F228" s="14" t="s">
        <v>271</v>
      </c>
      <c r="G228" t="str">
        <f t="shared" si="22"/>
        <v>49066.402</v>
      </c>
      <c r="H228" s="25">
        <f t="shared" si="23"/>
        <v>4827</v>
      </c>
      <c r="I228" s="69" t="s">
        <v>857</v>
      </c>
      <c r="J228" s="70" t="s">
        <v>858</v>
      </c>
      <c r="K228" s="69">
        <v>4827</v>
      </c>
      <c r="L228" s="69" t="s">
        <v>734</v>
      </c>
      <c r="M228" s="70" t="s">
        <v>298</v>
      </c>
      <c r="N228" s="70"/>
      <c r="O228" s="71" t="s">
        <v>859</v>
      </c>
      <c r="P228" s="71" t="s">
        <v>826</v>
      </c>
    </row>
    <row r="229" spans="1:16">
      <c r="A229" s="25" t="str">
        <f t="shared" si="18"/>
        <v> AOEB 4 </v>
      </c>
      <c r="B229" s="14" t="str">
        <f t="shared" si="19"/>
        <v>I</v>
      </c>
      <c r="C229" s="25">
        <f t="shared" si="20"/>
        <v>49220.703000000001</v>
      </c>
      <c r="D229" t="str">
        <f t="shared" si="21"/>
        <v>vis</v>
      </c>
      <c r="E229">
        <f>VLOOKUP(C229,Active!C$21:E$962,3,FALSE)</f>
        <v>4960.9728305027975</v>
      </c>
      <c r="F229" s="14" t="s">
        <v>271</v>
      </c>
      <c r="G229" t="str">
        <f t="shared" si="22"/>
        <v>49220.703</v>
      </c>
      <c r="H229" s="25">
        <f t="shared" si="23"/>
        <v>4961</v>
      </c>
      <c r="I229" s="69" t="s">
        <v>860</v>
      </c>
      <c r="J229" s="70" t="s">
        <v>861</v>
      </c>
      <c r="K229" s="69">
        <v>4961</v>
      </c>
      <c r="L229" s="69" t="s">
        <v>862</v>
      </c>
      <c r="M229" s="70" t="s">
        <v>298</v>
      </c>
      <c r="N229" s="70"/>
      <c r="O229" s="71" t="s">
        <v>299</v>
      </c>
      <c r="P229" s="71" t="s">
        <v>67</v>
      </c>
    </row>
    <row r="230" spans="1:16">
      <c r="A230" s="25" t="str">
        <f t="shared" si="18"/>
        <v> AOEB 4 </v>
      </c>
      <c r="B230" s="14" t="str">
        <f t="shared" si="19"/>
        <v>I</v>
      </c>
      <c r="C230" s="25">
        <f t="shared" si="20"/>
        <v>49243.737000000001</v>
      </c>
      <c r="D230" t="str">
        <f t="shared" si="21"/>
        <v>vis</v>
      </c>
      <c r="E230">
        <f>VLOOKUP(C230,Active!C$21:E$962,3,FALSE)</f>
        <v>4980.9739746161722</v>
      </c>
      <c r="F230" s="14" t="s">
        <v>271</v>
      </c>
      <c r="G230" t="str">
        <f t="shared" si="22"/>
        <v>49243.737</v>
      </c>
      <c r="H230" s="25">
        <f t="shared" si="23"/>
        <v>4981</v>
      </c>
      <c r="I230" s="69" t="s">
        <v>863</v>
      </c>
      <c r="J230" s="70" t="s">
        <v>864</v>
      </c>
      <c r="K230" s="69">
        <v>4981</v>
      </c>
      <c r="L230" s="69" t="s">
        <v>843</v>
      </c>
      <c r="M230" s="70" t="s">
        <v>298</v>
      </c>
      <c r="N230" s="70"/>
      <c r="O230" s="71" t="s">
        <v>299</v>
      </c>
      <c r="P230" s="71" t="s">
        <v>67</v>
      </c>
    </row>
    <row r="231" spans="1:16">
      <c r="A231" s="25" t="str">
        <f t="shared" si="18"/>
        <v> AOEB 4 </v>
      </c>
      <c r="B231" s="14" t="str">
        <f t="shared" si="19"/>
        <v>I</v>
      </c>
      <c r="C231" s="25">
        <f t="shared" si="20"/>
        <v>49250.646999999997</v>
      </c>
      <c r="D231" t="str">
        <f t="shared" si="21"/>
        <v>vis</v>
      </c>
      <c r="E231">
        <f>VLOOKUP(C231,Active!C$21:E$962,3,FALSE)</f>
        <v>4986.9741441839133</v>
      </c>
      <c r="F231" s="14" t="s">
        <v>271</v>
      </c>
      <c r="G231" t="str">
        <f t="shared" si="22"/>
        <v>49250.647</v>
      </c>
      <c r="H231" s="25">
        <f t="shared" si="23"/>
        <v>4987</v>
      </c>
      <c r="I231" s="69" t="s">
        <v>865</v>
      </c>
      <c r="J231" s="70" t="s">
        <v>866</v>
      </c>
      <c r="K231" s="69">
        <v>4987</v>
      </c>
      <c r="L231" s="69" t="s">
        <v>843</v>
      </c>
      <c r="M231" s="70" t="s">
        <v>298</v>
      </c>
      <c r="N231" s="70"/>
      <c r="O231" s="71" t="s">
        <v>299</v>
      </c>
      <c r="P231" s="71" t="s">
        <v>67</v>
      </c>
    </row>
    <row r="232" spans="1:16">
      <c r="A232" s="25" t="str">
        <f t="shared" si="18"/>
        <v> AOEB 4 </v>
      </c>
      <c r="B232" s="14" t="str">
        <f t="shared" si="19"/>
        <v>I</v>
      </c>
      <c r="C232" s="25">
        <f t="shared" si="20"/>
        <v>49266.771000000001</v>
      </c>
      <c r="D232" t="str">
        <f t="shared" si="21"/>
        <v>vis</v>
      </c>
      <c r="E232">
        <f>VLOOKUP(C232,Active!C$21:E$962,3,FALSE)</f>
        <v>5000.9751187295478</v>
      </c>
      <c r="F232" s="14" t="s">
        <v>271</v>
      </c>
      <c r="G232" t="str">
        <f t="shared" si="22"/>
        <v>49266.771</v>
      </c>
      <c r="H232" s="25">
        <f t="shared" si="23"/>
        <v>5001</v>
      </c>
      <c r="I232" s="69" t="s">
        <v>867</v>
      </c>
      <c r="J232" s="70" t="s">
        <v>868</v>
      </c>
      <c r="K232" s="69">
        <v>5001</v>
      </c>
      <c r="L232" s="69" t="s">
        <v>869</v>
      </c>
      <c r="M232" s="70" t="s">
        <v>298</v>
      </c>
      <c r="N232" s="70"/>
      <c r="O232" s="71" t="s">
        <v>299</v>
      </c>
      <c r="P232" s="71" t="s">
        <v>67</v>
      </c>
    </row>
    <row r="233" spans="1:16">
      <c r="A233" s="25" t="str">
        <f t="shared" si="18"/>
        <v> AOEB 4 </v>
      </c>
      <c r="B233" s="14" t="str">
        <f t="shared" si="19"/>
        <v>I</v>
      </c>
      <c r="C233" s="25">
        <f t="shared" si="20"/>
        <v>49327.802000000003</v>
      </c>
      <c r="D233" t="str">
        <f t="shared" si="21"/>
        <v>vis</v>
      </c>
      <c r="E233">
        <f>VLOOKUP(C233,Active!C$21:E$962,3,FALSE)</f>
        <v>5053.9702488147886</v>
      </c>
      <c r="F233" s="14" t="s">
        <v>271</v>
      </c>
      <c r="G233" t="str">
        <f t="shared" si="22"/>
        <v>49327.802</v>
      </c>
      <c r="H233" s="25">
        <f t="shared" si="23"/>
        <v>5054</v>
      </c>
      <c r="I233" s="69" t="s">
        <v>870</v>
      </c>
      <c r="J233" s="70" t="s">
        <v>871</v>
      </c>
      <c r="K233" s="69">
        <v>5054</v>
      </c>
      <c r="L233" s="69" t="s">
        <v>872</v>
      </c>
      <c r="M233" s="70" t="s">
        <v>298</v>
      </c>
      <c r="N233" s="70"/>
      <c r="O233" s="71" t="s">
        <v>691</v>
      </c>
      <c r="P233" s="71" t="s">
        <v>67</v>
      </c>
    </row>
    <row r="234" spans="1:16">
      <c r="A234" s="25" t="str">
        <f t="shared" si="18"/>
        <v> BBS 105 </v>
      </c>
      <c r="B234" s="14" t="str">
        <f t="shared" si="19"/>
        <v>I</v>
      </c>
      <c r="C234" s="25">
        <f t="shared" si="20"/>
        <v>49331.271000000001</v>
      </c>
      <c r="D234" t="str">
        <f t="shared" si="21"/>
        <v>vis</v>
      </c>
      <c r="E234">
        <f>VLOOKUP(C234,Active!C$21:E$962,3,FALSE)</f>
        <v>5056.9824902374357</v>
      </c>
      <c r="F234" s="14" t="s">
        <v>271</v>
      </c>
      <c r="G234" t="str">
        <f t="shared" si="22"/>
        <v>49331.271</v>
      </c>
      <c r="H234" s="25">
        <f t="shared" si="23"/>
        <v>5057</v>
      </c>
      <c r="I234" s="69" t="s">
        <v>873</v>
      </c>
      <c r="J234" s="70" t="s">
        <v>874</v>
      </c>
      <c r="K234" s="69">
        <v>5057</v>
      </c>
      <c r="L234" s="69" t="s">
        <v>806</v>
      </c>
      <c r="M234" s="70" t="s">
        <v>298</v>
      </c>
      <c r="N234" s="70"/>
      <c r="O234" s="71" t="s">
        <v>318</v>
      </c>
      <c r="P234" s="71" t="s">
        <v>875</v>
      </c>
    </row>
    <row r="235" spans="1:16">
      <c r="A235" s="25" t="str">
        <f t="shared" si="18"/>
        <v> AOEB 4 </v>
      </c>
      <c r="B235" s="14" t="str">
        <f t="shared" si="19"/>
        <v>I</v>
      </c>
      <c r="C235" s="25">
        <f t="shared" si="20"/>
        <v>49333.56</v>
      </c>
      <c r="D235" t="str">
        <f t="shared" si="21"/>
        <v>vis</v>
      </c>
      <c r="E235">
        <f>VLOOKUP(C235,Active!C$21:E$962,3,FALSE)</f>
        <v>5058.9701006774576</v>
      </c>
      <c r="F235" s="14" t="s">
        <v>271</v>
      </c>
      <c r="G235" t="str">
        <f t="shared" si="22"/>
        <v>49333.560</v>
      </c>
      <c r="H235" s="25">
        <f t="shared" si="23"/>
        <v>5059</v>
      </c>
      <c r="I235" s="69" t="s">
        <v>876</v>
      </c>
      <c r="J235" s="70" t="s">
        <v>877</v>
      </c>
      <c r="K235" s="69">
        <v>5059</v>
      </c>
      <c r="L235" s="69" t="s">
        <v>872</v>
      </c>
      <c r="M235" s="70" t="s">
        <v>298</v>
      </c>
      <c r="N235" s="70"/>
      <c r="O235" s="71" t="s">
        <v>299</v>
      </c>
      <c r="P235" s="71" t="s">
        <v>67</v>
      </c>
    </row>
    <row r="236" spans="1:16">
      <c r="A236" s="25" t="str">
        <f t="shared" si="18"/>
        <v> BBS 106 </v>
      </c>
      <c r="B236" s="14" t="str">
        <f t="shared" si="19"/>
        <v>I</v>
      </c>
      <c r="C236" s="25">
        <f t="shared" si="20"/>
        <v>49384.237000000001</v>
      </c>
      <c r="D236" t="str">
        <f t="shared" si="21"/>
        <v>vis</v>
      </c>
      <c r="E236">
        <f>VLOOKUP(C236,Active!C$21:E$962,3,FALSE)</f>
        <v>5102.9745280558363</v>
      </c>
      <c r="F236" s="14" t="s">
        <v>271</v>
      </c>
      <c r="G236" t="str">
        <f t="shared" si="22"/>
        <v>49384.237</v>
      </c>
      <c r="H236" s="25">
        <f t="shared" si="23"/>
        <v>5103</v>
      </c>
      <c r="I236" s="69" t="s">
        <v>878</v>
      </c>
      <c r="J236" s="70" t="s">
        <v>879</v>
      </c>
      <c r="K236" s="69">
        <v>5103</v>
      </c>
      <c r="L236" s="69" t="s">
        <v>869</v>
      </c>
      <c r="M236" s="70" t="s">
        <v>298</v>
      </c>
      <c r="N236" s="70"/>
      <c r="O236" s="71" t="s">
        <v>348</v>
      </c>
      <c r="P236" s="71" t="s">
        <v>880</v>
      </c>
    </row>
    <row r="237" spans="1:16">
      <c r="A237" s="25" t="str">
        <f t="shared" si="18"/>
        <v> AOEB 4 </v>
      </c>
      <c r="B237" s="14" t="str">
        <f t="shared" si="19"/>
        <v>I</v>
      </c>
      <c r="C237" s="25">
        <f t="shared" si="20"/>
        <v>49455.637999999999</v>
      </c>
      <c r="D237" t="str">
        <f t="shared" si="21"/>
        <v>vis</v>
      </c>
      <c r="E237">
        <f>VLOOKUP(C237,Active!C$21:E$962,3,FALSE)</f>
        <v>5164.9742541493961</v>
      </c>
      <c r="F237" s="14" t="s">
        <v>271</v>
      </c>
      <c r="G237" t="str">
        <f t="shared" si="22"/>
        <v>49455.638</v>
      </c>
      <c r="H237" s="25">
        <f t="shared" si="23"/>
        <v>5165</v>
      </c>
      <c r="I237" s="69" t="s">
        <v>881</v>
      </c>
      <c r="J237" s="70" t="s">
        <v>882</v>
      </c>
      <c r="K237" s="69">
        <v>5165</v>
      </c>
      <c r="L237" s="69" t="s">
        <v>843</v>
      </c>
      <c r="M237" s="70" t="s">
        <v>298</v>
      </c>
      <c r="N237" s="70"/>
      <c r="O237" s="71" t="s">
        <v>299</v>
      </c>
      <c r="P237" s="71" t="s">
        <v>67</v>
      </c>
    </row>
    <row r="238" spans="1:16">
      <c r="A238" s="25" t="str">
        <f t="shared" si="18"/>
        <v> BBS 107 </v>
      </c>
      <c r="B238" s="14" t="str">
        <f t="shared" si="19"/>
        <v>I</v>
      </c>
      <c r="C238" s="25">
        <f t="shared" si="20"/>
        <v>49561.586000000003</v>
      </c>
      <c r="D238" t="str">
        <f t="shared" si="21"/>
        <v>vis</v>
      </c>
      <c r="E238">
        <f>VLOOKUP(C238,Active!C$21:E$962,3,FALSE)</f>
        <v>5256.9722230876596</v>
      </c>
      <c r="F238" s="14" t="s">
        <v>271</v>
      </c>
      <c r="G238" t="str">
        <f t="shared" si="22"/>
        <v>49561.586</v>
      </c>
      <c r="H238" s="25">
        <f t="shared" si="23"/>
        <v>5257</v>
      </c>
      <c r="I238" s="69" t="s">
        <v>883</v>
      </c>
      <c r="J238" s="70" t="s">
        <v>884</v>
      </c>
      <c r="K238" s="69">
        <v>5257</v>
      </c>
      <c r="L238" s="69" t="s">
        <v>885</v>
      </c>
      <c r="M238" s="70" t="s">
        <v>298</v>
      </c>
      <c r="N238" s="70"/>
      <c r="O238" s="71" t="s">
        <v>348</v>
      </c>
      <c r="P238" s="71" t="s">
        <v>886</v>
      </c>
    </row>
    <row r="239" spans="1:16">
      <c r="A239" s="25" t="str">
        <f t="shared" si="18"/>
        <v> AOEB 4 </v>
      </c>
      <c r="B239" s="14" t="str">
        <f t="shared" si="19"/>
        <v>I</v>
      </c>
      <c r="C239" s="25">
        <f t="shared" si="20"/>
        <v>49637.593999999997</v>
      </c>
      <c r="D239" t="str">
        <f t="shared" si="21"/>
        <v>vis</v>
      </c>
      <c r="E239">
        <f>VLOOKUP(C239,Active!C$21:E$962,3,FALSE)</f>
        <v>5322.9723516701597</v>
      </c>
      <c r="F239" s="14" t="s">
        <v>271</v>
      </c>
      <c r="G239" t="str">
        <f t="shared" si="22"/>
        <v>49637.594</v>
      </c>
      <c r="H239" s="25">
        <f t="shared" si="23"/>
        <v>5323</v>
      </c>
      <c r="I239" s="69" t="s">
        <v>887</v>
      </c>
      <c r="J239" s="70" t="s">
        <v>888</v>
      </c>
      <c r="K239" s="69">
        <v>5323</v>
      </c>
      <c r="L239" s="69" t="s">
        <v>885</v>
      </c>
      <c r="M239" s="70" t="s">
        <v>298</v>
      </c>
      <c r="N239" s="70"/>
      <c r="O239" s="71" t="s">
        <v>299</v>
      </c>
      <c r="P239" s="71" t="s">
        <v>67</v>
      </c>
    </row>
    <row r="240" spans="1:16">
      <c r="A240" s="25" t="str">
        <f t="shared" si="18"/>
        <v> AOEB 4 </v>
      </c>
      <c r="B240" s="14" t="str">
        <f t="shared" si="19"/>
        <v>I</v>
      </c>
      <c r="C240" s="25">
        <f t="shared" si="20"/>
        <v>49637.595999999998</v>
      </c>
      <c r="D240" t="str">
        <f t="shared" si="21"/>
        <v>vis</v>
      </c>
      <c r="E240">
        <f>VLOOKUP(C240,Active!C$21:E$962,3,FALSE)</f>
        <v>5322.9740883328423</v>
      </c>
      <c r="F240" s="14" t="s">
        <v>271</v>
      </c>
      <c r="G240" t="str">
        <f t="shared" si="22"/>
        <v>49637.596</v>
      </c>
      <c r="H240" s="25">
        <f t="shared" si="23"/>
        <v>5323</v>
      </c>
      <c r="I240" s="69" t="s">
        <v>889</v>
      </c>
      <c r="J240" s="70" t="s">
        <v>890</v>
      </c>
      <c r="K240" s="69">
        <v>5323</v>
      </c>
      <c r="L240" s="69" t="s">
        <v>843</v>
      </c>
      <c r="M240" s="70" t="s">
        <v>298</v>
      </c>
      <c r="N240" s="70"/>
      <c r="O240" s="71" t="s">
        <v>410</v>
      </c>
      <c r="P240" s="71" t="s">
        <v>67</v>
      </c>
    </row>
    <row r="241" spans="1:16">
      <c r="A241" s="25" t="str">
        <f t="shared" si="18"/>
        <v> BBS 108 </v>
      </c>
      <c r="B241" s="14" t="str">
        <f t="shared" si="19"/>
        <v>I</v>
      </c>
      <c r="C241" s="25">
        <f t="shared" si="20"/>
        <v>49650.258000000002</v>
      </c>
      <c r="D241" t="str">
        <f t="shared" si="21"/>
        <v>vis</v>
      </c>
      <c r="E241">
        <f>VLOOKUP(C241,Active!C$21:E$962,3,FALSE)</f>
        <v>5333.9688997752155</v>
      </c>
      <c r="F241" s="14" t="s">
        <v>271</v>
      </c>
      <c r="G241" t="str">
        <f t="shared" si="22"/>
        <v>49650.258</v>
      </c>
      <c r="H241" s="25">
        <f t="shared" si="23"/>
        <v>5334</v>
      </c>
      <c r="I241" s="69" t="s">
        <v>891</v>
      </c>
      <c r="J241" s="70" t="s">
        <v>892</v>
      </c>
      <c r="K241" s="69">
        <v>5334</v>
      </c>
      <c r="L241" s="69" t="s">
        <v>893</v>
      </c>
      <c r="M241" s="70" t="s">
        <v>298</v>
      </c>
      <c r="N241" s="70"/>
      <c r="O241" s="71" t="s">
        <v>348</v>
      </c>
      <c r="P241" s="71" t="s">
        <v>894</v>
      </c>
    </row>
    <row r="242" spans="1:16">
      <c r="A242" s="25" t="str">
        <f t="shared" si="18"/>
        <v> AOEB 4 </v>
      </c>
      <c r="B242" s="14" t="str">
        <f t="shared" si="19"/>
        <v>I</v>
      </c>
      <c r="C242" s="25">
        <f t="shared" si="20"/>
        <v>49713.599000000002</v>
      </c>
      <c r="D242" t="str">
        <f t="shared" si="21"/>
        <v>vis</v>
      </c>
      <c r="E242">
        <f>VLOOKUP(C242,Active!C$21:E$962,3,FALSE)</f>
        <v>5388.9698752586446</v>
      </c>
      <c r="F242" s="14" t="s">
        <v>271</v>
      </c>
      <c r="G242" t="str">
        <f t="shared" si="22"/>
        <v>49713.599</v>
      </c>
      <c r="H242" s="25">
        <f t="shared" si="23"/>
        <v>5389</v>
      </c>
      <c r="I242" s="69" t="s">
        <v>895</v>
      </c>
      <c r="J242" s="70" t="s">
        <v>896</v>
      </c>
      <c r="K242" s="69">
        <v>5389</v>
      </c>
      <c r="L242" s="69" t="s">
        <v>897</v>
      </c>
      <c r="M242" s="70" t="s">
        <v>298</v>
      </c>
      <c r="N242" s="70"/>
      <c r="O242" s="71" t="s">
        <v>299</v>
      </c>
      <c r="P242" s="71" t="s">
        <v>67</v>
      </c>
    </row>
    <row r="243" spans="1:16">
      <c r="A243" s="25" t="str">
        <f t="shared" si="18"/>
        <v> AOEB 4 </v>
      </c>
      <c r="B243" s="14" t="str">
        <f t="shared" si="19"/>
        <v>I</v>
      </c>
      <c r="C243" s="25">
        <f t="shared" si="20"/>
        <v>49713.601999999999</v>
      </c>
      <c r="D243" t="str">
        <f t="shared" si="21"/>
        <v>vis</v>
      </c>
      <c r="E243">
        <f>VLOOKUP(C243,Active!C$21:E$962,3,FALSE)</f>
        <v>5388.9724802526662</v>
      </c>
      <c r="F243" s="14" t="s">
        <v>271</v>
      </c>
      <c r="G243" t="str">
        <f t="shared" si="22"/>
        <v>49713.602</v>
      </c>
      <c r="H243" s="25">
        <f t="shared" si="23"/>
        <v>5389</v>
      </c>
      <c r="I243" s="69" t="s">
        <v>898</v>
      </c>
      <c r="J243" s="70" t="s">
        <v>899</v>
      </c>
      <c r="K243" s="69">
        <v>5389</v>
      </c>
      <c r="L243" s="69" t="s">
        <v>885</v>
      </c>
      <c r="M243" s="70" t="s">
        <v>298</v>
      </c>
      <c r="N243" s="70"/>
      <c r="O243" s="71" t="s">
        <v>410</v>
      </c>
      <c r="P243" s="71" t="s">
        <v>67</v>
      </c>
    </row>
    <row r="244" spans="1:16">
      <c r="A244" s="25" t="str">
        <f t="shared" si="18"/>
        <v> AOEB 4 </v>
      </c>
      <c r="B244" s="14" t="str">
        <f t="shared" si="19"/>
        <v>I</v>
      </c>
      <c r="C244" s="25">
        <f t="shared" si="20"/>
        <v>49774.635999999999</v>
      </c>
      <c r="D244" t="str">
        <f t="shared" si="21"/>
        <v>vis</v>
      </c>
      <c r="E244">
        <f>VLOOKUP(C244,Active!C$21:E$962,3,FALSE)</f>
        <v>5441.9702153319286</v>
      </c>
      <c r="F244" s="14" t="s">
        <v>271</v>
      </c>
      <c r="G244" t="str">
        <f t="shared" si="22"/>
        <v>49774.636</v>
      </c>
      <c r="H244" s="25">
        <f t="shared" si="23"/>
        <v>5442</v>
      </c>
      <c r="I244" s="69" t="s">
        <v>900</v>
      </c>
      <c r="J244" s="70" t="s">
        <v>901</v>
      </c>
      <c r="K244" s="69">
        <v>5442</v>
      </c>
      <c r="L244" s="69" t="s">
        <v>872</v>
      </c>
      <c r="M244" s="70" t="s">
        <v>298</v>
      </c>
      <c r="N244" s="70"/>
      <c r="O244" s="71" t="s">
        <v>299</v>
      </c>
      <c r="P244" s="71" t="s">
        <v>67</v>
      </c>
    </row>
    <row r="245" spans="1:16">
      <c r="A245" s="25" t="str">
        <f t="shared" si="18"/>
        <v> BBS 108 </v>
      </c>
      <c r="B245" s="14" t="str">
        <f t="shared" si="19"/>
        <v>I</v>
      </c>
      <c r="C245" s="25">
        <f t="shared" si="20"/>
        <v>49787.307000000001</v>
      </c>
      <c r="D245" t="str">
        <f t="shared" si="21"/>
        <v>vis</v>
      </c>
      <c r="E245">
        <f>VLOOKUP(C245,Active!C$21:E$962,3,FALSE)</f>
        <v>5452.9728417563711</v>
      </c>
      <c r="F245" s="14" t="s">
        <v>271</v>
      </c>
      <c r="G245" t="str">
        <f t="shared" si="22"/>
        <v>49787.307</v>
      </c>
      <c r="H245" s="25">
        <f t="shared" si="23"/>
        <v>5453</v>
      </c>
      <c r="I245" s="69" t="s">
        <v>902</v>
      </c>
      <c r="J245" s="70" t="s">
        <v>903</v>
      </c>
      <c r="K245" s="69">
        <v>5453</v>
      </c>
      <c r="L245" s="69" t="s">
        <v>862</v>
      </c>
      <c r="M245" s="70" t="s">
        <v>298</v>
      </c>
      <c r="N245" s="70"/>
      <c r="O245" s="71" t="s">
        <v>318</v>
      </c>
      <c r="P245" s="71" t="s">
        <v>894</v>
      </c>
    </row>
    <row r="246" spans="1:16">
      <c r="A246" s="25" t="str">
        <f t="shared" si="18"/>
        <v> AOEB 4 </v>
      </c>
      <c r="B246" s="14" t="str">
        <f t="shared" si="19"/>
        <v>I</v>
      </c>
      <c r="C246" s="25">
        <f t="shared" si="20"/>
        <v>49789.608</v>
      </c>
      <c r="D246" t="str">
        <f t="shared" si="21"/>
        <v>vis</v>
      </c>
      <c r="E246">
        <f>VLOOKUP(C246,Active!C$21:E$962,3,FALSE)</f>
        <v>5454.9708721724892</v>
      </c>
      <c r="F246" s="14" t="s">
        <v>271</v>
      </c>
      <c r="G246" t="str">
        <f t="shared" si="22"/>
        <v>49789.608</v>
      </c>
      <c r="H246" s="25">
        <f t="shared" si="23"/>
        <v>5455</v>
      </c>
      <c r="I246" s="69" t="s">
        <v>904</v>
      </c>
      <c r="J246" s="70" t="s">
        <v>905</v>
      </c>
      <c r="K246" s="69">
        <v>5455</v>
      </c>
      <c r="L246" s="69" t="s">
        <v>872</v>
      </c>
      <c r="M246" s="70" t="s">
        <v>298</v>
      </c>
      <c r="N246" s="70"/>
      <c r="O246" s="71" t="s">
        <v>299</v>
      </c>
      <c r="P246" s="71" t="s">
        <v>67</v>
      </c>
    </row>
    <row r="247" spans="1:16">
      <c r="A247" s="25" t="str">
        <f t="shared" si="18"/>
        <v> BBS 109 </v>
      </c>
      <c r="B247" s="14" t="str">
        <f t="shared" si="19"/>
        <v>I</v>
      </c>
      <c r="C247" s="25">
        <f t="shared" si="20"/>
        <v>49810.337</v>
      </c>
      <c r="D247" t="str">
        <f t="shared" si="21"/>
        <v>vis</v>
      </c>
      <c r="E247">
        <f>VLOOKUP(C247,Active!C$21:E$962,3,FALSE)</f>
        <v>5472.9705125443807</v>
      </c>
      <c r="F247" s="14" t="s">
        <v>271</v>
      </c>
      <c r="G247" t="str">
        <f t="shared" si="22"/>
        <v>49810.337</v>
      </c>
      <c r="H247" s="25">
        <f t="shared" si="23"/>
        <v>5473</v>
      </c>
      <c r="I247" s="69" t="s">
        <v>906</v>
      </c>
      <c r="J247" s="70" t="s">
        <v>907</v>
      </c>
      <c r="K247" s="69">
        <v>5473</v>
      </c>
      <c r="L247" s="69" t="s">
        <v>872</v>
      </c>
      <c r="M247" s="70" t="s">
        <v>298</v>
      </c>
      <c r="N247" s="70"/>
      <c r="O247" s="71" t="s">
        <v>618</v>
      </c>
      <c r="P247" s="71" t="s">
        <v>908</v>
      </c>
    </row>
    <row r="248" spans="1:16">
      <c r="A248" s="25" t="str">
        <f t="shared" si="18"/>
        <v> BBS 109 </v>
      </c>
      <c r="B248" s="14" t="str">
        <f t="shared" si="19"/>
        <v>I</v>
      </c>
      <c r="C248" s="25">
        <f t="shared" si="20"/>
        <v>49810.339</v>
      </c>
      <c r="D248" t="str">
        <f t="shared" si="21"/>
        <v>vis</v>
      </c>
      <c r="E248">
        <f>VLOOKUP(C248,Active!C$21:E$962,3,FALSE)</f>
        <v>5472.9722492070632</v>
      </c>
      <c r="F248" s="14" t="s">
        <v>271</v>
      </c>
      <c r="G248" t="str">
        <f t="shared" si="22"/>
        <v>49810.339</v>
      </c>
      <c r="H248" s="25">
        <f t="shared" si="23"/>
        <v>5473</v>
      </c>
      <c r="I248" s="69" t="s">
        <v>909</v>
      </c>
      <c r="J248" s="70" t="s">
        <v>910</v>
      </c>
      <c r="K248" s="69">
        <v>5473</v>
      </c>
      <c r="L248" s="69" t="s">
        <v>885</v>
      </c>
      <c r="M248" s="70" t="s">
        <v>298</v>
      </c>
      <c r="N248" s="70"/>
      <c r="O248" s="71" t="s">
        <v>318</v>
      </c>
      <c r="P248" s="71" t="s">
        <v>908</v>
      </c>
    </row>
    <row r="249" spans="1:16">
      <c r="A249" s="25" t="str">
        <f t="shared" si="18"/>
        <v> BBS 110 </v>
      </c>
      <c r="B249" s="14" t="str">
        <f t="shared" si="19"/>
        <v>I</v>
      </c>
      <c r="C249" s="25">
        <f t="shared" si="20"/>
        <v>49948.534</v>
      </c>
      <c r="D249" t="str">
        <f t="shared" si="21"/>
        <v>vis</v>
      </c>
      <c r="E249">
        <f>VLOOKUP(C249,Active!C$21:E$962,3,FALSE)</f>
        <v>5592.9712989052432</v>
      </c>
      <c r="F249" s="14" t="s">
        <v>271</v>
      </c>
      <c r="G249" t="str">
        <f t="shared" si="22"/>
        <v>49948.534</v>
      </c>
      <c r="H249" s="25">
        <f t="shared" si="23"/>
        <v>5593</v>
      </c>
      <c r="I249" s="69" t="s">
        <v>911</v>
      </c>
      <c r="J249" s="70" t="s">
        <v>912</v>
      </c>
      <c r="K249" s="69">
        <v>5593</v>
      </c>
      <c r="L249" s="69" t="s">
        <v>913</v>
      </c>
      <c r="M249" s="70" t="s">
        <v>298</v>
      </c>
      <c r="N249" s="70"/>
      <c r="O249" s="71" t="s">
        <v>348</v>
      </c>
      <c r="P249" s="71" t="s">
        <v>914</v>
      </c>
    </row>
    <row r="250" spans="1:16">
      <c r="A250" s="25" t="str">
        <f t="shared" si="18"/>
        <v> AOEB 4 </v>
      </c>
      <c r="B250" s="14" t="str">
        <f t="shared" si="19"/>
        <v>I</v>
      </c>
      <c r="C250" s="25">
        <f t="shared" si="20"/>
        <v>49965.807000000001</v>
      </c>
      <c r="D250" t="str">
        <f t="shared" si="21"/>
        <v>vis</v>
      </c>
      <c r="E250">
        <f>VLOOKUP(C250,Active!C$21:E$962,3,FALSE)</f>
        <v>5607.9699861619229</v>
      </c>
      <c r="F250" s="14" t="s">
        <v>271</v>
      </c>
      <c r="G250" t="str">
        <f t="shared" si="22"/>
        <v>49965.807</v>
      </c>
      <c r="H250" s="25">
        <f t="shared" si="23"/>
        <v>5608</v>
      </c>
      <c r="I250" s="69" t="s">
        <v>915</v>
      </c>
      <c r="J250" s="70" t="s">
        <v>916</v>
      </c>
      <c r="K250" s="69">
        <v>5608</v>
      </c>
      <c r="L250" s="69" t="s">
        <v>897</v>
      </c>
      <c r="M250" s="70" t="s">
        <v>298</v>
      </c>
      <c r="N250" s="70"/>
      <c r="O250" s="71" t="s">
        <v>299</v>
      </c>
      <c r="P250" s="71" t="s">
        <v>67</v>
      </c>
    </row>
    <row r="251" spans="1:16">
      <c r="A251" s="25" t="str">
        <f t="shared" si="18"/>
        <v> AOEB 4 </v>
      </c>
      <c r="B251" s="14" t="str">
        <f t="shared" si="19"/>
        <v>I</v>
      </c>
      <c r="C251" s="25">
        <f t="shared" si="20"/>
        <v>50041.817000000003</v>
      </c>
      <c r="D251" t="str">
        <f t="shared" si="21"/>
        <v>vis</v>
      </c>
      <c r="E251">
        <f>VLOOKUP(C251,Active!C$21:E$962,3,FALSE)</f>
        <v>5673.9718514071119</v>
      </c>
      <c r="F251" s="14" t="s">
        <v>271</v>
      </c>
      <c r="G251" t="str">
        <f t="shared" si="22"/>
        <v>50041.817</v>
      </c>
      <c r="H251" s="25">
        <f t="shared" si="23"/>
        <v>5674</v>
      </c>
      <c r="I251" s="69" t="s">
        <v>917</v>
      </c>
      <c r="J251" s="70" t="s">
        <v>918</v>
      </c>
      <c r="K251" s="69">
        <v>5674</v>
      </c>
      <c r="L251" s="69" t="s">
        <v>885</v>
      </c>
      <c r="M251" s="70" t="s">
        <v>298</v>
      </c>
      <c r="N251" s="70"/>
      <c r="O251" s="71" t="s">
        <v>299</v>
      </c>
      <c r="P251" s="71" t="s">
        <v>67</v>
      </c>
    </row>
    <row r="252" spans="1:16">
      <c r="A252" s="25" t="str">
        <f t="shared" si="18"/>
        <v> AOEB 4 </v>
      </c>
      <c r="B252" s="14" t="str">
        <f t="shared" si="19"/>
        <v>I</v>
      </c>
      <c r="C252" s="25">
        <f t="shared" si="20"/>
        <v>50047.57</v>
      </c>
      <c r="D252" t="str">
        <f t="shared" si="21"/>
        <v>vis</v>
      </c>
      <c r="E252">
        <f>VLOOKUP(C252,Active!C$21:E$962,3,FALSE)</f>
        <v>5678.9673616130767</v>
      </c>
      <c r="F252" s="14" t="s">
        <v>271</v>
      </c>
      <c r="G252" t="str">
        <f t="shared" si="22"/>
        <v>50047.570</v>
      </c>
      <c r="H252" s="25">
        <f t="shared" si="23"/>
        <v>5679</v>
      </c>
      <c r="I252" s="69" t="s">
        <v>919</v>
      </c>
      <c r="J252" s="70" t="s">
        <v>920</v>
      </c>
      <c r="K252" s="69">
        <v>5679</v>
      </c>
      <c r="L252" s="69" t="s">
        <v>921</v>
      </c>
      <c r="M252" s="70" t="s">
        <v>298</v>
      </c>
      <c r="N252" s="70"/>
      <c r="O252" s="71" t="s">
        <v>299</v>
      </c>
      <c r="P252" s="71" t="s">
        <v>67</v>
      </c>
    </row>
    <row r="253" spans="1:16">
      <c r="A253" s="25" t="str">
        <f t="shared" si="18"/>
        <v> AOEB 4 </v>
      </c>
      <c r="B253" s="14" t="str">
        <f t="shared" si="19"/>
        <v>I</v>
      </c>
      <c r="C253" s="25">
        <f t="shared" si="20"/>
        <v>50047.572999999997</v>
      </c>
      <c r="D253" t="str">
        <f t="shared" si="21"/>
        <v>vis</v>
      </c>
      <c r="E253">
        <f>VLOOKUP(C253,Active!C$21:E$962,3,FALSE)</f>
        <v>5678.9699666070974</v>
      </c>
      <c r="F253" s="14" t="s">
        <v>271</v>
      </c>
      <c r="G253" t="str">
        <f t="shared" si="22"/>
        <v>50047.573</v>
      </c>
      <c r="H253" s="25">
        <f t="shared" si="23"/>
        <v>5679</v>
      </c>
      <c r="I253" s="69" t="s">
        <v>922</v>
      </c>
      <c r="J253" s="70" t="s">
        <v>923</v>
      </c>
      <c r="K253" s="69">
        <v>5679</v>
      </c>
      <c r="L253" s="69" t="s">
        <v>897</v>
      </c>
      <c r="M253" s="70" t="s">
        <v>298</v>
      </c>
      <c r="N253" s="70"/>
      <c r="O253" s="71" t="s">
        <v>924</v>
      </c>
      <c r="P253" s="71" t="s">
        <v>67</v>
      </c>
    </row>
    <row r="254" spans="1:16">
      <c r="A254" s="25" t="str">
        <f t="shared" si="18"/>
        <v> BBS 111 </v>
      </c>
      <c r="B254" s="14" t="str">
        <f t="shared" si="19"/>
        <v>I</v>
      </c>
      <c r="C254" s="25">
        <f t="shared" si="20"/>
        <v>50068.305</v>
      </c>
      <c r="D254" t="str">
        <f t="shared" si="21"/>
        <v>vis</v>
      </c>
      <c r="E254">
        <f>VLOOKUP(C254,Active!C$21:E$962,3,FALSE)</f>
        <v>5696.9722119730159</v>
      </c>
      <c r="F254" s="14" t="s">
        <v>271</v>
      </c>
      <c r="G254" t="str">
        <f t="shared" si="22"/>
        <v>50068.305</v>
      </c>
      <c r="H254" s="25">
        <f t="shared" si="23"/>
        <v>5697</v>
      </c>
      <c r="I254" s="69" t="s">
        <v>925</v>
      </c>
      <c r="J254" s="70" t="s">
        <v>926</v>
      </c>
      <c r="K254" s="69">
        <v>5697</v>
      </c>
      <c r="L254" s="69" t="s">
        <v>885</v>
      </c>
      <c r="M254" s="70" t="s">
        <v>298</v>
      </c>
      <c r="N254" s="70"/>
      <c r="O254" s="71" t="s">
        <v>348</v>
      </c>
      <c r="P254" s="71" t="s">
        <v>927</v>
      </c>
    </row>
    <row r="255" spans="1:16">
      <c r="A255" s="25" t="str">
        <f t="shared" si="18"/>
        <v> BBS 111 </v>
      </c>
      <c r="B255" s="14" t="str">
        <f t="shared" si="19"/>
        <v>I</v>
      </c>
      <c r="C255" s="25">
        <f t="shared" si="20"/>
        <v>50099.402000000002</v>
      </c>
      <c r="D255" t="str">
        <f t="shared" si="21"/>
        <v>vis</v>
      </c>
      <c r="E255">
        <f>VLOOKUP(C255,Active!C$21:E$962,3,FALSE)</f>
        <v>5723.9747116905492</v>
      </c>
      <c r="F255" s="14" t="s">
        <v>271</v>
      </c>
      <c r="G255" t="str">
        <f t="shared" si="22"/>
        <v>50099.402</v>
      </c>
      <c r="H255" s="25">
        <f t="shared" si="23"/>
        <v>5724</v>
      </c>
      <c r="I255" s="69" t="s">
        <v>928</v>
      </c>
      <c r="J255" s="70" t="s">
        <v>929</v>
      </c>
      <c r="K255" s="69">
        <v>5724</v>
      </c>
      <c r="L255" s="69" t="s">
        <v>869</v>
      </c>
      <c r="M255" s="70" t="s">
        <v>298</v>
      </c>
      <c r="N255" s="70"/>
      <c r="O255" s="71" t="s">
        <v>618</v>
      </c>
      <c r="P255" s="71" t="s">
        <v>927</v>
      </c>
    </row>
    <row r="256" spans="1:16">
      <c r="A256" s="25" t="str">
        <f t="shared" si="18"/>
        <v> AOEB 4 </v>
      </c>
      <c r="B256" s="14" t="str">
        <f t="shared" si="19"/>
        <v>I</v>
      </c>
      <c r="C256" s="25">
        <f t="shared" si="20"/>
        <v>50154.673999999999</v>
      </c>
      <c r="D256" t="str">
        <f t="shared" si="21"/>
        <v>vis</v>
      </c>
      <c r="E256">
        <f>VLOOKUP(C256,Active!C$21:E$962,3,FALSE)</f>
        <v>5771.9691215817711</v>
      </c>
      <c r="F256" s="14" t="s">
        <v>271</v>
      </c>
      <c r="G256" t="str">
        <f t="shared" si="22"/>
        <v>50154.674</v>
      </c>
      <c r="H256" s="25">
        <f t="shared" si="23"/>
        <v>5772</v>
      </c>
      <c r="I256" s="69" t="s">
        <v>930</v>
      </c>
      <c r="J256" s="70" t="s">
        <v>931</v>
      </c>
      <c r="K256" s="69">
        <v>5772</v>
      </c>
      <c r="L256" s="69" t="s">
        <v>893</v>
      </c>
      <c r="M256" s="70" t="s">
        <v>298</v>
      </c>
      <c r="N256" s="70"/>
      <c r="O256" s="71" t="s">
        <v>299</v>
      </c>
      <c r="P256" s="71" t="s">
        <v>67</v>
      </c>
    </row>
    <row r="257" spans="1:16">
      <c r="A257" s="25" t="str">
        <f t="shared" si="18"/>
        <v> BBS 111 </v>
      </c>
      <c r="B257" s="14" t="str">
        <f t="shared" si="19"/>
        <v>I</v>
      </c>
      <c r="C257" s="25">
        <f t="shared" si="20"/>
        <v>50167.334999999999</v>
      </c>
      <c r="D257" t="str">
        <f t="shared" si="21"/>
        <v>vis</v>
      </c>
      <c r="E257">
        <f>VLOOKUP(C257,Active!C$21:E$962,3,FALSE)</f>
        <v>5782.9630646928008</v>
      </c>
      <c r="F257" s="14" t="s">
        <v>271</v>
      </c>
      <c r="G257" t="str">
        <f t="shared" si="22"/>
        <v>50167.335</v>
      </c>
      <c r="H257" s="25">
        <f t="shared" si="23"/>
        <v>5783</v>
      </c>
      <c r="I257" s="69" t="s">
        <v>932</v>
      </c>
      <c r="J257" s="70" t="s">
        <v>933</v>
      </c>
      <c r="K257" s="69">
        <v>5783</v>
      </c>
      <c r="L257" s="69" t="s">
        <v>934</v>
      </c>
      <c r="M257" s="70" t="s">
        <v>298</v>
      </c>
      <c r="N257" s="70"/>
      <c r="O257" s="71" t="s">
        <v>318</v>
      </c>
      <c r="P257" s="71" t="s">
        <v>927</v>
      </c>
    </row>
    <row r="258" spans="1:16">
      <c r="A258" s="25" t="str">
        <f t="shared" si="18"/>
        <v> BBS 113 </v>
      </c>
      <c r="B258" s="14" t="str">
        <f t="shared" si="19"/>
        <v>I</v>
      </c>
      <c r="C258" s="25">
        <f t="shared" si="20"/>
        <v>50313.597000000002</v>
      </c>
      <c r="D258" t="str">
        <f t="shared" si="21"/>
        <v>vis</v>
      </c>
      <c r="E258">
        <f>VLOOKUP(C258,Active!C$21:E$962,3,FALSE)</f>
        <v>5909.9669433205045</v>
      </c>
      <c r="F258" s="14" t="s">
        <v>271</v>
      </c>
      <c r="G258" t="str">
        <f t="shared" si="22"/>
        <v>50313.597</v>
      </c>
      <c r="H258" s="25">
        <f t="shared" si="23"/>
        <v>5910</v>
      </c>
      <c r="I258" s="69" t="s">
        <v>935</v>
      </c>
      <c r="J258" s="70" t="s">
        <v>936</v>
      </c>
      <c r="K258" s="69">
        <v>5910</v>
      </c>
      <c r="L258" s="69" t="s">
        <v>921</v>
      </c>
      <c r="M258" s="70" t="s">
        <v>298</v>
      </c>
      <c r="N258" s="70"/>
      <c r="O258" s="71" t="s">
        <v>348</v>
      </c>
      <c r="P258" s="71" t="s">
        <v>937</v>
      </c>
    </row>
    <row r="259" spans="1:16">
      <c r="A259" s="25" t="str">
        <f t="shared" si="18"/>
        <v> AOEB 4 </v>
      </c>
      <c r="B259" s="14" t="str">
        <f t="shared" si="19"/>
        <v>I</v>
      </c>
      <c r="C259" s="25">
        <f t="shared" si="20"/>
        <v>50337.775999999998</v>
      </c>
      <c r="D259" t="str">
        <f t="shared" si="21"/>
        <v>vis</v>
      </c>
      <c r="E259">
        <f>VLOOKUP(C259,Active!C$21:E$962,3,FALSE)</f>
        <v>5930.9623268195592</v>
      </c>
      <c r="F259" s="14" t="s">
        <v>271</v>
      </c>
      <c r="G259" t="str">
        <f t="shared" si="22"/>
        <v>50337.776</v>
      </c>
      <c r="H259" s="25">
        <f t="shared" si="23"/>
        <v>5931</v>
      </c>
      <c r="I259" s="69" t="s">
        <v>938</v>
      </c>
      <c r="J259" s="70" t="s">
        <v>939</v>
      </c>
      <c r="K259" s="69">
        <v>5931</v>
      </c>
      <c r="L259" s="69" t="s">
        <v>934</v>
      </c>
      <c r="M259" s="70" t="s">
        <v>298</v>
      </c>
      <c r="N259" s="70"/>
      <c r="O259" s="71" t="s">
        <v>299</v>
      </c>
      <c r="P259" s="71" t="s">
        <v>67</v>
      </c>
    </row>
    <row r="260" spans="1:16">
      <c r="A260" s="25" t="str">
        <f t="shared" si="18"/>
        <v> BBS 113 </v>
      </c>
      <c r="B260" s="14" t="str">
        <f t="shared" si="19"/>
        <v>I</v>
      </c>
      <c r="C260" s="25">
        <f t="shared" si="20"/>
        <v>50380.389000000003</v>
      </c>
      <c r="D260" t="str">
        <f t="shared" si="21"/>
        <v>vis</v>
      </c>
      <c r="E260">
        <f>VLOOKUP(C260,Active!C$21:E$962,3,FALSE)</f>
        <v>5967.9645302624413</v>
      </c>
      <c r="F260" s="14" t="s">
        <v>271</v>
      </c>
      <c r="G260" t="str">
        <f t="shared" si="22"/>
        <v>50380.389</v>
      </c>
      <c r="H260" s="25">
        <f t="shared" si="23"/>
        <v>5968</v>
      </c>
      <c r="I260" s="69" t="s">
        <v>940</v>
      </c>
      <c r="J260" s="70" t="s">
        <v>941</v>
      </c>
      <c r="K260" s="69">
        <v>5968</v>
      </c>
      <c r="L260" s="69" t="s">
        <v>942</v>
      </c>
      <c r="M260" s="70" t="s">
        <v>298</v>
      </c>
      <c r="N260" s="70"/>
      <c r="O260" s="71" t="s">
        <v>318</v>
      </c>
      <c r="P260" s="71" t="s">
        <v>937</v>
      </c>
    </row>
    <row r="261" spans="1:16">
      <c r="A261" s="25" t="str">
        <f t="shared" si="18"/>
        <v> AOEB 4 </v>
      </c>
      <c r="B261" s="14" t="str">
        <f t="shared" si="19"/>
        <v>I</v>
      </c>
      <c r="C261" s="25">
        <f t="shared" si="20"/>
        <v>50397.671000000002</v>
      </c>
      <c r="D261" t="str">
        <f t="shared" si="21"/>
        <v>vis</v>
      </c>
      <c r="E261">
        <f>VLOOKUP(C261,Active!C$21:E$962,3,FALSE)</f>
        <v>5982.9710325011902</v>
      </c>
      <c r="F261" s="14" t="s">
        <v>271</v>
      </c>
      <c r="G261" t="str">
        <f t="shared" si="22"/>
        <v>50397.671</v>
      </c>
      <c r="H261" s="25">
        <f t="shared" si="23"/>
        <v>5983</v>
      </c>
      <c r="I261" s="69" t="s">
        <v>943</v>
      </c>
      <c r="J261" s="70" t="s">
        <v>944</v>
      </c>
      <c r="K261" s="69">
        <v>5983</v>
      </c>
      <c r="L261" s="69" t="s">
        <v>913</v>
      </c>
      <c r="M261" s="70" t="s">
        <v>298</v>
      </c>
      <c r="N261" s="70"/>
      <c r="O261" s="71" t="s">
        <v>945</v>
      </c>
      <c r="P261" s="71" t="s">
        <v>67</v>
      </c>
    </row>
    <row r="262" spans="1:16">
      <c r="A262" s="25" t="str">
        <f t="shared" si="18"/>
        <v> AOEB 4 </v>
      </c>
      <c r="B262" s="14" t="str">
        <f t="shared" si="19"/>
        <v>I</v>
      </c>
      <c r="C262" s="25">
        <f t="shared" si="20"/>
        <v>50420.692999999999</v>
      </c>
      <c r="D262" t="str">
        <f t="shared" si="21"/>
        <v>vis</v>
      </c>
      <c r="E262">
        <f>VLOOKUP(C262,Active!C$21:E$962,3,FALSE)</f>
        <v>6002.9617566384686</v>
      </c>
      <c r="F262" s="14" t="s">
        <v>271</v>
      </c>
      <c r="G262" t="str">
        <f t="shared" si="22"/>
        <v>50420.693</v>
      </c>
      <c r="H262" s="25">
        <f t="shared" si="23"/>
        <v>6003</v>
      </c>
      <c r="I262" s="69" t="s">
        <v>946</v>
      </c>
      <c r="J262" s="70" t="s">
        <v>947</v>
      </c>
      <c r="K262" s="69">
        <v>6003</v>
      </c>
      <c r="L262" s="69" t="s">
        <v>948</v>
      </c>
      <c r="M262" s="70" t="s">
        <v>298</v>
      </c>
      <c r="N262" s="70"/>
      <c r="O262" s="71" t="s">
        <v>299</v>
      </c>
      <c r="P262" s="71" t="s">
        <v>67</v>
      </c>
    </row>
    <row r="263" spans="1:16">
      <c r="A263" s="25" t="str">
        <f t="shared" si="18"/>
        <v> AOEB 4 </v>
      </c>
      <c r="B263" s="14" t="str">
        <f t="shared" si="19"/>
        <v>I</v>
      </c>
      <c r="C263" s="25">
        <f t="shared" si="20"/>
        <v>50427.605000000003</v>
      </c>
      <c r="D263" t="str">
        <f t="shared" si="21"/>
        <v>vis</v>
      </c>
      <c r="E263">
        <f>VLOOKUP(C263,Active!C$21:E$962,3,FALSE)</f>
        <v>6008.9636628688986</v>
      </c>
      <c r="F263" s="14" t="s">
        <v>271</v>
      </c>
      <c r="G263" t="str">
        <f t="shared" si="22"/>
        <v>50427.605</v>
      </c>
      <c r="H263" s="25">
        <f t="shared" si="23"/>
        <v>6009</v>
      </c>
      <c r="I263" s="69" t="s">
        <v>949</v>
      </c>
      <c r="J263" s="70" t="s">
        <v>950</v>
      </c>
      <c r="K263" s="69">
        <v>6009</v>
      </c>
      <c r="L263" s="69" t="s">
        <v>951</v>
      </c>
      <c r="M263" s="70" t="s">
        <v>298</v>
      </c>
      <c r="N263" s="70"/>
      <c r="O263" s="71" t="s">
        <v>945</v>
      </c>
      <c r="P263" s="71" t="s">
        <v>67</v>
      </c>
    </row>
    <row r="264" spans="1:16">
      <c r="A264" s="25" t="str">
        <f t="shared" si="18"/>
        <v> BBS 114 </v>
      </c>
      <c r="B264" s="14" t="str">
        <f t="shared" si="19"/>
        <v>I</v>
      </c>
      <c r="C264" s="25">
        <f t="shared" si="20"/>
        <v>50433.357000000004</v>
      </c>
      <c r="D264" t="str">
        <f t="shared" si="21"/>
        <v>vis</v>
      </c>
      <c r="E264">
        <f>VLOOKUP(C264,Active!C$21:E$962,3,FALSE)</f>
        <v>6013.9583047435244</v>
      </c>
      <c r="F264" s="14" t="s">
        <v>271</v>
      </c>
      <c r="G264" t="str">
        <f t="shared" si="22"/>
        <v>50433.357</v>
      </c>
      <c r="H264" s="25">
        <f t="shared" si="23"/>
        <v>6014</v>
      </c>
      <c r="I264" s="69" t="s">
        <v>952</v>
      </c>
      <c r="J264" s="70" t="s">
        <v>953</v>
      </c>
      <c r="K264" s="69">
        <v>6014</v>
      </c>
      <c r="L264" s="69" t="s">
        <v>954</v>
      </c>
      <c r="M264" s="70" t="s">
        <v>298</v>
      </c>
      <c r="N264" s="70"/>
      <c r="O264" s="71" t="s">
        <v>318</v>
      </c>
      <c r="P264" s="71" t="s">
        <v>955</v>
      </c>
    </row>
    <row r="265" spans="1:16">
      <c r="A265" s="25" t="str">
        <f t="shared" si="18"/>
        <v> BBS 114 </v>
      </c>
      <c r="B265" s="14" t="str">
        <f t="shared" si="19"/>
        <v>I</v>
      </c>
      <c r="C265" s="25">
        <f t="shared" si="20"/>
        <v>50486.341999999997</v>
      </c>
      <c r="D265" t="str">
        <f t="shared" si="21"/>
        <v>vis</v>
      </c>
      <c r="E265">
        <f>VLOOKUP(C265,Active!C$21:E$962,3,FALSE)</f>
        <v>6059.9668408574016</v>
      </c>
      <c r="F265" s="14" t="s">
        <v>271</v>
      </c>
      <c r="G265" t="str">
        <f t="shared" si="22"/>
        <v>50486.342</v>
      </c>
      <c r="H265" s="25">
        <f t="shared" si="23"/>
        <v>6060</v>
      </c>
      <c r="I265" s="69" t="s">
        <v>956</v>
      </c>
      <c r="J265" s="70" t="s">
        <v>957</v>
      </c>
      <c r="K265" s="69">
        <v>6060</v>
      </c>
      <c r="L265" s="69" t="s">
        <v>921</v>
      </c>
      <c r="M265" s="70" t="s">
        <v>298</v>
      </c>
      <c r="N265" s="70"/>
      <c r="O265" s="71" t="s">
        <v>318</v>
      </c>
      <c r="P265" s="71" t="s">
        <v>955</v>
      </c>
    </row>
    <row r="266" spans="1:16">
      <c r="A266" s="25" t="str">
        <f t="shared" si="18"/>
        <v> AOEB 4 </v>
      </c>
      <c r="B266" s="14" t="str">
        <f t="shared" si="19"/>
        <v>I</v>
      </c>
      <c r="C266" s="25">
        <f t="shared" si="20"/>
        <v>50488.642</v>
      </c>
      <c r="D266" t="str">
        <f t="shared" si="21"/>
        <v>vis</v>
      </c>
      <c r="E266">
        <f>VLOOKUP(C266,Active!C$21:E$962,3,FALSE)</f>
        <v>6061.9640029421817</v>
      </c>
      <c r="F266" s="14" t="s">
        <v>271</v>
      </c>
      <c r="G266" t="str">
        <f t="shared" si="22"/>
        <v>50488.642</v>
      </c>
      <c r="H266" s="25">
        <f t="shared" si="23"/>
        <v>6062</v>
      </c>
      <c r="I266" s="69" t="s">
        <v>958</v>
      </c>
      <c r="J266" s="70" t="s">
        <v>959</v>
      </c>
      <c r="K266" s="69">
        <v>6062</v>
      </c>
      <c r="L266" s="69" t="s">
        <v>942</v>
      </c>
      <c r="M266" s="70" t="s">
        <v>298</v>
      </c>
      <c r="N266" s="70"/>
      <c r="O266" s="71" t="s">
        <v>410</v>
      </c>
      <c r="P266" s="71" t="s">
        <v>67</v>
      </c>
    </row>
    <row r="267" spans="1:16">
      <c r="A267" s="25" t="str">
        <f t="shared" ref="A267:A330" si="24">P267</f>
        <v> AOEB 4 </v>
      </c>
      <c r="B267" s="14" t="str">
        <f t="shared" ref="B267:B330" si="25">IF(H267=INT(H267),"I","II")</f>
        <v>I</v>
      </c>
      <c r="C267" s="25">
        <f t="shared" ref="C267:C330" si="26">1*G267</f>
        <v>50495.557000000001</v>
      </c>
      <c r="D267" t="str">
        <f t="shared" ref="D267:D330" si="27">VLOOKUP(F267,I$1:J$5,2,FALSE)</f>
        <v>vis</v>
      </c>
      <c r="E267">
        <f>VLOOKUP(C267,Active!C$21:E$962,3,FALSE)</f>
        <v>6067.9685141666332</v>
      </c>
      <c r="F267" s="14" t="s">
        <v>271</v>
      </c>
      <c r="G267" t="str">
        <f t="shared" ref="G267:G330" si="28">MID(I267,3,LEN(I267)-3)</f>
        <v>50495.557</v>
      </c>
      <c r="H267" s="25">
        <f t="shared" ref="H267:H330" si="29">1*K267</f>
        <v>6068</v>
      </c>
      <c r="I267" s="69" t="s">
        <v>960</v>
      </c>
      <c r="J267" s="70" t="s">
        <v>961</v>
      </c>
      <c r="K267" s="69">
        <v>6068</v>
      </c>
      <c r="L267" s="69" t="s">
        <v>893</v>
      </c>
      <c r="M267" s="70" t="s">
        <v>298</v>
      </c>
      <c r="N267" s="70"/>
      <c r="O267" s="71" t="s">
        <v>962</v>
      </c>
      <c r="P267" s="71" t="s">
        <v>67</v>
      </c>
    </row>
    <row r="268" spans="1:16">
      <c r="A268" s="25" t="str">
        <f t="shared" si="24"/>
        <v> BBS 114 </v>
      </c>
      <c r="B268" s="14" t="str">
        <f t="shared" si="25"/>
        <v>I</v>
      </c>
      <c r="C268" s="25">
        <f t="shared" si="26"/>
        <v>50509.370999999999</v>
      </c>
      <c r="D268" t="str">
        <f t="shared" si="27"/>
        <v>vis</v>
      </c>
      <c r="E268">
        <f>VLOOKUP(C268,Active!C$21:E$962,3,FALSE)</f>
        <v>6079.9636433140731</v>
      </c>
      <c r="F268" s="14" t="s">
        <v>271</v>
      </c>
      <c r="G268" t="str">
        <f t="shared" si="28"/>
        <v>50509.371</v>
      </c>
      <c r="H268" s="25">
        <f t="shared" si="29"/>
        <v>6080</v>
      </c>
      <c r="I268" s="69" t="s">
        <v>963</v>
      </c>
      <c r="J268" s="70" t="s">
        <v>964</v>
      </c>
      <c r="K268" s="69">
        <v>6080</v>
      </c>
      <c r="L268" s="69" t="s">
        <v>951</v>
      </c>
      <c r="M268" s="70" t="s">
        <v>298</v>
      </c>
      <c r="N268" s="70"/>
      <c r="O268" s="71" t="s">
        <v>618</v>
      </c>
      <c r="P268" s="71" t="s">
        <v>955</v>
      </c>
    </row>
    <row r="269" spans="1:16">
      <c r="A269" s="25" t="str">
        <f t="shared" si="24"/>
        <v> BBS 114 </v>
      </c>
      <c r="B269" s="14" t="str">
        <f t="shared" si="25"/>
        <v>I</v>
      </c>
      <c r="C269" s="25">
        <f t="shared" si="26"/>
        <v>50509.377999999997</v>
      </c>
      <c r="D269" t="str">
        <f t="shared" si="27"/>
        <v>vis</v>
      </c>
      <c r="E269">
        <f>VLOOKUP(C269,Active!C$21:E$962,3,FALSE)</f>
        <v>6079.9697216334598</v>
      </c>
      <c r="F269" s="14" t="s">
        <v>271</v>
      </c>
      <c r="G269" t="str">
        <f t="shared" si="28"/>
        <v>50509.378</v>
      </c>
      <c r="H269" s="25">
        <f t="shared" si="29"/>
        <v>6080</v>
      </c>
      <c r="I269" s="69" t="s">
        <v>965</v>
      </c>
      <c r="J269" s="70" t="s">
        <v>966</v>
      </c>
      <c r="K269" s="69">
        <v>6080</v>
      </c>
      <c r="L269" s="69" t="s">
        <v>897</v>
      </c>
      <c r="M269" s="70" t="s">
        <v>298</v>
      </c>
      <c r="N269" s="70"/>
      <c r="O269" s="71" t="s">
        <v>318</v>
      </c>
      <c r="P269" s="71" t="s">
        <v>955</v>
      </c>
    </row>
    <row r="270" spans="1:16">
      <c r="A270" s="25" t="str">
        <f t="shared" si="24"/>
        <v> BBS 114 </v>
      </c>
      <c r="B270" s="14" t="str">
        <f t="shared" si="25"/>
        <v>I</v>
      </c>
      <c r="C270" s="25">
        <f t="shared" si="26"/>
        <v>50516.281999999999</v>
      </c>
      <c r="D270" t="str">
        <f t="shared" si="27"/>
        <v>vis</v>
      </c>
      <c r="E270">
        <f>VLOOKUP(C270,Active!C$21:E$962,3,FALSE)</f>
        <v>6085.9646812131587</v>
      </c>
      <c r="F270" s="14" t="s">
        <v>271</v>
      </c>
      <c r="G270" t="str">
        <f t="shared" si="28"/>
        <v>50516.282</v>
      </c>
      <c r="H270" s="25">
        <f t="shared" si="29"/>
        <v>6086</v>
      </c>
      <c r="I270" s="69" t="s">
        <v>967</v>
      </c>
      <c r="J270" s="70" t="s">
        <v>968</v>
      </c>
      <c r="K270" s="69">
        <v>6086</v>
      </c>
      <c r="L270" s="69" t="s">
        <v>942</v>
      </c>
      <c r="M270" s="70" t="s">
        <v>298</v>
      </c>
      <c r="N270" s="70"/>
      <c r="O270" s="71" t="s">
        <v>348</v>
      </c>
      <c r="P270" s="71" t="s">
        <v>955</v>
      </c>
    </row>
    <row r="271" spans="1:16">
      <c r="A271" s="25" t="str">
        <f t="shared" si="24"/>
        <v> BBS 114 </v>
      </c>
      <c r="B271" s="14" t="str">
        <f t="shared" si="25"/>
        <v>I</v>
      </c>
      <c r="C271" s="25">
        <f t="shared" si="26"/>
        <v>50517.43</v>
      </c>
      <c r="D271" t="str">
        <f t="shared" si="27"/>
        <v>vis</v>
      </c>
      <c r="E271">
        <f>VLOOKUP(C271,Active!C$21:E$962,3,FALSE)</f>
        <v>6086.9615255928657</v>
      </c>
      <c r="F271" s="14" t="s">
        <v>271</v>
      </c>
      <c r="G271" t="str">
        <f t="shared" si="28"/>
        <v>50517.430</v>
      </c>
      <c r="H271" s="25">
        <f t="shared" si="29"/>
        <v>6087</v>
      </c>
      <c r="I271" s="69" t="s">
        <v>969</v>
      </c>
      <c r="J271" s="70" t="s">
        <v>970</v>
      </c>
      <c r="K271" s="69">
        <v>6087</v>
      </c>
      <c r="L271" s="69" t="s">
        <v>948</v>
      </c>
      <c r="M271" s="70" t="s">
        <v>298</v>
      </c>
      <c r="N271" s="70"/>
      <c r="O271" s="71" t="s">
        <v>618</v>
      </c>
      <c r="P271" s="71" t="s">
        <v>955</v>
      </c>
    </row>
    <row r="272" spans="1:16">
      <c r="A272" s="25" t="str">
        <f t="shared" si="24"/>
        <v> AOEB 4 </v>
      </c>
      <c r="B272" s="14" t="str">
        <f t="shared" si="25"/>
        <v>I</v>
      </c>
      <c r="C272" s="25">
        <f t="shared" si="26"/>
        <v>50518.582999999999</v>
      </c>
      <c r="D272" t="str">
        <f t="shared" si="27"/>
        <v>vis</v>
      </c>
      <c r="E272">
        <f>VLOOKUP(C272,Active!C$21:E$962,3,FALSE)</f>
        <v>6087.9627116292768</v>
      </c>
      <c r="F272" s="14" t="s">
        <v>271</v>
      </c>
      <c r="G272" t="str">
        <f t="shared" si="28"/>
        <v>50518.583</v>
      </c>
      <c r="H272" s="25">
        <f t="shared" si="29"/>
        <v>6088</v>
      </c>
      <c r="I272" s="69" t="s">
        <v>971</v>
      </c>
      <c r="J272" s="70" t="s">
        <v>972</v>
      </c>
      <c r="K272" s="69">
        <v>6088</v>
      </c>
      <c r="L272" s="69" t="s">
        <v>934</v>
      </c>
      <c r="M272" s="70" t="s">
        <v>298</v>
      </c>
      <c r="N272" s="70"/>
      <c r="O272" s="71" t="s">
        <v>299</v>
      </c>
      <c r="P272" s="71" t="s">
        <v>67</v>
      </c>
    </row>
    <row r="273" spans="1:16">
      <c r="A273" s="25" t="str">
        <f t="shared" si="24"/>
        <v> AOEB 4 </v>
      </c>
      <c r="B273" s="14" t="str">
        <f t="shared" si="25"/>
        <v>I</v>
      </c>
      <c r="C273" s="25">
        <f t="shared" si="26"/>
        <v>50541.610999999997</v>
      </c>
      <c r="D273" t="str">
        <f t="shared" si="27"/>
        <v>vis</v>
      </c>
      <c r="E273">
        <f>VLOOKUP(C273,Active!C$21:E$962,3,FALSE)</f>
        <v>6107.9586457546029</v>
      </c>
      <c r="F273" s="14" t="s">
        <v>271</v>
      </c>
      <c r="G273" t="str">
        <f t="shared" si="28"/>
        <v>50541.611</v>
      </c>
      <c r="H273" s="25">
        <f t="shared" si="29"/>
        <v>6108</v>
      </c>
      <c r="I273" s="69" t="s">
        <v>973</v>
      </c>
      <c r="J273" s="70" t="s">
        <v>974</v>
      </c>
      <c r="K273" s="69">
        <v>6108</v>
      </c>
      <c r="L273" s="69" t="s">
        <v>954</v>
      </c>
      <c r="M273" s="70" t="s">
        <v>298</v>
      </c>
      <c r="N273" s="70"/>
      <c r="O273" s="71" t="s">
        <v>299</v>
      </c>
      <c r="P273" s="71" t="s">
        <v>67</v>
      </c>
    </row>
    <row r="274" spans="1:16">
      <c r="A274" s="25" t="str">
        <f t="shared" si="24"/>
        <v> BBS 115 </v>
      </c>
      <c r="B274" s="14" t="str">
        <f t="shared" si="25"/>
        <v>I</v>
      </c>
      <c r="C274" s="25">
        <f t="shared" si="26"/>
        <v>50692.476000000002</v>
      </c>
      <c r="D274" t="str">
        <f t="shared" si="27"/>
        <v>vis</v>
      </c>
      <c r="E274">
        <f>VLOOKUP(C274,Active!C$21:E$962,3,FALSE)</f>
        <v>6238.9594535458882</v>
      </c>
      <c r="F274" s="14" t="s">
        <v>271</v>
      </c>
      <c r="G274" t="str">
        <f t="shared" si="28"/>
        <v>50692.476</v>
      </c>
      <c r="H274" s="25">
        <f t="shared" si="29"/>
        <v>6239</v>
      </c>
      <c r="I274" s="69" t="s">
        <v>975</v>
      </c>
      <c r="J274" s="70" t="s">
        <v>976</v>
      </c>
      <c r="K274" s="69">
        <v>6239</v>
      </c>
      <c r="L274" s="69" t="s">
        <v>977</v>
      </c>
      <c r="M274" s="70" t="s">
        <v>298</v>
      </c>
      <c r="N274" s="70"/>
      <c r="O274" s="71" t="s">
        <v>348</v>
      </c>
      <c r="P274" s="71" t="s">
        <v>978</v>
      </c>
    </row>
    <row r="275" spans="1:16">
      <c r="A275" s="25" t="str">
        <f t="shared" si="24"/>
        <v> BBS 116 </v>
      </c>
      <c r="B275" s="14" t="str">
        <f t="shared" si="25"/>
        <v>I</v>
      </c>
      <c r="C275" s="25">
        <f t="shared" si="26"/>
        <v>50752.362999999998</v>
      </c>
      <c r="D275" t="str">
        <f t="shared" si="27"/>
        <v>vis</v>
      </c>
      <c r="E275">
        <f>VLOOKUP(C275,Active!C$21:E$962,3,FALSE)</f>
        <v>6290.9612125767817</v>
      </c>
      <c r="F275" s="14" t="s">
        <v>271</v>
      </c>
      <c r="G275" t="str">
        <f t="shared" si="28"/>
        <v>50752.363</v>
      </c>
      <c r="H275" s="25">
        <f t="shared" si="29"/>
        <v>6291</v>
      </c>
      <c r="I275" s="69" t="s">
        <v>979</v>
      </c>
      <c r="J275" s="70" t="s">
        <v>980</v>
      </c>
      <c r="K275" s="69">
        <v>6291</v>
      </c>
      <c r="L275" s="69" t="s">
        <v>981</v>
      </c>
      <c r="M275" s="70" t="s">
        <v>298</v>
      </c>
      <c r="N275" s="70"/>
      <c r="O275" s="71" t="s">
        <v>318</v>
      </c>
      <c r="P275" s="71" t="s">
        <v>982</v>
      </c>
    </row>
    <row r="276" spans="1:16">
      <c r="A276" s="25" t="str">
        <f t="shared" si="24"/>
        <v> BBS 116 </v>
      </c>
      <c r="B276" s="14" t="str">
        <f t="shared" si="25"/>
        <v>I</v>
      </c>
      <c r="C276" s="25">
        <f t="shared" si="26"/>
        <v>50774.243999999999</v>
      </c>
      <c r="D276" t="str">
        <f t="shared" si="27"/>
        <v>vis</v>
      </c>
      <c r="E276">
        <f>VLOOKUP(C276,Active!C$21:E$962,3,FALSE)</f>
        <v>6309.9611706537453</v>
      </c>
      <c r="F276" s="14" t="s">
        <v>271</v>
      </c>
      <c r="G276" t="str">
        <f t="shared" si="28"/>
        <v>50774.244</v>
      </c>
      <c r="H276" s="25">
        <f t="shared" si="29"/>
        <v>6310</v>
      </c>
      <c r="I276" s="69" t="s">
        <v>983</v>
      </c>
      <c r="J276" s="70" t="s">
        <v>984</v>
      </c>
      <c r="K276" s="69">
        <v>6310</v>
      </c>
      <c r="L276" s="69" t="s">
        <v>981</v>
      </c>
      <c r="M276" s="70" t="s">
        <v>298</v>
      </c>
      <c r="N276" s="70"/>
      <c r="O276" s="71" t="s">
        <v>318</v>
      </c>
      <c r="P276" s="71" t="s">
        <v>982</v>
      </c>
    </row>
    <row r="277" spans="1:16">
      <c r="A277" s="25" t="str">
        <f t="shared" si="24"/>
        <v> BBS 116 </v>
      </c>
      <c r="B277" s="14" t="str">
        <f t="shared" si="25"/>
        <v>I</v>
      </c>
      <c r="C277" s="25">
        <f t="shared" si="26"/>
        <v>50782.305</v>
      </c>
      <c r="D277" t="str">
        <f t="shared" si="27"/>
        <v>vis</v>
      </c>
      <c r="E277">
        <f>VLOOKUP(C277,Active!C$21:E$962,3,FALSE)</f>
        <v>6316.9607895952213</v>
      </c>
      <c r="F277" s="14" t="s">
        <v>271</v>
      </c>
      <c r="G277" t="str">
        <f t="shared" si="28"/>
        <v>50782.305</v>
      </c>
      <c r="H277" s="25">
        <f t="shared" si="29"/>
        <v>6317</v>
      </c>
      <c r="I277" s="69" t="s">
        <v>985</v>
      </c>
      <c r="J277" s="70" t="s">
        <v>986</v>
      </c>
      <c r="K277" s="69">
        <v>6317</v>
      </c>
      <c r="L277" s="69" t="s">
        <v>981</v>
      </c>
      <c r="M277" s="70" t="s">
        <v>298</v>
      </c>
      <c r="N277" s="70"/>
      <c r="O277" s="71" t="s">
        <v>318</v>
      </c>
      <c r="P277" s="71" t="s">
        <v>982</v>
      </c>
    </row>
    <row r="278" spans="1:16">
      <c r="A278" s="25" t="str">
        <f t="shared" si="24"/>
        <v> BBS 118 </v>
      </c>
      <c r="B278" s="14" t="str">
        <f t="shared" si="25"/>
        <v>I</v>
      </c>
      <c r="C278" s="25">
        <f t="shared" si="26"/>
        <v>51057.544000000002</v>
      </c>
      <c r="D278" t="str">
        <f t="shared" si="27"/>
        <v>vis</v>
      </c>
      <c r="E278">
        <f>VLOOKUP(C278,Active!C$21:E$962,3,FALSE)</f>
        <v>6555.9594396178527</v>
      </c>
      <c r="F278" s="14" t="s">
        <v>271</v>
      </c>
      <c r="G278" t="str">
        <f t="shared" si="28"/>
        <v>51057.544</v>
      </c>
      <c r="H278" s="25">
        <f t="shared" si="29"/>
        <v>6556</v>
      </c>
      <c r="I278" s="69" t="s">
        <v>987</v>
      </c>
      <c r="J278" s="70" t="s">
        <v>988</v>
      </c>
      <c r="K278" s="69">
        <v>6556</v>
      </c>
      <c r="L278" s="69" t="s">
        <v>977</v>
      </c>
      <c r="M278" s="70" t="s">
        <v>298</v>
      </c>
      <c r="N278" s="70"/>
      <c r="O278" s="71" t="s">
        <v>348</v>
      </c>
      <c r="P278" s="71" t="s">
        <v>989</v>
      </c>
    </row>
    <row r="279" spans="1:16">
      <c r="A279" s="25" t="str">
        <f t="shared" si="24"/>
        <v> BBS 119 </v>
      </c>
      <c r="B279" s="14" t="str">
        <f t="shared" si="25"/>
        <v>I</v>
      </c>
      <c r="C279" s="25">
        <f t="shared" si="26"/>
        <v>51177.313000000002</v>
      </c>
      <c r="D279" t="str">
        <f t="shared" si="27"/>
        <v>vis</v>
      </c>
      <c r="E279">
        <f>VLOOKUP(C279,Active!C$21:E$962,3,FALSE)</f>
        <v>6659.9586160229428</v>
      </c>
      <c r="F279" s="14" t="s">
        <v>271</v>
      </c>
      <c r="G279" t="str">
        <f t="shared" si="28"/>
        <v>51177.313</v>
      </c>
      <c r="H279" s="25">
        <f t="shared" si="29"/>
        <v>6660</v>
      </c>
      <c r="I279" s="69" t="s">
        <v>990</v>
      </c>
      <c r="J279" s="70" t="s">
        <v>991</v>
      </c>
      <c r="K279" s="69">
        <v>6660</v>
      </c>
      <c r="L279" s="69" t="s">
        <v>954</v>
      </c>
      <c r="M279" s="70" t="s">
        <v>298</v>
      </c>
      <c r="N279" s="70"/>
      <c r="O279" s="71" t="s">
        <v>348</v>
      </c>
      <c r="P279" s="71" t="s">
        <v>992</v>
      </c>
    </row>
    <row r="280" spans="1:16">
      <c r="A280" s="25" t="str">
        <f t="shared" si="24"/>
        <v> BBS 129 </v>
      </c>
      <c r="B280" s="14" t="str">
        <f t="shared" si="25"/>
        <v>I</v>
      </c>
      <c r="C280" s="25">
        <f t="shared" si="26"/>
        <v>52530.478999999999</v>
      </c>
      <c r="D280" t="str">
        <f t="shared" si="27"/>
        <v>vis</v>
      </c>
      <c r="E280">
        <f>VLOOKUP(C280,Active!C$21:E$962,3,FALSE)</f>
        <v>7834.9550636794229</v>
      </c>
      <c r="F280" s="14" t="s">
        <v>271</v>
      </c>
      <c r="G280" t="str">
        <f t="shared" si="28"/>
        <v>52530.479</v>
      </c>
      <c r="H280" s="25">
        <f t="shared" si="29"/>
        <v>7835</v>
      </c>
      <c r="I280" s="69" t="s">
        <v>993</v>
      </c>
      <c r="J280" s="70" t="s">
        <v>994</v>
      </c>
      <c r="K280" s="69">
        <v>7835</v>
      </c>
      <c r="L280" s="69" t="s">
        <v>995</v>
      </c>
      <c r="M280" s="70" t="s">
        <v>298</v>
      </c>
      <c r="N280" s="70"/>
      <c r="O280" s="71" t="s">
        <v>348</v>
      </c>
      <c r="P280" s="71" t="s">
        <v>996</v>
      </c>
    </row>
    <row r="281" spans="1:16">
      <c r="A281" s="25" t="str">
        <f t="shared" si="24"/>
        <v>IBVS 5371 </v>
      </c>
      <c r="B281" s="14" t="str">
        <f t="shared" si="25"/>
        <v>I</v>
      </c>
      <c r="C281" s="25">
        <f t="shared" si="26"/>
        <v>52555.813399999999</v>
      </c>
      <c r="D281" t="str">
        <f t="shared" si="27"/>
        <v>vis</v>
      </c>
      <c r="E281">
        <f>VLOOKUP(C281,Active!C$21:E$962,3,FALSE)</f>
        <v>7856.9537172101118</v>
      </c>
      <c r="F281" s="14" t="s">
        <v>271</v>
      </c>
      <c r="G281" t="str">
        <f t="shared" si="28"/>
        <v>52555.8134</v>
      </c>
      <c r="H281" s="25">
        <f t="shared" si="29"/>
        <v>7857</v>
      </c>
      <c r="I281" s="69" t="s">
        <v>997</v>
      </c>
      <c r="J281" s="70" t="s">
        <v>998</v>
      </c>
      <c r="K281" s="69">
        <v>7857</v>
      </c>
      <c r="L281" s="69" t="s">
        <v>999</v>
      </c>
      <c r="M281" s="70" t="s">
        <v>1000</v>
      </c>
      <c r="N281" s="70" t="s">
        <v>1001</v>
      </c>
      <c r="O281" s="71" t="s">
        <v>1002</v>
      </c>
      <c r="P281" s="72" t="s">
        <v>1003</v>
      </c>
    </row>
    <row r="282" spans="1:16">
      <c r="A282" s="25" t="str">
        <f t="shared" si="24"/>
        <v> BBS 129 </v>
      </c>
      <c r="B282" s="14" t="str">
        <f t="shared" si="25"/>
        <v>I</v>
      </c>
      <c r="C282" s="25">
        <f t="shared" si="26"/>
        <v>52658.307800000002</v>
      </c>
      <c r="D282" t="str">
        <f t="shared" si="27"/>
        <v>vis</v>
      </c>
      <c r="E282">
        <f>VLOOKUP(C282,Active!C$21:E$962,3,FALSE)</f>
        <v>7945.9528170283802</v>
      </c>
      <c r="F282" s="14" t="s">
        <v>271</v>
      </c>
      <c r="G282" t="str">
        <f t="shared" si="28"/>
        <v>52658.3078</v>
      </c>
      <c r="H282" s="25">
        <f t="shared" si="29"/>
        <v>7946</v>
      </c>
      <c r="I282" s="69" t="s">
        <v>1004</v>
      </c>
      <c r="J282" s="70" t="s">
        <v>1005</v>
      </c>
      <c r="K282" s="69">
        <v>7946</v>
      </c>
      <c r="L282" s="69" t="s">
        <v>1006</v>
      </c>
      <c r="M282" s="70" t="s">
        <v>1000</v>
      </c>
      <c r="N282" s="70" t="s">
        <v>1001</v>
      </c>
      <c r="O282" s="71" t="s">
        <v>313</v>
      </c>
      <c r="P282" s="71" t="s">
        <v>996</v>
      </c>
    </row>
    <row r="283" spans="1:16">
      <c r="A283" s="25" t="str">
        <f t="shared" si="24"/>
        <v> BBS 130 </v>
      </c>
      <c r="B283" s="14" t="str">
        <f t="shared" si="25"/>
        <v>I</v>
      </c>
      <c r="C283" s="25">
        <f t="shared" si="26"/>
        <v>52902.453999999998</v>
      </c>
      <c r="D283" t="str">
        <f t="shared" si="27"/>
        <v>vis</v>
      </c>
      <c r="E283">
        <f>VLOOKUP(C283,Active!C$21:E$962,3,FALSE)</f>
        <v>8157.9526143251078</v>
      </c>
      <c r="F283" s="14" t="s">
        <v>271</v>
      </c>
      <c r="G283" t="str">
        <f t="shared" si="28"/>
        <v>52902.454</v>
      </c>
      <c r="H283" s="25">
        <f t="shared" si="29"/>
        <v>8158</v>
      </c>
      <c r="I283" s="69" t="s">
        <v>1007</v>
      </c>
      <c r="J283" s="70" t="s">
        <v>1008</v>
      </c>
      <c r="K283" s="69">
        <v>8158</v>
      </c>
      <c r="L283" s="69" t="s">
        <v>1009</v>
      </c>
      <c r="M283" s="70" t="s">
        <v>298</v>
      </c>
      <c r="N283" s="70"/>
      <c r="O283" s="71" t="s">
        <v>348</v>
      </c>
      <c r="P283" s="71" t="s">
        <v>1010</v>
      </c>
    </row>
    <row r="284" spans="1:16">
      <c r="A284" s="25" t="str">
        <f t="shared" si="24"/>
        <v>OEJV 0003 </v>
      </c>
      <c r="B284" s="14" t="str">
        <f t="shared" si="25"/>
        <v>I</v>
      </c>
      <c r="C284" s="25">
        <f t="shared" si="26"/>
        <v>53342.375</v>
      </c>
      <c r="D284" t="str">
        <f t="shared" si="27"/>
        <v>vis</v>
      </c>
      <c r="E284">
        <f>VLOOKUP(C284,Active!C$21:E$962,3,FALSE)</f>
        <v>8539.9498062804851</v>
      </c>
      <c r="F284" s="14" t="s">
        <v>271</v>
      </c>
      <c r="G284" t="str">
        <f t="shared" si="28"/>
        <v>53342.375</v>
      </c>
      <c r="H284" s="25">
        <f t="shared" si="29"/>
        <v>8540</v>
      </c>
      <c r="I284" s="69" t="s">
        <v>1011</v>
      </c>
      <c r="J284" s="70" t="s">
        <v>1012</v>
      </c>
      <c r="K284" s="69">
        <v>8540</v>
      </c>
      <c r="L284" s="69" t="s">
        <v>1013</v>
      </c>
      <c r="M284" s="70" t="s">
        <v>298</v>
      </c>
      <c r="N284" s="70"/>
      <c r="O284" s="71" t="s">
        <v>348</v>
      </c>
      <c r="P284" s="72" t="s">
        <v>1014</v>
      </c>
    </row>
    <row r="285" spans="1:16">
      <c r="A285" s="25" t="str">
        <f t="shared" si="24"/>
        <v>BAVM 173 </v>
      </c>
      <c r="B285" s="14" t="str">
        <f t="shared" si="25"/>
        <v>I</v>
      </c>
      <c r="C285" s="25">
        <f t="shared" si="26"/>
        <v>53410.320500000002</v>
      </c>
      <c r="D285" t="str">
        <f t="shared" si="27"/>
        <v>vis</v>
      </c>
      <c r="E285">
        <f>VLOOKUP(C285,Active!C$21:E$962,3,FALSE)</f>
        <v>8598.9490134245061</v>
      </c>
      <c r="F285" s="14" t="s">
        <v>271</v>
      </c>
      <c r="G285" t="str">
        <f t="shared" si="28"/>
        <v>53410.3205</v>
      </c>
      <c r="H285" s="25">
        <f t="shared" si="29"/>
        <v>8599</v>
      </c>
      <c r="I285" s="69" t="s">
        <v>1015</v>
      </c>
      <c r="J285" s="70" t="s">
        <v>1016</v>
      </c>
      <c r="K285" s="69">
        <v>8599</v>
      </c>
      <c r="L285" s="69" t="s">
        <v>1017</v>
      </c>
      <c r="M285" s="70" t="s">
        <v>1000</v>
      </c>
      <c r="N285" s="70" t="s">
        <v>1018</v>
      </c>
      <c r="O285" s="71" t="s">
        <v>1019</v>
      </c>
      <c r="P285" s="72" t="s">
        <v>1020</v>
      </c>
    </row>
    <row r="286" spans="1:16">
      <c r="A286" s="25" t="str">
        <f t="shared" si="24"/>
        <v>OEJV 0003 </v>
      </c>
      <c r="B286" s="14" t="str">
        <f t="shared" si="25"/>
        <v>I</v>
      </c>
      <c r="C286" s="25">
        <f t="shared" si="26"/>
        <v>53594.576000000001</v>
      </c>
      <c r="D286" t="str">
        <f t="shared" si="27"/>
        <v>vis</v>
      </c>
      <c r="E286">
        <f>VLOOKUP(C286,Active!C$21:E$962,3,FALSE)</f>
        <v>8758.9438388643775</v>
      </c>
      <c r="F286" s="14" t="s">
        <v>271</v>
      </c>
      <c r="G286" t="str">
        <f t="shared" si="28"/>
        <v>53594.576</v>
      </c>
      <c r="H286" s="25">
        <f t="shared" si="29"/>
        <v>8759</v>
      </c>
      <c r="I286" s="69" t="s">
        <v>1021</v>
      </c>
      <c r="J286" s="70" t="s">
        <v>1022</v>
      </c>
      <c r="K286" s="69" t="s">
        <v>1023</v>
      </c>
      <c r="L286" s="69" t="s">
        <v>1024</v>
      </c>
      <c r="M286" s="70" t="s">
        <v>298</v>
      </c>
      <c r="N286" s="70"/>
      <c r="O286" s="71" t="s">
        <v>348</v>
      </c>
      <c r="P286" s="72" t="s">
        <v>1014</v>
      </c>
    </row>
    <row r="287" spans="1:16">
      <c r="A287" s="25" t="str">
        <f t="shared" si="24"/>
        <v>BAVM 178 </v>
      </c>
      <c r="B287" s="14" t="str">
        <f t="shared" si="25"/>
        <v>I</v>
      </c>
      <c r="C287" s="25">
        <f t="shared" si="26"/>
        <v>53654.468099999998</v>
      </c>
      <c r="D287" t="str">
        <f t="shared" si="27"/>
        <v>vis</v>
      </c>
      <c r="E287">
        <f>VLOOKUP(C287,Active!C$21:E$962,3,FALSE)</f>
        <v>8810.9500263851114</v>
      </c>
      <c r="F287" s="14" t="s">
        <v>271</v>
      </c>
      <c r="G287" t="str">
        <f t="shared" si="28"/>
        <v>53654.4681</v>
      </c>
      <c r="H287" s="25">
        <f t="shared" si="29"/>
        <v>8811</v>
      </c>
      <c r="I287" s="69" t="s">
        <v>1025</v>
      </c>
      <c r="J287" s="70" t="s">
        <v>1026</v>
      </c>
      <c r="K287" s="69" t="s">
        <v>1027</v>
      </c>
      <c r="L287" s="69" t="s">
        <v>1028</v>
      </c>
      <c r="M287" s="70" t="s">
        <v>1029</v>
      </c>
      <c r="N287" s="70" t="s">
        <v>1018</v>
      </c>
      <c r="O287" s="71" t="s">
        <v>1030</v>
      </c>
      <c r="P287" s="72" t="s">
        <v>1031</v>
      </c>
    </row>
    <row r="288" spans="1:16">
      <c r="A288" s="25" t="str">
        <f t="shared" si="24"/>
        <v>IBVS 5893 </v>
      </c>
      <c r="B288" s="14" t="str">
        <f t="shared" si="25"/>
        <v>I</v>
      </c>
      <c r="C288" s="25">
        <f t="shared" si="26"/>
        <v>54116.273300000001</v>
      </c>
      <c r="D288" t="str">
        <f t="shared" si="27"/>
        <v>vis</v>
      </c>
      <c r="E288">
        <f>VLOOKUP(C288,Active!C$21:E$962,3,FALSE)</f>
        <v>9211.9499550777455</v>
      </c>
      <c r="F288" s="14" t="s">
        <v>271</v>
      </c>
      <c r="G288" t="str">
        <f t="shared" si="28"/>
        <v>54116.2733</v>
      </c>
      <c r="H288" s="25">
        <f t="shared" si="29"/>
        <v>9212</v>
      </c>
      <c r="I288" s="69" t="s">
        <v>1032</v>
      </c>
      <c r="J288" s="70" t="s">
        <v>1033</v>
      </c>
      <c r="K288" s="69" t="s">
        <v>1034</v>
      </c>
      <c r="L288" s="69" t="s">
        <v>1028</v>
      </c>
      <c r="M288" s="70" t="s">
        <v>1029</v>
      </c>
      <c r="N288" s="70" t="s">
        <v>266</v>
      </c>
      <c r="O288" s="71" t="s">
        <v>1035</v>
      </c>
      <c r="P288" s="72" t="s">
        <v>1036</v>
      </c>
    </row>
    <row r="289" spans="1:16" ht="25.5">
      <c r="A289" s="25" t="str">
        <f t="shared" si="24"/>
        <v>JAAVSO 36(2);171 </v>
      </c>
      <c r="B289" s="14" t="str">
        <f t="shared" si="25"/>
        <v>I</v>
      </c>
      <c r="C289" s="25">
        <f t="shared" si="26"/>
        <v>54476.735999999997</v>
      </c>
      <c r="D289" t="str">
        <f t="shared" si="27"/>
        <v>vis</v>
      </c>
      <c r="E289">
        <f>VLOOKUP(C289,Active!C$21:E$962,3,FALSE)</f>
        <v>9524.9510148240443</v>
      </c>
      <c r="F289" s="14" t="s">
        <v>271</v>
      </c>
      <c r="G289" t="str">
        <f t="shared" si="28"/>
        <v>54476.7360</v>
      </c>
      <c r="H289" s="25">
        <f t="shared" si="29"/>
        <v>9525</v>
      </c>
      <c r="I289" s="69" t="s">
        <v>1037</v>
      </c>
      <c r="J289" s="70" t="s">
        <v>1038</v>
      </c>
      <c r="K289" s="69" t="s">
        <v>1039</v>
      </c>
      <c r="L289" s="69" t="s">
        <v>1040</v>
      </c>
      <c r="M289" s="70" t="s">
        <v>1029</v>
      </c>
      <c r="N289" s="70" t="s">
        <v>1041</v>
      </c>
      <c r="O289" s="71" t="s">
        <v>1042</v>
      </c>
      <c r="P289" s="72" t="s">
        <v>222</v>
      </c>
    </row>
    <row r="290" spans="1:16">
      <c r="A290" s="25" t="str">
        <f t="shared" si="24"/>
        <v> IODE 4.2.304 </v>
      </c>
      <c r="B290" s="14" t="str">
        <f t="shared" si="25"/>
        <v>I</v>
      </c>
      <c r="C290" s="25">
        <f t="shared" si="26"/>
        <v>25150.437999999998</v>
      </c>
      <c r="D290" t="str">
        <f t="shared" si="27"/>
        <v>vis</v>
      </c>
      <c r="E290">
        <f>VLOOKUP(C290,Active!C$21:E$962,3,FALSE)</f>
        <v>-15939.992660168844</v>
      </c>
      <c r="F290" s="14" t="s">
        <v>271</v>
      </c>
      <c r="G290" t="str">
        <f t="shared" si="28"/>
        <v>25150.438</v>
      </c>
      <c r="H290" s="25">
        <f t="shared" si="29"/>
        <v>-15940</v>
      </c>
      <c r="I290" s="69" t="s">
        <v>1043</v>
      </c>
      <c r="J290" s="70" t="s">
        <v>1044</v>
      </c>
      <c r="K290" s="69">
        <v>-15940</v>
      </c>
      <c r="L290" s="69" t="s">
        <v>673</v>
      </c>
      <c r="M290" s="70" t="s">
        <v>298</v>
      </c>
      <c r="N290" s="70"/>
      <c r="O290" s="71" t="s">
        <v>1045</v>
      </c>
      <c r="P290" s="71" t="s">
        <v>44</v>
      </c>
    </row>
    <row r="291" spans="1:16">
      <c r="A291" s="25" t="str">
        <f t="shared" si="24"/>
        <v> IODE 4.2.304 </v>
      </c>
      <c r="B291" s="14" t="str">
        <f t="shared" si="25"/>
        <v>I</v>
      </c>
      <c r="C291" s="25">
        <f t="shared" si="26"/>
        <v>25151.587</v>
      </c>
      <c r="D291" t="str">
        <f t="shared" si="27"/>
        <v>vis</v>
      </c>
      <c r="E291">
        <f>VLOOKUP(C291,Active!C$21:E$962,3,FALSE)</f>
        <v>-15938.994947457795</v>
      </c>
      <c r="F291" s="14" t="s">
        <v>271</v>
      </c>
      <c r="G291" t="str">
        <f t="shared" si="28"/>
        <v>25151.587</v>
      </c>
      <c r="H291" s="25">
        <f t="shared" si="29"/>
        <v>-15939</v>
      </c>
      <c r="I291" s="69" t="s">
        <v>1046</v>
      </c>
      <c r="J291" s="70" t="s">
        <v>1047</v>
      </c>
      <c r="K291" s="69">
        <v>-15939</v>
      </c>
      <c r="L291" s="69" t="s">
        <v>322</v>
      </c>
      <c r="M291" s="70" t="s">
        <v>298</v>
      </c>
      <c r="N291" s="70"/>
      <c r="O291" s="71" t="s">
        <v>1045</v>
      </c>
      <c r="P291" s="71" t="s">
        <v>44</v>
      </c>
    </row>
    <row r="292" spans="1:16">
      <c r="A292" s="25" t="str">
        <f t="shared" si="24"/>
        <v> IODE 4.2.304 </v>
      </c>
      <c r="B292" s="14" t="str">
        <f t="shared" si="25"/>
        <v>I</v>
      </c>
      <c r="C292" s="25">
        <f t="shared" si="26"/>
        <v>25157.351999999999</v>
      </c>
      <c r="D292" t="str">
        <f t="shared" si="27"/>
        <v>vis</v>
      </c>
      <c r="E292">
        <f>VLOOKUP(C292,Active!C$21:E$962,3,FALSE)</f>
        <v>-15933.989017275733</v>
      </c>
      <c r="F292" s="14" t="s">
        <v>271</v>
      </c>
      <c r="G292" t="str">
        <f t="shared" si="28"/>
        <v>25157.352</v>
      </c>
      <c r="H292" s="25">
        <f t="shared" si="29"/>
        <v>-15934</v>
      </c>
      <c r="I292" s="69" t="s">
        <v>1048</v>
      </c>
      <c r="J292" s="70" t="s">
        <v>1049</v>
      </c>
      <c r="K292" s="69">
        <v>-15934</v>
      </c>
      <c r="L292" s="69" t="s">
        <v>635</v>
      </c>
      <c r="M292" s="70" t="s">
        <v>298</v>
      </c>
      <c r="N292" s="70"/>
      <c r="O292" s="71" t="s">
        <v>1045</v>
      </c>
      <c r="P292" s="71" t="s">
        <v>44</v>
      </c>
    </row>
    <row r="293" spans="1:16">
      <c r="A293" s="25" t="str">
        <f t="shared" si="24"/>
        <v> IODE 4.2.304 </v>
      </c>
      <c r="B293" s="14" t="str">
        <f t="shared" si="25"/>
        <v>I</v>
      </c>
      <c r="C293" s="25">
        <f t="shared" si="26"/>
        <v>25187.292000000001</v>
      </c>
      <c r="D293" t="str">
        <f t="shared" si="27"/>
        <v>vis</v>
      </c>
      <c r="E293">
        <f>VLOOKUP(C293,Active!C$21:E$962,3,FALSE)</f>
        <v>-15907.991176919977</v>
      </c>
      <c r="F293" s="14" t="s">
        <v>271</v>
      </c>
      <c r="G293" t="str">
        <f t="shared" si="28"/>
        <v>25187.292</v>
      </c>
      <c r="H293" s="25">
        <f t="shared" si="29"/>
        <v>-15908</v>
      </c>
      <c r="I293" s="69" t="s">
        <v>1050</v>
      </c>
      <c r="J293" s="70" t="s">
        <v>1051</v>
      </c>
      <c r="K293" s="69">
        <v>-15908</v>
      </c>
      <c r="L293" s="69" t="s">
        <v>352</v>
      </c>
      <c r="M293" s="70" t="s">
        <v>298</v>
      </c>
      <c r="N293" s="70"/>
      <c r="O293" s="71" t="s">
        <v>1052</v>
      </c>
      <c r="P293" s="71" t="s">
        <v>44</v>
      </c>
    </row>
    <row r="294" spans="1:16">
      <c r="A294" s="25" t="str">
        <f t="shared" si="24"/>
        <v> IODE 4.2.304 </v>
      </c>
      <c r="B294" s="14" t="str">
        <f t="shared" si="25"/>
        <v>I</v>
      </c>
      <c r="C294" s="25">
        <f t="shared" si="26"/>
        <v>25188.444</v>
      </c>
      <c r="D294" t="str">
        <f t="shared" si="27"/>
        <v>vis</v>
      </c>
      <c r="E294">
        <f>VLOOKUP(C294,Active!C$21:E$962,3,FALSE)</f>
        <v>-15906.990859214908</v>
      </c>
      <c r="F294" s="14" t="s">
        <v>271</v>
      </c>
      <c r="G294" t="str">
        <f t="shared" si="28"/>
        <v>25188.444</v>
      </c>
      <c r="H294" s="25">
        <f t="shared" si="29"/>
        <v>-15907</v>
      </c>
      <c r="I294" s="69" t="s">
        <v>1053</v>
      </c>
      <c r="J294" s="70" t="s">
        <v>1054</v>
      </c>
      <c r="K294" s="69">
        <v>-15907</v>
      </c>
      <c r="L294" s="69" t="s">
        <v>1055</v>
      </c>
      <c r="M294" s="70" t="s">
        <v>298</v>
      </c>
      <c r="N294" s="70"/>
      <c r="O294" s="71" t="s">
        <v>1045</v>
      </c>
      <c r="P294" s="71" t="s">
        <v>44</v>
      </c>
    </row>
    <row r="295" spans="1:16">
      <c r="A295" s="25" t="str">
        <f t="shared" si="24"/>
        <v> PZ 11.414 </v>
      </c>
      <c r="B295" s="14" t="str">
        <f t="shared" si="25"/>
        <v>I</v>
      </c>
      <c r="C295" s="25">
        <f t="shared" si="26"/>
        <v>25216.080999999998</v>
      </c>
      <c r="D295" t="str">
        <f t="shared" si="27"/>
        <v>vis</v>
      </c>
      <c r="E295">
        <f>VLOOKUP(C295,Active!C$21:E$962,3,FALSE)</f>
        <v>-15882.992785937955</v>
      </c>
      <c r="F295" s="14" t="s">
        <v>271</v>
      </c>
      <c r="G295" t="str">
        <f t="shared" si="28"/>
        <v>25216.081</v>
      </c>
      <c r="H295" s="25">
        <f t="shared" si="29"/>
        <v>-15883</v>
      </c>
      <c r="I295" s="69" t="s">
        <v>1056</v>
      </c>
      <c r="J295" s="70" t="s">
        <v>1057</v>
      </c>
      <c r="K295" s="69">
        <v>-15883</v>
      </c>
      <c r="L295" s="69" t="s">
        <v>673</v>
      </c>
      <c r="M295" s="70" t="s">
        <v>298</v>
      </c>
      <c r="N295" s="70"/>
      <c r="O295" s="71" t="s">
        <v>1058</v>
      </c>
      <c r="P295" s="71" t="s">
        <v>46</v>
      </c>
    </row>
    <row r="296" spans="1:16">
      <c r="A296" s="25" t="str">
        <f t="shared" si="24"/>
        <v> IODE 4.2.304 </v>
      </c>
      <c r="B296" s="14" t="str">
        <f t="shared" si="25"/>
        <v>I</v>
      </c>
      <c r="C296" s="25">
        <f t="shared" si="26"/>
        <v>25234.502</v>
      </c>
      <c r="D296" t="str">
        <f t="shared" si="27"/>
        <v>vis</v>
      </c>
      <c r="E296">
        <f>VLOOKUP(C296,Active!C$21:E$962,3,FALSE)</f>
        <v>-15866.997254301568</v>
      </c>
      <c r="F296" s="14" t="s">
        <v>271</v>
      </c>
      <c r="G296" t="str">
        <f t="shared" si="28"/>
        <v>25234.502</v>
      </c>
      <c r="H296" s="25">
        <f t="shared" si="29"/>
        <v>-15867</v>
      </c>
      <c r="I296" s="69" t="s">
        <v>1059</v>
      </c>
      <c r="J296" s="70" t="s">
        <v>1060</v>
      </c>
      <c r="K296" s="69">
        <v>-15867</v>
      </c>
      <c r="L296" s="69" t="s">
        <v>355</v>
      </c>
      <c r="M296" s="70" t="s">
        <v>298</v>
      </c>
      <c r="N296" s="70"/>
      <c r="O296" s="71" t="s">
        <v>1045</v>
      </c>
      <c r="P296" s="71" t="s">
        <v>44</v>
      </c>
    </row>
    <row r="297" spans="1:16">
      <c r="A297" s="25" t="str">
        <f t="shared" si="24"/>
        <v> IODE 4.2.304 </v>
      </c>
      <c r="B297" s="14" t="str">
        <f t="shared" si="25"/>
        <v>I</v>
      </c>
      <c r="C297" s="25">
        <f t="shared" si="26"/>
        <v>25249.474999999999</v>
      </c>
      <c r="D297" t="str">
        <f t="shared" si="27"/>
        <v>vis</v>
      </c>
      <c r="E297">
        <f>VLOOKUP(C297,Active!C$21:E$962,3,FALSE)</f>
        <v>-15853.995729129669</v>
      </c>
      <c r="F297" s="14" t="s">
        <v>271</v>
      </c>
      <c r="G297" t="str">
        <f t="shared" si="28"/>
        <v>25249.475</v>
      </c>
      <c r="H297" s="25">
        <f t="shared" si="29"/>
        <v>-15854</v>
      </c>
      <c r="I297" s="69" t="s">
        <v>1061</v>
      </c>
      <c r="J297" s="70" t="s">
        <v>1062</v>
      </c>
      <c r="K297" s="69">
        <v>-15854</v>
      </c>
      <c r="L297" s="69" t="s">
        <v>294</v>
      </c>
      <c r="M297" s="70" t="s">
        <v>298</v>
      </c>
      <c r="N297" s="70"/>
      <c r="O297" s="71" t="s">
        <v>1045</v>
      </c>
      <c r="P297" s="71" t="s">
        <v>44</v>
      </c>
    </row>
    <row r="298" spans="1:16">
      <c r="A298" s="25" t="str">
        <f t="shared" si="24"/>
        <v> IODE 4.2.304 </v>
      </c>
      <c r="B298" s="14" t="str">
        <f t="shared" si="25"/>
        <v>I</v>
      </c>
      <c r="C298" s="25">
        <f t="shared" si="26"/>
        <v>25301.302</v>
      </c>
      <c r="D298" t="str">
        <f t="shared" si="27"/>
        <v>vis</v>
      </c>
      <c r="E298">
        <f>VLOOKUP(C298,Active!C$21:E$962,3,FALSE)</f>
        <v>-15808.992720708904</v>
      </c>
      <c r="F298" s="14" t="s">
        <v>271</v>
      </c>
      <c r="G298" t="str">
        <f t="shared" si="28"/>
        <v>25301.302</v>
      </c>
      <c r="H298" s="25">
        <f t="shared" si="29"/>
        <v>-15809</v>
      </c>
      <c r="I298" s="69" t="s">
        <v>1063</v>
      </c>
      <c r="J298" s="70" t="s">
        <v>1064</v>
      </c>
      <c r="K298" s="69">
        <v>-15809</v>
      </c>
      <c r="L298" s="69" t="s">
        <v>673</v>
      </c>
      <c r="M298" s="70" t="s">
        <v>298</v>
      </c>
      <c r="N298" s="70"/>
      <c r="O298" s="71" t="s">
        <v>1045</v>
      </c>
      <c r="P298" s="71" t="s">
        <v>44</v>
      </c>
    </row>
    <row r="299" spans="1:16">
      <c r="A299" s="25" t="str">
        <f t="shared" si="24"/>
        <v> IODE 4.2.304 </v>
      </c>
      <c r="B299" s="14" t="str">
        <f t="shared" si="25"/>
        <v>I</v>
      </c>
      <c r="C299" s="25">
        <f t="shared" si="26"/>
        <v>25324.332999999999</v>
      </c>
      <c r="D299" t="str">
        <f t="shared" si="27"/>
        <v>vis</v>
      </c>
      <c r="E299">
        <f>VLOOKUP(C299,Active!C$21:E$962,3,FALSE)</f>
        <v>-15788.994181589553</v>
      </c>
      <c r="F299" s="14" t="s">
        <v>271</v>
      </c>
      <c r="G299" t="str">
        <f t="shared" si="28"/>
        <v>25324.333</v>
      </c>
      <c r="H299" s="25">
        <f t="shared" si="29"/>
        <v>-15789</v>
      </c>
      <c r="I299" s="69" t="s">
        <v>1065</v>
      </c>
      <c r="J299" s="70" t="s">
        <v>1066</v>
      </c>
      <c r="K299" s="69">
        <v>-15789</v>
      </c>
      <c r="L299" s="69" t="s">
        <v>453</v>
      </c>
      <c r="M299" s="70" t="s">
        <v>298</v>
      </c>
      <c r="N299" s="70"/>
      <c r="O299" s="71" t="s">
        <v>1052</v>
      </c>
      <c r="P299" s="71" t="s">
        <v>44</v>
      </c>
    </row>
    <row r="300" spans="1:16">
      <c r="A300" s="25" t="str">
        <f t="shared" si="24"/>
        <v> IODE 4.2.304 </v>
      </c>
      <c r="B300" s="14" t="str">
        <f t="shared" si="25"/>
        <v>I</v>
      </c>
      <c r="C300" s="25">
        <f t="shared" si="26"/>
        <v>25506.293000000001</v>
      </c>
      <c r="D300" t="str">
        <f t="shared" si="27"/>
        <v>vis</v>
      </c>
      <c r="E300">
        <f>VLOOKUP(C300,Active!C$21:E$962,3,FALSE)</f>
        <v>-15630.99261074342</v>
      </c>
      <c r="F300" s="14" t="s">
        <v>271</v>
      </c>
      <c r="G300" t="str">
        <f t="shared" si="28"/>
        <v>25506.293</v>
      </c>
      <c r="H300" s="25">
        <f t="shared" si="29"/>
        <v>-15631</v>
      </c>
      <c r="I300" s="69" t="s">
        <v>1067</v>
      </c>
      <c r="J300" s="70" t="s">
        <v>1068</v>
      </c>
      <c r="K300" s="69">
        <v>-15631</v>
      </c>
      <c r="L300" s="69" t="s">
        <v>475</v>
      </c>
      <c r="M300" s="70" t="s">
        <v>298</v>
      </c>
      <c r="N300" s="70"/>
      <c r="O300" s="71" t="s">
        <v>1052</v>
      </c>
      <c r="P300" s="71" t="s">
        <v>44</v>
      </c>
    </row>
    <row r="301" spans="1:16">
      <c r="A301" s="25" t="str">
        <f t="shared" si="24"/>
        <v> IODE 4.2.304 </v>
      </c>
      <c r="B301" s="14" t="str">
        <f t="shared" si="25"/>
        <v>I</v>
      </c>
      <c r="C301" s="25">
        <f t="shared" si="26"/>
        <v>25514.351999999999</v>
      </c>
      <c r="D301" t="str">
        <f t="shared" si="27"/>
        <v>vis</v>
      </c>
      <c r="E301">
        <f>VLOOKUP(C301,Active!C$21:E$962,3,FALSE)</f>
        <v>-15623.994728464631</v>
      </c>
      <c r="F301" s="14" t="s">
        <v>271</v>
      </c>
      <c r="G301" t="str">
        <f t="shared" si="28"/>
        <v>25514.352</v>
      </c>
      <c r="H301" s="25">
        <f t="shared" si="29"/>
        <v>-15624</v>
      </c>
      <c r="I301" s="69" t="s">
        <v>1069</v>
      </c>
      <c r="J301" s="70" t="s">
        <v>1070</v>
      </c>
      <c r="K301" s="69">
        <v>-15624</v>
      </c>
      <c r="L301" s="69" t="s">
        <v>322</v>
      </c>
      <c r="M301" s="70" t="s">
        <v>298</v>
      </c>
      <c r="N301" s="70"/>
      <c r="O301" s="71" t="s">
        <v>1045</v>
      </c>
      <c r="P301" s="71" t="s">
        <v>44</v>
      </c>
    </row>
    <row r="302" spans="1:16">
      <c r="A302" s="25" t="str">
        <f t="shared" si="24"/>
        <v> PZ 11.414 </v>
      </c>
      <c r="B302" s="14" t="str">
        <f t="shared" si="25"/>
        <v>I</v>
      </c>
      <c r="C302" s="25">
        <f t="shared" si="26"/>
        <v>25520.114000000001</v>
      </c>
      <c r="D302" t="str">
        <f t="shared" si="27"/>
        <v>vis</v>
      </c>
      <c r="E302">
        <f>VLOOKUP(C302,Active!C$21:E$962,3,FALSE)</f>
        <v>-15618.99140327659</v>
      </c>
      <c r="F302" s="14" t="s">
        <v>271</v>
      </c>
      <c r="G302" t="str">
        <f t="shared" si="28"/>
        <v>25520.114</v>
      </c>
      <c r="H302" s="25">
        <f t="shared" si="29"/>
        <v>-15619</v>
      </c>
      <c r="I302" s="69" t="s">
        <v>1071</v>
      </c>
      <c r="J302" s="70" t="s">
        <v>1072</v>
      </c>
      <c r="K302" s="69">
        <v>-15619</v>
      </c>
      <c r="L302" s="69" t="s">
        <v>352</v>
      </c>
      <c r="M302" s="70" t="s">
        <v>298</v>
      </c>
      <c r="N302" s="70"/>
      <c r="O302" s="71" t="s">
        <v>1058</v>
      </c>
      <c r="P302" s="71" t="s">
        <v>46</v>
      </c>
    </row>
    <row r="303" spans="1:16">
      <c r="A303" s="25" t="str">
        <f t="shared" si="24"/>
        <v> IODE 4.2.304 </v>
      </c>
      <c r="B303" s="14" t="str">
        <f t="shared" si="25"/>
        <v>I</v>
      </c>
      <c r="C303" s="25">
        <f t="shared" si="26"/>
        <v>25529.324000000001</v>
      </c>
      <c r="D303" t="str">
        <f t="shared" si="27"/>
        <v>vis</v>
      </c>
      <c r="E303">
        <f>VLOOKUP(C303,Active!C$21:E$962,3,FALSE)</f>
        <v>-15610.994071624069</v>
      </c>
      <c r="F303" s="14" t="s">
        <v>271</v>
      </c>
      <c r="G303" t="str">
        <f t="shared" si="28"/>
        <v>25529.324</v>
      </c>
      <c r="H303" s="25">
        <f t="shared" si="29"/>
        <v>-15611</v>
      </c>
      <c r="I303" s="69" t="s">
        <v>1073</v>
      </c>
      <c r="J303" s="70" t="s">
        <v>1074</v>
      </c>
      <c r="K303" s="69">
        <v>-15611</v>
      </c>
      <c r="L303" s="69" t="s">
        <v>453</v>
      </c>
      <c r="M303" s="70" t="s">
        <v>298</v>
      </c>
      <c r="N303" s="70"/>
      <c r="O303" s="71" t="s">
        <v>1052</v>
      </c>
      <c r="P303" s="71" t="s">
        <v>44</v>
      </c>
    </row>
    <row r="304" spans="1:16">
      <c r="A304" s="25" t="str">
        <f t="shared" si="24"/>
        <v> IODE 4.2.304 </v>
      </c>
      <c r="B304" s="14" t="str">
        <f t="shared" si="25"/>
        <v>I</v>
      </c>
      <c r="C304" s="25">
        <f t="shared" si="26"/>
        <v>25530.484</v>
      </c>
      <c r="D304" t="str">
        <f t="shared" si="27"/>
        <v>vis</v>
      </c>
      <c r="E304">
        <f>VLOOKUP(C304,Active!C$21:E$962,3,FALSE)</f>
        <v>-15609.986807268269</v>
      </c>
      <c r="F304" s="14" t="s">
        <v>271</v>
      </c>
      <c r="G304" t="str">
        <f t="shared" si="28"/>
        <v>25530.484</v>
      </c>
      <c r="H304" s="25">
        <f t="shared" si="29"/>
        <v>-15610</v>
      </c>
      <c r="I304" s="69" t="s">
        <v>1075</v>
      </c>
      <c r="J304" s="70" t="s">
        <v>1076</v>
      </c>
      <c r="K304" s="69">
        <v>-15610</v>
      </c>
      <c r="L304" s="69" t="s">
        <v>582</v>
      </c>
      <c r="M304" s="70" t="s">
        <v>298</v>
      </c>
      <c r="N304" s="70"/>
      <c r="O304" s="71" t="s">
        <v>1052</v>
      </c>
      <c r="P304" s="71" t="s">
        <v>44</v>
      </c>
    </row>
    <row r="305" spans="1:16">
      <c r="A305" s="25" t="str">
        <f t="shared" si="24"/>
        <v> IODE 4.2.304 </v>
      </c>
      <c r="B305" s="14" t="str">
        <f t="shared" si="25"/>
        <v>I</v>
      </c>
      <c r="C305" s="25">
        <f t="shared" si="26"/>
        <v>25886.334999999999</v>
      </c>
      <c r="D305" t="str">
        <f t="shared" si="27"/>
        <v>vis</v>
      </c>
      <c r="E305">
        <f>VLOOKUP(C305,Active!C$21:E$962,3,FALSE)</f>
        <v>-15300.990231168214</v>
      </c>
      <c r="F305" s="14" t="s">
        <v>271</v>
      </c>
      <c r="G305" t="str">
        <f t="shared" si="28"/>
        <v>25886.335</v>
      </c>
      <c r="H305" s="25">
        <f t="shared" si="29"/>
        <v>-15301</v>
      </c>
      <c r="I305" s="69" t="s">
        <v>1077</v>
      </c>
      <c r="J305" s="70" t="s">
        <v>1078</v>
      </c>
      <c r="K305" s="69">
        <v>-15301</v>
      </c>
      <c r="L305" s="69" t="s">
        <v>1055</v>
      </c>
      <c r="M305" s="70" t="s">
        <v>298</v>
      </c>
      <c r="N305" s="70"/>
      <c r="O305" s="71" t="s">
        <v>1045</v>
      </c>
      <c r="P305" s="71" t="s">
        <v>44</v>
      </c>
    </row>
    <row r="306" spans="1:16">
      <c r="A306" s="25" t="str">
        <f t="shared" si="24"/>
        <v> IODE 4.2.304 </v>
      </c>
      <c r="B306" s="14" t="str">
        <f t="shared" si="25"/>
        <v>I</v>
      </c>
      <c r="C306" s="25">
        <f t="shared" si="26"/>
        <v>25893.241000000002</v>
      </c>
      <c r="D306" t="str">
        <f t="shared" si="27"/>
        <v>vis</v>
      </c>
      <c r="E306">
        <f>VLOOKUP(C306,Active!C$21:E$962,3,FALSE)</f>
        <v>-15294.993534925834</v>
      </c>
      <c r="F306" s="14" t="s">
        <v>271</v>
      </c>
      <c r="G306" t="str">
        <f t="shared" si="28"/>
        <v>25893.241</v>
      </c>
      <c r="H306" s="25">
        <f t="shared" si="29"/>
        <v>-15295</v>
      </c>
      <c r="I306" s="69" t="s">
        <v>1079</v>
      </c>
      <c r="J306" s="70" t="s">
        <v>1080</v>
      </c>
      <c r="K306" s="69">
        <v>-15295</v>
      </c>
      <c r="L306" s="69" t="s">
        <v>453</v>
      </c>
      <c r="M306" s="70" t="s">
        <v>298</v>
      </c>
      <c r="N306" s="70"/>
      <c r="O306" s="71" t="s">
        <v>1045</v>
      </c>
      <c r="P306" s="71" t="s">
        <v>44</v>
      </c>
    </row>
    <row r="307" spans="1:16">
      <c r="A307" s="25" t="str">
        <f t="shared" si="24"/>
        <v> IODE 4.2.304 </v>
      </c>
      <c r="B307" s="14" t="str">
        <f t="shared" si="25"/>
        <v>I</v>
      </c>
      <c r="C307" s="25">
        <f t="shared" si="26"/>
        <v>25917.429</v>
      </c>
      <c r="D307" t="str">
        <f t="shared" si="27"/>
        <v>vis</v>
      </c>
      <c r="E307">
        <f>VLOOKUP(C307,Active!C$21:E$962,3,FALSE)</f>
        <v>-15273.990336444705</v>
      </c>
      <c r="F307" s="14" t="s">
        <v>271</v>
      </c>
      <c r="G307" t="str">
        <f t="shared" si="28"/>
        <v>25917.429</v>
      </c>
      <c r="H307" s="25">
        <f t="shared" si="29"/>
        <v>-15274</v>
      </c>
      <c r="I307" s="69" t="s">
        <v>1081</v>
      </c>
      <c r="J307" s="70" t="s">
        <v>1082</v>
      </c>
      <c r="K307" s="69">
        <v>-15274</v>
      </c>
      <c r="L307" s="69" t="s">
        <v>1055</v>
      </c>
      <c r="M307" s="70" t="s">
        <v>298</v>
      </c>
      <c r="N307" s="70"/>
      <c r="O307" s="71" t="s">
        <v>1045</v>
      </c>
      <c r="P307" s="71" t="s">
        <v>44</v>
      </c>
    </row>
    <row r="308" spans="1:16">
      <c r="A308" s="25" t="str">
        <f t="shared" si="24"/>
        <v> PZ 11.414 </v>
      </c>
      <c r="B308" s="14" t="str">
        <f t="shared" si="25"/>
        <v>I</v>
      </c>
      <c r="C308" s="25">
        <f t="shared" si="26"/>
        <v>25945.066999999999</v>
      </c>
      <c r="D308" t="str">
        <f t="shared" si="27"/>
        <v>vis</v>
      </c>
      <c r="E308">
        <f>VLOOKUP(C308,Active!C$21:E$962,3,FALSE)</f>
        <v>-15249.991394836412</v>
      </c>
      <c r="F308" s="14" t="s">
        <v>271</v>
      </c>
      <c r="G308" t="str">
        <f t="shared" si="28"/>
        <v>25945.067</v>
      </c>
      <c r="H308" s="25">
        <f t="shared" si="29"/>
        <v>-15250</v>
      </c>
      <c r="I308" s="69" t="s">
        <v>1083</v>
      </c>
      <c r="J308" s="70" t="s">
        <v>1084</v>
      </c>
      <c r="K308" s="69">
        <v>-15250</v>
      </c>
      <c r="L308" s="69" t="s">
        <v>352</v>
      </c>
      <c r="M308" s="70" t="s">
        <v>298</v>
      </c>
      <c r="N308" s="70"/>
      <c r="O308" s="71" t="s">
        <v>1058</v>
      </c>
      <c r="P308" s="71" t="s">
        <v>46</v>
      </c>
    </row>
    <row r="309" spans="1:16">
      <c r="A309" s="25" t="str">
        <f t="shared" si="24"/>
        <v> IODE 4.2.304 </v>
      </c>
      <c r="B309" s="14" t="str">
        <f t="shared" si="25"/>
        <v>I</v>
      </c>
      <c r="C309" s="25">
        <f t="shared" si="26"/>
        <v>26000.348999999998</v>
      </c>
      <c r="D309" t="str">
        <f t="shared" si="27"/>
        <v>vis</v>
      </c>
      <c r="E309">
        <f>VLOOKUP(C309,Active!C$21:E$962,3,FALSE)</f>
        <v>-15201.988301631776</v>
      </c>
      <c r="F309" s="14" t="s">
        <v>271</v>
      </c>
      <c r="G309" t="str">
        <f t="shared" si="28"/>
        <v>26000.349</v>
      </c>
      <c r="H309" s="25">
        <f t="shared" si="29"/>
        <v>-15202</v>
      </c>
      <c r="I309" s="69" t="s">
        <v>1085</v>
      </c>
      <c r="J309" s="70" t="s">
        <v>1086</v>
      </c>
      <c r="K309" s="69">
        <v>-15202</v>
      </c>
      <c r="L309" s="69" t="s">
        <v>635</v>
      </c>
      <c r="M309" s="70" t="s">
        <v>298</v>
      </c>
      <c r="N309" s="70"/>
      <c r="O309" s="71" t="s">
        <v>1045</v>
      </c>
      <c r="P309" s="71" t="s">
        <v>44</v>
      </c>
    </row>
    <row r="310" spans="1:16">
      <c r="A310" s="25" t="str">
        <f t="shared" si="24"/>
        <v> IODE 4.2.304 </v>
      </c>
      <c r="B310" s="14" t="str">
        <f t="shared" si="25"/>
        <v>I</v>
      </c>
      <c r="C310" s="25">
        <f t="shared" si="26"/>
        <v>26030.287</v>
      </c>
      <c r="D310" t="str">
        <f t="shared" si="27"/>
        <v>vis</v>
      </c>
      <c r="E310">
        <f>VLOOKUP(C310,Active!C$21:E$962,3,FALSE)</f>
        <v>-15175.992197938702</v>
      </c>
      <c r="F310" s="14" t="s">
        <v>271</v>
      </c>
      <c r="G310" t="str">
        <f t="shared" si="28"/>
        <v>26030.287</v>
      </c>
      <c r="H310" s="25">
        <f t="shared" si="29"/>
        <v>-15176</v>
      </c>
      <c r="I310" s="69" t="s">
        <v>1087</v>
      </c>
      <c r="J310" s="70" t="s">
        <v>1088</v>
      </c>
      <c r="K310" s="69">
        <v>-15176</v>
      </c>
      <c r="L310" s="69" t="s">
        <v>475</v>
      </c>
      <c r="M310" s="70" t="s">
        <v>298</v>
      </c>
      <c r="N310" s="70"/>
      <c r="O310" s="71" t="s">
        <v>1045</v>
      </c>
      <c r="P310" s="71" t="s">
        <v>44</v>
      </c>
    </row>
    <row r="311" spans="1:16">
      <c r="A311" s="25" t="str">
        <f t="shared" si="24"/>
        <v> IODE 4.2.304 </v>
      </c>
      <c r="B311" s="14" t="str">
        <f t="shared" si="25"/>
        <v>I</v>
      </c>
      <c r="C311" s="25">
        <f t="shared" si="26"/>
        <v>26208.785</v>
      </c>
      <c r="D311" t="str">
        <f t="shared" si="27"/>
        <v>vis</v>
      </c>
      <c r="E311">
        <f>VLOOKUP(C311,Active!C$21:E$962,3,FALSE)</f>
        <v>-15020.996790195833</v>
      </c>
      <c r="F311" s="14" t="s">
        <v>271</v>
      </c>
      <c r="G311" t="str">
        <f t="shared" si="28"/>
        <v>26208.785</v>
      </c>
      <c r="H311" s="25">
        <f t="shared" si="29"/>
        <v>-15021</v>
      </c>
      <c r="I311" s="69" t="s">
        <v>1089</v>
      </c>
      <c r="J311" s="70" t="s">
        <v>1090</v>
      </c>
      <c r="K311" s="69">
        <v>-15021</v>
      </c>
      <c r="L311" s="69" t="s">
        <v>310</v>
      </c>
      <c r="M311" s="70" t="s">
        <v>298</v>
      </c>
      <c r="N311" s="70"/>
      <c r="O311" s="71" t="s">
        <v>1091</v>
      </c>
      <c r="P311" s="71" t="s">
        <v>44</v>
      </c>
    </row>
    <row r="312" spans="1:16">
      <c r="A312" s="25" t="str">
        <f t="shared" si="24"/>
        <v> PZ 11.414 </v>
      </c>
      <c r="B312" s="14" t="str">
        <f t="shared" si="25"/>
        <v>I</v>
      </c>
      <c r="C312" s="25">
        <f t="shared" si="26"/>
        <v>26257.151999999998</v>
      </c>
      <c r="D312" t="str">
        <f t="shared" si="27"/>
        <v>vis</v>
      </c>
      <c r="E312">
        <f>VLOOKUP(C312,Active!C$21:E$962,3,FALSE)</f>
        <v>-14978.998208215648</v>
      </c>
      <c r="F312" s="14" t="s">
        <v>271</v>
      </c>
      <c r="G312" t="str">
        <f t="shared" si="28"/>
        <v>26257.152</v>
      </c>
      <c r="H312" s="25">
        <f t="shared" si="29"/>
        <v>-14979</v>
      </c>
      <c r="I312" s="69" t="s">
        <v>1092</v>
      </c>
      <c r="J312" s="70" t="s">
        <v>1093</v>
      </c>
      <c r="K312" s="69">
        <v>-14979</v>
      </c>
      <c r="L312" s="69" t="s">
        <v>283</v>
      </c>
      <c r="M312" s="70" t="s">
        <v>298</v>
      </c>
      <c r="N312" s="70"/>
      <c r="O312" s="71" t="s">
        <v>1058</v>
      </c>
      <c r="P312" s="71" t="s">
        <v>46</v>
      </c>
    </row>
    <row r="313" spans="1:16">
      <c r="A313" s="25" t="str">
        <f t="shared" si="24"/>
        <v> IODE 4.2.304 </v>
      </c>
      <c r="B313" s="14" t="str">
        <f t="shared" si="25"/>
        <v>I</v>
      </c>
      <c r="C313" s="25">
        <f t="shared" si="26"/>
        <v>26305.519</v>
      </c>
      <c r="D313" t="str">
        <f t="shared" si="27"/>
        <v>vis</v>
      </c>
      <c r="E313">
        <f>VLOOKUP(C313,Active!C$21:E$962,3,FALSE)</f>
        <v>-14936.99962623546</v>
      </c>
      <c r="F313" s="14" t="s">
        <v>271</v>
      </c>
      <c r="G313" t="str">
        <f t="shared" si="28"/>
        <v>26305.519</v>
      </c>
      <c r="H313" s="25">
        <f t="shared" si="29"/>
        <v>-14937</v>
      </c>
      <c r="I313" s="69" t="s">
        <v>1094</v>
      </c>
      <c r="J313" s="70" t="s">
        <v>1095</v>
      </c>
      <c r="K313" s="69">
        <v>-14937</v>
      </c>
      <c r="L313" s="69" t="s">
        <v>342</v>
      </c>
      <c r="M313" s="70" t="s">
        <v>298</v>
      </c>
      <c r="N313" s="70"/>
      <c r="O313" s="71" t="s">
        <v>1058</v>
      </c>
      <c r="P313" s="71" t="s">
        <v>44</v>
      </c>
    </row>
    <row r="314" spans="1:16">
      <c r="A314" s="25" t="str">
        <f t="shared" si="24"/>
        <v> IODE 4.2.304 </v>
      </c>
      <c r="B314" s="14" t="str">
        <f t="shared" si="25"/>
        <v>I</v>
      </c>
      <c r="C314" s="25">
        <f t="shared" si="26"/>
        <v>26957.341</v>
      </c>
      <c r="D314" t="str">
        <f t="shared" si="27"/>
        <v>vis</v>
      </c>
      <c r="E314">
        <f>VLOOKUP(C314,Active!C$21:E$962,3,FALSE)</f>
        <v>-14371.002154746859</v>
      </c>
      <c r="F314" s="14" t="s">
        <v>271</v>
      </c>
      <c r="G314" t="str">
        <f t="shared" si="28"/>
        <v>26957.341</v>
      </c>
      <c r="H314" s="25">
        <f t="shared" si="29"/>
        <v>-14371</v>
      </c>
      <c r="I314" s="69" t="s">
        <v>1096</v>
      </c>
      <c r="J314" s="70" t="s">
        <v>1097</v>
      </c>
      <c r="K314" s="69">
        <v>-14371</v>
      </c>
      <c r="L314" s="69" t="s">
        <v>297</v>
      </c>
      <c r="M314" s="70" t="s">
        <v>298</v>
      </c>
      <c r="N314" s="70"/>
      <c r="O314" s="71" t="s">
        <v>1052</v>
      </c>
      <c r="P314" s="71" t="s">
        <v>44</v>
      </c>
    </row>
    <row r="315" spans="1:16">
      <c r="A315" s="25" t="str">
        <f t="shared" si="24"/>
        <v> BKZ 1.8 </v>
      </c>
      <c r="B315" s="14" t="str">
        <f t="shared" si="25"/>
        <v>I</v>
      </c>
      <c r="C315" s="25">
        <f t="shared" si="26"/>
        <v>26979.216</v>
      </c>
      <c r="D315" t="str">
        <f t="shared" si="27"/>
        <v>vis</v>
      </c>
      <c r="E315">
        <f>VLOOKUP(C315,Active!C$21:E$962,3,FALSE)</f>
        <v>-14352.007406657944</v>
      </c>
      <c r="F315" s="14" t="s">
        <v>271</v>
      </c>
      <c r="G315" t="str">
        <f t="shared" si="28"/>
        <v>26979.216</v>
      </c>
      <c r="H315" s="25">
        <f t="shared" si="29"/>
        <v>-14352</v>
      </c>
      <c r="I315" s="69" t="s">
        <v>1098</v>
      </c>
      <c r="J315" s="70" t="s">
        <v>1099</v>
      </c>
      <c r="K315" s="69">
        <v>-14352</v>
      </c>
      <c r="L315" s="69" t="s">
        <v>617</v>
      </c>
      <c r="M315" s="70" t="s">
        <v>298</v>
      </c>
      <c r="N315" s="70"/>
      <c r="O315" s="71" t="s">
        <v>1052</v>
      </c>
      <c r="P315" s="71" t="s">
        <v>47</v>
      </c>
    </row>
    <row r="316" spans="1:16">
      <c r="A316" s="25" t="str">
        <f t="shared" si="24"/>
        <v> PZ 11.414 </v>
      </c>
      <c r="B316" s="14" t="str">
        <f t="shared" si="25"/>
        <v>I</v>
      </c>
      <c r="C316" s="25">
        <f t="shared" si="26"/>
        <v>26980.375</v>
      </c>
      <c r="D316" t="str">
        <f t="shared" si="27"/>
        <v>vis</v>
      </c>
      <c r="E316">
        <f>VLOOKUP(C316,Active!C$21:E$962,3,FALSE)</f>
        <v>-14351.001010633485</v>
      </c>
      <c r="F316" s="14" t="s">
        <v>271</v>
      </c>
      <c r="G316" t="str">
        <f t="shared" si="28"/>
        <v>26980.375</v>
      </c>
      <c r="H316" s="25">
        <f t="shared" si="29"/>
        <v>-14351</v>
      </c>
      <c r="I316" s="69" t="s">
        <v>1100</v>
      </c>
      <c r="J316" s="70" t="s">
        <v>1101</v>
      </c>
      <c r="K316" s="69">
        <v>-14351</v>
      </c>
      <c r="L316" s="69" t="s">
        <v>317</v>
      </c>
      <c r="M316" s="70" t="s">
        <v>298</v>
      </c>
      <c r="N316" s="70"/>
      <c r="O316" s="71" t="s">
        <v>1058</v>
      </c>
      <c r="P316" s="71" t="s">
        <v>46</v>
      </c>
    </row>
    <row r="317" spans="1:16">
      <c r="A317" s="25" t="str">
        <f t="shared" si="24"/>
        <v> IODE 4.2.304 </v>
      </c>
      <c r="B317" s="14" t="str">
        <f t="shared" si="25"/>
        <v>I</v>
      </c>
      <c r="C317" s="25">
        <f t="shared" si="26"/>
        <v>26980.377</v>
      </c>
      <c r="D317" t="str">
        <f t="shared" si="27"/>
        <v>vis</v>
      </c>
      <c r="E317">
        <f>VLOOKUP(C317,Active!C$21:E$962,3,FALSE)</f>
        <v>-14350.999273970801</v>
      </c>
      <c r="F317" s="14" t="s">
        <v>271</v>
      </c>
      <c r="G317" t="str">
        <f t="shared" si="28"/>
        <v>26980.377</v>
      </c>
      <c r="H317" s="25">
        <f t="shared" si="29"/>
        <v>-14351</v>
      </c>
      <c r="I317" s="69" t="s">
        <v>1102</v>
      </c>
      <c r="J317" s="70" t="s">
        <v>1103</v>
      </c>
      <c r="K317" s="69">
        <v>-14351</v>
      </c>
      <c r="L317" s="69" t="s">
        <v>307</v>
      </c>
      <c r="M317" s="70" t="s">
        <v>298</v>
      </c>
      <c r="N317" s="70"/>
      <c r="O317" s="71" t="s">
        <v>1052</v>
      </c>
      <c r="P317" s="71" t="s">
        <v>44</v>
      </c>
    </row>
    <row r="318" spans="1:16">
      <c r="A318" s="25" t="str">
        <f t="shared" si="24"/>
        <v> IODE 4.2.304 </v>
      </c>
      <c r="B318" s="14" t="str">
        <f t="shared" si="25"/>
        <v>I</v>
      </c>
      <c r="C318" s="25">
        <f t="shared" si="26"/>
        <v>26981.522000000001</v>
      </c>
      <c r="D318" t="str">
        <f t="shared" si="27"/>
        <v>vis</v>
      </c>
      <c r="E318">
        <f>VLOOKUP(C318,Active!C$21:E$962,3,FALSE)</f>
        <v>-14350.005034585118</v>
      </c>
      <c r="F318" s="14" t="s">
        <v>271</v>
      </c>
      <c r="G318" t="str">
        <f t="shared" si="28"/>
        <v>26981.522</v>
      </c>
      <c r="H318" s="25">
        <f t="shared" si="29"/>
        <v>-14350</v>
      </c>
      <c r="I318" s="69" t="s">
        <v>1104</v>
      </c>
      <c r="J318" s="70" t="s">
        <v>1105</v>
      </c>
      <c r="K318" s="69">
        <v>-14350</v>
      </c>
      <c r="L318" s="69" t="s">
        <v>274</v>
      </c>
      <c r="M318" s="70" t="s">
        <v>298</v>
      </c>
      <c r="N318" s="70"/>
      <c r="O318" s="71" t="s">
        <v>1052</v>
      </c>
      <c r="P318" s="71" t="s">
        <v>44</v>
      </c>
    </row>
    <row r="319" spans="1:16">
      <c r="A319" s="25" t="str">
        <f t="shared" si="24"/>
        <v> IODE 4.2.304 </v>
      </c>
      <c r="B319" s="14" t="str">
        <f t="shared" si="25"/>
        <v>I</v>
      </c>
      <c r="C319" s="25">
        <f t="shared" si="26"/>
        <v>27002.26</v>
      </c>
      <c r="D319" t="str">
        <f t="shared" si="27"/>
        <v>vis</v>
      </c>
      <c r="E319">
        <f>VLOOKUP(C319,Active!C$21:E$962,3,FALSE)</f>
        <v>-14331.997579231158</v>
      </c>
      <c r="F319" s="14" t="s">
        <v>271</v>
      </c>
      <c r="G319" t="str">
        <f t="shared" si="28"/>
        <v>27002.260</v>
      </c>
      <c r="H319" s="25">
        <f t="shared" si="29"/>
        <v>-14332</v>
      </c>
      <c r="I319" s="69" t="s">
        <v>1106</v>
      </c>
      <c r="J319" s="70" t="s">
        <v>1107</v>
      </c>
      <c r="K319" s="69">
        <v>-14332</v>
      </c>
      <c r="L319" s="69" t="s">
        <v>355</v>
      </c>
      <c r="M319" s="70" t="s">
        <v>298</v>
      </c>
      <c r="N319" s="70"/>
      <c r="O319" s="71" t="s">
        <v>1052</v>
      </c>
      <c r="P319" s="71" t="s">
        <v>44</v>
      </c>
    </row>
    <row r="320" spans="1:16">
      <c r="A320" s="25" t="str">
        <f t="shared" si="24"/>
        <v> IODE 4.2.304 </v>
      </c>
      <c r="B320" s="14" t="str">
        <f t="shared" si="25"/>
        <v>I</v>
      </c>
      <c r="C320" s="25">
        <f t="shared" si="26"/>
        <v>27337.375</v>
      </c>
      <c r="D320" t="str">
        <f t="shared" si="27"/>
        <v>vis</v>
      </c>
      <c r="E320">
        <f>VLOOKUP(C320,Active!C$21:E$962,3,FALSE)</f>
        <v>-14041.006721822381</v>
      </c>
      <c r="F320" s="14" t="s">
        <v>271</v>
      </c>
      <c r="G320" t="str">
        <f t="shared" si="28"/>
        <v>27337.375</v>
      </c>
      <c r="H320" s="25">
        <f t="shared" si="29"/>
        <v>-14041</v>
      </c>
      <c r="I320" s="69" t="s">
        <v>1108</v>
      </c>
      <c r="J320" s="70" t="s">
        <v>1109</v>
      </c>
      <c r="K320" s="69">
        <v>-14041</v>
      </c>
      <c r="L320" s="69" t="s">
        <v>490</v>
      </c>
      <c r="M320" s="70" t="s">
        <v>298</v>
      </c>
      <c r="N320" s="70"/>
      <c r="O320" s="71" t="s">
        <v>1052</v>
      </c>
      <c r="P320" s="71" t="s">
        <v>44</v>
      </c>
    </row>
    <row r="321" spans="1:16">
      <c r="A321" s="25" t="str">
        <f t="shared" si="24"/>
        <v> PZ 11.414 </v>
      </c>
      <c r="B321" s="14" t="str">
        <f t="shared" si="25"/>
        <v>I</v>
      </c>
      <c r="C321" s="25">
        <f t="shared" si="26"/>
        <v>27343.135999999999</v>
      </c>
      <c r="D321" t="str">
        <f t="shared" si="27"/>
        <v>vis</v>
      </c>
      <c r="E321">
        <f>VLOOKUP(C321,Active!C$21:E$962,3,FALSE)</f>
        <v>-14036.004264965686</v>
      </c>
      <c r="F321" s="14" t="s">
        <v>271</v>
      </c>
      <c r="G321" t="str">
        <f t="shared" si="28"/>
        <v>27343.136</v>
      </c>
      <c r="H321" s="25">
        <f t="shared" si="29"/>
        <v>-14036</v>
      </c>
      <c r="I321" s="69" t="s">
        <v>1110</v>
      </c>
      <c r="J321" s="70" t="s">
        <v>1111</v>
      </c>
      <c r="K321" s="69">
        <v>-14036</v>
      </c>
      <c r="L321" s="69" t="s">
        <v>409</v>
      </c>
      <c r="M321" s="70" t="s">
        <v>298</v>
      </c>
      <c r="N321" s="70"/>
      <c r="O321" s="71" t="s">
        <v>1058</v>
      </c>
      <c r="P321" s="71" t="s">
        <v>46</v>
      </c>
    </row>
    <row r="322" spans="1:16">
      <c r="A322" s="25" t="str">
        <f t="shared" si="24"/>
        <v> BKZ 1.8 </v>
      </c>
      <c r="B322" s="14" t="str">
        <f t="shared" si="25"/>
        <v>I</v>
      </c>
      <c r="C322" s="25">
        <f t="shared" si="26"/>
        <v>27344.285</v>
      </c>
      <c r="D322" t="str">
        <f t="shared" si="27"/>
        <v>vis</v>
      </c>
      <c r="E322">
        <f>VLOOKUP(C322,Active!C$21:E$962,3,FALSE)</f>
        <v>-14035.006552254637</v>
      </c>
      <c r="F322" s="14" t="s">
        <v>271</v>
      </c>
      <c r="G322" t="str">
        <f t="shared" si="28"/>
        <v>27344.285</v>
      </c>
      <c r="H322" s="25">
        <f t="shared" si="29"/>
        <v>-14035</v>
      </c>
      <c r="I322" s="69" t="s">
        <v>1112</v>
      </c>
      <c r="J322" s="70" t="s">
        <v>1113</v>
      </c>
      <c r="K322" s="69">
        <v>-14035</v>
      </c>
      <c r="L322" s="69" t="s">
        <v>490</v>
      </c>
      <c r="M322" s="70" t="s">
        <v>298</v>
      </c>
      <c r="N322" s="70"/>
      <c r="O322" s="71" t="s">
        <v>1052</v>
      </c>
      <c r="P322" s="71" t="s">
        <v>47</v>
      </c>
    </row>
    <row r="323" spans="1:16">
      <c r="A323" s="25" t="str">
        <f t="shared" si="24"/>
        <v> IODE 4.2.304 </v>
      </c>
      <c r="B323" s="14" t="str">
        <f t="shared" si="25"/>
        <v>I</v>
      </c>
      <c r="C323" s="25">
        <f t="shared" si="26"/>
        <v>27345.439999999999</v>
      </c>
      <c r="D323" t="str">
        <f t="shared" si="27"/>
        <v>vis</v>
      </c>
      <c r="E323">
        <f>VLOOKUP(C323,Active!C$21:E$962,3,FALSE)</f>
        <v>-14034.003629555544</v>
      </c>
      <c r="F323" s="14" t="s">
        <v>271</v>
      </c>
      <c r="G323" t="str">
        <f t="shared" si="28"/>
        <v>27345.440</v>
      </c>
      <c r="H323" s="25">
        <f t="shared" si="29"/>
        <v>-14034</v>
      </c>
      <c r="I323" s="69" t="s">
        <v>1114</v>
      </c>
      <c r="J323" s="70" t="s">
        <v>1115</v>
      </c>
      <c r="K323" s="69">
        <v>-14034</v>
      </c>
      <c r="L323" s="69" t="s">
        <v>289</v>
      </c>
      <c r="M323" s="70" t="s">
        <v>298</v>
      </c>
      <c r="N323" s="70"/>
      <c r="O323" s="71" t="s">
        <v>1052</v>
      </c>
      <c r="P323" s="71" t="s">
        <v>44</v>
      </c>
    </row>
    <row r="324" spans="1:16">
      <c r="A324" s="25" t="str">
        <f t="shared" si="24"/>
        <v> IODE 4.2.304 </v>
      </c>
      <c r="B324" s="14" t="str">
        <f t="shared" si="25"/>
        <v>I</v>
      </c>
      <c r="C324" s="25">
        <f t="shared" si="26"/>
        <v>27346.594000000001</v>
      </c>
      <c r="D324" t="str">
        <f t="shared" si="27"/>
        <v>vis</v>
      </c>
      <c r="E324">
        <f>VLOOKUP(C324,Active!C$21:E$962,3,FALSE)</f>
        <v>-14033.001575187787</v>
      </c>
      <c r="F324" s="14" t="s">
        <v>271</v>
      </c>
      <c r="G324" t="str">
        <f t="shared" si="28"/>
        <v>27346.594</v>
      </c>
      <c r="H324" s="25">
        <f t="shared" si="29"/>
        <v>-14033</v>
      </c>
      <c r="I324" s="69" t="s">
        <v>1116</v>
      </c>
      <c r="J324" s="70" t="s">
        <v>1117</v>
      </c>
      <c r="K324" s="69">
        <v>-14033</v>
      </c>
      <c r="L324" s="69" t="s">
        <v>297</v>
      </c>
      <c r="M324" s="70" t="s">
        <v>298</v>
      </c>
      <c r="N324" s="70"/>
      <c r="O324" s="71" t="s">
        <v>1052</v>
      </c>
      <c r="P324" s="71" t="s">
        <v>44</v>
      </c>
    </row>
    <row r="325" spans="1:16">
      <c r="A325" s="25" t="str">
        <f t="shared" si="24"/>
        <v> IODE 4.2.304 </v>
      </c>
      <c r="B325" s="14" t="str">
        <f t="shared" si="25"/>
        <v>I</v>
      </c>
      <c r="C325" s="25">
        <f t="shared" si="26"/>
        <v>28151.580999999998</v>
      </c>
      <c r="D325" t="str">
        <f t="shared" si="27"/>
        <v>vis</v>
      </c>
      <c r="E325">
        <f>VLOOKUP(C325,Active!C$21:E$962,3,FALSE)</f>
        <v>-13334.006133823132</v>
      </c>
      <c r="F325" s="14" t="s">
        <v>271</v>
      </c>
      <c r="G325" t="str">
        <f t="shared" si="28"/>
        <v>28151.581</v>
      </c>
      <c r="H325" s="25">
        <f t="shared" si="29"/>
        <v>-13334</v>
      </c>
      <c r="I325" s="69" t="s">
        <v>1118</v>
      </c>
      <c r="J325" s="70" t="s">
        <v>1119</v>
      </c>
      <c r="K325" s="69">
        <v>-13334</v>
      </c>
      <c r="L325" s="69" t="s">
        <v>280</v>
      </c>
      <c r="M325" s="70" t="s">
        <v>298</v>
      </c>
      <c r="N325" s="70"/>
      <c r="O325" s="71" t="s">
        <v>1052</v>
      </c>
      <c r="P325" s="71" t="s">
        <v>44</v>
      </c>
    </row>
    <row r="326" spans="1:16">
      <c r="A326" s="25" t="str">
        <f t="shared" si="24"/>
        <v> PZ 11.414 </v>
      </c>
      <c r="B326" s="14" t="str">
        <f t="shared" si="25"/>
        <v>I</v>
      </c>
      <c r="C326" s="25">
        <f t="shared" si="26"/>
        <v>28151.580999999998</v>
      </c>
      <c r="D326" t="str">
        <f t="shared" si="27"/>
        <v>vis</v>
      </c>
      <c r="E326">
        <f>VLOOKUP(C326,Active!C$21:E$962,3,FALSE)</f>
        <v>-13334.006133823132</v>
      </c>
      <c r="F326" s="14" t="s">
        <v>271</v>
      </c>
      <c r="G326" t="str">
        <f t="shared" si="28"/>
        <v>28151.581</v>
      </c>
      <c r="H326" s="25">
        <f t="shared" si="29"/>
        <v>-13334</v>
      </c>
      <c r="I326" s="69" t="s">
        <v>1118</v>
      </c>
      <c r="J326" s="70" t="s">
        <v>1119</v>
      </c>
      <c r="K326" s="69">
        <v>-13334</v>
      </c>
      <c r="L326" s="69" t="s">
        <v>280</v>
      </c>
      <c r="M326" s="70" t="s">
        <v>298</v>
      </c>
      <c r="N326" s="70"/>
      <c r="O326" s="71" t="s">
        <v>1058</v>
      </c>
      <c r="P326" s="71" t="s">
        <v>46</v>
      </c>
    </row>
    <row r="327" spans="1:16">
      <c r="A327" s="25" t="str">
        <f t="shared" si="24"/>
        <v> IODE 4.2.304 </v>
      </c>
      <c r="B327" s="14" t="str">
        <f t="shared" si="25"/>
        <v>I</v>
      </c>
      <c r="C327" s="25">
        <f t="shared" si="26"/>
        <v>28635.274000000001</v>
      </c>
      <c r="D327" t="str">
        <f t="shared" si="27"/>
        <v>vis</v>
      </c>
      <c r="E327">
        <f>VLOOKUP(C327,Active!C$21:E$962,3,FALSE)</f>
        <v>-12914.000342400415</v>
      </c>
      <c r="F327" s="14" t="s">
        <v>271</v>
      </c>
      <c r="G327" t="str">
        <f t="shared" si="28"/>
        <v>28635.274</v>
      </c>
      <c r="H327" s="25">
        <f t="shared" si="29"/>
        <v>-12914</v>
      </c>
      <c r="I327" s="69" t="s">
        <v>1120</v>
      </c>
      <c r="J327" s="70" t="s">
        <v>1121</v>
      </c>
      <c r="K327" s="69">
        <v>-12914</v>
      </c>
      <c r="L327" s="69" t="s">
        <v>327</v>
      </c>
      <c r="M327" s="70" t="s">
        <v>298</v>
      </c>
      <c r="N327" s="70"/>
      <c r="O327" s="71" t="s">
        <v>1052</v>
      </c>
      <c r="P327" s="71" t="s">
        <v>44</v>
      </c>
    </row>
    <row r="328" spans="1:16">
      <c r="A328" s="25" t="str">
        <f t="shared" si="24"/>
        <v> PZ 11.414 </v>
      </c>
      <c r="B328" s="14" t="str">
        <f t="shared" si="25"/>
        <v>I</v>
      </c>
      <c r="C328" s="25">
        <f t="shared" si="26"/>
        <v>28783.832999999999</v>
      </c>
      <c r="D328" t="str">
        <f t="shared" si="27"/>
        <v>vis</v>
      </c>
      <c r="E328">
        <f>VLOOKUP(C328,Active!C$21:E$962,3,FALSE)</f>
        <v>-12785.001906681962</v>
      </c>
      <c r="F328" s="14" t="s">
        <v>271</v>
      </c>
      <c r="G328" t="str">
        <f t="shared" si="28"/>
        <v>28783.833</v>
      </c>
      <c r="H328" s="25">
        <f t="shared" si="29"/>
        <v>-12785</v>
      </c>
      <c r="I328" s="69" t="s">
        <v>1122</v>
      </c>
      <c r="J328" s="70" t="s">
        <v>1123</v>
      </c>
      <c r="K328" s="69">
        <v>-12785</v>
      </c>
      <c r="L328" s="69" t="s">
        <v>297</v>
      </c>
      <c r="M328" s="70" t="s">
        <v>298</v>
      </c>
      <c r="N328" s="70"/>
      <c r="O328" s="71" t="s">
        <v>1058</v>
      </c>
      <c r="P328" s="71" t="s">
        <v>46</v>
      </c>
    </row>
    <row r="329" spans="1:16">
      <c r="A329" s="25" t="str">
        <f t="shared" si="24"/>
        <v> IODE 4.2.304 </v>
      </c>
      <c r="B329" s="14" t="str">
        <f t="shared" si="25"/>
        <v>I</v>
      </c>
      <c r="C329" s="25">
        <f t="shared" si="26"/>
        <v>28932.392</v>
      </c>
      <c r="D329" t="str">
        <f t="shared" si="27"/>
        <v>vis</v>
      </c>
      <c r="E329">
        <f>VLOOKUP(C329,Active!C$21:E$962,3,FALSE)</f>
        <v>-12656.003470963506</v>
      </c>
      <c r="F329" s="14" t="s">
        <v>271</v>
      </c>
      <c r="G329" t="str">
        <f t="shared" si="28"/>
        <v>28932.392</v>
      </c>
      <c r="H329" s="25">
        <f t="shared" si="29"/>
        <v>-12656</v>
      </c>
      <c r="I329" s="69" t="s">
        <v>1124</v>
      </c>
      <c r="J329" s="70" t="s">
        <v>1125</v>
      </c>
      <c r="K329" s="69">
        <v>-12656</v>
      </c>
      <c r="L329" s="69" t="s">
        <v>289</v>
      </c>
      <c r="M329" s="70" t="s">
        <v>298</v>
      </c>
      <c r="N329" s="70"/>
      <c r="O329" s="71" t="s">
        <v>1052</v>
      </c>
      <c r="P329" s="71" t="s">
        <v>44</v>
      </c>
    </row>
    <row r="330" spans="1:16">
      <c r="A330" s="25" t="str">
        <f t="shared" si="24"/>
        <v> PZ 11.414 </v>
      </c>
      <c r="B330" s="14" t="str">
        <f t="shared" si="25"/>
        <v>I</v>
      </c>
      <c r="C330" s="25">
        <f t="shared" si="26"/>
        <v>31712.435000000001</v>
      </c>
      <c r="D330" t="str">
        <f t="shared" si="27"/>
        <v>vis</v>
      </c>
      <c r="E330">
        <f>VLOOKUP(C330,Active!C$21:E$962,3,FALSE)</f>
        <v>-10242.005004158787</v>
      </c>
      <c r="F330" s="14" t="s">
        <v>271</v>
      </c>
      <c r="G330" t="str">
        <f t="shared" si="28"/>
        <v>31712.435</v>
      </c>
      <c r="H330" s="25">
        <f t="shared" si="29"/>
        <v>-10242</v>
      </c>
      <c r="I330" s="69" t="s">
        <v>1126</v>
      </c>
      <c r="J330" s="70" t="s">
        <v>1127</v>
      </c>
      <c r="K330" s="69">
        <v>-10242</v>
      </c>
      <c r="L330" s="69" t="s">
        <v>274</v>
      </c>
      <c r="M330" s="70" t="s">
        <v>298</v>
      </c>
      <c r="N330" s="70"/>
      <c r="O330" s="71" t="s">
        <v>1058</v>
      </c>
      <c r="P330" s="71" t="s">
        <v>46</v>
      </c>
    </row>
    <row r="331" spans="1:16">
      <c r="A331" s="25" t="str">
        <f t="shared" ref="A331:A394" si="30">P331</f>
        <v> AAC 4.115 </v>
      </c>
      <c r="B331" s="14" t="str">
        <f t="shared" ref="B331:B394" si="31">IF(H331=INT(H331),"I","II")</f>
        <v>I</v>
      </c>
      <c r="C331" s="25">
        <f t="shared" ref="C331:C394" si="32">1*G331</f>
        <v>32623.371999999999</v>
      </c>
      <c r="D331" t="str">
        <f t="shared" ref="D331:D394" si="33">VLOOKUP(F331,I$1:J$5,2,FALSE)</f>
        <v>vis</v>
      </c>
      <c r="E331">
        <f>VLOOKUP(C331,Active!C$21:E$962,3,FALSE)</f>
        <v>-9451.0098571931885</v>
      </c>
      <c r="F331" s="14" t="s">
        <v>271</v>
      </c>
      <c r="G331" t="str">
        <f t="shared" ref="G331:G394" si="34">MID(I331,3,LEN(I331)-3)</f>
        <v>32623.372</v>
      </c>
      <c r="H331" s="25">
        <f t="shared" ref="H331:H394" si="35">1*K331</f>
        <v>-9451</v>
      </c>
      <c r="I331" s="69" t="s">
        <v>1128</v>
      </c>
      <c r="J331" s="70" t="s">
        <v>1129</v>
      </c>
      <c r="K331" s="69">
        <v>-9451</v>
      </c>
      <c r="L331" s="69" t="s">
        <v>1130</v>
      </c>
      <c r="M331" s="70" t="s">
        <v>298</v>
      </c>
      <c r="N331" s="70"/>
      <c r="O331" s="71" t="s">
        <v>1131</v>
      </c>
      <c r="P331" s="71" t="s">
        <v>48</v>
      </c>
    </row>
    <row r="332" spans="1:16">
      <c r="A332" s="25" t="str">
        <f t="shared" si="30"/>
        <v> PZ 11.414 </v>
      </c>
      <c r="B332" s="14" t="str">
        <f t="shared" si="31"/>
        <v>I</v>
      </c>
      <c r="C332" s="25">
        <f t="shared" si="32"/>
        <v>32770.781999999999</v>
      </c>
      <c r="D332" t="str">
        <f t="shared" si="33"/>
        <v>vis</v>
      </c>
      <c r="E332">
        <f>VLOOKUP(C332,Active!C$21:E$962,3,FALSE)</f>
        <v>-9323.0091341857806</v>
      </c>
      <c r="F332" s="14" t="s">
        <v>271</v>
      </c>
      <c r="G332" t="str">
        <f t="shared" si="34"/>
        <v>32770.782</v>
      </c>
      <c r="H332" s="25">
        <f t="shared" si="35"/>
        <v>-9323</v>
      </c>
      <c r="I332" s="69" t="s">
        <v>1132</v>
      </c>
      <c r="J332" s="70" t="s">
        <v>1133</v>
      </c>
      <c r="K332" s="69">
        <v>-9323</v>
      </c>
      <c r="L332" s="69" t="s">
        <v>1130</v>
      </c>
      <c r="M332" s="70" t="s">
        <v>298</v>
      </c>
      <c r="N332" s="70"/>
      <c r="O332" s="71" t="s">
        <v>1058</v>
      </c>
      <c r="P332" s="71" t="s">
        <v>46</v>
      </c>
    </row>
    <row r="333" spans="1:16">
      <c r="A333" s="25" t="str">
        <f t="shared" si="30"/>
        <v> AAC 4.115 </v>
      </c>
      <c r="B333" s="14" t="str">
        <f t="shared" si="31"/>
        <v>I</v>
      </c>
      <c r="C333" s="25">
        <f t="shared" si="32"/>
        <v>32820.300000000003</v>
      </c>
      <c r="D333" t="str">
        <f t="shared" si="33"/>
        <v>vis</v>
      </c>
      <c r="E333">
        <f>VLOOKUP(C333,Active!C$21:E$962,3,FALSE)</f>
        <v>-9280.0111028318606</v>
      </c>
      <c r="F333" s="14" t="s">
        <v>271</v>
      </c>
      <c r="G333" t="str">
        <f t="shared" si="34"/>
        <v>32820.300</v>
      </c>
      <c r="H333" s="25">
        <f t="shared" si="35"/>
        <v>-9280</v>
      </c>
      <c r="I333" s="69" t="s">
        <v>1134</v>
      </c>
      <c r="J333" s="70" t="s">
        <v>1135</v>
      </c>
      <c r="K333" s="69">
        <v>-9280</v>
      </c>
      <c r="L333" s="69" t="s">
        <v>734</v>
      </c>
      <c r="M333" s="70" t="s">
        <v>298</v>
      </c>
      <c r="N333" s="70"/>
      <c r="O333" s="71" t="s">
        <v>1131</v>
      </c>
      <c r="P333" s="71" t="s">
        <v>48</v>
      </c>
    </row>
    <row r="334" spans="1:16">
      <c r="A334" s="25" t="str">
        <f t="shared" si="30"/>
        <v> AAC 4.115 </v>
      </c>
      <c r="B334" s="14" t="str">
        <f t="shared" si="31"/>
        <v>I</v>
      </c>
      <c r="C334" s="25">
        <f t="shared" si="32"/>
        <v>32868.673000000003</v>
      </c>
      <c r="D334" t="str">
        <f t="shared" si="33"/>
        <v>vis</v>
      </c>
      <c r="E334">
        <f>VLOOKUP(C334,Active!C$21:E$962,3,FALSE)</f>
        <v>-9238.0073108636279</v>
      </c>
      <c r="F334" s="14" t="s">
        <v>271</v>
      </c>
      <c r="G334" t="str">
        <f t="shared" si="34"/>
        <v>32868.673</v>
      </c>
      <c r="H334" s="25">
        <f t="shared" si="35"/>
        <v>-9238</v>
      </c>
      <c r="I334" s="69" t="s">
        <v>1136</v>
      </c>
      <c r="J334" s="70" t="s">
        <v>1137</v>
      </c>
      <c r="K334" s="69">
        <v>-9238</v>
      </c>
      <c r="L334" s="69" t="s">
        <v>490</v>
      </c>
      <c r="M334" s="70" t="s">
        <v>298</v>
      </c>
      <c r="N334" s="70"/>
      <c r="O334" s="71" t="s">
        <v>1131</v>
      </c>
      <c r="P334" s="71" t="s">
        <v>48</v>
      </c>
    </row>
    <row r="335" spans="1:16">
      <c r="A335" s="25" t="str">
        <f t="shared" si="30"/>
        <v> AAC 5.6 </v>
      </c>
      <c r="B335" s="14" t="str">
        <f t="shared" si="31"/>
        <v>I</v>
      </c>
      <c r="C335" s="25">
        <f t="shared" si="32"/>
        <v>33155.432000000001</v>
      </c>
      <c r="D335" t="str">
        <f t="shared" si="33"/>
        <v>vis</v>
      </c>
      <c r="E335">
        <f>VLOOKUP(C335,Active!C$21:E$962,3,FALSE)</f>
        <v>-8989.0054837902881</v>
      </c>
      <c r="F335" s="14" t="s">
        <v>271</v>
      </c>
      <c r="G335" t="str">
        <f t="shared" si="34"/>
        <v>33155.432</v>
      </c>
      <c r="H335" s="25">
        <f t="shared" si="35"/>
        <v>-8989</v>
      </c>
      <c r="I335" s="69" t="s">
        <v>1138</v>
      </c>
      <c r="J335" s="70" t="s">
        <v>1139</v>
      </c>
      <c r="K335" s="69">
        <v>-8989</v>
      </c>
      <c r="L335" s="69" t="s">
        <v>274</v>
      </c>
      <c r="M335" s="70" t="s">
        <v>298</v>
      </c>
      <c r="N335" s="70"/>
      <c r="O335" s="71" t="s">
        <v>1131</v>
      </c>
      <c r="P335" s="71" t="s">
        <v>49</v>
      </c>
    </row>
    <row r="336" spans="1:16">
      <c r="A336" s="25" t="str">
        <f t="shared" si="30"/>
        <v> PZ 11.414 </v>
      </c>
      <c r="B336" s="14" t="str">
        <f t="shared" si="31"/>
        <v>I</v>
      </c>
      <c r="C336" s="25">
        <f t="shared" si="32"/>
        <v>33183.071000000004</v>
      </c>
      <c r="D336" t="str">
        <f t="shared" si="33"/>
        <v>vis</v>
      </c>
      <c r="E336">
        <f>VLOOKUP(C336,Active!C$21:E$962,3,FALSE)</f>
        <v>-8965.0056738506501</v>
      </c>
      <c r="F336" s="14" t="s">
        <v>271</v>
      </c>
      <c r="G336" t="str">
        <f t="shared" si="34"/>
        <v>33183.071</v>
      </c>
      <c r="H336" s="25">
        <f t="shared" si="35"/>
        <v>-8965</v>
      </c>
      <c r="I336" s="69" t="s">
        <v>1140</v>
      </c>
      <c r="J336" s="70" t="s">
        <v>1141</v>
      </c>
      <c r="K336" s="69">
        <v>-8965</v>
      </c>
      <c r="L336" s="69" t="s">
        <v>280</v>
      </c>
      <c r="M336" s="70" t="s">
        <v>298</v>
      </c>
      <c r="N336" s="70"/>
      <c r="O336" s="71" t="s">
        <v>1058</v>
      </c>
      <c r="P336" s="71" t="s">
        <v>46</v>
      </c>
    </row>
    <row r="337" spans="1:16">
      <c r="A337" s="25" t="str">
        <f t="shared" si="30"/>
        <v> AAC 5.6 </v>
      </c>
      <c r="B337" s="14" t="str">
        <f t="shared" si="31"/>
        <v>I</v>
      </c>
      <c r="C337" s="25">
        <f t="shared" si="32"/>
        <v>33185.375</v>
      </c>
      <c r="D337" t="str">
        <f t="shared" si="33"/>
        <v>vis</v>
      </c>
      <c r="E337">
        <f>VLOOKUP(C337,Active!C$21:E$962,3,FALSE)</f>
        <v>-8963.0050384405095</v>
      </c>
      <c r="F337" s="14" t="s">
        <v>271</v>
      </c>
      <c r="G337" t="str">
        <f t="shared" si="34"/>
        <v>33185.375</v>
      </c>
      <c r="H337" s="25">
        <f t="shared" si="35"/>
        <v>-8963</v>
      </c>
      <c r="I337" s="69" t="s">
        <v>1142</v>
      </c>
      <c r="J337" s="70" t="s">
        <v>1143</v>
      </c>
      <c r="K337" s="69">
        <v>-8963</v>
      </c>
      <c r="L337" s="69" t="s">
        <v>274</v>
      </c>
      <c r="M337" s="70" t="s">
        <v>298</v>
      </c>
      <c r="N337" s="70"/>
      <c r="O337" s="71" t="s">
        <v>1131</v>
      </c>
      <c r="P337" s="71" t="s">
        <v>49</v>
      </c>
    </row>
    <row r="338" spans="1:16">
      <c r="A338" s="25" t="str">
        <f t="shared" si="30"/>
        <v> AAC 5.6 </v>
      </c>
      <c r="B338" s="14" t="str">
        <f t="shared" si="31"/>
        <v>I</v>
      </c>
      <c r="C338" s="25">
        <f t="shared" si="32"/>
        <v>33207.254000000001</v>
      </c>
      <c r="D338" t="str">
        <f t="shared" si="33"/>
        <v>vis</v>
      </c>
      <c r="E338">
        <f>VLOOKUP(C338,Active!C$21:E$962,3,FALSE)</f>
        <v>-8944.0068170262293</v>
      </c>
      <c r="F338" s="14" t="s">
        <v>271</v>
      </c>
      <c r="G338" t="str">
        <f t="shared" si="34"/>
        <v>33207.254</v>
      </c>
      <c r="H338" s="25">
        <f t="shared" si="35"/>
        <v>-8944</v>
      </c>
      <c r="I338" s="69" t="s">
        <v>1144</v>
      </c>
      <c r="J338" s="70" t="s">
        <v>1145</v>
      </c>
      <c r="K338" s="69">
        <v>-8944</v>
      </c>
      <c r="L338" s="69" t="s">
        <v>490</v>
      </c>
      <c r="M338" s="70" t="s">
        <v>298</v>
      </c>
      <c r="N338" s="70"/>
      <c r="O338" s="71" t="s">
        <v>1131</v>
      </c>
      <c r="P338" s="71" t="s">
        <v>49</v>
      </c>
    </row>
    <row r="339" spans="1:16">
      <c r="A339" s="25" t="str">
        <f t="shared" si="30"/>
        <v> AAC 5.9 </v>
      </c>
      <c r="B339" s="14" t="str">
        <f t="shared" si="31"/>
        <v>I</v>
      </c>
      <c r="C339" s="25">
        <f t="shared" si="32"/>
        <v>33505.534</v>
      </c>
      <c r="D339" t="str">
        <f t="shared" si="33"/>
        <v>vis</v>
      </c>
      <c r="E339">
        <f>VLOOKUP(C339,Active!C$21:E$962,3,FALSE)</f>
        <v>-8685.0009445708365</v>
      </c>
      <c r="F339" s="14" t="s">
        <v>271</v>
      </c>
      <c r="G339" t="str">
        <f t="shared" si="34"/>
        <v>33505.534</v>
      </c>
      <c r="H339" s="25">
        <f t="shared" si="35"/>
        <v>-8685</v>
      </c>
      <c r="I339" s="69" t="s">
        <v>1146</v>
      </c>
      <c r="J339" s="70" t="s">
        <v>1147</v>
      </c>
      <c r="K339" s="69">
        <v>-8685</v>
      </c>
      <c r="L339" s="69" t="s">
        <v>317</v>
      </c>
      <c r="M339" s="70" t="s">
        <v>298</v>
      </c>
      <c r="N339" s="70"/>
      <c r="O339" s="71" t="s">
        <v>1131</v>
      </c>
      <c r="P339" s="71" t="s">
        <v>50</v>
      </c>
    </row>
    <row r="340" spans="1:16">
      <c r="A340" s="25" t="str">
        <f t="shared" si="30"/>
        <v> PZ 11.414 </v>
      </c>
      <c r="B340" s="14" t="str">
        <f t="shared" si="31"/>
        <v>I</v>
      </c>
      <c r="C340" s="25">
        <f t="shared" si="32"/>
        <v>33581.538999999997</v>
      </c>
      <c r="D340" t="str">
        <f t="shared" si="33"/>
        <v>vis</v>
      </c>
      <c r="E340">
        <f>VLOOKUP(C340,Active!C$21:E$962,3,FALSE)</f>
        <v>-8619.0034209823571</v>
      </c>
      <c r="F340" s="14" t="s">
        <v>271</v>
      </c>
      <c r="G340" t="str">
        <f t="shared" si="34"/>
        <v>33581.539</v>
      </c>
      <c r="H340" s="25">
        <f t="shared" si="35"/>
        <v>-8619</v>
      </c>
      <c r="I340" s="69" t="s">
        <v>1148</v>
      </c>
      <c r="J340" s="70" t="s">
        <v>1149</v>
      </c>
      <c r="K340" s="69">
        <v>-8619</v>
      </c>
      <c r="L340" s="69" t="s">
        <v>289</v>
      </c>
      <c r="M340" s="70" t="s">
        <v>298</v>
      </c>
      <c r="N340" s="70"/>
      <c r="O340" s="71" t="s">
        <v>1058</v>
      </c>
      <c r="P340" s="71" t="s">
        <v>46</v>
      </c>
    </row>
    <row r="341" spans="1:16">
      <c r="A341" s="25" t="str">
        <f t="shared" si="30"/>
        <v> AAC 5.12 </v>
      </c>
      <c r="B341" s="14" t="str">
        <f t="shared" si="31"/>
        <v>I</v>
      </c>
      <c r="C341" s="25">
        <f t="shared" si="32"/>
        <v>33657.544000000002</v>
      </c>
      <c r="D341" t="str">
        <f t="shared" si="33"/>
        <v>vis</v>
      </c>
      <c r="E341">
        <f>VLOOKUP(C341,Active!C$21:E$962,3,FALSE)</f>
        <v>-8553.0058973938721</v>
      </c>
      <c r="F341" s="14" t="s">
        <v>271</v>
      </c>
      <c r="G341" t="str">
        <f t="shared" si="34"/>
        <v>33657.544</v>
      </c>
      <c r="H341" s="25">
        <f t="shared" si="35"/>
        <v>-8553</v>
      </c>
      <c r="I341" s="69" t="s">
        <v>1150</v>
      </c>
      <c r="J341" s="70" t="s">
        <v>1151</v>
      </c>
      <c r="K341" s="69">
        <v>-8553</v>
      </c>
      <c r="L341" s="69" t="s">
        <v>280</v>
      </c>
      <c r="M341" s="70" t="s">
        <v>298</v>
      </c>
      <c r="N341" s="70"/>
      <c r="O341" s="71" t="s">
        <v>1131</v>
      </c>
      <c r="P341" s="71" t="s">
        <v>51</v>
      </c>
    </row>
    <row r="342" spans="1:16">
      <c r="A342" s="25" t="str">
        <f t="shared" si="30"/>
        <v> PTAO 48.174 </v>
      </c>
      <c r="B342" s="14" t="str">
        <f t="shared" si="31"/>
        <v>I</v>
      </c>
      <c r="C342" s="25">
        <f t="shared" si="32"/>
        <v>33717.434999999998</v>
      </c>
      <c r="D342" t="str">
        <f t="shared" si="33"/>
        <v>vis</v>
      </c>
      <c r="E342">
        <f>VLOOKUP(C342,Active!C$21:E$962,3,FALSE)</f>
        <v>-8501.0006650376126</v>
      </c>
      <c r="F342" s="14" t="s">
        <v>271</v>
      </c>
      <c r="G342" t="str">
        <f t="shared" si="34"/>
        <v>33717.435</v>
      </c>
      <c r="H342" s="25">
        <f t="shared" si="35"/>
        <v>-8501</v>
      </c>
      <c r="I342" s="69" t="s">
        <v>1152</v>
      </c>
      <c r="J342" s="70" t="s">
        <v>1153</v>
      </c>
      <c r="K342" s="69">
        <v>-8501</v>
      </c>
      <c r="L342" s="69" t="s">
        <v>317</v>
      </c>
      <c r="M342" s="70" t="s">
        <v>275</v>
      </c>
      <c r="N342" s="70"/>
      <c r="O342" s="71" t="s">
        <v>1154</v>
      </c>
      <c r="P342" s="71" t="s">
        <v>52</v>
      </c>
    </row>
    <row r="343" spans="1:16">
      <c r="A343" s="25" t="str">
        <f t="shared" si="30"/>
        <v> AAC 5.12 </v>
      </c>
      <c r="B343" s="14" t="str">
        <f t="shared" si="31"/>
        <v>I</v>
      </c>
      <c r="C343" s="25">
        <f t="shared" si="32"/>
        <v>33900.546999999999</v>
      </c>
      <c r="D343" t="str">
        <f t="shared" si="33"/>
        <v>vis</v>
      </c>
      <c r="E343">
        <f>VLOOKUP(C343,Active!C$21:E$962,3,FALSE)</f>
        <v>-8341.9987764864109</v>
      </c>
      <c r="F343" s="14" t="s">
        <v>271</v>
      </c>
      <c r="G343" t="str">
        <f t="shared" si="34"/>
        <v>33900.547</v>
      </c>
      <c r="H343" s="25">
        <f t="shared" si="35"/>
        <v>-8342</v>
      </c>
      <c r="I343" s="69" t="s">
        <v>1155</v>
      </c>
      <c r="J343" s="70" t="s">
        <v>1156</v>
      </c>
      <c r="K343" s="69">
        <v>-8342</v>
      </c>
      <c r="L343" s="69" t="s">
        <v>307</v>
      </c>
      <c r="M343" s="70" t="s">
        <v>298</v>
      </c>
      <c r="N343" s="70"/>
      <c r="O343" s="71" t="s">
        <v>1131</v>
      </c>
      <c r="P343" s="71" t="s">
        <v>51</v>
      </c>
    </row>
    <row r="344" spans="1:16">
      <c r="A344" s="25" t="str">
        <f t="shared" si="30"/>
        <v> PZ 11.414 </v>
      </c>
      <c r="B344" s="14" t="str">
        <f t="shared" si="31"/>
        <v>I</v>
      </c>
      <c r="C344" s="25">
        <f t="shared" si="32"/>
        <v>33900.546999999999</v>
      </c>
      <c r="D344" t="str">
        <f t="shared" si="33"/>
        <v>vis</v>
      </c>
      <c r="E344">
        <f>VLOOKUP(C344,Active!C$21:E$962,3,FALSE)</f>
        <v>-8341.9987764864109</v>
      </c>
      <c r="F344" s="14" t="s">
        <v>271</v>
      </c>
      <c r="G344" t="str">
        <f t="shared" si="34"/>
        <v>33900.547</v>
      </c>
      <c r="H344" s="25">
        <f t="shared" si="35"/>
        <v>-8342</v>
      </c>
      <c r="I344" s="69" t="s">
        <v>1155</v>
      </c>
      <c r="J344" s="70" t="s">
        <v>1156</v>
      </c>
      <c r="K344" s="69">
        <v>-8342</v>
      </c>
      <c r="L344" s="69" t="s">
        <v>307</v>
      </c>
      <c r="M344" s="70" t="s">
        <v>298</v>
      </c>
      <c r="N344" s="70"/>
      <c r="O344" s="71" t="s">
        <v>1058</v>
      </c>
      <c r="P344" s="71" t="s">
        <v>46</v>
      </c>
    </row>
    <row r="345" spans="1:16">
      <c r="A345" s="25" t="str">
        <f t="shared" si="30"/>
        <v> AAC 5.53 </v>
      </c>
      <c r="B345" s="14" t="str">
        <f t="shared" si="31"/>
        <v>I</v>
      </c>
      <c r="C345" s="25">
        <f t="shared" si="32"/>
        <v>34226.449999999997</v>
      </c>
      <c r="D345" t="str">
        <f t="shared" si="33"/>
        <v>vis</v>
      </c>
      <c r="E345">
        <f>VLOOKUP(C345,Active!C$21:E$962,3,FALSE)</f>
        <v>-8059.0069873928414</v>
      </c>
      <c r="F345" s="14" t="s">
        <v>271</v>
      </c>
      <c r="G345" t="str">
        <f t="shared" si="34"/>
        <v>34226.450</v>
      </c>
      <c r="H345" s="25">
        <f t="shared" si="35"/>
        <v>-8059</v>
      </c>
      <c r="I345" s="69" t="s">
        <v>1157</v>
      </c>
      <c r="J345" s="70" t="s">
        <v>1158</v>
      </c>
      <c r="K345" s="69">
        <v>-8059</v>
      </c>
      <c r="L345" s="69" t="s">
        <v>490</v>
      </c>
      <c r="M345" s="70" t="s">
        <v>298</v>
      </c>
      <c r="N345" s="70"/>
      <c r="O345" s="71" t="s">
        <v>1131</v>
      </c>
      <c r="P345" s="71" t="s">
        <v>53</v>
      </c>
    </row>
    <row r="346" spans="1:16">
      <c r="A346" s="25" t="str">
        <f t="shared" si="30"/>
        <v> AAC 5.53 </v>
      </c>
      <c r="B346" s="14" t="str">
        <f t="shared" si="31"/>
        <v>I</v>
      </c>
      <c r="C346" s="25">
        <f t="shared" si="32"/>
        <v>34271.368000000002</v>
      </c>
      <c r="D346" t="str">
        <f t="shared" si="33"/>
        <v>vis</v>
      </c>
      <c r="E346">
        <f>VLOOKUP(C346,Active!C$21:E$962,3,FALSE)</f>
        <v>-8020.0032802084752</v>
      </c>
      <c r="F346" s="14" t="s">
        <v>271</v>
      </c>
      <c r="G346" t="str">
        <f t="shared" si="34"/>
        <v>34271.368</v>
      </c>
      <c r="H346" s="25">
        <f t="shared" si="35"/>
        <v>-8020</v>
      </c>
      <c r="I346" s="69" t="s">
        <v>1159</v>
      </c>
      <c r="J346" s="70" t="s">
        <v>1160</v>
      </c>
      <c r="K346" s="69">
        <v>-8020</v>
      </c>
      <c r="L346" s="69" t="s">
        <v>289</v>
      </c>
      <c r="M346" s="70" t="s">
        <v>298</v>
      </c>
      <c r="N346" s="70"/>
      <c r="O346" s="71" t="s">
        <v>1131</v>
      </c>
      <c r="P346" s="71" t="s">
        <v>53</v>
      </c>
    </row>
    <row r="347" spans="1:16">
      <c r="A347" s="25" t="str">
        <f t="shared" si="30"/>
        <v> PZ 11.414 </v>
      </c>
      <c r="B347" s="14" t="str">
        <f t="shared" si="31"/>
        <v>I</v>
      </c>
      <c r="C347" s="25">
        <f t="shared" si="32"/>
        <v>34284.334000000003</v>
      </c>
      <c r="D347" t="str">
        <f t="shared" si="33"/>
        <v>vis</v>
      </c>
      <c r="E347">
        <f>VLOOKUP(C347,Active!C$21:E$962,3,FALSE)</f>
        <v>-8008.7444960383773</v>
      </c>
      <c r="F347" s="14" t="s">
        <v>271</v>
      </c>
      <c r="G347" t="str">
        <f t="shared" si="34"/>
        <v>34284.334</v>
      </c>
      <c r="H347" s="25">
        <f t="shared" si="35"/>
        <v>-8009</v>
      </c>
      <c r="I347" s="69" t="s">
        <v>1161</v>
      </c>
      <c r="J347" s="70" t="s">
        <v>1162</v>
      </c>
      <c r="K347" s="69">
        <v>-8009</v>
      </c>
      <c r="L347" s="69" t="s">
        <v>1163</v>
      </c>
      <c r="M347" s="70" t="s">
        <v>298</v>
      </c>
      <c r="N347" s="70"/>
      <c r="O347" s="71" t="s">
        <v>1058</v>
      </c>
      <c r="P347" s="71" t="s">
        <v>46</v>
      </c>
    </row>
    <row r="348" spans="1:16">
      <c r="A348" s="25" t="str">
        <f t="shared" si="30"/>
        <v> AAC 5.192 </v>
      </c>
      <c r="B348" s="14" t="str">
        <f t="shared" si="31"/>
        <v>I</v>
      </c>
      <c r="C348" s="25">
        <f t="shared" si="32"/>
        <v>34453.332000000002</v>
      </c>
      <c r="D348" t="str">
        <f t="shared" si="33"/>
        <v>vis</v>
      </c>
      <c r="E348">
        <f>VLOOKUP(C348,Active!C$21:E$962,3,FALSE)</f>
        <v>-7861.9982360369813</v>
      </c>
      <c r="F348" s="14" t="s">
        <v>271</v>
      </c>
      <c r="G348" t="str">
        <f t="shared" si="34"/>
        <v>34453.332</v>
      </c>
      <c r="H348" s="25">
        <f t="shared" si="35"/>
        <v>-7862</v>
      </c>
      <c r="I348" s="69" t="s">
        <v>1164</v>
      </c>
      <c r="J348" s="70" t="s">
        <v>1165</v>
      </c>
      <c r="K348" s="69">
        <v>-7862</v>
      </c>
      <c r="L348" s="69" t="s">
        <v>283</v>
      </c>
      <c r="M348" s="70" t="s">
        <v>298</v>
      </c>
      <c r="N348" s="70"/>
      <c r="O348" s="71" t="s">
        <v>1131</v>
      </c>
      <c r="P348" s="71" t="s">
        <v>54</v>
      </c>
    </row>
    <row r="349" spans="1:16">
      <c r="A349" s="25" t="str">
        <f t="shared" si="30"/>
        <v> PZ 11.414 </v>
      </c>
      <c r="B349" s="14" t="str">
        <f t="shared" si="31"/>
        <v>I</v>
      </c>
      <c r="C349" s="25">
        <f t="shared" si="32"/>
        <v>34529.339</v>
      </c>
      <c r="D349" t="str">
        <f t="shared" si="33"/>
        <v>vis</v>
      </c>
      <c r="E349">
        <f>VLOOKUP(C349,Active!C$21:E$962,3,FALSE)</f>
        <v>-7795.9989757858193</v>
      </c>
      <c r="F349" s="14" t="s">
        <v>271</v>
      </c>
      <c r="G349" t="str">
        <f t="shared" si="34"/>
        <v>34529.339</v>
      </c>
      <c r="H349" s="25">
        <f t="shared" si="35"/>
        <v>-7796</v>
      </c>
      <c r="I349" s="69" t="s">
        <v>1166</v>
      </c>
      <c r="J349" s="70" t="s">
        <v>1167</v>
      </c>
      <c r="K349" s="69">
        <v>-7796</v>
      </c>
      <c r="L349" s="69" t="s">
        <v>307</v>
      </c>
      <c r="M349" s="70" t="s">
        <v>298</v>
      </c>
      <c r="N349" s="70"/>
      <c r="O349" s="71" t="s">
        <v>1058</v>
      </c>
      <c r="P349" s="71" t="s">
        <v>46</v>
      </c>
    </row>
    <row r="350" spans="1:16">
      <c r="A350" s="25" t="str">
        <f t="shared" si="30"/>
        <v> AAC 5.192 </v>
      </c>
      <c r="B350" s="14" t="str">
        <f t="shared" si="31"/>
        <v>I</v>
      </c>
      <c r="C350" s="25">
        <f t="shared" si="32"/>
        <v>34606.498</v>
      </c>
      <c r="D350" t="str">
        <f t="shared" si="33"/>
        <v>vis</v>
      </c>
      <c r="E350">
        <f>VLOOKUP(C350,Active!C$21:E$962,3,FALSE)</f>
        <v>-7728.9993978295843</v>
      </c>
      <c r="F350" s="14" t="s">
        <v>271</v>
      </c>
      <c r="G350" t="str">
        <f t="shared" si="34"/>
        <v>34606.498</v>
      </c>
      <c r="H350" s="25">
        <f t="shared" si="35"/>
        <v>-7729</v>
      </c>
      <c r="I350" s="69" t="s">
        <v>1168</v>
      </c>
      <c r="J350" s="70" t="s">
        <v>1169</v>
      </c>
      <c r="K350" s="69">
        <v>-7729</v>
      </c>
      <c r="L350" s="69" t="s">
        <v>307</v>
      </c>
      <c r="M350" s="70" t="s">
        <v>298</v>
      </c>
      <c r="N350" s="70"/>
      <c r="O350" s="71" t="s">
        <v>1131</v>
      </c>
      <c r="P350" s="71" t="s">
        <v>54</v>
      </c>
    </row>
    <row r="351" spans="1:16">
      <c r="A351" s="25" t="str">
        <f t="shared" si="30"/>
        <v> AAC 5.195 </v>
      </c>
      <c r="B351" s="14" t="str">
        <f t="shared" si="31"/>
        <v>I</v>
      </c>
      <c r="C351" s="25">
        <f t="shared" si="32"/>
        <v>35008.415000000001</v>
      </c>
      <c r="D351" t="str">
        <f t="shared" si="33"/>
        <v>vis</v>
      </c>
      <c r="E351">
        <f>VLOOKUP(C351,Active!C$21:E$962,3,FALSE)</f>
        <v>-7380.0022701654607</v>
      </c>
      <c r="F351" s="14" t="s">
        <v>271</v>
      </c>
      <c r="G351" t="str">
        <f t="shared" si="34"/>
        <v>35008.415</v>
      </c>
      <c r="H351" s="25">
        <f t="shared" si="35"/>
        <v>-7380</v>
      </c>
      <c r="I351" s="69" t="s">
        <v>1170</v>
      </c>
      <c r="J351" s="70" t="s">
        <v>1171</v>
      </c>
      <c r="K351" s="69">
        <v>-7380</v>
      </c>
      <c r="L351" s="69" t="s">
        <v>385</v>
      </c>
      <c r="M351" s="70" t="s">
        <v>298</v>
      </c>
      <c r="N351" s="70"/>
      <c r="O351" s="71" t="s">
        <v>1131</v>
      </c>
      <c r="P351" s="71" t="s">
        <v>55</v>
      </c>
    </row>
    <row r="352" spans="1:16">
      <c r="A352" s="25" t="str">
        <f t="shared" si="30"/>
        <v> PZ 11.414 </v>
      </c>
      <c r="B352" s="14" t="str">
        <f t="shared" si="31"/>
        <v>I</v>
      </c>
      <c r="C352" s="25">
        <f t="shared" si="32"/>
        <v>35008.415000000001</v>
      </c>
      <c r="D352" t="str">
        <f t="shared" si="33"/>
        <v>vis</v>
      </c>
      <c r="E352">
        <f>VLOOKUP(C352,Active!C$21:E$962,3,FALSE)</f>
        <v>-7380.0022701654607</v>
      </c>
      <c r="F352" s="14" t="s">
        <v>271</v>
      </c>
      <c r="G352" t="str">
        <f t="shared" si="34"/>
        <v>35008.415</v>
      </c>
      <c r="H352" s="25">
        <f t="shared" si="35"/>
        <v>-7380</v>
      </c>
      <c r="I352" s="69" t="s">
        <v>1170</v>
      </c>
      <c r="J352" s="70" t="s">
        <v>1171</v>
      </c>
      <c r="K352" s="69">
        <v>-7380</v>
      </c>
      <c r="L352" s="69" t="s">
        <v>385</v>
      </c>
      <c r="M352" s="70" t="s">
        <v>298</v>
      </c>
      <c r="N352" s="70"/>
      <c r="O352" s="71" t="s">
        <v>1058</v>
      </c>
      <c r="P352" s="71" t="s">
        <v>46</v>
      </c>
    </row>
    <row r="353" spans="1:16">
      <c r="A353" s="25" t="str">
        <f t="shared" si="30"/>
        <v> PTAO 48.174 </v>
      </c>
      <c r="B353" s="14" t="str">
        <f t="shared" si="31"/>
        <v>I</v>
      </c>
      <c r="C353" s="25">
        <f t="shared" si="32"/>
        <v>35190.373</v>
      </c>
      <c r="D353" t="str">
        <f t="shared" si="33"/>
        <v>vis</v>
      </c>
      <c r="E353">
        <f>VLOOKUP(C353,Active!C$21:E$962,3,FALSE)</f>
        <v>-7222.0024359820145</v>
      </c>
      <c r="F353" s="14" t="s">
        <v>271</v>
      </c>
      <c r="G353" t="str">
        <f t="shared" si="34"/>
        <v>35190.373</v>
      </c>
      <c r="H353" s="25">
        <f t="shared" si="35"/>
        <v>-7222</v>
      </c>
      <c r="I353" s="69" t="s">
        <v>1172</v>
      </c>
      <c r="J353" s="70" t="s">
        <v>1173</v>
      </c>
      <c r="K353" s="69">
        <v>-7222</v>
      </c>
      <c r="L353" s="69" t="s">
        <v>385</v>
      </c>
      <c r="M353" s="70" t="s">
        <v>275</v>
      </c>
      <c r="N353" s="70"/>
      <c r="O353" s="71" t="s">
        <v>1154</v>
      </c>
      <c r="P353" s="71" t="s">
        <v>52</v>
      </c>
    </row>
    <row r="354" spans="1:16">
      <c r="A354" s="25" t="str">
        <f t="shared" si="30"/>
        <v> PTAO 48.174 </v>
      </c>
      <c r="B354" s="14" t="str">
        <f t="shared" si="31"/>
        <v>I</v>
      </c>
      <c r="C354" s="25">
        <f t="shared" si="32"/>
        <v>35539.315000000002</v>
      </c>
      <c r="D354" t="str">
        <f t="shared" si="33"/>
        <v>pg</v>
      </c>
      <c r="E354">
        <f>VLOOKUP(C354,Active!C$21:E$962,3,FALSE)</f>
        <v>-6919.0051611183599</v>
      </c>
      <c r="F354" s="14" t="str">
        <f>LEFT(M354,1)</f>
        <v>F</v>
      </c>
      <c r="G354" t="str">
        <f t="shared" si="34"/>
        <v>35539.315</v>
      </c>
      <c r="H354" s="25">
        <f t="shared" si="35"/>
        <v>-6919</v>
      </c>
      <c r="I354" s="69" t="s">
        <v>1174</v>
      </c>
      <c r="J354" s="70" t="s">
        <v>1175</v>
      </c>
      <c r="K354" s="69">
        <v>-6919</v>
      </c>
      <c r="L354" s="69" t="s">
        <v>274</v>
      </c>
      <c r="M354" s="70" t="s">
        <v>275</v>
      </c>
      <c r="N354" s="70"/>
      <c r="O354" s="71" t="s">
        <v>1154</v>
      </c>
      <c r="P354" s="71" t="s">
        <v>52</v>
      </c>
    </row>
    <row r="355" spans="1:16">
      <c r="A355" s="25" t="str">
        <f t="shared" si="30"/>
        <v> AA 7.190 </v>
      </c>
      <c r="B355" s="14" t="str">
        <f t="shared" si="31"/>
        <v>I</v>
      </c>
      <c r="C355" s="25">
        <f t="shared" si="32"/>
        <v>35745.455000000002</v>
      </c>
      <c r="D355" t="str">
        <f t="shared" si="33"/>
        <v>vis</v>
      </c>
      <c r="E355">
        <f>VLOOKUP(C355,Active!C$21:E$962,3,FALSE)</f>
        <v>-6740.007338441832</v>
      </c>
      <c r="F355" s="14" t="str">
        <f>LEFT(M355,1)</f>
        <v>V</v>
      </c>
      <c r="G355" t="str">
        <f t="shared" si="34"/>
        <v>35745.455</v>
      </c>
      <c r="H355" s="25">
        <f t="shared" si="35"/>
        <v>-6740</v>
      </c>
      <c r="I355" s="69" t="s">
        <v>1176</v>
      </c>
      <c r="J355" s="70" t="s">
        <v>1177</v>
      </c>
      <c r="K355" s="69">
        <v>-6740</v>
      </c>
      <c r="L355" s="69" t="s">
        <v>490</v>
      </c>
      <c r="M355" s="70" t="s">
        <v>298</v>
      </c>
      <c r="N355" s="70"/>
      <c r="O355" s="71" t="s">
        <v>1131</v>
      </c>
      <c r="P355" s="71" t="s">
        <v>57</v>
      </c>
    </row>
    <row r="356" spans="1:16">
      <c r="A356" s="25" t="str">
        <f t="shared" si="30"/>
        <v> AA 7.190 </v>
      </c>
      <c r="B356" s="14" t="str">
        <f t="shared" si="31"/>
        <v>I</v>
      </c>
      <c r="C356" s="25">
        <f t="shared" si="32"/>
        <v>35782.31</v>
      </c>
      <c r="D356" t="str">
        <f t="shared" si="33"/>
        <v>vis</v>
      </c>
      <c r="E356">
        <f>VLOOKUP(C356,Active!C$21:E$962,3,FALSE)</f>
        <v>-6708.0049868616306</v>
      </c>
      <c r="F356" s="14" t="str">
        <f>LEFT(M356,1)</f>
        <v>V</v>
      </c>
      <c r="G356" t="str">
        <f t="shared" si="34"/>
        <v>35782.310</v>
      </c>
      <c r="H356" s="25">
        <f t="shared" si="35"/>
        <v>-6708</v>
      </c>
      <c r="I356" s="69" t="s">
        <v>1178</v>
      </c>
      <c r="J356" s="70" t="s">
        <v>1179</v>
      </c>
      <c r="K356" s="69">
        <v>-6708</v>
      </c>
      <c r="L356" s="69" t="s">
        <v>274</v>
      </c>
      <c r="M356" s="70" t="s">
        <v>298</v>
      </c>
      <c r="N356" s="70"/>
      <c r="O356" s="71" t="s">
        <v>1131</v>
      </c>
      <c r="P356" s="71" t="s">
        <v>57</v>
      </c>
    </row>
    <row r="357" spans="1:16">
      <c r="A357" s="25" t="str">
        <f t="shared" si="30"/>
        <v> AA 8.191 </v>
      </c>
      <c r="B357" s="14" t="str">
        <f t="shared" si="31"/>
        <v>I</v>
      </c>
      <c r="C357" s="25">
        <f t="shared" si="32"/>
        <v>35904.381999999998</v>
      </c>
      <c r="D357" t="str">
        <f t="shared" si="33"/>
        <v>vis</v>
      </c>
      <c r="E357">
        <f>VLOOKUP(C357,Active!C$21:E$962,3,FALSE)</f>
        <v>-6602.0060433777398</v>
      </c>
      <c r="F357" s="14" t="str">
        <f>LEFT(M357,1)</f>
        <v>V</v>
      </c>
      <c r="G357" t="str">
        <f t="shared" si="34"/>
        <v>35904.382</v>
      </c>
      <c r="H357" s="25">
        <f t="shared" si="35"/>
        <v>-6602</v>
      </c>
      <c r="I357" s="69" t="s">
        <v>1180</v>
      </c>
      <c r="J357" s="70" t="s">
        <v>1181</v>
      </c>
      <c r="K357" s="69">
        <v>-6602</v>
      </c>
      <c r="L357" s="69" t="s">
        <v>280</v>
      </c>
      <c r="M357" s="70" t="s">
        <v>298</v>
      </c>
      <c r="N357" s="70"/>
      <c r="O357" s="71" t="s">
        <v>1131</v>
      </c>
      <c r="P357" s="71" t="s">
        <v>58</v>
      </c>
    </row>
    <row r="358" spans="1:16">
      <c r="A358" s="25" t="str">
        <f t="shared" si="30"/>
        <v> SAC 30.109 </v>
      </c>
      <c r="B358" s="14" t="str">
        <f t="shared" si="31"/>
        <v>I</v>
      </c>
      <c r="C358" s="25">
        <f t="shared" si="32"/>
        <v>36452.552199999998</v>
      </c>
      <c r="D358" t="str">
        <f t="shared" si="33"/>
        <v>vis</v>
      </c>
      <c r="E358">
        <f>VLOOKUP(C358,Active!C$21:E$962,3,FALSE)</f>
        <v>-6126.0126784017175</v>
      </c>
      <c r="F358" s="14" t="s">
        <v>271</v>
      </c>
      <c r="G358" t="str">
        <f t="shared" si="34"/>
        <v>36452.5522</v>
      </c>
      <c r="H358" s="25">
        <f t="shared" si="35"/>
        <v>-6126</v>
      </c>
      <c r="I358" s="69" t="s">
        <v>1182</v>
      </c>
      <c r="J358" s="70" t="s">
        <v>1183</v>
      </c>
      <c r="K358" s="69">
        <v>-6126</v>
      </c>
      <c r="L358" s="69" t="s">
        <v>1184</v>
      </c>
      <c r="M358" s="70" t="s">
        <v>298</v>
      </c>
      <c r="N358" s="70"/>
      <c r="O358" s="71" t="s">
        <v>1185</v>
      </c>
      <c r="P358" s="71" t="s">
        <v>59</v>
      </c>
    </row>
    <row r="359" spans="1:16">
      <c r="A359" s="25" t="str">
        <f t="shared" si="30"/>
        <v> SAC 30.109 </v>
      </c>
      <c r="B359" s="14" t="str">
        <f t="shared" si="31"/>
        <v>I</v>
      </c>
      <c r="C359" s="25">
        <f t="shared" si="32"/>
        <v>36452.553399999997</v>
      </c>
      <c r="D359" t="str">
        <f t="shared" si="33"/>
        <v>vis</v>
      </c>
      <c r="E359">
        <f>VLOOKUP(C359,Active!C$21:E$962,3,FALSE)</f>
        <v>-6126.0116364041087</v>
      </c>
      <c r="F359" s="14" t="s">
        <v>271</v>
      </c>
      <c r="G359" t="str">
        <f t="shared" si="34"/>
        <v>36452.5534</v>
      </c>
      <c r="H359" s="25">
        <f t="shared" si="35"/>
        <v>-6126</v>
      </c>
      <c r="I359" s="69" t="s">
        <v>1186</v>
      </c>
      <c r="J359" s="70" t="s">
        <v>1187</v>
      </c>
      <c r="K359" s="69">
        <v>-6126</v>
      </c>
      <c r="L359" s="69" t="s">
        <v>1188</v>
      </c>
      <c r="M359" s="70" t="s">
        <v>298</v>
      </c>
      <c r="N359" s="70"/>
      <c r="O359" s="71" t="s">
        <v>1189</v>
      </c>
      <c r="P359" s="71" t="s">
        <v>59</v>
      </c>
    </row>
    <row r="360" spans="1:16">
      <c r="A360" s="25" t="str">
        <f t="shared" si="30"/>
        <v> SAC 30.109 </v>
      </c>
      <c r="B360" s="14" t="str">
        <f t="shared" si="31"/>
        <v>I</v>
      </c>
      <c r="C360" s="25">
        <f t="shared" si="32"/>
        <v>36452.557500000003</v>
      </c>
      <c r="D360" t="str">
        <f t="shared" si="33"/>
        <v>vis</v>
      </c>
      <c r="E360">
        <f>VLOOKUP(C360,Active!C$21:E$962,3,FALSE)</f>
        <v>-6126.0080762456055</v>
      </c>
      <c r="F360" s="14" t="s">
        <v>271</v>
      </c>
      <c r="G360" t="str">
        <f t="shared" si="34"/>
        <v>36452.5575</v>
      </c>
      <c r="H360" s="25">
        <f t="shared" si="35"/>
        <v>-6126</v>
      </c>
      <c r="I360" s="69" t="s">
        <v>1190</v>
      </c>
      <c r="J360" s="70" t="s">
        <v>1191</v>
      </c>
      <c r="K360" s="69">
        <v>-6126</v>
      </c>
      <c r="L360" s="69" t="s">
        <v>1192</v>
      </c>
      <c r="M360" s="70" t="s">
        <v>298</v>
      </c>
      <c r="N360" s="70"/>
      <c r="O360" s="71" t="s">
        <v>1193</v>
      </c>
      <c r="P360" s="71" t="s">
        <v>59</v>
      </c>
    </row>
    <row r="361" spans="1:16">
      <c r="A361" s="25" t="str">
        <f t="shared" si="30"/>
        <v> AA 13.79 </v>
      </c>
      <c r="B361" s="14" t="str">
        <f t="shared" si="31"/>
        <v>I</v>
      </c>
      <c r="C361" s="25">
        <f t="shared" si="32"/>
        <v>37020.311000000002</v>
      </c>
      <c r="D361" t="str">
        <f t="shared" si="33"/>
        <v>vis</v>
      </c>
      <c r="E361">
        <f>VLOOKUP(C361,Active!C$21:E$962,3,FALSE)</f>
        <v>-5633.0099181153137</v>
      </c>
      <c r="F361" s="14" t="s">
        <v>271</v>
      </c>
      <c r="G361" t="str">
        <f t="shared" si="34"/>
        <v>37020.311</v>
      </c>
      <c r="H361" s="25">
        <f t="shared" si="35"/>
        <v>-5633</v>
      </c>
      <c r="I361" s="69" t="s">
        <v>1194</v>
      </c>
      <c r="J361" s="70" t="s">
        <v>1195</v>
      </c>
      <c r="K361" s="69">
        <v>-5633</v>
      </c>
      <c r="L361" s="69" t="s">
        <v>1130</v>
      </c>
      <c r="M361" s="70" t="s">
        <v>298</v>
      </c>
      <c r="N361" s="70"/>
      <c r="O361" s="71" t="s">
        <v>1131</v>
      </c>
      <c r="P361" s="71" t="s">
        <v>60</v>
      </c>
    </row>
    <row r="362" spans="1:16">
      <c r="A362" s="25" t="str">
        <f t="shared" si="30"/>
        <v> EBC 1-32 </v>
      </c>
      <c r="B362" s="14" t="str">
        <f t="shared" si="31"/>
        <v>I</v>
      </c>
      <c r="C362" s="25">
        <f t="shared" si="32"/>
        <v>37196.510999999999</v>
      </c>
      <c r="D362" t="str">
        <f t="shared" si="33"/>
        <v>vis</v>
      </c>
      <c r="E362">
        <f>VLOOKUP(C362,Active!C$21:E$962,3,FALSE)</f>
        <v>-5480.0099357945428</v>
      </c>
      <c r="F362" s="14" t="s">
        <v>271</v>
      </c>
      <c r="G362" t="str">
        <f t="shared" si="34"/>
        <v>37196.511</v>
      </c>
      <c r="H362" s="25">
        <f t="shared" si="35"/>
        <v>-5480</v>
      </c>
      <c r="I362" s="69" t="s">
        <v>1196</v>
      </c>
      <c r="J362" s="70" t="s">
        <v>1197</v>
      </c>
      <c r="K362" s="69">
        <v>-5480</v>
      </c>
      <c r="L362" s="69" t="s">
        <v>1130</v>
      </c>
      <c r="M362" s="70" t="s">
        <v>298</v>
      </c>
      <c r="N362" s="70"/>
      <c r="O362" s="71" t="s">
        <v>1198</v>
      </c>
      <c r="P362" s="71" t="s">
        <v>61</v>
      </c>
    </row>
    <row r="363" spans="1:16">
      <c r="A363" s="25" t="str">
        <f t="shared" si="30"/>
        <v> EBC 1-32 </v>
      </c>
      <c r="B363" s="14" t="str">
        <f t="shared" si="31"/>
        <v>I</v>
      </c>
      <c r="C363" s="25">
        <f t="shared" si="32"/>
        <v>37196.514000000003</v>
      </c>
      <c r="D363" t="str">
        <f t="shared" si="33"/>
        <v>vis</v>
      </c>
      <c r="E363">
        <f>VLOOKUP(C363,Active!C$21:E$962,3,FALSE)</f>
        <v>-5480.0073308005149</v>
      </c>
      <c r="F363" s="14" t="s">
        <v>271</v>
      </c>
      <c r="G363" t="str">
        <f t="shared" si="34"/>
        <v>37196.514</v>
      </c>
      <c r="H363" s="25">
        <f t="shared" si="35"/>
        <v>-5480</v>
      </c>
      <c r="I363" s="69" t="s">
        <v>1199</v>
      </c>
      <c r="J363" s="70" t="s">
        <v>1200</v>
      </c>
      <c r="K363" s="69">
        <v>-5480</v>
      </c>
      <c r="L363" s="69" t="s">
        <v>490</v>
      </c>
      <c r="M363" s="70" t="s">
        <v>298</v>
      </c>
      <c r="N363" s="70"/>
      <c r="O363" s="71" t="s">
        <v>1201</v>
      </c>
      <c r="P363" s="71" t="s">
        <v>61</v>
      </c>
    </row>
    <row r="364" spans="1:16">
      <c r="A364" s="25" t="str">
        <f t="shared" si="30"/>
        <v> AN 288.72 </v>
      </c>
      <c r="B364" s="14" t="str">
        <f t="shared" si="31"/>
        <v>I</v>
      </c>
      <c r="C364" s="25">
        <f t="shared" si="32"/>
        <v>37316.284</v>
      </c>
      <c r="D364" t="str">
        <f t="shared" si="33"/>
        <v>vis</v>
      </c>
      <c r="E364">
        <f>VLOOKUP(C364,Active!C$21:E$962,3,FALSE)</f>
        <v>-5376.0072860640876</v>
      </c>
      <c r="F364" s="14" t="s">
        <v>271</v>
      </c>
      <c r="G364" t="str">
        <f t="shared" si="34"/>
        <v>37316.284</v>
      </c>
      <c r="H364" s="25">
        <f t="shared" si="35"/>
        <v>-5376</v>
      </c>
      <c r="I364" s="69" t="s">
        <v>1202</v>
      </c>
      <c r="J364" s="70" t="s">
        <v>1203</v>
      </c>
      <c r="K364" s="69">
        <v>-5376</v>
      </c>
      <c r="L364" s="69" t="s">
        <v>490</v>
      </c>
      <c r="M364" s="70" t="s">
        <v>298</v>
      </c>
      <c r="N364" s="70"/>
      <c r="O364" s="71" t="s">
        <v>1204</v>
      </c>
      <c r="P364" s="71" t="s">
        <v>62</v>
      </c>
    </row>
    <row r="365" spans="1:16">
      <c r="A365" s="25" t="str">
        <f t="shared" si="30"/>
        <v> AA 17.62 </v>
      </c>
      <c r="B365" s="14" t="str">
        <f t="shared" si="31"/>
        <v>I</v>
      </c>
      <c r="C365" s="25">
        <f t="shared" si="32"/>
        <v>37545.459000000003</v>
      </c>
      <c r="D365" t="str">
        <f t="shared" si="33"/>
        <v>vis</v>
      </c>
      <c r="E365">
        <f>VLOOKUP(C365,Active!C$21:E$962,3,FALSE)</f>
        <v>-5177.0074509428396</v>
      </c>
      <c r="F365" s="14" t="s">
        <v>271</v>
      </c>
      <c r="G365" t="str">
        <f t="shared" si="34"/>
        <v>37545.459</v>
      </c>
      <c r="H365" s="25">
        <f t="shared" si="35"/>
        <v>-5177</v>
      </c>
      <c r="I365" s="69" t="s">
        <v>1205</v>
      </c>
      <c r="J365" s="70" t="s">
        <v>1206</v>
      </c>
      <c r="K365" s="69">
        <v>-5177</v>
      </c>
      <c r="L365" s="69" t="s">
        <v>617</v>
      </c>
      <c r="M365" s="70" t="s">
        <v>298</v>
      </c>
      <c r="N365" s="70"/>
      <c r="O365" s="71" t="s">
        <v>1207</v>
      </c>
      <c r="P365" s="71" t="s">
        <v>63</v>
      </c>
    </row>
    <row r="366" spans="1:16">
      <c r="A366" s="25" t="str">
        <f t="shared" si="30"/>
        <v> AN 288.72 </v>
      </c>
      <c r="B366" s="14" t="str">
        <f t="shared" si="31"/>
        <v>I</v>
      </c>
      <c r="C366" s="25">
        <f t="shared" si="32"/>
        <v>37932.411999999997</v>
      </c>
      <c r="D366" t="str">
        <f t="shared" si="33"/>
        <v>vis</v>
      </c>
      <c r="E366">
        <f>VLOOKUP(C366,Active!C$21:E$962,3,FALSE)</f>
        <v>-4841.0040334685518</v>
      </c>
      <c r="F366" s="14" t="s">
        <v>271</v>
      </c>
      <c r="G366" t="str">
        <f t="shared" si="34"/>
        <v>37932.412</v>
      </c>
      <c r="H366" s="25">
        <f t="shared" si="35"/>
        <v>-4841</v>
      </c>
      <c r="I366" s="69" t="s">
        <v>1208</v>
      </c>
      <c r="J366" s="70" t="s">
        <v>1209</v>
      </c>
      <c r="K366" s="69">
        <v>-4841</v>
      </c>
      <c r="L366" s="69" t="s">
        <v>409</v>
      </c>
      <c r="M366" s="70" t="s">
        <v>298</v>
      </c>
      <c r="N366" s="70"/>
      <c r="O366" s="71" t="s">
        <v>1210</v>
      </c>
      <c r="P366" s="71" t="s">
        <v>62</v>
      </c>
    </row>
    <row r="367" spans="1:16">
      <c r="A367" s="25" t="str">
        <f t="shared" si="30"/>
        <v> AN 288.72 </v>
      </c>
      <c r="B367" s="14" t="str">
        <f t="shared" si="31"/>
        <v>I</v>
      </c>
      <c r="C367" s="25">
        <f t="shared" si="32"/>
        <v>37932.415999999997</v>
      </c>
      <c r="D367" t="str">
        <f t="shared" si="33"/>
        <v>vis</v>
      </c>
      <c r="E367">
        <f>VLOOKUP(C367,Active!C$21:E$962,3,FALSE)</f>
        <v>-4841.0005601431867</v>
      </c>
      <c r="F367" s="14" t="s">
        <v>271</v>
      </c>
      <c r="G367" t="str">
        <f t="shared" si="34"/>
        <v>37932.416</v>
      </c>
      <c r="H367" s="25">
        <f t="shared" si="35"/>
        <v>-4841</v>
      </c>
      <c r="I367" s="69" t="s">
        <v>1211</v>
      </c>
      <c r="J367" s="70" t="s">
        <v>1212</v>
      </c>
      <c r="K367" s="69">
        <v>-4841</v>
      </c>
      <c r="L367" s="69" t="s">
        <v>317</v>
      </c>
      <c r="M367" s="70" t="s">
        <v>298</v>
      </c>
      <c r="N367" s="70"/>
      <c r="O367" s="71" t="s">
        <v>1204</v>
      </c>
      <c r="P367" s="71" t="s">
        <v>62</v>
      </c>
    </row>
    <row r="368" spans="1:16">
      <c r="A368" s="25" t="str">
        <f t="shared" si="30"/>
        <v>IBVS 187 </v>
      </c>
      <c r="B368" s="14" t="str">
        <f t="shared" si="31"/>
        <v>I</v>
      </c>
      <c r="C368" s="25">
        <f t="shared" si="32"/>
        <v>38714.374000000003</v>
      </c>
      <c r="D368" t="str">
        <f t="shared" si="33"/>
        <v>vis</v>
      </c>
      <c r="E368">
        <f>VLOOKUP(C368,Active!C$21:E$962,3,FALSE)</f>
        <v>-4162.0019212351917</v>
      </c>
      <c r="F368" s="14" t="s">
        <v>271</v>
      </c>
      <c r="G368" t="str">
        <f t="shared" si="34"/>
        <v>38714.374</v>
      </c>
      <c r="H368" s="25">
        <f t="shared" si="35"/>
        <v>-4162</v>
      </c>
      <c r="I368" s="69" t="s">
        <v>1213</v>
      </c>
      <c r="J368" s="70" t="s">
        <v>1214</v>
      </c>
      <c r="K368" s="69">
        <v>-4162</v>
      </c>
      <c r="L368" s="69" t="s">
        <v>297</v>
      </c>
      <c r="M368" s="70" t="s">
        <v>275</v>
      </c>
      <c r="N368" s="70"/>
      <c r="O368" s="71" t="s">
        <v>290</v>
      </c>
      <c r="P368" s="72" t="s">
        <v>291</v>
      </c>
    </row>
    <row r="369" spans="1:16">
      <c r="A369" s="25" t="str">
        <f t="shared" si="30"/>
        <v> AA 16.158 </v>
      </c>
      <c r="B369" s="14" t="str">
        <f t="shared" si="31"/>
        <v>I</v>
      </c>
      <c r="C369" s="25">
        <f t="shared" si="32"/>
        <v>39033.379000000001</v>
      </c>
      <c r="D369" t="str">
        <f t="shared" si="33"/>
        <v>vis</v>
      </c>
      <c r="E369">
        <f>VLOOKUP(C369,Active!C$21:E$962,3,FALSE)</f>
        <v>-3884.999881733273</v>
      </c>
      <c r="F369" s="14" t="s">
        <v>271</v>
      </c>
      <c r="G369" t="str">
        <f t="shared" si="34"/>
        <v>39033.379</v>
      </c>
      <c r="H369" s="25">
        <f t="shared" si="35"/>
        <v>-3885</v>
      </c>
      <c r="I369" s="69" t="s">
        <v>1215</v>
      </c>
      <c r="J369" s="70" t="s">
        <v>1216</v>
      </c>
      <c r="K369" s="69">
        <v>-3885</v>
      </c>
      <c r="L369" s="69" t="s">
        <v>342</v>
      </c>
      <c r="M369" s="70" t="s">
        <v>298</v>
      </c>
      <c r="N369" s="70"/>
      <c r="O369" s="71" t="s">
        <v>1131</v>
      </c>
      <c r="P369" s="71" t="s">
        <v>64</v>
      </c>
    </row>
    <row r="370" spans="1:16">
      <c r="A370" s="25" t="str">
        <f t="shared" si="30"/>
        <v> AVSJ 3.66 </v>
      </c>
      <c r="B370" s="14" t="str">
        <f t="shared" si="31"/>
        <v>I</v>
      </c>
      <c r="C370" s="25">
        <f t="shared" si="32"/>
        <v>39772.726999999999</v>
      </c>
      <c r="D370" t="str">
        <f t="shared" si="33"/>
        <v>vis</v>
      </c>
      <c r="E370">
        <f>VLOOKUP(C370,Active!C$21:E$962,3,FALSE)</f>
        <v>-3243.0008412741399</v>
      </c>
      <c r="F370" s="14" t="s">
        <v>271</v>
      </c>
      <c r="G370" t="str">
        <f t="shared" si="34"/>
        <v>39772.727</v>
      </c>
      <c r="H370" s="25">
        <f t="shared" si="35"/>
        <v>-3243</v>
      </c>
      <c r="I370" s="69" t="s">
        <v>1217</v>
      </c>
      <c r="J370" s="70" t="s">
        <v>1218</v>
      </c>
      <c r="K370" s="69">
        <v>-3243</v>
      </c>
      <c r="L370" s="69" t="s">
        <v>317</v>
      </c>
      <c r="M370" s="70" t="s">
        <v>298</v>
      </c>
      <c r="N370" s="70"/>
      <c r="O370" s="71" t="s">
        <v>299</v>
      </c>
      <c r="P370" s="71" t="s">
        <v>72</v>
      </c>
    </row>
    <row r="371" spans="1:16">
      <c r="A371" s="25" t="str">
        <f t="shared" si="30"/>
        <v> AVSJ 3.66 </v>
      </c>
      <c r="B371" s="14" t="str">
        <f t="shared" si="31"/>
        <v>I</v>
      </c>
      <c r="C371" s="25">
        <f t="shared" si="32"/>
        <v>39886.743000000002</v>
      </c>
      <c r="D371" t="str">
        <f t="shared" si="33"/>
        <v>vis</v>
      </c>
      <c r="E371">
        <f>VLOOKUP(C371,Active!C$21:E$962,3,FALSE)</f>
        <v>-3143.9971750750151</v>
      </c>
      <c r="F371" s="14" t="s">
        <v>271</v>
      </c>
      <c r="G371" t="str">
        <f t="shared" si="34"/>
        <v>39886.743</v>
      </c>
      <c r="H371" s="25">
        <f t="shared" si="35"/>
        <v>-3144</v>
      </c>
      <c r="I371" s="69" t="s">
        <v>1219</v>
      </c>
      <c r="J371" s="70" t="s">
        <v>1220</v>
      </c>
      <c r="K371" s="69">
        <v>-3144</v>
      </c>
      <c r="L371" s="69" t="s">
        <v>355</v>
      </c>
      <c r="M371" s="70" t="s">
        <v>298</v>
      </c>
      <c r="N371" s="70"/>
      <c r="O371" s="71" t="s">
        <v>299</v>
      </c>
      <c r="P371" s="71" t="s">
        <v>72</v>
      </c>
    </row>
    <row r="372" spans="1:16">
      <c r="A372" s="25" t="str">
        <f t="shared" si="30"/>
        <v> AVSJ 3.66 </v>
      </c>
      <c r="B372" s="14" t="str">
        <f t="shared" si="31"/>
        <v>I</v>
      </c>
      <c r="C372" s="25">
        <f t="shared" si="32"/>
        <v>39893.652999999998</v>
      </c>
      <c r="D372" t="str">
        <f t="shared" si="33"/>
        <v>vis</v>
      </c>
      <c r="E372">
        <f>VLOOKUP(C372,Active!C$21:E$962,3,FALSE)</f>
        <v>-3137.997005507274</v>
      </c>
      <c r="F372" s="14" t="s">
        <v>271</v>
      </c>
      <c r="G372" t="str">
        <f t="shared" si="34"/>
        <v>39893.653</v>
      </c>
      <c r="H372" s="25">
        <f t="shared" si="35"/>
        <v>-3138</v>
      </c>
      <c r="I372" s="69" t="s">
        <v>1221</v>
      </c>
      <c r="J372" s="70" t="s">
        <v>1222</v>
      </c>
      <c r="K372" s="69">
        <v>-3138</v>
      </c>
      <c r="L372" s="69" t="s">
        <v>355</v>
      </c>
      <c r="M372" s="70" t="s">
        <v>298</v>
      </c>
      <c r="N372" s="70"/>
      <c r="O372" s="71" t="s">
        <v>299</v>
      </c>
      <c r="P372" s="71" t="s">
        <v>72</v>
      </c>
    </row>
    <row r="373" spans="1:16">
      <c r="A373" s="25" t="str">
        <f t="shared" si="30"/>
        <v> AVSJ 3.66 </v>
      </c>
      <c r="B373" s="14" t="str">
        <f t="shared" si="31"/>
        <v>I</v>
      </c>
      <c r="C373" s="25">
        <f t="shared" si="32"/>
        <v>39916.682000000001</v>
      </c>
      <c r="D373" t="str">
        <f t="shared" si="33"/>
        <v>vis</v>
      </c>
      <c r="E373">
        <f>VLOOKUP(C373,Active!C$21:E$962,3,FALSE)</f>
        <v>-3118.000203050603</v>
      </c>
      <c r="F373" s="14" t="s">
        <v>271</v>
      </c>
      <c r="G373" t="str">
        <f t="shared" si="34"/>
        <v>39916.682</v>
      </c>
      <c r="H373" s="25">
        <f t="shared" si="35"/>
        <v>-3118</v>
      </c>
      <c r="I373" s="69" t="s">
        <v>1223</v>
      </c>
      <c r="J373" s="70" t="s">
        <v>1224</v>
      </c>
      <c r="K373" s="69">
        <v>-3118</v>
      </c>
      <c r="L373" s="69" t="s">
        <v>327</v>
      </c>
      <c r="M373" s="70" t="s">
        <v>298</v>
      </c>
      <c r="N373" s="70"/>
      <c r="O373" s="71" t="s">
        <v>299</v>
      </c>
      <c r="P373" s="71" t="s">
        <v>72</v>
      </c>
    </row>
    <row r="374" spans="1:16">
      <c r="A374" s="25" t="str">
        <f t="shared" si="30"/>
        <v> AVSJ 3.66 </v>
      </c>
      <c r="B374" s="14" t="str">
        <f t="shared" si="31"/>
        <v>I</v>
      </c>
      <c r="C374" s="25">
        <f t="shared" si="32"/>
        <v>40151.618000000002</v>
      </c>
      <c r="D374" t="str">
        <f t="shared" si="33"/>
        <v>vis</v>
      </c>
      <c r="E374">
        <f>VLOOKUP(C374,Active!C$21:E$962,3,FALSE)</f>
        <v>-2913.9979110726599</v>
      </c>
      <c r="F374" s="14" t="s">
        <v>271</v>
      </c>
      <c r="G374" t="str">
        <f t="shared" si="34"/>
        <v>40151.618</v>
      </c>
      <c r="H374" s="25">
        <f t="shared" si="35"/>
        <v>-2914</v>
      </c>
      <c r="I374" s="69" t="s">
        <v>1225</v>
      </c>
      <c r="J374" s="70" t="s">
        <v>1226</v>
      </c>
      <c r="K374" s="69">
        <v>-2914</v>
      </c>
      <c r="L374" s="69" t="s">
        <v>283</v>
      </c>
      <c r="M374" s="70" t="s">
        <v>298</v>
      </c>
      <c r="N374" s="70"/>
      <c r="O374" s="71" t="s">
        <v>1227</v>
      </c>
      <c r="P374" s="71" t="s">
        <v>72</v>
      </c>
    </row>
    <row r="375" spans="1:16">
      <c r="A375" s="25" t="str">
        <f t="shared" si="30"/>
        <v> PTAO 48.174 </v>
      </c>
      <c r="B375" s="14" t="str">
        <f t="shared" si="31"/>
        <v>I</v>
      </c>
      <c r="C375" s="25">
        <f t="shared" si="32"/>
        <v>40151.618000000002</v>
      </c>
      <c r="D375" t="str">
        <f t="shared" si="33"/>
        <v>vis</v>
      </c>
      <c r="E375">
        <f>VLOOKUP(C375,Active!C$21:E$962,3,FALSE)</f>
        <v>-2913.9979110726599</v>
      </c>
      <c r="F375" s="14" t="s">
        <v>271</v>
      </c>
      <c r="G375" t="str">
        <f t="shared" si="34"/>
        <v>40151.618</v>
      </c>
      <c r="H375" s="25">
        <f t="shared" si="35"/>
        <v>-2914</v>
      </c>
      <c r="I375" s="69" t="s">
        <v>1225</v>
      </c>
      <c r="J375" s="70" t="s">
        <v>1226</v>
      </c>
      <c r="K375" s="69">
        <v>-2914</v>
      </c>
      <c r="L375" s="69" t="s">
        <v>283</v>
      </c>
      <c r="M375" s="70" t="s">
        <v>275</v>
      </c>
      <c r="N375" s="70"/>
      <c r="O375" s="71" t="s">
        <v>1154</v>
      </c>
      <c r="P375" s="71" t="s">
        <v>52</v>
      </c>
    </row>
    <row r="376" spans="1:16">
      <c r="A376" s="25" t="str">
        <f t="shared" si="30"/>
        <v> AVSJ 3.66 </v>
      </c>
      <c r="B376" s="14" t="str">
        <f t="shared" si="31"/>
        <v>I</v>
      </c>
      <c r="C376" s="25">
        <f t="shared" si="32"/>
        <v>40471.766000000003</v>
      </c>
      <c r="D376" t="str">
        <f t="shared" si="33"/>
        <v>vis</v>
      </c>
      <c r="E376">
        <f>VLOOKUP(C376,Active!C$21:E$962,3,FALSE)</f>
        <v>-2636.0033688477374</v>
      </c>
      <c r="F376" s="14" t="s">
        <v>271</v>
      </c>
      <c r="G376" t="str">
        <f t="shared" si="34"/>
        <v>40471.766</v>
      </c>
      <c r="H376" s="25">
        <f t="shared" si="35"/>
        <v>-2636</v>
      </c>
      <c r="I376" s="69" t="s">
        <v>1228</v>
      </c>
      <c r="J376" s="70" t="s">
        <v>1229</v>
      </c>
      <c r="K376" s="69">
        <v>-2636</v>
      </c>
      <c r="L376" s="69" t="s">
        <v>289</v>
      </c>
      <c r="M376" s="70" t="s">
        <v>298</v>
      </c>
      <c r="N376" s="70"/>
      <c r="O376" s="71" t="s">
        <v>299</v>
      </c>
      <c r="P376" s="71" t="s">
        <v>72</v>
      </c>
    </row>
    <row r="377" spans="1:16">
      <c r="A377" s="25" t="str">
        <f t="shared" si="30"/>
        <v> BRNO 9 </v>
      </c>
      <c r="B377" s="14" t="str">
        <f t="shared" si="31"/>
        <v>I</v>
      </c>
      <c r="C377" s="25">
        <f t="shared" si="32"/>
        <v>40477.527000000002</v>
      </c>
      <c r="D377" t="str">
        <f t="shared" si="33"/>
        <v>vis</v>
      </c>
      <c r="E377">
        <f>VLOOKUP(C377,Active!C$21:E$962,3,FALSE)</f>
        <v>-2631.0009119910419</v>
      </c>
      <c r="F377" s="14" t="s">
        <v>271</v>
      </c>
      <c r="G377" t="str">
        <f t="shared" si="34"/>
        <v>40477.527</v>
      </c>
      <c r="H377" s="25">
        <f t="shared" si="35"/>
        <v>-2631</v>
      </c>
      <c r="I377" s="69" t="s">
        <v>1230</v>
      </c>
      <c r="J377" s="70" t="s">
        <v>1231</v>
      </c>
      <c r="K377" s="69">
        <v>-2631</v>
      </c>
      <c r="L377" s="69" t="s">
        <v>317</v>
      </c>
      <c r="M377" s="70" t="s">
        <v>298</v>
      </c>
      <c r="N377" s="70"/>
      <c r="O377" s="71" t="s">
        <v>1232</v>
      </c>
      <c r="P377" s="71" t="s">
        <v>92</v>
      </c>
    </row>
    <row r="378" spans="1:16">
      <c r="A378" s="25" t="str">
        <f t="shared" si="30"/>
        <v> BRNO 9 </v>
      </c>
      <c r="B378" s="14" t="str">
        <f t="shared" si="31"/>
        <v>I</v>
      </c>
      <c r="C378" s="25">
        <f t="shared" si="32"/>
        <v>40477.527999999998</v>
      </c>
      <c r="D378" t="str">
        <f t="shared" si="33"/>
        <v>vis</v>
      </c>
      <c r="E378">
        <f>VLOOKUP(C378,Active!C$21:E$962,3,FALSE)</f>
        <v>-2631.0000436597038</v>
      </c>
      <c r="F378" s="14" t="s">
        <v>271</v>
      </c>
      <c r="G378" t="str">
        <f t="shared" si="34"/>
        <v>40477.528</v>
      </c>
      <c r="H378" s="25">
        <f t="shared" si="35"/>
        <v>-2631</v>
      </c>
      <c r="I378" s="69" t="s">
        <v>1233</v>
      </c>
      <c r="J378" s="70" t="s">
        <v>1234</v>
      </c>
      <c r="K378" s="69">
        <v>-2631</v>
      </c>
      <c r="L378" s="69" t="s">
        <v>327</v>
      </c>
      <c r="M378" s="70" t="s">
        <v>298</v>
      </c>
      <c r="N378" s="70"/>
      <c r="O378" s="71" t="s">
        <v>569</v>
      </c>
      <c r="P378" s="71" t="s">
        <v>92</v>
      </c>
    </row>
    <row r="379" spans="1:16">
      <c r="A379" s="25" t="str">
        <f t="shared" si="30"/>
        <v> BRNO 9 </v>
      </c>
      <c r="B379" s="14" t="str">
        <f t="shared" si="31"/>
        <v>I</v>
      </c>
      <c r="C379" s="25">
        <f t="shared" si="32"/>
        <v>40477.529000000002</v>
      </c>
      <c r="D379" t="str">
        <f t="shared" si="33"/>
        <v>vis</v>
      </c>
      <c r="E379">
        <f>VLOOKUP(C379,Active!C$21:E$962,3,FALSE)</f>
        <v>-2630.9991753283593</v>
      </c>
      <c r="F379" s="14" t="s">
        <v>271</v>
      </c>
      <c r="G379" t="str">
        <f t="shared" si="34"/>
        <v>40477.529</v>
      </c>
      <c r="H379" s="25">
        <f t="shared" si="35"/>
        <v>-2631</v>
      </c>
      <c r="I379" s="69" t="s">
        <v>1235</v>
      </c>
      <c r="J379" s="70" t="s">
        <v>1236</v>
      </c>
      <c r="K379" s="69">
        <v>-2631</v>
      </c>
      <c r="L379" s="69" t="s">
        <v>307</v>
      </c>
      <c r="M379" s="70" t="s">
        <v>298</v>
      </c>
      <c r="N379" s="70"/>
      <c r="O379" s="71" t="s">
        <v>1237</v>
      </c>
      <c r="P379" s="71" t="s">
        <v>92</v>
      </c>
    </row>
    <row r="380" spans="1:16">
      <c r="A380" s="25" t="str">
        <f t="shared" si="30"/>
        <v> BRNO 9 </v>
      </c>
      <c r="B380" s="14" t="str">
        <f t="shared" si="31"/>
        <v>I</v>
      </c>
      <c r="C380" s="25">
        <f t="shared" si="32"/>
        <v>40499.404000000002</v>
      </c>
      <c r="D380" t="str">
        <f t="shared" si="33"/>
        <v>vis</v>
      </c>
      <c r="E380">
        <f>VLOOKUP(C380,Active!C$21:E$962,3,FALSE)</f>
        <v>-2612.0044272394434</v>
      </c>
      <c r="F380" s="14" t="s">
        <v>271</v>
      </c>
      <c r="G380" t="str">
        <f t="shared" si="34"/>
        <v>40499.404</v>
      </c>
      <c r="H380" s="25">
        <f t="shared" si="35"/>
        <v>-2612</v>
      </c>
      <c r="I380" s="69" t="s">
        <v>1238</v>
      </c>
      <c r="J380" s="70" t="s">
        <v>1239</v>
      </c>
      <c r="K380" s="69">
        <v>-2612</v>
      </c>
      <c r="L380" s="69" t="s">
        <v>409</v>
      </c>
      <c r="M380" s="70" t="s">
        <v>298</v>
      </c>
      <c r="N380" s="70"/>
      <c r="O380" s="71" t="s">
        <v>569</v>
      </c>
      <c r="P380" s="71" t="s">
        <v>92</v>
      </c>
    </row>
    <row r="381" spans="1:16">
      <c r="A381" s="25" t="str">
        <f t="shared" si="30"/>
        <v> BRNO 9 </v>
      </c>
      <c r="B381" s="14" t="str">
        <f t="shared" si="31"/>
        <v>I</v>
      </c>
      <c r="C381" s="25">
        <f t="shared" si="32"/>
        <v>40499.408000000003</v>
      </c>
      <c r="D381" t="str">
        <f t="shared" si="33"/>
        <v>vis</v>
      </c>
      <c r="E381">
        <f>VLOOKUP(C381,Active!C$21:E$962,3,FALSE)</f>
        <v>-2612.0009539140779</v>
      </c>
      <c r="F381" s="14" t="s">
        <v>271</v>
      </c>
      <c r="G381" t="str">
        <f t="shared" si="34"/>
        <v>40499.408</v>
      </c>
      <c r="H381" s="25">
        <f t="shared" si="35"/>
        <v>-2612</v>
      </c>
      <c r="I381" s="69" t="s">
        <v>1240</v>
      </c>
      <c r="J381" s="70" t="s">
        <v>1241</v>
      </c>
      <c r="K381" s="69">
        <v>-2612</v>
      </c>
      <c r="L381" s="69" t="s">
        <v>317</v>
      </c>
      <c r="M381" s="70" t="s">
        <v>298</v>
      </c>
      <c r="N381" s="70"/>
      <c r="O381" s="71" t="s">
        <v>1242</v>
      </c>
      <c r="P381" s="71" t="s">
        <v>92</v>
      </c>
    </row>
    <row r="382" spans="1:16">
      <c r="A382" s="25" t="str">
        <f t="shared" si="30"/>
        <v> AVSJ 3.66 </v>
      </c>
      <c r="B382" s="14" t="str">
        <f t="shared" si="31"/>
        <v>I</v>
      </c>
      <c r="C382" s="25">
        <f t="shared" si="32"/>
        <v>40539.713000000003</v>
      </c>
      <c r="D382" t="str">
        <f t="shared" si="33"/>
        <v>vis</v>
      </c>
      <c r="E382">
        <f>VLOOKUP(C382,Active!C$21:E$962,3,FALSE)</f>
        <v>-2577.0028592067065</v>
      </c>
      <c r="F382" s="14" t="s">
        <v>271</v>
      </c>
      <c r="G382" t="str">
        <f t="shared" si="34"/>
        <v>40539.713</v>
      </c>
      <c r="H382" s="25">
        <f t="shared" si="35"/>
        <v>-2577</v>
      </c>
      <c r="I382" s="69" t="s">
        <v>1243</v>
      </c>
      <c r="J382" s="70" t="s">
        <v>1244</v>
      </c>
      <c r="K382" s="69">
        <v>-2577</v>
      </c>
      <c r="L382" s="69" t="s">
        <v>385</v>
      </c>
      <c r="M382" s="70" t="s">
        <v>298</v>
      </c>
      <c r="N382" s="70"/>
      <c r="O382" s="71" t="s">
        <v>299</v>
      </c>
      <c r="P382" s="71" t="s">
        <v>72</v>
      </c>
    </row>
    <row r="383" spans="1:16">
      <c r="A383" s="25" t="str">
        <f t="shared" si="30"/>
        <v> AVSJ 3.66 </v>
      </c>
      <c r="B383" s="14" t="str">
        <f t="shared" si="31"/>
        <v>I</v>
      </c>
      <c r="C383" s="25">
        <f t="shared" si="32"/>
        <v>40554.680999999997</v>
      </c>
      <c r="D383" t="str">
        <f t="shared" si="33"/>
        <v>vis</v>
      </c>
      <c r="E383">
        <f>VLOOKUP(C383,Active!C$21:E$962,3,FALSE)</f>
        <v>-2564.0056756915174</v>
      </c>
      <c r="F383" s="14" t="s">
        <v>271</v>
      </c>
      <c r="G383" t="str">
        <f t="shared" si="34"/>
        <v>40554.681</v>
      </c>
      <c r="H383" s="25">
        <f t="shared" si="35"/>
        <v>-2564</v>
      </c>
      <c r="I383" s="69" t="s">
        <v>1245</v>
      </c>
      <c r="J383" s="70" t="s">
        <v>1246</v>
      </c>
      <c r="K383" s="69">
        <v>-2564</v>
      </c>
      <c r="L383" s="69" t="s">
        <v>280</v>
      </c>
      <c r="M383" s="70" t="s">
        <v>298</v>
      </c>
      <c r="N383" s="70"/>
      <c r="O383" s="71" t="s">
        <v>299</v>
      </c>
      <c r="P383" s="71" t="s">
        <v>72</v>
      </c>
    </row>
    <row r="384" spans="1:16">
      <c r="A384" s="25" t="str">
        <f t="shared" si="30"/>
        <v> AVSJ 4.91 </v>
      </c>
      <c r="B384" s="14" t="str">
        <f t="shared" si="31"/>
        <v>I</v>
      </c>
      <c r="C384" s="25">
        <f t="shared" si="32"/>
        <v>40856.411</v>
      </c>
      <c r="D384" t="str">
        <f t="shared" si="33"/>
        <v>vis</v>
      </c>
      <c r="E384">
        <f>VLOOKUP(C384,Active!C$21:E$962,3,FALSE)</f>
        <v>-2302.0040601089545</v>
      </c>
      <c r="F384" s="14" t="s">
        <v>271</v>
      </c>
      <c r="G384" t="str">
        <f t="shared" si="34"/>
        <v>40856.411</v>
      </c>
      <c r="H384" s="25">
        <f t="shared" si="35"/>
        <v>-2302</v>
      </c>
      <c r="I384" s="69" t="s">
        <v>1247</v>
      </c>
      <c r="J384" s="70" t="s">
        <v>1248</v>
      </c>
      <c r="K384" s="69">
        <v>-2302</v>
      </c>
      <c r="L384" s="69" t="s">
        <v>409</v>
      </c>
      <c r="M384" s="70" t="s">
        <v>298</v>
      </c>
      <c r="N384" s="70"/>
      <c r="O384" s="71" t="s">
        <v>299</v>
      </c>
      <c r="P384" s="71" t="s">
        <v>73</v>
      </c>
    </row>
    <row r="385" spans="1:16">
      <c r="A385" s="25" t="str">
        <f t="shared" si="30"/>
        <v> AVSJ 5.38 </v>
      </c>
      <c r="B385" s="14" t="str">
        <f t="shared" si="31"/>
        <v>I</v>
      </c>
      <c r="C385" s="25">
        <f t="shared" si="32"/>
        <v>40969.275000000001</v>
      </c>
      <c r="D385" t="str">
        <f t="shared" si="33"/>
        <v>vis</v>
      </c>
      <c r="E385">
        <f>VLOOKUP(C385,Active!C$21:E$962,3,FALSE)</f>
        <v>-2204.0007116149022</v>
      </c>
      <c r="F385" s="14" t="s">
        <v>271</v>
      </c>
      <c r="G385" t="str">
        <f t="shared" si="34"/>
        <v>40969.275</v>
      </c>
      <c r="H385" s="25">
        <f t="shared" si="35"/>
        <v>-2204</v>
      </c>
      <c r="I385" s="69" t="s">
        <v>1249</v>
      </c>
      <c r="J385" s="70" t="s">
        <v>1250</v>
      </c>
      <c r="K385" s="69">
        <v>-2204</v>
      </c>
      <c r="L385" s="69" t="s">
        <v>317</v>
      </c>
      <c r="M385" s="70" t="s">
        <v>298</v>
      </c>
      <c r="N385" s="70"/>
      <c r="O385" s="71" t="s">
        <v>299</v>
      </c>
      <c r="P385" s="71" t="s">
        <v>75</v>
      </c>
    </row>
    <row r="386" spans="1:16">
      <c r="A386" s="25" t="str">
        <f t="shared" si="30"/>
        <v> AVSJ 5.38 </v>
      </c>
      <c r="B386" s="14" t="str">
        <f t="shared" si="31"/>
        <v>I</v>
      </c>
      <c r="C386" s="25">
        <f t="shared" si="32"/>
        <v>41395.383000000002</v>
      </c>
      <c r="D386" t="str">
        <f t="shared" si="33"/>
        <v>vis</v>
      </c>
      <c r="E386">
        <f>VLOOKUP(C386,Active!C$21:E$962,3,FALSE)</f>
        <v>-1833.9977804756265</v>
      </c>
      <c r="F386" s="14" t="s">
        <v>271</v>
      </c>
      <c r="G386" t="str">
        <f t="shared" si="34"/>
        <v>41395.383</v>
      </c>
      <c r="H386" s="25">
        <f t="shared" si="35"/>
        <v>-1834</v>
      </c>
      <c r="I386" s="69" t="s">
        <v>1251</v>
      </c>
      <c r="J386" s="70" t="s">
        <v>1252</v>
      </c>
      <c r="K386" s="69">
        <v>-1834</v>
      </c>
      <c r="L386" s="69" t="s">
        <v>355</v>
      </c>
      <c r="M386" s="70" t="s">
        <v>298</v>
      </c>
      <c r="N386" s="70"/>
      <c r="O386" s="71" t="s">
        <v>299</v>
      </c>
      <c r="P386" s="71" t="s">
        <v>75</v>
      </c>
    </row>
    <row r="387" spans="1:16">
      <c r="A387" s="25" t="str">
        <f t="shared" si="30"/>
        <v> AVSJ 5.38 </v>
      </c>
      <c r="B387" s="14" t="str">
        <f t="shared" si="31"/>
        <v>I</v>
      </c>
      <c r="C387" s="25">
        <f t="shared" si="32"/>
        <v>41623.402000000002</v>
      </c>
      <c r="D387" t="str">
        <f t="shared" si="33"/>
        <v>vis</v>
      </c>
      <c r="E387">
        <f>VLOOKUP(C387,Active!C$21:E$962,3,FALSE)</f>
        <v>-1636.0017363848174</v>
      </c>
      <c r="F387" s="14" t="s">
        <v>271</v>
      </c>
      <c r="G387" t="str">
        <f t="shared" si="34"/>
        <v>41623.402</v>
      </c>
      <c r="H387" s="25">
        <f t="shared" si="35"/>
        <v>-1636</v>
      </c>
      <c r="I387" s="69" t="s">
        <v>1253</v>
      </c>
      <c r="J387" s="70" t="s">
        <v>1254</v>
      </c>
      <c r="K387" s="69">
        <v>-1636</v>
      </c>
      <c r="L387" s="69" t="s">
        <v>297</v>
      </c>
      <c r="M387" s="70" t="s">
        <v>298</v>
      </c>
      <c r="N387" s="70"/>
      <c r="O387" s="71" t="s">
        <v>299</v>
      </c>
      <c r="P387" s="71" t="s">
        <v>75</v>
      </c>
    </row>
    <row r="388" spans="1:16">
      <c r="A388" s="25" t="str">
        <f t="shared" si="30"/>
        <v> BBS 11 </v>
      </c>
      <c r="B388" s="14" t="str">
        <f t="shared" si="31"/>
        <v>I</v>
      </c>
      <c r="C388" s="25">
        <f t="shared" si="32"/>
        <v>41913.614000000001</v>
      </c>
      <c r="D388" t="str">
        <f t="shared" si="33"/>
        <v>vis</v>
      </c>
      <c r="E388">
        <f>VLOOKUP(C388,Active!C$21:E$962,3,FALSE)</f>
        <v>-1384.0015611902863</v>
      </c>
      <c r="F388" s="14" t="s">
        <v>271</v>
      </c>
      <c r="G388" t="str">
        <f t="shared" si="34"/>
        <v>41913.614</v>
      </c>
      <c r="H388" s="25">
        <f t="shared" si="35"/>
        <v>-1384</v>
      </c>
      <c r="I388" s="69" t="s">
        <v>1255</v>
      </c>
      <c r="J388" s="70" t="s">
        <v>1256</v>
      </c>
      <c r="K388" s="69">
        <v>-1384</v>
      </c>
      <c r="L388" s="69" t="s">
        <v>297</v>
      </c>
      <c r="M388" s="70" t="s">
        <v>298</v>
      </c>
      <c r="N388" s="70"/>
      <c r="O388" s="71" t="s">
        <v>348</v>
      </c>
      <c r="P388" s="71" t="s">
        <v>79</v>
      </c>
    </row>
    <row r="389" spans="1:16">
      <c r="A389" s="25" t="str">
        <f t="shared" si="30"/>
        <v> AVSJ 5.88 </v>
      </c>
      <c r="B389" s="14" t="str">
        <f t="shared" si="31"/>
        <v>I</v>
      </c>
      <c r="C389" s="25">
        <f t="shared" si="32"/>
        <v>41982.716</v>
      </c>
      <c r="D389" t="str">
        <f t="shared" si="33"/>
        <v>vis</v>
      </c>
      <c r="E389">
        <f>VLOOKUP(C389,Active!C$21:E$962,3,FALSE)</f>
        <v>-1323.9981288501617</v>
      </c>
      <c r="F389" s="14" t="s">
        <v>271</v>
      </c>
      <c r="G389" t="str">
        <f t="shared" si="34"/>
        <v>41982.716</v>
      </c>
      <c r="H389" s="25">
        <f t="shared" si="35"/>
        <v>-1324</v>
      </c>
      <c r="I389" s="69" t="s">
        <v>1257</v>
      </c>
      <c r="J389" s="70" t="s">
        <v>1258</v>
      </c>
      <c r="K389" s="69">
        <v>-1324</v>
      </c>
      <c r="L389" s="69" t="s">
        <v>283</v>
      </c>
      <c r="M389" s="70" t="s">
        <v>298</v>
      </c>
      <c r="N389" s="70"/>
      <c r="O389" s="71" t="s">
        <v>299</v>
      </c>
      <c r="P389" s="71" t="s">
        <v>76</v>
      </c>
    </row>
    <row r="390" spans="1:16">
      <c r="A390" s="25" t="str">
        <f t="shared" si="30"/>
        <v> AVSJ 5.88 </v>
      </c>
      <c r="B390" s="14" t="str">
        <f t="shared" si="31"/>
        <v>I</v>
      </c>
      <c r="C390" s="25">
        <f t="shared" si="32"/>
        <v>41989.618999999999</v>
      </c>
      <c r="D390" t="str">
        <f t="shared" si="33"/>
        <v>vis</v>
      </c>
      <c r="E390">
        <f>VLOOKUP(C390,Active!C$21:E$962,3,FALSE)</f>
        <v>-1318.0040376018071</v>
      </c>
      <c r="F390" s="14" t="s">
        <v>271</v>
      </c>
      <c r="G390" t="str">
        <f t="shared" si="34"/>
        <v>41989.619</v>
      </c>
      <c r="H390" s="25">
        <f t="shared" si="35"/>
        <v>-1318</v>
      </c>
      <c r="I390" s="69" t="s">
        <v>1259</v>
      </c>
      <c r="J390" s="70" t="s">
        <v>1260</v>
      </c>
      <c r="K390" s="69">
        <v>-1318</v>
      </c>
      <c r="L390" s="69" t="s">
        <v>409</v>
      </c>
      <c r="M390" s="70" t="s">
        <v>298</v>
      </c>
      <c r="N390" s="70"/>
      <c r="O390" s="71" t="s">
        <v>299</v>
      </c>
      <c r="P390" s="71" t="s">
        <v>76</v>
      </c>
    </row>
    <row r="391" spans="1:16">
      <c r="A391" s="25" t="str">
        <f t="shared" si="30"/>
        <v> BRNO 20 </v>
      </c>
      <c r="B391" s="14" t="str">
        <f t="shared" si="31"/>
        <v>I</v>
      </c>
      <c r="C391" s="25">
        <f t="shared" si="32"/>
        <v>42367.366000000002</v>
      </c>
      <c r="D391" t="str">
        <f t="shared" si="33"/>
        <v>vis</v>
      </c>
      <c r="E391">
        <f>VLOOKUP(C391,Active!C$21:E$962,3,FALSE)</f>
        <v>-989.99447845466852</v>
      </c>
      <c r="F391" s="14" t="s">
        <v>271</v>
      </c>
      <c r="G391" t="str">
        <f t="shared" si="34"/>
        <v>42367.366</v>
      </c>
      <c r="H391" s="25">
        <f t="shared" si="35"/>
        <v>-990</v>
      </c>
      <c r="I391" s="69" t="s">
        <v>1261</v>
      </c>
      <c r="J391" s="70" t="s">
        <v>1262</v>
      </c>
      <c r="K391" s="69">
        <v>-990</v>
      </c>
      <c r="L391" s="69" t="s">
        <v>322</v>
      </c>
      <c r="M391" s="70" t="s">
        <v>298</v>
      </c>
      <c r="N391" s="70"/>
      <c r="O391" s="71" t="s">
        <v>1263</v>
      </c>
      <c r="P391" s="71" t="s">
        <v>86</v>
      </c>
    </row>
    <row r="392" spans="1:16">
      <c r="A392" s="25" t="str">
        <f t="shared" si="30"/>
        <v> BRNO 20 </v>
      </c>
      <c r="B392" s="14" t="str">
        <f t="shared" si="31"/>
        <v>I</v>
      </c>
      <c r="C392" s="25">
        <f t="shared" si="32"/>
        <v>42367.368000000002</v>
      </c>
      <c r="D392" t="str">
        <f t="shared" si="33"/>
        <v>vis</v>
      </c>
      <c r="E392">
        <f>VLOOKUP(C392,Active!C$21:E$962,3,FALSE)</f>
        <v>-989.99274179198574</v>
      </c>
      <c r="F392" s="14" t="s">
        <v>271</v>
      </c>
      <c r="G392" t="str">
        <f t="shared" si="34"/>
        <v>42367.368</v>
      </c>
      <c r="H392" s="25">
        <f t="shared" si="35"/>
        <v>-990</v>
      </c>
      <c r="I392" s="69" t="s">
        <v>1264</v>
      </c>
      <c r="J392" s="70" t="s">
        <v>1265</v>
      </c>
      <c r="K392" s="69">
        <v>-990</v>
      </c>
      <c r="L392" s="69" t="s">
        <v>673</v>
      </c>
      <c r="M392" s="70" t="s">
        <v>298</v>
      </c>
      <c r="N392" s="70"/>
      <c r="O392" s="71" t="s">
        <v>1266</v>
      </c>
      <c r="P392" s="71" t="s">
        <v>86</v>
      </c>
    </row>
    <row r="393" spans="1:16">
      <c r="A393" s="25" t="str">
        <f t="shared" si="30"/>
        <v> BRNO 20 </v>
      </c>
      <c r="B393" s="14" t="str">
        <f t="shared" si="31"/>
        <v>I</v>
      </c>
      <c r="C393" s="25">
        <f t="shared" si="32"/>
        <v>42367.368000000002</v>
      </c>
      <c r="D393" t="str">
        <f t="shared" si="33"/>
        <v>vis</v>
      </c>
      <c r="E393">
        <f>VLOOKUP(C393,Active!C$21:E$962,3,FALSE)</f>
        <v>-989.99274179198574</v>
      </c>
      <c r="F393" s="14" t="s">
        <v>271</v>
      </c>
      <c r="G393" t="str">
        <f t="shared" si="34"/>
        <v>42367.368</v>
      </c>
      <c r="H393" s="25">
        <f t="shared" si="35"/>
        <v>-990</v>
      </c>
      <c r="I393" s="69" t="s">
        <v>1264</v>
      </c>
      <c r="J393" s="70" t="s">
        <v>1265</v>
      </c>
      <c r="K393" s="69">
        <v>-990</v>
      </c>
      <c r="L393" s="69" t="s">
        <v>673</v>
      </c>
      <c r="M393" s="70" t="s">
        <v>298</v>
      </c>
      <c r="N393" s="70"/>
      <c r="O393" s="71" t="s">
        <v>570</v>
      </c>
      <c r="P393" s="71" t="s">
        <v>86</v>
      </c>
    </row>
    <row r="394" spans="1:16">
      <c r="A394" s="25" t="str">
        <f t="shared" si="30"/>
        <v> BRNO 20 </v>
      </c>
      <c r="B394" s="14" t="str">
        <f t="shared" si="31"/>
        <v>I</v>
      </c>
      <c r="C394" s="25">
        <f t="shared" si="32"/>
        <v>42367.368999999999</v>
      </c>
      <c r="D394" t="str">
        <f t="shared" si="33"/>
        <v>vis</v>
      </c>
      <c r="E394">
        <f>VLOOKUP(C394,Active!C$21:E$962,3,FALSE)</f>
        <v>-989.99187346064753</v>
      </c>
      <c r="F394" s="14" t="s">
        <v>271</v>
      </c>
      <c r="G394" t="str">
        <f t="shared" si="34"/>
        <v>42367.369</v>
      </c>
      <c r="H394" s="25">
        <f t="shared" si="35"/>
        <v>-990</v>
      </c>
      <c r="I394" s="69" t="s">
        <v>1267</v>
      </c>
      <c r="J394" s="70" t="s">
        <v>1268</v>
      </c>
      <c r="K394" s="69">
        <v>-990</v>
      </c>
      <c r="L394" s="69" t="s">
        <v>475</v>
      </c>
      <c r="M394" s="70" t="s">
        <v>298</v>
      </c>
      <c r="N394" s="70"/>
      <c r="O394" s="71" t="s">
        <v>629</v>
      </c>
      <c r="P394" s="71" t="s">
        <v>86</v>
      </c>
    </row>
    <row r="395" spans="1:16">
      <c r="A395" s="25" t="str">
        <f t="shared" ref="A395:A448" si="36">P395</f>
        <v> AVSJ 6.32 </v>
      </c>
      <c r="B395" s="14" t="str">
        <f t="shared" ref="B395:B448" si="37">IF(H395=INT(H395),"I","II")</f>
        <v>I</v>
      </c>
      <c r="C395" s="25">
        <f t="shared" ref="C395:C448" si="38">1*G395</f>
        <v>42391.542000000001</v>
      </c>
      <c r="D395" t="str">
        <f t="shared" ref="D395:D448" si="39">VLOOKUP(F395,I$1:J$5,2,FALSE)</f>
        <v>vis</v>
      </c>
      <c r="E395">
        <f>VLOOKUP(C395,Active!C$21:E$962,3,FALSE)</f>
        <v>-969.00169994963471</v>
      </c>
      <c r="F395" s="14" t="s">
        <v>271</v>
      </c>
      <c r="G395" t="str">
        <f t="shared" ref="G395:G448" si="40">MID(I395,3,LEN(I395)-3)</f>
        <v>42391.542</v>
      </c>
      <c r="H395" s="25">
        <f t="shared" ref="H395:H448" si="41">1*K395</f>
        <v>-969</v>
      </c>
      <c r="I395" s="69" t="s">
        <v>1269</v>
      </c>
      <c r="J395" s="70" t="s">
        <v>1270</v>
      </c>
      <c r="K395" s="69">
        <v>-969</v>
      </c>
      <c r="L395" s="69" t="s">
        <v>297</v>
      </c>
      <c r="M395" s="70" t="s">
        <v>298</v>
      </c>
      <c r="N395" s="70"/>
      <c r="O395" s="71" t="s">
        <v>299</v>
      </c>
      <c r="P395" s="71" t="s">
        <v>77</v>
      </c>
    </row>
    <row r="396" spans="1:16">
      <c r="A396" s="25" t="str">
        <f t="shared" si="36"/>
        <v> AVSJ 7.39 </v>
      </c>
      <c r="B396" s="14" t="str">
        <f t="shared" si="37"/>
        <v>I</v>
      </c>
      <c r="C396" s="25">
        <f t="shared" si="38"/>
        <v>42429.553999999996</v>
      </c>
      <c r="D396" t="str">
        <f t="shared" si="39"/>
        <v>vis</v>
      </c>
      <c r="E396">
        <f>VLOOKUP(C396,Active!C$21:E$962,3,FALSE)</f>
        <v>-935.9946890076568</v>
      </c>
      <c r="F396" s="14" t="s">
        <v>271</v>
      </c>
      <c r="G396" t="str">
        <f t="shared" si="40"/>
        <v>42429.554</v>
      </c>
      <c r="H396" s="25">
        <f t="shared" si="41"/>
        <v>-936</v>
      </c>
      <c r="I396" s="69" t="s">
        <v>1271</v>
      </c>
      <c r="J396" s="70" t="s">
        <v>1272</v>
      </c>
      <c r="K396" s="69">
        <v>-936</v>
      </c>
      <c r="L396" s="69" t="s">
        <v>322</v>
      </c>
      <c r="M396" s="70" t="s">
        <v>298</v>
      </c>
      <c r="N396" s="70"/>
      <c r="O396" s="71" t="s">
        <v>299</v>
      </c>
      <c r="P396" s="71" t="s">
        <v>78</v>
      </c>
    </row>
    <row r="397" spans="1:16">
      <c r="A397" s="25" t="str">
        <f t="shared" si="36"/>
        <v> AVSJ 7.39 </v>
      </c>
      <c r="B397" s="14" t="str">
        <f t="shared" si="37"/>
        <v>I</v>
      </c>
      <c r="C397" s="25">
        <f t="shared" si="38"/>
        <v>42688.663</v>
      </c>
      <c r="D397" t="str">
        <f t="shared" si="39"/>
        <v>vis</v>
      </c>
      <c r="E397">
        <f>VLOOKUP(C397,Active!C$21:E$962,3,FALSE)</f>
        <v>-711.00222351870093</v>
      </c>
      <c r="F397" s="14" t="s">
        <v>271</v>
      </c>
      <c r="G397" t="str">
        <f t="shared" si="40"/>
        <v>42688.663</v>
      </c>
      <c r="H397" s="25">
        <f t="shared" si="41"/>
        <v>-711</v>
      </c>
      <c r="I397" s="69" t="s">
        <v>1273</v>
      </c>
      <c r="J397" s="70" t="s">
        <v>1274</v>
      </c>
      <c r="K397" s="69">
        <v>-711</v>
      </c>
      <c r="L397" s="69" t="s">
        <v>385</v>
      </c>
      <c r="M397" s="70" t="s">
        <v>298</v>
      </c>
      <c r="N397" s="70"/>
      <c r="O397" s="71" t="s">
        <v>299</v>
      </c>
      <c r="P397" s="71" t="s">
        <v>78</v>
      </c>
    </row>
    <row r="398" spans="1:16">
      <c r="A398" s="25" t="str">
        <f t="shared" si="36"/>
        <v> AVSJ 7.39 </v>
      </c>
      <c r="B398" s="14" t="str">
        <f t="shared" si="37"/>
        <v>I</v>
      </c>
      <c r="C398" s="25">
        <f t="shared" si="38"/>
        <v>42689.815999999999</v>
      </c>
      <c r="D398" t="str">
        <f t="shared" si="39"/>
        <v>vis</v>
      </c>
      <c r="E398">
        <f>VLOOKUP(C398,Active!C$21:E$962,3,FALSE)</f>
        <v>-710.00103748228992</v>
      </c>
      <c r="F398" s="14" t="s">
        <v>271</v>
      </c>
      <c r="G398" t="str">
        <f t="shared" si="40"/>
        <v>42689.816</v>
      </c>
      <c r="H398" s="25">
        <f t="shared" si="41"/>
        <v>-710</v>
      </c>
      <c r="I398" s="69" t="s">
        <v>1275</v>
      </c>
      <c r="J398" s="70" t="s">
        <v>1276</v>
      </c>
      <c r="K398" s="69">
        <v>-710</v>
      </c>
      <c r="L398" s="69" t="s">
        <v>317</v>
      </c>
      <c r="M398" s="70" t="s">
        <v>298</v>
      </c>
      <c r="N398" s="70"/>
      <c r="O398" s="71" t="s">
        <v>299</v>
      </c>
      <c r="P398" s="71" t="s">
        <v>78</v>
      </c>
    </row>
    <row r="399" spans="1:16">
      <c r="A399" s="25" t="str">
        <f t="shared" si="36"/>
        <v> AOEB 1 </v>
      </c>
      <c r="B399" s="14" t="str">
        <f t="shared" si="37"/>
        <v>I</v>
      </c>
      <c r="C399" s="25">
        <f t="shared" si="38"/>
        <v>43023.792000000001</v>
      </c>
      <c r="D399" t="str">
        <f t="shared" si="39"/>
        <v>vis</v>
      </c>
      <c r="E399">
        <f>VLOOKUP(C399,Active!C$21:E$962,3,FALSE)</f>
        <v>-419.99920947114839</v>
      </c>
      <c r="F399" s="14" t="s">
        <v>271</v>
      </c>
      <c r="G399" t="str">
        <f t="shared" si="40"/>
        <v>43023.792</v>
      </c>
      <c r="H399" s="25">
        <f t="shared" si="41"/>
        <v>-420</v>
      </c>
      <c r="I399" s="69" t="s">
        <v>1277</v>
      </c>
      <c r="J399" s="70" t="s">
        <v>1278</v>
      </c>
      <c r="K399" s="69">
        <v>-420</v>
      </c>
      <c r="L399" s="69" t="s">
        <v>307</v>
      </c>
      <c r="M399" s="70" t="s">
        <v>298</v>
      </c>
      <c r="N399" s="70"/>
      <c r="O399" s="71" t="s">
        <v>410</v>
      </c>
      <c r="P399" s="71" t="s">
        <v>65</v>
      </c>
    </row>
    <row r="400" spans="1:16">
      <c r="A400" s="25" t="str">
        <f t="shared" si="36"/>
        <v> BBS 53 </v>
      </c>
      <c r="B400" s="14" t="str">
        <f t="shared" si="37"/>
        <v>I</v>
      </c>
      <c r="C400" s="25">
        <f t="shared" si="38"/>
        <v>44683.290999999997</v>
      </c>
      <c r="D400" t="str">
        <f t="shared" si="39"/>
        <v>vis</v>
      </c>
      <c r="E400">
        <f>VLOOKUP(C400,Active!C$21:E$962,3,FALSE)</f>
        <v>1020.9957829314701</v>
      </c>
      <c r="F400" s="14" t="s">
        <v>271</v>
      </c>
      <c r="G400" t="str">
        <f t="shared" si="40"/>
        <v>44683.291</v>
      </c>
      <c r="H400" s="25">
        <f t="shared" si="41"/>
        <v>1021</v>
      </c>
      <c r="I400" s="69" t="s">
        <v>1279</v>
      </c>
      <c r="J400" s="70" t="s">
        <v>1280</v>
      </c>
      <c r="K400" s="69">
        <v>1021</v>
      </c>
      <c r="L400" s="69" t="s">
        <v>409</v>
      </c>
      <c r="M400" s="70" t="s">
        <v>298</v>
      </c>
      <c r="N400" s="70"/>
      <c r="O400" s="71" t="s">
        <v>348</v>
      </c>
      <c r="P400" s="71" t="s">
        <v>85</v>
      </c>
    </row>
    <row r="401" spans="1:16">
      <c r="A401" s="25" t="str">
        <f t="shared" si="36"/>
        <v> AOEB 1 </v>
      </c>
      <c r="B401" s="14" t="str">
        <f t="shared" si="37"/>
        <v>I</v>
      </c>
      <c r="C401" s="25">
        <f t="shared" si="38"/>
        <v>46060.659</v>
      </c>
      <c r="D401" t="str">
        <f t="shared" si="39"/>
        <v>vis</v>
      </c>
      <c r="E401">
        <f>VLOOKUP(C401,Active!C$21:E$962,3,FALSE)</f>
        <v>2217.0075857078609</v>
      </c>
      <c r="F401" s="14" t="s">
        <v>271</v>
      </c>
      <c r="G401" t="str">
        <f t="shared" si="40"/>
        <v>46060.659</v>
      </c>
      <c r="H401" s="25">
        <f t="shared" si="41"/>
        <v>2217</v>
      </c>
      <c r="I401" s="69" t="s">
        <v>1281</v>
      </c>
      <c r="J401" s="70" t="s">
        <v>1282</v>
      </c>
      <c r="K401" s="69">
        <v>2217</v>
      </c>
      <c r="L401" s="69" t="s">
        <v>475</v>
      </c>
      <c r="M401" s="70" t="s">
        <v>298</v>
      </c>
      <c r="N401" s="70"/>
      <c r="O401" s="71" t="s">
        <v>299</v>
      </c>
      <c r="P401" s="71" t="s">
        <v>65</v>
      </c>
    </row>
    <row r="402" spans="1:16">
      <c r="A402" s="25" t="str">
        <f t="shared" si="36"/>
        <v> AOEB 4 </v>
      </c>
      <c r="B402" s="14" t="str">
        <f t="shared" si="37"/>
        <v>I</v>
      </c>
      <c r="C402" s="25">
        <f t="shared" si="38"/>
        <v>48893.646000000001</v>
      </c>
      <c r="D402" t="str">
        <f t="shared" si="39"/>
        <v>vis</v>
      </c>
      <c r="E402">
        <f>VLOOKUP(C402,Active!C$21:E$962,3,FALSE)</f>
        <v>4676.9789870414725</v>
      </c>
      <c r="F402" s="14" t="s">
        <v>271</v>
      </c>
      <c r="G402" t="str">
        <f t="shared" si="40"/>
        <v>48893.646</v>
      </c>
      <c r="H402" s="25">
        <f t="shared" si="41"/>
        <v>4677</v>
      </c>
      <c r="I402" s="69" t="s">
        <v>1283</v>
      </c>
      <c r="J402" s="70" t="s">
        <v>1284</v>
      </c>
      <c r="K402" s="69">
        <v>4677</v>
      </c>
      <c r="L402" s="69" t="s">
        <v>1285</v>
      </c>
      <c r="M402" s="70" t="s">
        <v>298</v>
      </c>
      <c r="N402" s="70"/>
      <c r="O402" s="71" t="s">
        <v>299</v>
      </c>
      <c r="P402" s="71" t="s">
        <v>67</v>
      </c>
    </row>
    <row r="403" spans="1:16">
      <c r="A403" s="25" t="str">
        <f t="shared" si="36"/>
        <v> AOEB 4 </v>
      </c>
      <c r="B403" s="14" t="str">
        <f t="shared" si="37"/>
        <v>I</v>
      </c>
      <c r="C403" s="25">
        <f t="shared" si="38"/>
        <v>49326.66</v>
      </c>
      <c r="D403" t="str">
        <f t="shared" si="39"/>
        <v>vis</v>
      </c>
      <c r="E403">
        <f>VLOOKUP(C403,Active!C$21:E$962,3,FALSE)</f>
        <v>5052.9786144231302</v>
      </c>
      <c r="F403" s="14" t="s">
        <v>271</v>
      </c>
      <c r="G403" t="str">
        <f t="shared" si="40"/>
        <v>49326.660</v>
      </c>
      <c r="H403" s="25">
        <f t="shared" si="41"/>
        <v>5053</v>
      </c>
      <c r="I403" s="69" t="s">
        <v>1286</v>
      </c>
      <c r="J403" s="70" t="s">
        <v>1287</v>
      </c>
      <c r="K403" s="69">
        <v>5053</v>
      </c>
      <c r="L403" s="69" t="s">
        <v>849</v>
      </c>
      <c r="M403" s="70" t="s">
        <v>298</v>
      </c>
      <c r="N403" s="70"/>
      <c r="O403" s="71" t="s">
        <v>691</v>
      </c>
      <c r="P403" s="71" t="s">
        <v>67</v>
      </c>
    </row>
    <row r="404" spans="1:16">
      <c r="A404" s="25" t="str">
        <f t="shared" si="36"/>
        <v>VSB 47 </v>
      </c>
      <c r="B404" s="14" t="str">
        <f t="shared" si="37"/>
        <v>I</v>
      </c>
      <c r="C404" s="25">
        <f t="shared" si="38"/>
        <v>49715.913</v>
      </c>
      <c r="D404" t="str">
        <f t="shared" si="39"/>
        <v>vis</v>
      </c>
      <c r="E404">
        <f>VLOOKUP(C404,Active!C$21:E$962,3,FALSE)</f>
        <v>5390.979193982198</v>
      </c>
      <c r="F404" s="14" t="s">
        <v>271</v>
      </c>
      <c r="G404" t="str">
        <f t="shared" si="40"/>
        <v>49715.913</v>
      </c>
      <c r="H404" s="25">
        <f t="shared" si="41"/>
        <v>5391</v>
      </c>
      <c r="I404" s="69" t="s">
        <v>1288</v>
      </c>
      <c r="J404" s="70" t="s">
        <v>1289</v>
      </c>
      <c r="K404" s="69">
        <v>5391</v>
      </c>
      <c r="L404" s="69" t="s">
        <v>1285</v>
      </c>
      <c r="M404" s="70" t="s">
        <v>298</v>
      </c>
      <c r="N404" s="70"/>
      <c r="O404" s="71" t="s">
        <v>1290</v>
      </c>
      <c r="P404" s="72" t="s">
        <v>196</v>
      </c>
    </row>
    <row r="405" spans="1:16">
      <c r="A405" s="25" t="str">
        <f t="shared" si="36"/>
        <v> AOEB 7 </v>
      </c>
      <c r="B405" s="14" t="str">
        <f t="shared" si="37"/>
        <v>I</v>
      </c>
      <c r="C405" s="25">
        <f t="shared" si="38"/>
        <v>50761.571000000004</v>
      </c>
      <c r="D405" t="str">
        <f t="shared" si="39"/>
        <v>vis</v>
      </c>
      <c r="E405">
        <f>VLOOKUP(C405,Active!C$21:E$962,3,FALSE)</f>
        <v>6298.9568075666257</v>
      </c>
      <c r="F405" s="14" t="s">
        <v>271</v>
      </c>
      <c r="G405" t="str">
        <f t="shared" si="40"/>
        <v>50761.571</v>
      </c>
      <c r="H405" s="25">
        <f t="shared" si="41"/>
        <v>6299</v>
      </c>
      <c r="I405" s="69" t="s">
        <v>1291</v>
      </c>
      <c r="J405" s="70" t="s">
        <v>1292</v>
      </c>
      <c r="K405" s="69">
        <v>6299</v>
      </c>
      <c r="L405" s="69" t="s">
        <v>1293</v>
      </c>
      <c r="M405" s="70" t="s">
        <v>298</v>
      </c>
      <c r="N405" s="70"/>
      <c r="O405" s="71" t="s">
        <v>299</v>
      </c>
      <c r="P405" s="71" t="s">
        <v>68</v>
      </c>
    </row>
    <row r="406" spans="1:16">
      <c r="A406" s="25" t="str">
        <f t="shared" si="36"/>
        <v> AOEB 7 </v>
      </c>
      <c r="B406" s="14" t="str">
        <f t="shared" si="37"/>
        <v>I</v>
      </c>
      <c r="C406" s="25">
        <f t="shared" si="38"/>
        <v>50762.724000000002</v>
      </c>
      <c r="D406" t="str">
        <f t="shared" si="39"/>
        <v>vis</v>
      </c>
      <c r="E406">
        <f>VLOOKUP(C406,Active!C$21:E$962,3,FALSE)</f>
        <v>6299.9579936030368</v>
      </c>
      <c r="F406" s="14" t="s">
        <v>271</v>
      </c>
      <c r="G406" t="str">
        <f t="shared" si="40"/>
        <v>50762.724</v>
      </c>
      <c r="H406" s="25">
        <f t="shared" si="41"/>
        <v>6300</v>
      </c>
      <c r="I406" s="69" t="s">
        <v>1294</v>
      </c>
      <c r="J406" s="70" t="s">
        <v>1295</v>
      </c>
      <c r="K406" s="69">
        <v>6300</v>
      </c>
      <c r="L406" s="69" t="s">
        <v>954</v>
      </c>
      <c r="M406" s="70" t="s">
        <v>298</v>
      </c>
      <c r="N406" s="70"/>
      <c r="O406" s="71" t="s">
        <v>691</v>
      </c>
      <c r="P406" s="71" t="s">
        <v>68</v>
      </c>
    </row>
    <row r="407" spans="1:16">
      <c r="A407" s="25" t="str">
        <f t="shared" si="36"/>
        <v> AOEB 7 </v>
      </c>
      <c r="B407" s="14" t="str">
        <f t="shared" si="37"/>
        <v>I</v>
      </c>
      <c r="C407" s="25">
        <f t="shared" si="38"/>
        <v>50769.633000000002</v>
      </c>
      <c r="D407" t="str">
        <f t="shared" si="39"/>
        <v>vis</v>
      </c>
      <c r="E407">
        <f>VLOOKUP(C407,Active!C$21:E$962,3,FALSE)</f>
        <v>6305.9572948394398</v>
      </c>
      <c r="F407" s="14" t="s">
        <v>271</v>
      </c>
      <c r="G407" t="str">
        <f t="shared" si="40"/>
        <v>50769.633</v>
      </c>
      <c r="H407" s="25">
        <f t="shared" si="41"/>
        <v>6306</v>
      </c>
      <c r="I407" s="69" t="s">
        <v>1296</v>
      </c>
      <c r="J407" s="70" t="s">
        <v>1297</v>
      </c>
      <c r="K407" s="69">
        <v>6306</v>
      </c>
      <c r="L407" s="69" t="s">
        <v>1298</v>
      </c>
      <c r="M407" s="70" t="s">
        <v>298</v>
      </c>
      <c r="N407" s="70"/>
      <c r="O407" s="71" t="s">
        <v>1299</v>
      </c>
      <c r="P407" s="71" t="s">
        <v>68</v>
      </c>
    </row>
    <row r="408" spans="1:16">
      <c r="A408" s="25" t="str">
        <f t="shared" si="36"/>
        <v> AOEB 7 </v>
      </c>
      <c r="B408" s="14" t="str">
        <f t="shared" si="37"/>
        <v>I</v>
      </c>
      <c r="C408" s="25">
        <f t="shared" si="38"/>
        <v>50845.644</v>
      </c>
      <c r="D408" t="str">
        <f t="shared" si="39"/>
        <v>vis</v>
      </c>
      <c r="E408">
        <f>VLOOKUP(C408,Active!C$21:E$962,3,FALSE)</f>
        <v>6371.9600284159669</v>
      </c>
      <c r="F408" s="14" t="s">
        <v>271</v>
      </c>
      <c r="G408" t="str">
        <f t="shared" si="40"/>
        <v>50845.644</v>
      </c>
      <c r="H408" s="25">
        <f t="shared" si="41"/>
        <v>6372</v>
      </c>
      <c r="I408" s="69" t="s">
        <v>1300</v>
      </c>
      <c r="J408" s="70" t="s">
        <v>1301</v>
      </c>
      <c r="K408" s="69">
        <v>6372</v>
      </c>
      <c r="L408" s="69" t="s">
        <v>1302</v>
      </c>
      <c r="M408" s="70" t="s">
        <v>298</v>
      </c>
      <c r="N408" s="70"/>
      <c r="O408" s="71" t="s">
        <v>299</v>
      </c>
      <c r="P408" s="71" t="s">
        <v>68</v>
      </c>
    </row>
    <row r="409" spans="1:16">
      <c r="A409" s="25" t="str">
        <f t="shared" si="36"/>
        <v> AOEB 7 </v>
      </c>
      <c r="B409" s="14" t="str">
        <f t="shared" si="37"/>
        <v>I</v>
      </c>
      <c r="C409" s="25">
        <f t="shared" si="38"/>
        <v>51133.546999999999</v>
      </c>
      <c r="D409" t="str">
        <f t="shared" si="39"/>
        <v>vis</v>
      </c>
      <c r="E409">
        <f>VLOOKUP(C409,Active!C$21:E$962,3,FALSE)</f>
        <v>6621.9552265436487</v>
      </c>
      <c r="F409" s="14" t="s">
        <v>271</v>
      </c>
      <c r="G409" t="str">
        <f t="shared" si="40"/>
        <v>51133.547</v>
      </c>
      <c r="H409" s="25">
        <f t="shared" si="41"/>
        <v>6622</v>
      </c>
      <c r="I409" s="69" t="s">
        <v>1303</v>
      </c>
      <c r="J409" s="70" t="s">
        <v>1304</v>
      </c>
      <c r="K409" s="69">
        <v>6622</v>
      </c>
      <c r="L409" s="69" t="s">
        <v>995</v>
      </c>
      <c r="M409" s="70" t="s">
        <v>298</v>
      </c>
      <c r="N409" s="70"/>
      <c r="O409" s="71" t="s">
        <v>299</v>
      </c>
      <c r="P409" s="71" t="s">
        <v>68</v>
      </c>
    </row>
    <row r="410" spans="1:16">
      <c r="A410" s="25" t="str">
        <f t="shared" si="36"/>
        <v> AOEB 7 </v>
      </c>
      <c r="B410" s="14" t="str">
        <f t="shared" si="37"/>
        <v>I</v>
      </c>
      <c r="C410" s="25">
        <f t="shared" si="38"/>
        <v>51156.584999999999</v>
      </c>
      <c r="D410" t="str">
        <f t="shared" si="39"/>
        <v>vis</v>
      </c>
      <c r="E410">
        <f>VLOOKUP(C410,Active!C$21:E$962,3,FALSE)</f>
        <v>6641.9598439823894</v>
      </c>
      <c r="F410" s="14" t="s">
        <v>271</v>
      </c>
      <c r="G410" t="str">
        <f t="shared" si="40"/>
        <v>51156.585</v>
      </c>
      <c r="H410" s="25">
        <f t="shared" si="41"/>
        <v>6642</v>
      </c>
      <c r="I410" s="69" t="s">
        <v>1305</v>
      </c>
      <c r="J410" s="70" t="s">
        <v>1306</v>
      </c>
      <c r="K410" s="69">
        <v>6642</v>
      </c>
      <c r="L410" s="69" t="s">
        <v>1302</v>
      </c>
      <c r="M410" s="70" t="s">
        <v>298</v>
      </c>
      <c r="N410" s="70"/>
      <c r="O410" s="71" t="s">
        <v>410</v>
      </c>
      <c r="P410" s="71" t="s">
        <v>68</v>
      </c>
    </row>
    <row r="411" spans="1:16">
      <c r="A411" s="25" t="str">
        <f t="shared" si="36"/>
        <v> AOEB 7 </v>
      </c>
      <c r="B411" s="14" t="str">
        <f t="shared" si="37"/>
        <v>I</v>
      </c>
      <c r="C411" s="25">
        <f t="shared" si="38"/>
        <v>51438.731</v>
      </c>
      <c r="D411" t="str">
        <f t="shared" si="39"/>
        <v>vis</v>
      </c>
      <c r="E411">
        <f>VLOOKUP(C411,Active!C$21:E$962,3,FALSE)</f>
        <v>6886.9560585787412</v>
      </c>
      <c r="F411" s="14" t="s">
        <v>271</v>
      </c>
      <c r="G411" t="str">
        <f t="shared" si="40"/>
        <v>51438.731</v>
      </c>
      <c r="H411" s="25">
        <f t="shared" si="41"/>
        <v>6887</v>
      </c>
      <c r="I411" s="69" t="s">
        <v>1307</v>
      </c>
      <c r="J411" s="70" t="s">
        <v>1308</v>
      </c>
      <c r="K411" s="69">
        <v>6887</v>
      </c>
      <c r="L411" s="69" t="s">
        <v>1309</v>
      </c>
      <c r="M411" s="70" t="s">
        <v>298</v>
      </c>
      <c r="N411" s="70"/>
      <c r="O411" s="71" t="s">
        <v>299</v>
      </c>
      <c r="P411" s="71" t="s">
        <v>68</v>
      </c>
    </row>
    <row r="412" spans="1:16">
      <c r="A412" s="25" t="str">
        <f t="shared" si="36"/>
        <v>IBVS 4840 </v>
      </c>
      <c r="B412" s="14" t="str">
        <f t="shared" si="37"/>
        <v>I</v>
      </c>
      <c r="C412" s="25">
        <f t="shared" si="38"/>
        <v>51469.827799999999</v>
      </c>
      <c r="D412" t="str">
        <f t="shared" si="39"/>
        <v>vis</v>
      </c>
      <c r="E412" t="e">
        <f>VLOOKUP(C412,Active!C$21:E$962,3,FALSE)</f>
        <v>#N/A</v>
      </c>
      <c r="F412" s="14" t="s">
        <v>271</v>
      </c>
      <c r="G412" t="str">
        <f t="shared" si="40"/>
        <v>51469.8278</v>
      </c>
      <c r="H412" s="25">
        <f t="shared" si="41"/>
        <v>6914</v>
      </c>
      <c r="I412" s="69" t="s">
        <v>1310</v>
      </c>
      <c r="J412" s="70" t="s">
        <v>1311</v>
      </c>
      <c r="K412" s="69">
        <v>6914</v>
      </c>
      <c r="L412" s="69" t="s">
        <v>1312</v>
      </c>
      <c r="M412" s="70" t="s">
        <v>1000</v>
      </c>
      <c r="N412" s="70" t="s">
        <v>1001</v>
      </c>
      <c r="O412" s="71" t="s">
        <v>1313</v>
      </c>
      <c r="P412" s="72" t="s">
        <v>1314</v>
      </c>
    </row>
    <row r="413" spans="1:16">
      <c r="A413" s="25" t="str">
        <f t="shared" si="36"/>
        <v> AOEB 7 </v>
      </c>
      <c r="B413" s="14" t="str">
        <f t="shared" si="37"/>
        <v>I</v>
      </c>
      <c r="C413" s="25">
        <f t="shared" si="38"/>
        <v>51490.5576</v>
      </c>
      <c r="D413" t="str">
        <f t="shared" si="39"/>
        <v>vis</v>
      </c>
      <c r="E413">
        <f>VLOOKUP(C413,Active!C$21:E$962,3,FALSE)</f>
        <v>6931.95871966697</v>
      </c>
      <c r="F413" s="14" t="s">
        <v>271</v>
      </c>
      <c r="G413" t="str">
        <f t="shared" si="40"/>
        <v>51490.5576</v>
      </c>
      <c r="H413" s="25">
        <f t="shared" si="41"/>
        <v>6932</v>
      </c>
      <c r="I413" s="69" t="s">
        <v>1315</v>
      </c>
      <c r="J413" s="70" t="s">
        <v>1316</v>
      </c>
      <c r="K413" s="69">
        <v>6932</v>
      </c>
      <c r="L413" s="69" t="s">
        <v>1317</v>
      </c>
      <c r="M413" s="70" t="s">
        <v>1029</v>
      </c>
      <c r="N413" s="70" t="s">
        <v>1041</v>
      </c>
      <c r="O413" s="71" t="s">
        <v>410</v>
      </c>
      <c r="P413" s="71" t="s">
        <v>68</v>
      </c>
    </row>
    <row r="414" spans="1:16">
      <c r="A414" s="25" t="str">
        <f t="shared" si="36"/>
        <v> AOEB 7 </v>
      </c>
      <c r="B414" s="14" t="str">
        <f t="shared" si="37"/>
        <v>I</v>
      </c>
      <c r="C414" s="25">
        <f t="shared" si="38"/>
        <v>51513.589</v>
      </c>
      <c r="D414" t="str">
        <f t="shared" si="39"/>
        <v>vis</v>
      </c>
      <c r="E414">
        <f>VLOOKUP(C414,Active!C$21:E$962,3,FALSE)</f>
        <v>6951.9576061188573</v>
      </c>
      <c r="F414" s="14" t="s">
        <v>271</v>
      </c>
      <c r="G414" t="str">
        <f t="shared" si="40"/>
        <v>51513.589</v>
      </c>
      <c r="H414" s="25">
        <f t="shared" si="41"/>
        <v>6952</v>
      </c>
      <c r="I414" s="69" t="s">
        <v>1318</v>
      </c>
      <c r="J414" s="70" t="s">
        <v>1319</v>
      </c>
      <c r="K414" s="69">
        <v>6952</v>
      </c>
      <c r="L414" s="69" t="s">
        <v>1298</v>
      </c>
      <c r="M414" s="70" t="s">
        <v>298</v>
      </c>
      <c r="N414" s="70"/>
      <c r="O414" s="71" t="s">
        <v>299</v>
      </c>
      <c r="P414" s="71" t="s">
        <v>68</v>
      </c>
    </row>
    <row r="415" spans="1:16">
      <c r="A415" s="25" t="str">
        <f t="shared" si="36"/>
        <v> AOEB 7 </v>
      </c>
      <c r="B415" s="14" t="str">
        <f t="shared" si="37"/>
        <v>I</v>
      </c>
      <c r="C415" s="25">
        <f t="shared" si="38"/>
        <v>51544.686999999998</v>
      </c>
      <c r="D415" t="str">
        <f t="shared" si="39"/>
        <v>vis</v>
      </c>
      <c r="E415">
        <f>VLOOKUP(C415,Active!C$21:E$962,3,FALSE)</f>
        <v>6978.9609741677286</v>
      </c>
      <c r="F415" s="14" t="s">
        <v>271</v>
      </c>
      <c r="G415" t="str">
        <f t="shared" si="40"/>
        <v>51544.687</v>
      </c>
      <c r="H415" s="25">
        <f t="shared" si="41"/>
        <v>6979</v>
      </c>
      <c r="I415" s="69" t="s">
        <v>1320</v>
      </c>
      <c r="J415" s="70" t="s">
        <v>1321</v>
      </c>
      <c r="K415" s="69">
        <v>6979</v>
      </c>
      <c r="L415" s="69" t="s">
        <v>981</v>
      </c>
      <c r="M415" s="70" t="s">
        <v>298</v>
      </c>
      <c r="N415" s="70"/>
      <c r="O415" s="71" t="s">
        <v>668</v>
      </c>
      <c r="P415" s="71" t="s">
        <v>68</v>
      </c>
    </row>
    <row r="416" spans="1:16">
      <c r="A416" s="25" t="str">
        <f t="shared" si="36"/>
        <v> AOEB 7 </v>
      </c>
      <c r="B416" s="14" t="str">
        <f t="shared" si="37"/>
        <v>I</v>
      </c>
      <c r="C416" s="25">
        <f t="shared" si="38"/>
        <v>51551.597999999998</v>
      </c>
      <c r="D416" t="str">
        <f t="shared" si="39"/>
        <v>vis</v>
      </c>
      <c r="E416">
        <f>VLOOKUP(C416,Active!C$21:E$962,3,FALSE)</f>
        <v>6984.9620120668142</v>
      </c>
      <c r="F416" s="14" t="s">
        <v>271</v>
      </c>
      <c r="G416" t="str">
        <f t="shared" si="40"/>
        <v>51551.598</v>
      </c>
      <c r="H416" s="25">
        <f t="shared" si="41"/>
        <v>6985</v>
      </c>
      <c r="I416" s="69" t="s">
        <v>1322</v>
      </c>
      <c r="J416" s="70" t="s">
        <v>1323</v>
      </c>
      <c r="K416" s="69">
        <v>6985</v>
      </c>
      <c r="L416" s="69" t="s">
        <v>948</v>
      </c>
      <c r="M416" s="70" t="s">
        <v>298</v>
      </c>
      <c r="N416" s="70"/>
      <c r="O416" s="71" t="s">
        <v>299</v>
      </c>
      <c r="P416" s="71" t="s">
        <v>68</v>
      </c>
    </row>
    <row r="417" spans="1:16">
      <c r="A417" s="25" t="str">
        <f t="shared" si="36"/>
        <v> BBS 122 </v>
      </c>
      <c r="B417" s="14" t="str">
        <f t="shared" si="37"/>
        <v>I</v>
      </c>
      <c r="C417" s="25">
        <f t="shared" si="38"/>
        <v>51557.356</v>
      </c>
      <c r="D417" t="str">
        <f t="shared" si="39"/>
        <v>vis</v>
      </c>
      <c r="E417">
        <f>VLOOKUP(C417,Active!C$21:E$962,3,FALSE)</f>
        <v>6989.9618639294895</v>
      </c>
      <c r="F417" s="14" t="s">
        <v>271</v>
      </c>
      <c r="G417" t="str">
        <f t="shared" si="40"/>
        <v>51557.356</v>
      </c>
      <c r="H417" s="25">
        <f t="shared" si="41"/>
        <v>6990</v>
      </c>
      <c r="I417" s="69" t="s">
        <v>1324</v>
      </c>
      <c r="J417" s="70" t="s">
        <v>1325</v>
      </c>
      <c r="K417" s="69">
        <v>6990</v>
      </c>
      <c r="L417" s="69" t="s">
        <v>948</v>
      </c>
      <c r="M417" s="70" t="s">
        <v>298</v>
      </c>
      <c r="N417" s="70"/>
      <c r="O417" s="71" t="s">
        <v>348</v>
      </c>
      <c r="P417" s="71" t="s">
        <v>80</v>
      </c>
    </row>
    <row r="418" spans="1:16">
      <c r="A418" s="25" t="str">
        <f t="shared" si="36"/>
        <v> BBS 122 </v>
      </c>
      <c r="B418" s="14" t="str">
        <f t="shared" si="37"/>
        <v>I</v>
      </c>
      <c r="C418" s="25">
        <f t="shared" si="38"/>
        <v>51580.391000000003</v>
      </c>
      <c r="D418" t="str">
        <f t="shared" si="39"/>
        <v>vis</v>
      </c>
      <c r="E418">
        <f>VLOOKUP(C418,Active!C$21:E$962,3,FALSE)</f>
        <v>7009.9638763742087</v>
      </c>
      <c r="F418" s="14" t="s">
        <v>271</v>
      </c>
      <c r="G418" t="str">
        <f t="shared" si="40"/>
        <v>51580.391</v>
      </c>
      <c r="H418" s="25">
        <f t="shared" si="41"/>
        <v>7010</v>
      </c>
      <c r="I418" s="69" t="s">
        <v>1326</v>
      </c>
      <c r="J418" s="70" t="s">
        <v>1327</v>
      </c>
      <c r="K418" s="69">
        <v>7010</v>
      </c>
      <c r="L418" s="69" t="s">
        <v>951</v>
      </c>
      <c r="M418" s="70" t="s">
        <v>298</v>
      </c>
      <c r="N418" s="70"/>
      <c r="O418" s="71" t="s">
        <v>618</v>
      </c>
      <c r="P418" s="71" t="s">
        <v>80</v>
      </c>
    </row>
    <row r="419" spans="1:16">
      <c r="A419" s="25" t="str">
        <f t="shared" si="36"/>
        <v> AOEB 7 </v>
      </c>
      <c r="B419" s="14" t="str">
        <f t="shared" si="37"/>
        <v>I</v>
      </c>
      <c r="C419" s="25">
        <f t="shared" si="38"/>
        <v>51581.542000000001</v>
      </c>
      <c r="D419" t="str">
        <f t="shared" si="39"/>
        <v>vis</v>
      </c>
      <c r="E419">
        <f>VLOOKUP(C419,Active!C$21:E$962,3,FALSE)</f>
        <v>7010.9633257479363</v>
      </c>
      <c r="F419" s="14" t="s">
        <v>271</v>
      </c>
      <c r="G419" t="str">
        <f t="shared" si="40"/>
        <v>51581.542</v>
      </c>
      <c r="H419" s="25">
        <f t="shared" si="41"/>
        <v>7011</v>
      </c>
      <c r="I419" s="69" t="s">
        <v>1328</v>
      </c>
      <c r="J419" s="70" t="s">
        <v>1329</v>
      </c>
      <c r="K419" s="69">
        <v>7011</v>
      </c>
      <c r="L419" s="69" t="s">
        <v>951</v>
      </c>
      <c r="M419" s="70" t="s">
        <v>298</v>
      </c>
      <c r="N419" s="70"/>
      <c r="O419" s="71" t="s">
        <v>924</v>
      </c>
      <c r="P419" s="71" t="s">
        <v>68</v>
      </c>
    </row>
    <row r="420" spans="1:16">
      <c r="A420" s="25" t="str">
        <f t="shared" si="36"/>
        <v> AOEB 7 </v>
      </c>
      <c r="B420" s="14" t="str">
        <f t="shared" si="37"/>
        <v>I</v>
      </c>
      <c r="C420" s="25">
        <f t="shared" si="38"/>
        <v>51582.690999999999</v>
      </c>
      <c r="D420" t="str">
        <f t="shared" si="39"/>
        <v>vis</v>
      </c>
      <c r="E420">
        <f>VLOOKUP(C420,Active!C$21:E$962,3,FALSE)</f>
        <v>7011.9610384589823</v>
      </c>
      <c r="F420" s="14" t="s">
        <v>271</v>
      </c>
      <c r="G420" t="str">
        <f t="shared" si="40"/>
        <v>51582.691</v>
      </c>
      <c r="H420" s="25">
        <f t="shared" si="41"/>
        <v>7012</v>
      </c>
      <c r="I420" s="69" t="s">
        <v>1330</v>
      </c>
      <c r="J420" s="70" t="s">
        <v>1331</v>
      </c>
      <c r="K420" s="69">
        <v>7012</v>
      </c>
      <c r="L420" s="69" t="s">
        <v>981</v>
      </c>
      <c r="M420" s="70" t="s">
        <v>298</v>
      </c>
      <c r="N420" s="70"/>
      <c r="O420" s="71" t="s">
        <v>299</v>
      </c>
      <c r="P420" s="71" t="s">
        <v>68</v>
      </c>
    </row>
    <row r="421" spans="1:16">
      <c r="A421" s="25" t="str">
        <f t="shared" si="36"/>
        <v> BBS 122 </v>
      </c>
      <c r="B421" s="14" t="str">
        <f t="shared" si="37"/>
        <v>I</v>
      </c>
      <c r="C421" s="25">
        <f t="shared" si="38"/>
        <v>51625.296000000002</v>
      </c>
      <c r="D421" t="str">
        <f t="shared" si="39"/>
        <v>vis</v>
      </c>
      <c r="E421">
        <f>VLOOKUP(C421,Active!C$21:E$962,3,FALSE)</f>
        <v>7048.9562952511333</v>
      </c>
      <c r="F421" s="14" t="s">
        <v>271</v>
      </c>
      <c r="G421" t="str">
        <f t="shared" si="40"/>
        <v>51625.296</v>
      </c>
      <c r="H421" s="25">
        <f t="shared" si="41"/>
        <v>7049</v>
      </c>
      <c r="I421" s="69" t="s">
        <v>1332</v>
      </c>
      <c r="J421" s="70" t="s">
        <v>1333</v>
      </c>
      <c r="K421" s="69">
        <v>7049</v>
      </c>
      <c r="L421" s="69" t="s">
        <v>1293</v>
      </c>
      <c r="M421" s="70" t="s">
        <v>298</v>
      </c>
      <c r="N421" s="70"/>
      <c r="O421" s="71" t="s">
        <v>348</v>
      </c>
      <c r="P421" s="71" t="s">
        <v>80</v>
      </c>
    </row>
    <row r="422" spans="1:16">
      <c r="A422" s="25" t="str">
        <f t="shared" si="36"/>
        <v> BBS 123 </v>
      </c>
      <c r="B422" s="14" t="str">
        <f t="shared" si="37"/>
        <v>I</v>
      </c>
      <c r="C422" s="25">
        <f t="shared" si="38"/>
        <v>51809.563000000002</v>
      </c>
      <c r="D422" t="str">
        <f t="shared" si="39"/>
        <v>vis</v>
      </c>
      <c r="E422">
        <f>VLOOKUP(C422,Active!C$21:E$962,3,FALSE)</f>
        <v>7208.9611065014287</v>
      </c>
      <c r="F422" s="14" t="s">
        <v>271</v>
      </c>
      <c r="G422" t="str">
        <f t="shared" si="40"/>
        <v>51809.563</v>
      </c>
      <c r="H422" s="25">
        <f t="shared" si="41"/>
        <v>7209</v>
      </c>
      <c r="I422" s="69" t="s">
        <v>1334</v>
      </c>
      <c r="J422" s="70" t="s">
        <v>1335</v>
      </c>
      <c r="K422" s="69">
        <v>7209</v>
      </c>
      <c r="L422" s="69" t="s">
        <v>981</v>
      </c>
      <c r="M422" s="70" t="s">
        <v>298</v>
      </c>
      <c r="N422" s="70"/>
      <c r="O422" s="71" t="s">
        <v>348</v>
      </c>
      <c r="P422" s="71" t="s">
        <v>81</v>
      </c>
    </row>
    <row r="423" spans="1:16">
      <c r="A423" s="25" t="str">
        <f t="shared" si="36"/>
        <v> AOEB 7 </v>
      </c>
      <c r="B423" s="14" t="str">
        <f t="shared" si="37"/>
        <v>I</v>
      </c>
      <c r="C423" s="25">
        <f t="shared" si="38"/>
        <v>51870.593999999997</v>
      </c>
      <c r="D423" t="str">
        <f t="shared" si="39"/>
        <v>vis</v>
      </c>
      <c r="E423">
        <f>VLOOKUP(C423,Active!C$21:E$962,3,FALSE)</f>
        <v>7261.9562365866641</v>
      </c>
      <c r="F423" s="14" t="s">
        <v>271</v>
      </c>
      <c r="G423" t="str">
        <f t="shared" si="40"/>
        <v>51870.594</v>
      </c>
      <c r="H423" s="25">
        <f t="shared" si="41"/>
        <v>7262</v>
      </c>
      <c r="I423" s="69" t="s">
        <v>1336</v>
      </c>
      <c r="J423" s="70" t="s">
        <v>1337</v>
      </c>
      <c r="K423" s="69">
        <v>7262</v>
      </c>
      <c r="L423" s="69" t="s">
        <v>1293</v>
      </c>
      <c r="M423" s="70" t="s">
        <v>298</v>
      </c>
      <c r="N423" s="70"/>
      <c r="O423" s="71" t="s">
        <v>410</v>
      </c>
      <c r="P423" s="71" t="s">
        <v>68</v>
      </c>
    </row>
    <row r="424" spans="1:16">
      <c r="A424" s="25" t="str">
        <f t="shared" si="36"/>
        <v> AOEB 7 </v>
      </c>
      <c r="B424" s="14" t="str">
        <f t="shared" si="37"/>
        <v>I</v>
      </c>
      <c r="C424" s="25">
        <f t="shared" si="38"/>
        <v>51878.658000000003</v>
      </c>
      <c r="D424" t="str">
        <f t="shared" si="39"/>
        <v>vis</v>
      </c>
      <c r="E424">
        <f>VLOOKUP(C424,Active!C$21:E$962,3,FALSE)</f>
        <v>7268.9584605221671</v>
      </c>
      <c r="F424" s="14" t="s">
        <v>271</v>
      </c>
      <c r="G424" t="str">
        <f t="shared" si="40"/>
        <v>51878.658</v>
      </c>
      <c r="H424" s="25">
        <f t="shared" si="41"/>
        <v>7269</v>
      </c>
      <c r="I424" s="69" t="s">
        <v>1338</v>
      </c>
      <c r="J424" s="70" t="s">
        <v>1339</v>
      </c>
      <c r="K424" s="69">
        <v>7269</v>
      </c>
      <c r="L424" s="69" t="s">
        <v>954</v>
      </c>
      <c r="M424" s="70" t="s">
        <v>298</v>
      </c>
      <c r="N424" s="70"/>
      <c r="O424" s="71" t="s">
        <v>691</v>
      </c>
      <c r="P424" s="71" t="s">
        <v>68</v>
      </c>
    </row>
    <row r="425" spans="1:16">
      <c r="A425" s="25" t="str">
        <f t="shared" si="36"/>
        <v> AOEB 7 </v>
      </c>
      <c r="B425" s="14" t="str">
        <f t="shared" si="37"/>
        <v>I</v>
      </c>
      <c r="C425" s="25">
        <f t="shared" si="38"/>
        <v>51893.626499999998</v>
      </c>
      <c r="D425" t="str">
        <f t="shared" si="39"/>
        <v>vis</v>
      </c>
      <c r="E425">
        <f>VLOOKUP(C425,Active!C$21:E$962,3,FALSE)</f>
        <v>7281.9560782030285</v>
      </c>
      <c r="F425" s="14" t="s">
        <v>271</v>
      </c>
      <c r="G425" t="str">
        <f t="shared" si="40"/>
        <v>51893.6265</v>
      </c>
      <c r="H425" s="25">
        <f t="shared" si="41"/>
        <v>7282</v>
      </c>
      <c r="I425" s="69" t="s">
        <v>1340</v>
      </c>
      <c r="J425" s="70" t="s">
        <v>1341</v>
      </c>
      <c r="K425" s="69">
        <v>7282</v>
      </c>
      <c r="L425" s="69" t="s">
        <v>1342</v>
      </c>
      <c r="M425" s="70" t="s">
        <v>1029</v>
      </c>
      <c r="N425" s="70" t="s">
        <v>1041</v>
      </c>
      <c r="O425" s="71" t="s">
        <v>1343</v>
      </c>
      <c r="P425" s="71" t="s">
        <v>68</v>
      </c>
    </row>
    <row r="426" spans="1:16">
      <c r="A426" s="25" t="str">
        <f t="shared" si="36"/>
        <v> BBS 124 </v>
      </c>
      <c r="B426" s="14" t="str">
        <f t="shared" si="37"/>
        <v>I</v>
      </c>
      <c r="C426" s="25">
        <f t="shared" si="38"/>
        <v>51913.218999999997</v>
      </c>
      <c r="D426" t="str">
        <f t="shared" si="39"/>
        <v>vis</v>
      </c>
      <c r="E426">
        <f>VLOOKUP(C426,Active!C$21:E$962,3,FALSE)</f>
        <v>7298.968860005637</v>
      </c>
      <c r="F426" s="14" t="s">
        <v>271</v>
      </c>
      <c r="G426" t="str">
        <f t="shared" si="40"/>
        <v>51913.219</v>
      </c>
      <c r="H426" s="25">
        <f t="shared" si="41"/>
        <v>7299</v>
      </c>
      <c r="I426" s="69" t="s">
        <v>1344</v>
      </c>
      <c r="J426" s="70" t="s">
        <v>1345</v>
      </c>
      <c r="K426" s="69">
        <v>7299</v>
      </c>
      <c r="L426" s="69" t="s">
        <v>893</v>
      </c>
      <c r="M426" s="70" t="s">
        <v>298</v>
      </c>
      <c r="N426" s="70"/>
      <c r="O426" s="71" t="s">
        <v>348</v>
      </c>
      <c r="P426" s="71" t="s">
        <v>82</v>
      </c>
    </row>
    <row r="427" spans="1:16">
      <c r="A427" s="25" t="str">
        <f t="shared" si="36"/>
        <v> AOEB 7 </v>
      </c>
      <c r="B427" s="14" t="str">
        <f t="shared" si="37"/>
        <v>I</v>
      </c>
      <c r="C427" s="25">
        <f t="shared" si="38"/>
        <v>51946.601699999999</v>
      </c>
      <c r="D427" t="str">
        <f t="shared" si="39"/>
        <v>vis</v>
      </c>
      <c r="E427">
        <f>VLOOKUP(C427,Active!C$21:E$962,3,FALSE)</f>
        <v>7327.9561046697681</v>
      </c>
      <c r="F427" s="14" t="s">
        <v>271</v>
      </c>
      <c r="G427" t="str">
        <f t="shared" si="40"/>
        <v>51946.6017</v>
      </c>
      <c r="H427" s="25">
        <f t="shared" si="41"/>
        <v>7328</v>
      </c>
      <c r="I427" s="69" t="s">
        <v>1346</v>
      </c>
      <c r="J427" s="70" t="s">
        <v>1347</v>
      </c>
      <c r="K427" s="69">
        <v>7328</v>
      </c>
      <c r="L427" s="69" t="s">
        <v>1342</v>
      </c>
      <c r="M427" s="70" t="s">
        <v>1029</v>
      </c>
      <c r="N427" s="70" t="s">
        <v>1041</v>
      </c>
      <c r="O427" s="71" t="s">
        <v>1343</v>
      </c>
      <c r="P427" s="71" t="s">
        <v>68</v>
      </c>
    </row>
    <row r="428" spans="1:16">
      <c r="A428" s="25" t="str">
        <f t="shared" si="36"/>
        <v> BBS 124 </v>
      </c>
      <c r="B428" s="14" t="str">
        <f t="shared" si="37"/>
        <v>I</v>
      </c>
      <c r="C428" s="25">
        <f t="shared" si="38"/>
        <v>51952.36</v>
      </c>
      <c r="D428" t="str">
        <f t="shared" si="39"/>
        <v>vis</v>
      </c>
      <c r="E428">
        <f>VLOOKUP(C428,Active!C$21:E$962,3,FALSE)</f>
        <v>7332.956217031845</v>
      </c>
      <c r="F428" s="14" t="s">
        <v>271</v>
      </c>
      <c r="G428" t="str">
        <f t="shared" si="40"/>
        <v>51952.3600</v>
      </c>
      <c r="H428" s="25">
        <f t="shared" si="41"/>
        <v>7333</v>
      </c>
      <c r="I428" s="69" t="s">
        <v>1348</v>
      </c>
      <c r="J428" s="70" t="s">
        <v>1349</v>
      </c>
      <c r="K428" s="69">
        <v>7333</v>
      </c>
      <c r="L428" s="69" t="s">
        <v>1350</v>
      </c>
      <c r="M428" s="70" t="s">
        <v>1000</v>
      </c>
      <c r="N428" s="70" t="s">
        <v>1001</v>
      </c>
      <c r="O428" s="71" t="s">
        <v>313</v>
      </c>
      <c r="P428" s="71" t="s">
        <v>82</v>
      </c>
    </row>
    <row r="429" spans="1:16">
      <c r="A429" s="25" t="str">
        <f t="shared" si="36"/>
        <v> AOEB 7 </v>
      </c>
      <c r="B429" s="14" t="str">
        <f t="shared" si="37"/>
        <v>I</v>
      </c>
      <c r="C429" s="25">
        <f t="shared" si="38"/>
        <v>51961.573799999998</v>
      </c>
      <c r="D429" t="str">
        <f t="shared" si="39"/>
        <v>vis</v>
      </c>
      <c r="E429">
        <f>VLOOKUP(C429,Active!C$21:E$962,3,FALSE)</f>
        <v>7340.9568483434614</v>
      </c>
      <c r="F429" s="14" t="s">
        <v>271</v>
      </c>
      <c r="G429" t="str">
        <f t="shared" si="40"/>
        <v>51961.5738</v>
      </c>
      <c r="H429" s="25">
        <f t="shared" si="41"/>
        <v>7341</v>
      </c>
      <c r="I429" s="69" t="s">
        <v>1351</v>
      </c>
      <c r="J429" s="70" t="s">
        <v>1352</v>
      </c>
      <c r="K429" s="69">
        <v>7341</v>
      </c>
      <c r="L429" s="69" t="s">
        <v>1353</v>
      </c>
      <c r="M429" s="70" t="s">
        <v>1029</v>
      </c>
      <c r="N429" s="70" t="s">
        <v>1041</v>
      </c>
      <c r="O429" s="71" t="s">
        <v>410</v>
      </c>
      <c r="P429" s="71" t="s">
        <v>68</v>
      </c>
    </row>
    <row r="430" spans="1:16">
      <c r="A430" s="25" t="str">
        <f t="shared" si="36"/>
        <v> AOEB 7 </v>
      </c>
      <c r="B430" s="14" t="str">
        <f t="shared" si="37"/>
        <v>I</v>
      </c>
      <c r="C430" s="25">
        <f t="shared" si="38"/>
        <v>52205.724000000002</v>
      </c>
      <c r="D430" t="str">
        <f t="shared" si="39"/>
        <v>vis</v>
      </c>
      <c r="E430">
        <f>VLOOKUP(C430,Active!C$21:E$962,3,FALSE)</f>
        <v>7552.9601189655614</v>
      </c>
      <c r="F430" s="14" t="s">
        <v>271</v>
      </c>
      <c r="G430" t="str">
        <f t="shared" si="40"/>
        <v>52205.724</v>
      </c>
      <c r="H430" s="25">
        <f t="shared" si="41"/>
        <v>7553</v>
      </c>
      <c r="I430" s="69" t="s">
        <v>1354</v>
      </c>
      <c r="J430" s="70" t="s">
        <v>1355</v>
      </c>
      <c r="K430" s="69">
        <v>7553</v>
      </c>
      <c r="L430" s="69" t="s">
        <v>1302</v>
      </c>
      <c r="M430" s="70" t="s">
        <v>298</v>
      </c>
      <c r="N430" s="70"/>
      <c r="O430" s="71" t="s">
        <v>691</v>
      </c>
      <c r="P430" s="71" t="s">
        <v>68</v>
      </c>
    </row>
    <row r="431" spans="1:16">
      <c r="A431" s="25" t="str">
        <f t="shared" si="36"/>
        <v> BBS 126 </v>
      </c>
      <c r="B431" s="14" t="str">
        <f t="shared" si="37"/>
        <v>I</v>
      </c>
      <c r="C431" s="25">
        <f t="shared" si="38"/>
        <v>52212.633999999998</v>
      </c>
      <c r="D431" t="str">
        <f t="shared" si="39"/>
        <v>vis</v>
      </c>
      <c r="E431">
        <f>VLOOKUP(C431,Active!C$21:E$962,3,FALSE)</f>
        <v>7558.9602885333024</v>
      </c>
      <c r="F431" s="14" t="s">
        <v>271</v>
      </c>
      <c r="G431" t="str">
        <f t="shared" si="40"/>
        <v>52212.634</v>
      </c>
      <c r="H431" s="25">
        <f t="shared" si="41"/>
        <v>7559</v>
      </c>
      <c r="I431" s="69" t="s">
        <v>1356</v>
      </c>
      <c r="J431" s="70" t="s">
        <v>1357</v>
      </c>
      <c r="K431" s="69">
        <v>7559</v>
      </c>
      <c r="L431" s="69" t="s">
        <v>1302</v>
      </c>
      <c r="M431" s="70" t="s">
        <v>298</v>
      </c>
      <c r="N431" s="70"/>
      <c r="O431" s="71" t="s">
        <v>348</v>
      </c>
      <c r="P431" s="71" t="s">
        <v>83</v>
      </c>
    </row>
    <row r="432" spans="1:16">
      <c r="A432" s="25" t="str">
        <f t="shared" si="36"/>
        <v> AOEB 7 </v>
      </c>
      <c r="B432" s="14" t="str">
        <f t="shared" si="37"/>
        <v>I</v>
      </c>
      <c r="C432" s="25">
        <f t="shared" si="38"/>
        <v>52227.601000000002</v>
      </c>
      <c r="D432" t="str">
        <f t="shared" si="39"/>
        <v>vis</v>
      </c>
      <c r="E432">
        <f>VLOOKUP(C432,Active!C$21:E$962,3,FALSE)</f>
        <v>7571.9566037171599</v>
      </c>
      <c r="F432" s="14" t="s">
        <v>271</v>
      </c>
      <c r="G432" t="str">
        <f t="shared" si="40"/>
        <v>52227.601</v>
      </c>
      <c r="H432" s="25">
        <f t="shared" si="41"/>
        <v>7572</v>
      </c>
      <c r="I432" s="69" t="s">
        <v>1358</v>
      </c>
      <c r="J432" s="70" t="s">
        <v>1359</v>
      </c>
      <c r="K432" s="69">
        <v>7572</v>
      </c>
      <c r="L432" s="69" t="s">
        <v>1293</v>
      </c>
      <c r="M432" s="70" t="s">
        <v>298</v>
      </c>
      <c r="N432" s="70"/>
      <c r="O432" s="71" t="s">
        <v>1360</v>
      </c>
      <c r="P432" s="71" t="s">
        <v>68</v>
      </c>
    </row>
    <row r="433" spans="1:16">
      <c r="A433" s="25" t="str">
        <f t="shared" si="36"/>
        <v> AOEB 7 </v>
      </c>
      <c r="B433" s="14" t="str">
        <f t="shared" si="37"/>
        <v>I</v>
      </c>
      <c r="C433" s="25">
        <f t="shared" si="38"/>
        <v>52250.635999999999</v>
      </c>
      <c r="D433" t="str">
        <f t="shared" si="39"/>
        <v>vis</v>
      </c>
      <c r="E433">
        <f>VLOOKUP(C433,Active!C$21:E$962,3,FALSE)</f>
        <v>7591.9586161618727</v>
      </c>
      <c r="F433" s="14" t="s">
        <v>271</v>
      </c>
      <c r="G433" t="str">
        <f t="shared" si="40"/>
        <v>52250.636</v>
      </c>
      <c r="H433" s="25">
        <f t="shared" si="41"/>
        <v>7592</v>
      </c>
      <c r="I433" s="69" t="s">
        <v>1361</v>
      </c>
      <c r="J433" s="70" t="s">
        <v>1362</v>
      </c>
      <c r="K433" s="69">
        <v>7592</v>
      </c>
      <c r="L433" s="69" t="s">
        <v>954</v>
      </c>
      <c r="M433" s="70" t="s">
        <v>298</v>
      </c>
      <c r="N433" s="70"/>
      <c r="O433" s="71" t="s">
        <v>1363</v>
      </c>
      <c r="P433" s="71" t="s">
        <v>68</v>
      </c>
    </row>
    <row r="434" spans="1:16">
      <c r="A434" s="25" t="str">
        <f t="shared" si="36"/>
        <v> BBS 127 </v>
      </c>
      <c r="B434" s="14" t="str">
        <f t="shared" si="37"/>
        <v>I</v>
      </c>
      <c r="C434" s="25">
        <f t="shared" si="38"/>
        <v>52279.423000000003</v>
      </c>
      <c r="D434" t="str">
        <f t="shared" si="39"/>
        <v>vis</v>
      </c>
      <c r="E434">
        <f>VLOOKUP(C434,Active!C$21:E$962,3,FALSE)</f>
        <v>7616.9552704812186</v>
      </c>
      <c r="F434" s="14" t="s">
        <v>271</v>
      </c>
      <c r="G434" t="str">
        <f t="shared" si="40"/>
        <v>52279.423</v>
      </c>
      <c r="H434" s="25">
        <f t="shared" si="41"/>
        <v>7617</v>
      </c>
      <c r="I434" s="69" t="s">
        <v>1364</v>
      </c>
      <c r="J434" s="70" t="s">
        <v>1365</v>
      </c>
      <c r="K434" s="69">
        <v>7617</v>
      </c>
      <c r="L434" s="69" t="s">
        <v>995</v>
      </c>
      <c r="M434" s="70" t="s">
        <v>298</v>
      </c>
      <c r="N434" s="70"/>
      <c r="O434" s="71" t="s">
        <v>348</v>
      </c>
      <c r="P434" s="71" t="s">
        <v>84</v>
      </c>
    </row>
    <row r="435" spans="1:16">
      <c r="A435" s="25" t="str">
        <f t="shared" si="36"/>
        <v> AOEB 12 </v>
      </c>
      <c r="B435" s="14" t="str">
        <f t="shared" si="37"/>
        <v>I</v>
      </c>
      <c r="C435" s="25">
        <f t="shared" si="38"/>
        <v>52585.750999999997</v>
      </c>
      <c r="D435" t="str">
        <f t="shared" si="39"/>
        <v>vis</v>
      </c>
      <c r="E435">
        <f>VLOOKUP(C435,Active!C$21:E$962,3,FALSE)</f>
        <v>7882.9494735706458</v>
      </c>
      <c r="F435" s="14" t="s">
        <v>271</v>
      </c>
      <c r="G435" t="str">
        <f t="shared" si="40"/>
        <v>52585.751</v>
      </c>
      <c r="H435" s="25">
        <f t="shared" si="41"/>
        <v>7883</v>
      </c>
      <c r="I435" s="69" t="s">
        <v>1366</v>
      </c>
      <c r="J435" s="70" t="s">
        <v>1367</v>
      </c>
      <c r="K435" s="69">
        <v>7883</v>
      </c>
      <c r="L435" s="69" t="s">
        <v>1013</v>
      </c>
      <c r="M435" s="70" t="s">
        <v>298</v>
      </c>
      <c r="N435" s="70"/>
      <c r="O435" s="71" t="s">
        <v>691</v>
      </c>
      <c r="P435" s="71" t="s">
        <v>66</v>
      </c>
    </row>
    <row r="436" spans="1:16">
      <c r="A436" s="25" t="str">
        <f t="shared" si="36"/>
        <v> AOEB 12 </v>
      </c>
      <c r="B436" s="14" t="str">
        <f t="shared" si="37"/>
        <v>I</v>
      </c>
      <c r="C436" s="25">
        <f t="shared" si="38"/>
        <v>52637.572</v>
      </c>
      <c r="D436" t="str">
        <f t="shared" si="39"/>
        <v>vis</v>
      </c>
      <c r="E436">
        <f>VLOOKUP(C436,Active!C$21:E$962,3,FALSE)</f>
        <v>7927.9472720033664</v>
      </c>
      <c r="F436" s="14" t="s">
        <v>271</v>
      </c>
      <c r="G436" t="str">
        <f t="shared" si="40"/>
        <v>52637.572</v>
      </c>
      <c r="H436" s="25">
        <f t="shared" si="41"/>
        <v>7928</v>
      </c>
      <c r="I436" s="69" t="s">
        <v>1368</v>
      </c>
      <c r="J436" s="70" t="s">
        <v>1369</v>
      </c>
      <c r="K436" s="69">
        <v>7928</v>
      </c>
      <c r="L436" s="69" t="s">
        <v>1370</v>
      </c>
      <c r="M436" s="70" t="s">
        <v>298</v>
      </c>
      <c r="N436" s="70"/>
      <c r="O436" s="71" t="s">
        <v>924</v>
      </c>
      <c r="P436" s="71" t="s">
        <v>66</v>
      </c>
    </row>
    <row r="437" spans="1:16">
      <c r="A437" s="25" t="str">
        <f t="shared" si="36"/>
        <v> AOEB 12 </v>
      </c>
      <c r="B437" s="14" t="str">
        <f t="shared" si="37"/>
        <v>I</v>
      </c>
      <c r="C437" s="25">
        <f t="shared" si="38"/>
        <v>52652.549800000001</v>
      </c>
      <c r="D437" t="str">
        <f t="shared" si="39"/>
        <v>vis</v>
      </c>
      <c r="E437">
        <f>VLOOKUP(C437,Active!C$21:E$962,3,FALSE)</f>
        <v>7940.9529651657058</v>
      </c>
      <c r="F437" s="14" t="s">
        <v>271</v>
      </c>
      <c r="G437" t="str">
        <f t="shared" si="40"/>
        <v>52652.5498</v>
      </c>
      <c r="H437" s="25">
        <f t="shared" si="41"/>
        <v>7941</v>
      </c>
      <c r="I437" s="69" t="s">
        <v>1371</v>
      </c>
      <c r="J437" s="70" t="s">
        <v>1372</v>
      </c>
      <c r="K437" s="69">
        <v>7941</v>
      </c>
      <c r="L437" s="69" t="s">
        <v>1373</v>
      </c>
      <c r="M437" s="70" t="s">
        <v>1029</v>
      </c>
      <c r="N437" s="70" t="s">
        <v>1041</v>
      </c>
      <c r="O437" s="71" t="s">
        <v>1374</v>
      </c>
      <c r="P437" s="71" t="s">
        <v>66</v>
      </c>
    </row>
    <row r="438" spans="1:16">
      <c r="A438" s="25" t="str">
        <f t="shared" si="36"/>
        <v>VSB 42 </v>
      </c>
      <c r="B438" s="14" t="str">
        <f t="shared" si="37"/>
        <v>I</v>
      </c>
      <c r="C438" s="25">
        <f t="shared" si="38"/>
        <v>52966.94</v>
      </c>
      <c r="D438" t="str">
        <f t="shared" si="39"/>
        <v>vis</v>
      </c>
      <c r="E438">
        <f>VLOOKUP(C438,Active!C$21:E$962,3,FALSE)</f>
        <v>8213.9478291942232</v>
      </c>
      <c r="F438" s="14" t="s">
        <v>271</v>
      </c>
      <c r="G438" t="str">
        <f t="shared" si="40"/>
        <v>52966.940</v>
      </c>
      <c r="H438" s="25">
        <f t="shared" si="41"/>
        <v>8214</v>
      </c>
      <c r="I438" s="69" t="s">
        <v>1375</v>
      </c>
      <c r="J438" s="70" t="s">
        <v>1376</v>
      </c>
      <c r="K438" s="69">
        <v>8214</v>
      </c>
      <c r="L438" s="69" t="s">
        <v>1377</v>
      </c>
      <c r="M438" s="70" t="s">
        <v>298</v>
      </c>
      <c r="N438" s="70"/>
      <c r="O438" s="71" t="s">
        <v>1378</v>
      </c>
      <c r="P438" s="72" t="s">
        <v>213</v>
      </c>
    </row>
    <row r="439" spans="1:16">
      <c r="A439" s="25" t="str">
        <f t="shared" si="36"/>
        <v>IBVS 5741 </v>
      </c>
      <c r="B439" s="14" t="str">
        <f t="shared" si="37"/>
        <v>I</v>
      </c>
      <c r="C439" s="25">
        <f t="shared" si="38"/>
        <v>53290.5507</v>
      </c>
      <c r="D439" t="str">
        <f t="shared" si="39"/>
        <v>vis</v>
      </c>
      <c r="E439">
        <f>VLOOKUP(C439,Active!C$21:E$962,3,FALSE)</f>
        <v>8494.9491423543423</v>
      </c>
      <c r="F439" s="14" t="s">
        <v>271</v>
      </c>
      <c r="G439" t="str">
        <f t="shared" si="40"/>
        <v>53290.5507</v>
      </c>
      <c r="H439" s="25">
        <f t="shared" si="41"/>
        <v>8495</v>
      </c>
      <c r="I439" s="69" t="s">
        <v>1379</v>
      </c>
      <c r="J439" s="70" t="s">
        <v>1380</v>
      </c>
      <c r="K439" s="69">
        <v>8495</v>
      </c>
      <c r="L439" s="69" t="s">
        <v>1381</v>
      </c>
      <c r="M439" s="70" t="s">
        <v>1000</v>
      </c>
      <c r="N439" s="70" t="s">
        <v>1001</v>
      </c>
      <c r="O439" s="71" t="s">
        <v>1382</v>
      </c>
      <c r="P439" s="72" t="s">
        <v>1383</v>
      </c>
    </row>
    <row r="440" spans="1:16">
      <c r="A440" s="25" t="str">
        <f t="shared" si="36"/>
        <v>VSB 43 </v>
      </c>
      <c r="B440" s="14" t="str">
        <f t="shared" si="37"/>
        <v>I</v>
      </c>
      <c r="C440" s="25">
        <f t="shared" si="38"/>
        <v>53326.251600000003</v>
      </c>
      <c r="D440" t="str">
        <f t="shared" si="39"/>
        <v>vis</v>
      </c>
      <c r="E440">
        <f>VLOOKUP(C440,Active!C$21:E$962,3,FALSE)</f>
        <v>8525.9493527336617</v>
      </c>
      <c r="F440" s="14" t="s">
        <v>271</v>
      </c>
      <c r="G440" t="str">
        <f t="shared" si="40"/>
        <v>53326.2516</v>
      </c>
      <c r="H440" s="25">
        <f t="shared" si="41"/>
        <v>8526</v>
      </c>
      <c r="I440" s="69" t="s">
        <v>1384</v>
      </c>
      <c r="J440" s="70" t="s">
        <v>1385</v>
      </c>
      <c r="K440" s="69">
        <v>8526</v>
      </c>
      <c r="L440" s="69" t="s">
        <v>1386</v>
      </c>
      <c r="M440" s="70" t="s">
        <v>1000</v>
      </c>
      <c r="N440" s="70" t="s">
        <v>1001</v>
      </c>
      <c r="O440" s="71" t="s">
        <v>1387</v>
      </c>
      <c r="P440" s="72" t="s">
        <v>215</v>
      </c>
    </row>
    <row r="441" spans="1:16">
      <c r="A441" s="25" t="str">
        <f t="shared" si="36"/>
        <v> AOEB 12 </v>
      </c>
      <c r="B441" s="14" t="str">
        <f t="shared" si="37"/>
        <v>I</v>
      </c>
      <c r="C441" s="25">
        <f t="shared" si="38"/>
        <v>53351.588000000003</v>
      </c>
      <c r="D441" t="str">
        <f t="shared" si="39"/>
        <v>vis</v>
      </c>
      <c r="E441">
        <f>VLOOKUP(C441,Active!C$21:E$962,3,FALSE)</f>
        <v>8547.9497429270341</v>
      </c>
      <c r="F441" s="14" t="s">
        <v>271</v>
      </c>
      <c r="G441" t="str">
        <f t="shared" si="40"/>
        <v>53351.5880</v>
      </c>
      <c r="H441" s="25">
        <f t="shared" si="41"/>
        <v>8548</v>
      </c>
      <c r="I441" s="69" t="s">
        <v>1388</v>
      </c>
      <c r="J441" s="70" t="s">
        <v>1389</v>
      </c>
      <c r="K441" s="69">
        <v>8548</v>
      </c>
      <c r="L441" s="69" t="s">
        <v>1390</v>
      </c>
      <c r="M441" s="70" t="s">
        <v>1029</v>
      </c>
      <c r="N441" s="70" t="s">
        <v>1041</v>
      </c>
      <c r="O441" s="71" t="s">
        <v>1391</v>
      </c>
      <c r="P441" s="71" t="s">
        <v>66</v>
      </c>
    </row>
    <row r="442" spans="1:16">
      <c r="A442" s="25" t="str">
        <f t="shared" si="36"/>
        <v> AOEB 12 </v>
      </c>
      <c r="B442" s="14" t="str">
        <f t="shared" si="37"/>
        <v>I</v>
      </c>
      <c r="C442" s="25">
        <f t="shared" si="38"/>
        <v>53359.648300000001</v>
      </c>
      <c r="D442" t="str">
        <f t="shared" si="39"/>
        <v>vis</v>
      </c>
      <c r="E442">
        <f>VLOOKUP(C442,Active!C$21:E$962,3,FALSE)</f>
        <v>8554.9487540365662</v>
      </c>
      <c r="F442" s="14" t="s">
        <v>271</v>
      </c>
      <c r="G442" t="str">
        <f t="shared" si="40"/>
        <v>53359.6483</v>
      </c>
      <c r="H442" s="25">
        <f t="shared" si="41"/>
        <v>8555</v>
      </c>
      <c r="I442" s="69" t="s">
        <v>1392</v>
      </c>
      <c r="J442" s="70" t="s">
        <v>1393</v>
      </c>
      <c r="K442" s="69">
        <v>8555</v>
      </c>
      <c r="L442" s="69" t="s">
        <v>1394</v>
      </c>
      <c r="M442" s="70" t="s">
        <v>1029</v>
      </c>
      <c r="N442" s="70" t="s">
        <v>1041</v>
      </c>
      <c r="O442" s="71" t="s">
        <v>1391</v>
      </c>
      <c r="P442" s="71" t="s">
        <v>66</v>
      </c>
    </row>
    <row r="443" spans="1:16">
      <c r="A443" s="25" t="str">
        <f t="shared" si="36"/>
        <v>VSB 44 </v>
      </c>
      <c r="B443" s="14" t="str">
        <f t="shared" si="37"/>
        <v>I</v>
      </c>
      <c r="C443" s="25">
        <f t="shared" si="38"/>
        <v>53733.938000000002</v>
      </c>
      <c r="D443" t="str">
        <f t="shared" si="39"/>
        <v>vis</v>
      </c>
      <c r="E443">
        <f>VLOOKUP(C443,Active!C$21:E$962,3,FALSE)</f>
        <v>8879.9562312377475</v>
      </c>
      <c r="F443" s="14" t="s">
        <v>271</v>
      </c>
      <c r="G443" t="str">
        <f t="shared" si="40"/>
        <v>53733.938</v>
      </c>
      <c r="H443" s="25">
        <f t="shared" si="41"/>
        <v>8880</v>
      </c>
      <c r="I443" s="69" t="s">
        <v>1395</v>
      </c>
      <c r="J443" s="70" t="s">
        <v>1396</v>
      </c>
      <c r="K443" s="69" t="s">
        <v>1397</v>
      </c>
      <c r="L443" s="69" t="s">
        <v>1293</v>
      </c>
      <c r="M443" s="70" t="s">
        <v>298</v>
      </c>
      <c r="N443" s="70"/>
      <c r="O443" s="71" t="s">
        <v>1378</v>
      </c>
      <c r="P443" s="72" t="s">
        <v>219</v>
      </c>
    </row>
    <row r="444" spans="1:16">
      <c r="A444" s="25" t="str">
        <f t="shared" si="36"/>
        <v> AOEB 12 </v>
      </c>
      <c r="B444" s="14" t="str">
        <f t="shared" si="37"/>
        <v>I</v>
      </c>
      <c r="C444" s="25">
        <f t="shared" si="38"/>
        <v>53755.811999999998</v>
      </c>
      <c r="D444" t="str">
        <f t="shared" si="39"/>
        <v>vis</v>
      </c>
      <c r="E444">
        <f>VLOOKUP(C444,Active!C$21:E$962,3,FALSE)</f>
        <v>8898.950110995318</v>
      </c>
      <c r="F444" s="14" t="s">
        <v>271</v>
      </c>
      <c r="G444" t="str">
        <f t="shared" si="40"/>
        <v>53755.8120</v>
      </c>
      <c r="H444" s="25">
        <f t="shared" si="41"/>
        <v>8899</v>
      </c>
      <c r="I444" s="69" t="s">
        <v>1398</v>
      </c>
      <c r="J444" s="70" t="s">
        <v>1399</v>
      </c>
      <c r="K444" s="69" t="s">
        <v>1400</v>
      </c>
      <c r="L444" s="69" t="s">
        <v>1401</v>
      </c>
      <c r="M444" s="70" t="s">
        <v>1029</v>
      </c>
      <c r="N444" s="70" t="s">
        <v>1041</v>
      </c>
      <c r="O444" s="71" t="s">
        <v>1402</v>
      </c>
      <c r="P444" s="71" t="s">
        <v>66</v>
      </c>
    </row>
    <row r="445" spans="1:16">
      <c r="A445" s="25" t="str">
        <f t="shared" si="36"/>
        <v> AOEB 12 </v>
      </c>
      <c r="B445" s="14" t="str">
        <f t="shared" si="37"/>
        <v>I</v>
      </c>
      <c r="C445" s="25">
        <f t="shared" si="38"/>
        <v>53761.570299999999</v>
      </c>
      <c r="D445" t="str">
        <f t="shared" si="39"/>
        <v>vis</v>
      </c>
      <c r="E445">
        <f>VLOOKUP(C445,Active!C$21:E$962,3,FALSE)</f>
        <v>8903.9502233573949</v>
      </c>
      <c r="F445" s="14" t="s">
        <v>271</v>
      </c>
      <c r="G445" t="str">
        <f t="shared" si="40"/>
        <v>53761.5703</v>
      </c>
      <c r="H445" s="25">
        <f t="shared" si="41"/>
        <v>8904</v>
      </c>
      <c r="I445" s="69" t="s">
        <v>1403</v>
      </c>
      <c r="J445" s="70" t="s">
        <v>1404</v>
      </c>
      <c r="K445" s="69" t="s">
        <v>1405</v>
      </c>
      <c r="L445" s="69" t="s">
        <v>1406</v>
      </c>
      <c r="M445" s="70" t="s">
        <v>1029</v>
      </c>
      <c r="N445" s="70" t="s">
        <v>1041</v>
      </c>
      <c r="O445" s="71" t="s">
        <v>410</v>
      </c>
      <c r="P445" s="71" t="s">
        <v>66</v>
      </c>
    </row>
    <row r="446" spans="1:16">
      <c r="A446" s="25" t="str">
        <f t="shared" si="36"/>
        <v> AOEB 12 </v>
      </c>
      <c r="B446" s="14" t="str">
        <f t="shared" si="37"/>
        <v>I</v>
      </c>
      <c r="C446" s="25">
        <f t="shared" si="38"/>
        <v>54044.872499999998</v>
      </c>
      <c r="D446" t="str">
        <f t="shared" si="39"/>
        <v>vis</v>
      </c>
      <c r="E446">
        <f>VLOOKUP(C446,Active!C$21:E$962,3,FALSE)</f>
        <v>9149.9504026504492</v>
      </c>
      <c r="F446" s="14" t="s">
        <v>271</v>
      </c>
      <c r="G446" t="str">
        <f t="shared" si="40"/>
        <v>54044.8725</v>
      </c>
      <c r="H446" s="25">
        <f t="shared" si="41"/>
        <v>9150</v>
      </c>
      <c r="I446" s="69" t="s">
        <v>1407</v>
      </c>
      <c r="J446" s="70" t="s">
        <v>1408</v>
      </c>
      <c r="K446" s="69" t="s">
        <v>1409</v>
      </c>
      <c r="L446" s="69" t="s">
        <v>1410</v>
      </c>
      <c r="M446" s="70" t="s">
        <v>1029</v>
      </c>
      <c r="N446" s="70" t="s">
        <v>1041</v>
      </c>
      <c r="O446" s="71" t="s">
        <v>1402</v>
      </c>
      <c r="P446" s="71" t="s">
        <v>66</v>
      </c>
    </row>
    <row r="447" spans="1:16">
      <c r="A447" s="25" t="str">
        <f t="shared" si="36"/>
        <v> AOEB 12 </v>
      </c>
      <c r="B447" s="14" t="str">
        <f t="shared" si="37"/>
        <v>I</v>
      </c>
      <c r="C447" s="25">
        <f t="shared" si="38"/>
        <v>54059.843500000003</v>
      </c>
      <c r="D447" t="str">
        <f t="shared" si="39"/>
        <v>vis</v>
      </c>
      <c r="E447">
        <f>VLOOKUP(C447,Active!C$21:E$962,3,FALSE)</f>
        <v>9162.9501911596708</v>
      </c>
      <c r="F447" s="14" t="s">
        <v>271</v>
      </c>
      <c r="G447" t="str">
        <f t="shared" si="40"/>
        <v>54059.8435</v>
      </c>
      <c r="H447" s="25">
        <f t="shared" si="41"/>
        <v>9163</v>
      </c>
      <c r="I447" s="69" t="s">
        <v>1411</v>
      </c>
      <c r="J447" s="70" t="s">
        <v>1412</v>
      </c>
      <c r="K447" s="69" t="s">
        <v>1413</v>
      </c>
      <c r="L447" s="69" t="s">
        <v>1414</v>
      </c>
      <c r="M447" s="70" t="s">
        <v>1029</v>
      </c>
      <c r="N447" s="70" t="s">
        <v>1041</v>
      </c>
      <c r="O447" s="71" t="s">
        <v>410</v>
      </c>
      <c r="P447" s="71" t="s">
        <v>66</v>
      </c>
    </row>
    <row r="448" spans="1:16">
      <c r="A448" s="25" t="str">
        <f t="shared" si="36"/>
        <v> AOEB 12 </v>
      </c>
      <c r="B448" s="14" t="str">
        <f t="shared" si="37"/>
        <v>I</v>
      </c>
      <c r="C448" s="25">
        <f t="shared" si="38"/>
        <v>54172.703200000004</v>
      </c>
      <c r="D448" t="str">
        <f t="shared" si="39"/>
        <v>vis</v>
      </c>
      <c r="E448">
        <f>VLOOKUP(C448,Active!C$21:E$962,3,FALSE)</f>
        <v>9260.9498058289555</v>
      </c>
      <c r="F448" s="14" t="s">
        <v>271</v>
      </c>
      <c r="G448" t="str">
        <f t="shared" si="40"/>
        <v>54172.7032</v>
      </c>
      <c r="H448" s="25">
        <f t="shared" si="41"/>
        <v>9261</v>
      </c>
      <c r="I448" s="69" t="s">
        <v>1415</v>
      </c>
      <c r="J448" s="70" t="s">
        <v>1416</v>
      </c>
      <c r="K448" s="69" t="s">
        <v>1417</v>
      </c>
      <c r="L448" s="69" t="s">
        <v>1418</v>
      </c>
      <c r="M448" s="70" t="s">
        <v>1029</v>
      </c>
      <c r="N448" s="70" t="s">
        <v>1041</v>
      </c>
      <c r="O448" s="71" t="s">
        <v>1419</v>
      </c>
      <c r="P448" s="71" t="s">
        <v>66</v>
      </c>
    </row>
    <row r="449" spans="1:16" ht="25.5">
      <c r="A449" s="25" t="str">
        <f t="shared" ref="A449:A479" si="42">P449</f>
        <v>JAAVSO 36(2);171 </v>
      </c>
      <c r="B449" s="14" t="str">
        <f t="shared" ref="B449:B479" si="43">IF(H449=INT(H449),"I","II")</f>
        <v>I</v>
      </c>
      <c r="C449" s="25">
        <f t="shared" ref="C449:C479" si="44">1*G449</f>
        <v>54521.6495</v>
      </c>
      <c r="D449" t="str">
        <f t="shared" ref="D449:D479" si="45">VLOOKUP(F449,I$1:J$5,2,FALSE)</f>
        <v>vis</v>
      </c>
      <c r="E449">
        <f>VLOOKUP(C449,Active!C$21:E$962,3,FALSE)</f>
        <v>9563.9508145173713</v>
      </c>
      <c r="F449" s="14" t="s">
        <v>271</v>
      </c>
      <c r="G449" t="str">
        <f t="shared" ref="G449:G479" si="46">MID(I449,3,LEN(I449)-3)</f>
        <v>54521.6495</v>
      </c>
      <c r="H449" s="25">
        <f t="shared" ref="H449:H479" si="47">1*K449</f>
        <v>9564</v>
      </c>
      <c r="I449" s="69" t="s">
        <v>1420</v>
      </c>
      <c r="J449" s="70" t="s">
        <v>1421</v>
      </c>
      <c r="K449" s="69" t="s">
        <v>1422</v>
      </c>
      <c r="L449" s="69" t="s">
        <v>1423</v>
      </c>
      <c r="M449" s="70" t="s">
        <v>1029</v>
      </c>
      <c r="N449" s="70" t="s">
        <v>1041</v>
      </c>
      <c r="O449" s="71" t="s">
        <v>1419</v>
      </c>
      <c r="P449" s="72" t="s">
        <v>222</v>
      </c>
    </row>
    <row r="450" spans="1:16">
      <c r="A450" s="25" t="str">
        <f t="shared" si="42"/>
        <v>BAVM 203 </v>
      </c>
      <c r="B450" s="14" t="str">
        <f t="shared" si="43"/>
        <v>I</v>
      </c>
      <c r="C450" s="25">
        <f t="shared" si="44"/>
        <v>54830.290300000001</v>
      </c>
      <c r="D450" t="str">
        <f t="shared" si="45"/>
        <v>vis</v>
      </c>
      <c r="E450">
        <f>VLOOKUP(C450,Active!C$21:E$962,3,FALSE)</f>
        <v>9831.9532943327504</v>
      </c>
      <c r="F450" s="14" t="s">
        <v>271</v>
      </c>
      <c r="G450" t="str">
        <f t="shared" si="46"/>
        <v>54830.2903</v>
      </c>
      <c r="H450" s="25">
        <f t="shared" si="47"/>
        <v>9832</v>
      </c>
      <c r="I450" s="69" t="s">
        <v>1424</v>
      </c>
      <c r="J450" s="70" t="s">
        <v>1425</v>
      </c>
      <c r="K450" s="69" t="s">
        <v>1426</v>
      </c>
      <c r="L450" s="69" t="s">
        <v>1427</v>
      </c>
      <c r="M450" s="70" t="s">
        <v>1029</v>
      </c>
      <c r="N450" s="70" t="s">
        <v>1428</v>
      </c>
      <c r="O450" s="71" t="s">
        <v>1429</v>
      </c>
      <c r="P450" s="72" t="s">
        <v>223</v>
      </c>
    </row>
    <row r="451" spans="1:16">
      <c r="A451" s="25" t="str">
        <f t="shared" si="42"/>
        <v>BAVM 203 </v>
      </c>
      <c r="B451" s="14" t="str">
        <f t="shared" si="43"/>
        <v>I</v>
      </c>
      <c r="C451" s="25">
        <f t="shared" si="44"/>
        <v>54830.2909</v>
      </c>
      <c r="D451" t="str">
        <f t="shared" si="45"/>
        <v>vis</v>
      </c>
      <c r="E451">
        <f>VLOOKUP(C451,Active!C$21:E$962,3,FALSE)</f>
        <v>9831.9538153315552</v>
      </c>
      <c r="F451" s="14" t="s">
        <v>271</v>
      </c>
      <c r="G451" t="str">
        <f t="shared" si="46"/>
        <v>54830.2909</v>
      </c>
      <c r="H451" s="25">
        <f t="shared" si="47"/>
        <v>9832</v>
      </c>
      <c r="I451" s="69" t="s">
        <v>1430</v>
      </c>
      <c r="J451" s="70" t="s">
        <v>1425</v>
      </c>
      <c r="K451" s="69" t="s">
        <v>1426</v>
      </c>
      <c r="L451" s="69" t="s">
        <v>1431</v>
      </c>
      <c r="M451" s="70" t="s">
        <v>1029</v>
      </c>
      <c r="N451" s="70" t="s">
        <v>1428</v>
      </c>
      <c r="O451" s="71" t="s">
        <v>1432</v>
      </c>
      <c r="P451" s="72" t="s">
        <v>223</v>
      </c>
    </row>
    <row r="452" spans="1:16">
      <c r="A452" s="25" t="str">
        <f t="shared" si="42"/>
        <v>IBVS 5894 </v>
      </c>
      <c r="B452" s="14" t="str">
        <f t="shared" si="43"/>
        <v>I</v>
      </c>
      <c r="C452" s="25">
        <f t="shared" si="44"/>
        <v>54848.716399999998</v>
      </c>
      <c r="D452" t="str">
        <f t="shared" si="45"/>
        <v>vis</v>
      </c>
      <c r="E452">
        <f>VLOOKUP(C452,Active!C$21:E$962,3,FALSE)</f>
        <v>9847.9532544589729</v>
      </c>
      <c r="F452" s="14" t="s">
        <v>271</v>
      </c>
      <c r="G452" t="str">
        <f t="shared" si="46"/>
        <v>54848.7164</v>
      </c>
      <c r="H452" s="25">
        <f t="shared" si="47"/>
        <v>9848</v>
      </c>
      <c r="I452" s="69" t="s">
        <v>1433</v>
      </c>
      <c r="J452" s="70" t="s">
        <v>1434</v>
      </c>
      <c r="K452" s="69" t="s">
        <v>1435</v>
      </c>
      <c r="L452" s="69" t="s">
        <v>1427</v>
      </c>
      <c r="M452" s="70" t="s">
        <v>1029</v>
      </c>
      <c r="N452" s="70" t="s">
        <v>271</v>
      </c>
      <c r="O452" s="71" t="s">
        <v>313</v>
      </c>
      <c r="P452" s="72" t="s">
        <v>1436</v>
      </c>
    </row>
    <row r="453" spans="1:16">
      <c r="A453" s="25" t="str">
        <f t="shared" si="42"/>
        <v>JAAVSO 37(1);44 </v>
      </c>
      <c r="B453" s="14" t="str">
        <f t="shared" si="43"/>
        <v>I</v>
      </c>
      <c r="C453" s="25">
        <f t="shared" si="44"/>
        <v>54863.688600000001</v>
      </c>
      <c r="D453" t="str">
        <f t="shared" si="45"/>
        <v>vis</v>
      </c>
      <c r="E453">
        <f>VLOOKUP(C453,Active!C$21:E$962,3,FALSE)</f>
        <v>9860.9540849658042</v>
      </c>
      <c r="F453" s="14" t="s">
        <v>271</v>
      </c>
      <c r="G453" t="str">
        <f t="shared" si="46"/>
        <v>54863.6886</v>
      </c>
      <c r="H453" s="25">
        <f t="shared" si="47"/>
        <v>9861</v>
      </c>
      <c r="I453" s="69" t="s">
        <v>1437</v>
      </c>
      <c r="J453" s="70" t="s">
        <v>1438</v>
      </c>
      <c r="K453" s="69" t="s">
        <v>1439</v>
      </c>
      <c r="L453" s="69" t="s">
        <v>1440</v>
      </c>
      <c r="M453" s="70" t="s">
        <v>1029</v>
      </c>
      <c r="N453" s="70" t="s">
        <v>1041</v>
      </c>
      <c r="O453" s="71" t="s">
        <v>410</v>
      </c>
      <c r="P453" s="72" t="s">
        <v>225</v>
      </c>
    </row>
    <row r="454" spans="1:16">
      <c r="A454" s="25" t="str">
        <f t="shared" si="42"/>
        <v>JAAVSO 37(1);44 </v>
      </c>
      <c r="B454" s="14" t="str">
        <f t="shared" si="43"/>
        <v>I</v>
      </c>
      <c r="C454" s="25">
        <f t="shared" si="44"/>
        <v>54863.688699999999</v>
      </c>
      <c r="D454" t="str">
        <f t="shared" si="45"/>
        <v>vis</v>
      </c>
      <c r="E454">
        <f>VLOOKUP(C454,Active!C$21:E$962,3,FALSE)</f>
        <v>9860.9541717989359</v>
      </c>
      <c r="F454" s="14" t="s">
        <v>271</v>
      </c>
      <c r="G454" t="str">
        <f t="shared" si="46"/>
        <v>54863.6887</v>
      </c>
      <c r="H454" s="25">
        <f t="shared" si="47"/>
        <v>9861</v>
      </c>
      <c r="I454" s="69" t="s">
        <v>1441</v>
      </c>
      <c r="J454" s="70" t="s">
        <v>1438</v>
      </c>
      <c r="K454" s="69" t="s">
        <v>1439</v>
      </c>
      <c r="L454" s="69" t="s">
        <v>1442</v>
      </c>
      <c r="M454" s="70" t="s">
        <v>1029</v>
      </c>
      <c r="N454" s="70" t="s">
        <v>1041</v>
      </c>
      <c r="O454" s="71" t="s">
        <v>1443</v>
      </c>
      <c r="P454" s="72" t="s">
        <v>225</v>
      </c>
    </row>
    <row r="455" spans="1:16">
      <c r="A455" s="25" t="str">
        <f t="shared" si="42"/>
        <v>IBVS 5893 </v>
      </c>
      <c r="B455" s="14" t="str">
        <f t="shared" si="43"/>
        <v>I</v>
      </c>
      <c r="C455" s="25">
        <f t="shared" si="44"/>
        <v>54868.2952</v>
      </c>
      <c r="D455" t="str">
        <f t="shared" si="45"/>
        <v>vis</v>
      </c>
      <c r="E455">
        <f>VLOOKUP(C455,Active!C$21:E$962,3,FALSE)</f>
        <v>9864.9541401222104</v>
      </c>
      <c r="F455" s="14" t="s">
        <v>271</v>
      </c>
      <c r="G455" t="str">
        <f t="shared" si="46"/>
        <v>54868.2952</v>
      </c>
      <c r="H455" s="25">
        <f t="shared" si="47"/>
        <v>9865</v>
      </c>
      <c r="I455" s="69" t="s">
        <v>1444</v>
      </c>
      <c r="J455" s="70" t="s">
        <v>1445</v>
      </c>
      <c r="K455" s="69" t="s">
        <v>1446</v>
      </c>
      <c r="L455" s="69" t="s">
        <v>1442</v>
      </c>
      <c r="M455" s="70" t="s">
        <v>1029</v>
      </c>
      <c r="N455" s="70" t="s">
        <v>266</v>
      </c>
      <c r="O455" s="71" t="s">
        <v>1035</v>
      </c>
      <c r="P455" s="72" t="s">
        <v>1036</v>
      </c>
    </row>
    <row r="456" spans="1:16">
      <c r="A456" s="25" t="str">
        <f t="shared" si="42"/>
        <v>IBVS 5924 </v>
      </c>
      <c r="B456" s="14" t="str">
        <f t="shared" si="43"/>
        <v>I</v>
      </c>
      <c r="C456" s="25">
        <f t="shared" si="44"/>
        <v>55105.532899999998</v>
      </c>
      <c r="D456" t="str">
        <f t="shared" si="45"/>
        <v>vis</v>
      </c>
      <c r="E456">
        <f>VLOOKUP(C456,Active!C$21:E$962,3,FALSE)</f>
        <v>10070.955070348207</v>
      </c>
      <c r="F456" s="14" t="s">
        <v>271</v>
      </c>
      <c r="G456" t="str">
        <f t="shared" si="46"/>
        <v>55105.5329</v>
      </c>
      <c r="H456" s="25">
        <f t="shared" si="47"/>
        <v>10071</v>
      </c>
      <c r="I456" s="69" t="s">
        <v>1447</v>
      </c>
      <c r="J456" s="70" t="s">
        <v>1448</v>
      </c>
      <c r="K456" s="69" t="s">
        <v>1449</v>
      </c>
      <c r="L456" s="69" t="s">
        <v>1450</v>
      </c>
      <c r="M456" s="70" t="s">
        <v>1029</v>
      </c>
      <c r="N456" s="70" t="s">
        <v>266</v>
      </c>
      <c r="O456" s="71" t="s">
        <v>1451</v>
      </c>
      <c r="P456" s="72" t="s">
        <v>1452</v>
      </c>
    </row>
    <row r="457" spans="1:16">
      <c r="A457" s="25" t="str">
        <f t="shared" si="42"/>
        <v> JAAVSO 38;120 </v>
      </c>
      <c r="B457" s="14" t="str">
        <f t="shared" si="43"/>
        <v>I</v>
      </c>
      <c r="C457" s="25">
        <f t="shared" si="44"/>
        <v>55122.807800000002</v>
      </c>
      <c r="D457" t="str">
        <f t="shared" si="45"/>
        <v>vis</v>
      </c>
      <c r="E457">
        <f>VLOOKUP(C457,Active!C$21:E$962,3,FALSE)</f>
        <v>10085.955407434438</v>
      </c>
      <c r="F457" s="14" t="s">
        <v>271</v>
      </c>
      <c r="G457" t="str">
        <f t="shared" si="46"/>
        <v>55122.8078</v>
      </c>
      <c r="H457" s="25">
        <f t="shared" si="47"/>
        <v>10086</v>
      </c>
      <c r="I457" s="69" t="s">
        <v>1453</v>
      </c>
      <c r="J457" s="70" t="s">
        <v>1454</v>
      </c>
      <c r="K457" s="69" t="s">
        <v>1455</v>
      </c>
      <c r="L457" s="69" t="s">
        <v>1456</v>
      </c>
      <c r="M457" s="70" t="s">
        <v>1029</v>
      </c>
      <c r="N457" s="70" t="s">
        <v>1041</v>
      </c>
      <c r="O457" s="71" t="s">
        <v>410</v>
      </c>
      <c r="P457" s="71" t="s">
        <v>228</v>
      </c>
    </row>
    <row r="458" spans="1:16">
      <c r="A458" s="25" t="str">
        <f t="shared" si="42"/>
        <v>IBVS 5924 </v>
      </c>
      <c r="B458" s="14" t="str">
        <f t="shared" si="43"/>
        <v>I</v>
      </c>
      <c r="C458" s="25">
        <f t="shared" si="44"/>
        <v>55127.409699999997</v>
      </c>
      <c r="D458" t="str">
        <f t="shared" si="45"/>
        <v>vis</v>
      </c>
      <c r="E458">
        <f>VLOOKUP(C458,Active!C$21:E$962,3,FALSE)</f>
        <v>10089.951381433535</v>
      </c>
      <c r="F458" s="14" t="s">
        <v>271</v>
      </c>
      <c r="G458" t="str">
        <f t="shared" si="46"/>
        <v>55127.4097</v>
      </c>
      <c r="H458" s="25">
        <f t="shared" si="47"/>
        <v>10090</v>
      </c>
      <c r="I458" s="69" t="s">
        <v>1457</v>
      </c>
      <c r="J458" s="70" t="s">
        <v>1458</v>
      </c>
      <c r="K458" s="69" t="s">
        <v>1459</v>
      </c>
      <c r="L458" s="69" t="s">
        <v>1460</v>
      </c>
      <c r="M458" s="70" t="s">
        <v>1029</v>
      </c>
      <c r="N458" s="70" t="s">
        <v>266</v>
      </c>
      <c r="O458" s="71" t="s">
        <v>1451</v>
      </c>
      <c r="P458" s="72" t="s">
        <v>1452</v>
      </c>
    </row>
    <row r="459" spans="1:16">
      <c r="A459" s="25" t="str">
        <f t="shared" si="42"/>
        <v> JAAVSO 38;120 </v>
      </c>
      <c r="B459" s="14" t="str">
        <f t="shared" si="43"/>
        <v>I</v>
      </c>
      <c r="C459" s="25">
        <f t="shared" si="44"/>
        <v>55130.869100000004</v>
      </c>
      <c r="D459" t="str">
        <f t="shared" si="45"/>
        <v>vis</v>
      </c>
      <c r="E459">
        <f>VLOOKUP(C459,Active!C$21:E$962,3,FALSE)</f>
        <v>10092.955286875314</v>
      </c>
      <c r="F459" s="14" t="s">
        <v>271</v>
      </c>
      <c r="G459" t="str">
        <f t="shared" si="46"/>
        <v>55130.8691</v>
      </c>
      <c r="H459" s="25">
        <f t="shared" si="47"/>
        <v>10093</v>
      </c>
      <c r="I459" s="69" t="s">
        <v>1461</v>
      </c>
      <c r="J459" s="70" t="s">
        <v>1462</v>
      </c>
      <c r="K459" s="69" t="s">
        <v>1463</v>
      </c>
      <c r="L459" s="69" t="s">
        <v>1464</v>
      </c>
      <c r="M459" s="70" t="s">
        <v>1029</v>
      </c>
      <c r="N459" s="70" t="s">
        <v>1041</v>
      </c>
      <c r="O459" s="71" t="s">
        <v>1465</v>
      </c>
      <c r="P459" s="71" t="s">
        <v>228</v>
      </c>
    </row>
    <row r="460" spans="1:16">
      <c r="A460" s="25" t="str">
        <f t="shared" si="42"/>
        <v>IBVS 5945 </v>
      </c>
      <c r="B460" s="14" t="str">
        <f t="shared" si="43"/>
        <v>I</v>
      </c>
      <c r="C460" s="25">
        <f t="shared" si="44"/>
        <v>55205.725299999998</v>
      </c>
      <c r="D460" t="str">
        <f t="shared" si="45"/>
        <v>vis</v>
      </c>
      <c r="E460">
        <f>VLOOKUP(C460,Active!C$21:E$962,3,FALSE)</f>
        <v>10157.955271419012</v>
      </c>
      <c r="F460" s="14" t="s">
        <v>271</v>
      </c>
      <c r="G460" t="str">
        <f t="shared" si="46"/>
        <v>55205.7253</v>
      </c>
      <c r="H460" s="25">
        <f t="shared" si="47"/>
        <v>10158</v>
      </c>
      <c r="I460" s="69" t="s">
        <v>1466</v>
      </c>
      <c r="J460" s="70" t="s">
        <v>1467</v>
      </c>
      <c r="K460" s="69" t="s">
        <v>1468</v>
      </c>
      <c r="L460" s="69" t="s">
        <v>1464</v>
      </c>
      <c r="M460" s="70" t="s">
        <v>1029</v>
      </c>
      <c r="N460" s="70" t="s">
        <v>271</v>
      </c>
      <c r="O460" s="71" t="s">
        <v>313</v>
      </c>
      <c r="P460" s="72" t="s">
        <v>1469</v>
      </c>
    </row>
    <row r="461" spans="1:16">
      <c r="A461" s="25" t="str">
        <f t="shared" si="42"/>
        <v>IBVS 5988 </v>
      </c>
      <c r="B461" s="14" t="str">
        <f t="shared" si="43"/>
        <v>I</v>
      </c>
      <c r="C461" s="25">
        <f t="shared" si="44"/>
        <v>55500.541100000002</v>
      </c>
      <c r="D461" t="str">
        <f t="shared" si="45"/>
        <v>vis</v>
      </c>
      <c r="E461">
        <f>VLOOKUP(C461,Active!C$21:E$962,3,FALSE)</f>
        <v>10413.9530704422</v>
      </c>
      <c r="F461" s="14" t="s">
        <v>271</v>
      </c>
      <c r="G461" t="str">
        <f t="shared" si="46"/>
        <v>55500.5411</v>
      </c>
      <c r="H461" s="25">
        <f t="shared" si="47"/>
        <v>10414</v>
      </c>
      <c r="I461" s="69" t="s">
        <v>1470</v>
      </c>
      <c r="J461" s="70" t="s">
        <v>1471</v>
      </c>
      <c r="K461" s="69" t="s">
        <v>1472</v>
      </c>
      <c r="L461" s="69" t="s">
        <v>1473</v>
      </c>
      <c r="M461" s="70" t="s">
        <v>1029</v>
      </c>
      <c r="N461" s="70" t="s">
        <v>1474</v>
      </c>
      <c r="O461" s="71" t="s">
        <v>1035</v>
      </c>
      <c r="P461" s="72" t="s">
        <v>1475</v>
      </c>
    </row>
    <row r="462" spans="1:16">
      <c r="A462" s="25" t="str">
        <f t="shared" si="42"/>
        <v> JAAVSO 39;177 </v>
      </c>
      <c r="B462" s="14" t="str">
        <f t="shared" si="43"/>
        <v>I</v>
      </c>
      <c r="C462" s="25">
        <f t="shared" si="44"/>
        <v>55501.6927</v>
      </c>
      <c r="D462" t="str">
        <f t="shared" si="45"/>
        <v>vis</v>
      </c>
      <c r="E462">
        <f>VLOOKUP(C462,Active!C$21:E$962,3,FALSE)</f>
        <v>10414.953040814731</v>
      </c>
      <c r="F462" s="14" t="s">
        <v>271</v>
      </c>
      <c r="G462" t="str">
        <f t="shared" si="46"/>
        <v>55501.6927</v>
      </c>
      <c r="H462" s="25">
        <f t="shared" si="47"/>
        <v>10415</v>
      </c>
      <c r="I462" s="69" t="s">
        <v>1476</v>
      </c>
      <c r="J462" s="70" t="s">
        <v>1477</v>
      </c>
      <c r="K462" s="69" t="s">
        <v>1478</v>
      </c>
      <c r="L462" s="69" t="s">
        <v>1479</v>
      </c>
      <c r="M462" s="70" t="s">
        <v>1029</v>
      </c>
      <c r="N462" s="70" t="s">
        <v>271</v>
      </c>
      <c r="O462" s="71" t="s">
        <v>1443</v>
      </c>
      <c r="P462" s="71" t="s">
        <v>232</v>
      </c>
    </row>
    <row r="463" spans="1:16">
      <c r="A463" s="25" t="str">
        <f t="shared" si="42"/>
        <v>IBVS 5960 </v>
      </c>
      <c r="B463" s="14" t="str">
        <f t="shared" si="43"/>
        <v>I</v>
      </c>
      <c r="C463" s="25">
        <f t="shared" si="44"/>
        <v>55502.844299999997</v>
      </c>
      <c r="D463" t="str">
        <f t="shared" si="45"/>
        <v>vis</v>
      </c>
      <c r="E463">
        <f>VLOOKUP(C463,Active!C$21:E$962,3,FALSE)</f>
        <v>10415.953011187263</v>
      </c>
      <c r="F463" s="14" t="s">
        <v>271</v>
      </c>
      <c r="G463" t="str">
        <f t="shared" si="46"/>
        <v>55502.8443</v>
      </c>
      <c r="H463" s="25">
        <f t="shared" si="47"/>
        <v>10416</v>
      </c>
      <c r="I463" s="69" t="s">
        <v>1480</v>
      </c>
      <c r="J463" s="70" t="s">
        <v>1481</v>
      </c>
      <c r="K463" s="69" t="s">
        <v>1482</v>
      </c>
      <c r="L463" s="69" t="s">
        <v>1479</v>
      </c>
      <c r="M463" s="70" t="s">
        <v>1029</v>
      </c>
      <c r="N463" s="70" t="s">
        <v>271</v>
      </c>
      <c r="O463" s="71" t="s">
        <v>313</v>
      </c>
      <c r="P463" s="72" t="s">
        <v>1483</v>
      </c>
    </row>
    <row r="464" spans="1:16">
      <c r="A464" s="25" t="str">
        <f t="shared" si="42"/>
        <v>VSB 53 </v>
      </c>
      <c r="B464" s="14" t="str">
        <f t="shared" si="43"/>
        <v>I</v>
      </c>
      <c r="C464" s="25">
        <f t="shared" si="44"/>
        <v>55571.941099999996</v>
      </c>
      <c r="D464" t="str">
        <f t="shared" si="45"/>
        <v>vis</v>
      </c>
      <c r="E464">
        <f>VLOOKUP(C464,Active!C$21:E$962,3,FALSE)</f>
        <v>10475.951928204415</v>
      </c>
      <c r="F464" s="14" t="s">
        <v>271</v>
      </c>
      <c r="G464" t="str">
        <f t="shared" si="46"/>
        <v>55571.9411</v>
      </c>
      <c r="H464" s="25">
        <f t="shared" si="47"/>
        <v>10476</v>
      </c>
      <c r="I464" s="69" t="s">
        <v>1484</v>
      </c>
      <c r="J464" s="70" t="s">
        <v>1485</v>
      </c>
      <c r="K464" s="69" t="s">
        <v>1486</v>
      </c>
      <c r="L464" s="69" t="s">
        <v>1487</v>
      </c>
      <c r="M464" s="70" t="s">
        <v>1029</v>
      </c>
      <c r="N464" s="70" t="s">
        <v>1488</v>
      </c>
      <c r="O464" s="71" t="s">
        <v>1489</v>
      </c>
      <c r="P464" s="72" t="s">
        <v>237</v>
      </c>
    </row>
    <row r="465" spans="1:16">
      <c r="A465" s="25" t="str">
        <f t="shared" si="42"/>
        <v>BAVM 215 </v>
      </c>
      <c r="B465" s="14" t="str">
        <f t="shared" si="43"/>
        <v>II</v>
      </c>
      <c r="C465" s="25">
        <f t="shared" si="44"/>
        <v>55579.433100000002</v>
      </c>
      <c r="D465" t="str">
        <f t="shared" si="45"/>
        <v>vis</v>
      </c>
      <c r="E465">
        <f>VLOOKUP(C465,Active!C$21:E$962,3,FALSE)</f>
        <v>10482.457466612746</v>
      </c>
      <c r="F465" s="14" t="s">
        <v>271</v>
      </c>
      <c r="G465" t="str">
        <f t="shared" si="46"/>
        <v>55579.4331</v>
      </c>
      <c r="H465" s="25">
        <f t="shared" si="47"/>
        <v>10482.5</v>
      </c>
      <c r="I465" s="69" t="s">
        <v>1490</v>
      </c>
      <c r="J465" s="70" t="s">
        <v>1491</v>
      </c>
      <c r="K465" s="69" t="s">
        <v>1492</v>
      </c>
      <c r="L465" s="69" t="s">
        <v>1493</v>
      </c>
      <c r="M465" s="70" t="s">
        <v>1029</v>
      </c>
      <c r="N465" s="70" t="s">
        <v>1018</v>
      </c>
      <c r="O465" s="71" t="s">
        <v>1494</v>
      </c>
      <c r="P465" s="72" t="s">
        <v>238</v>
      </c>
    </row>
    <row r="466" spans="1:16">
      <c r="A466" s="25" t="str">
        <f t="shared" si="42"/>
        <v> JAAVSO 40;975 </v>
      </c>
      <c r="B466" s="14" t="str">
        <f t="shared" si="43"/>
        <v>I</v>
      </c>
      <c r="C466" s="25">
        <f t="shared" si="44"/>
        <v>55837.964599999999</v>
      </c>
      <c r="D466" t="str">
        <f t="shared" si="45"/>
        <v>vis</v>
      </c>
      <c r="E466">
        <f>VLOOKUP(C466,Active!C$21:E$962,3,FALSE)</f>
        <v>10706.94847075215</v>
      </c>
      <c r="F466" s="14" t="s">
        <v>271</v>
      </c>
      <c r="G466" t="str">
        <f t="shared" si="46"/>
        <v>55837.9646</v>
      </c>
      <c r="H466" s="25">
        <f t="shared" si="47"/>
        <v>10707</v>
      </c>
      <c r="I466" s="69" t="s">
        <v>1495</v>
      </c>
      <c r="J466" s="70" t="s">
        <v>1496</v>
      </c>
      <c r="K466" s="69" t="s">
        <v>1497</v>
      </c>
      <c r="L466" s="69" t="s">
        <v>1498</v>
      </c>
      <c r="M466" s="70" t="s">
        <v>1029</v>
      </c>
      <c r="N466" s="70" t="s">
        <v>271</v>
      </c>
      <c r="O466" s="71" t="s">
        <v>1499</v>
      </c>
      <c r="P466" s="71" t="s">
        <v>240</v>
      </c>
    </row>
    <row r="467" spans="1:16">
      <c r="A467" s="25" t="str">
        <f t="shared" si="42"/>
        <v>IBVS 6011 </v>
      </c>
      <c r="B467" s="14" t="str">
        <f t="shared" si="43"/>
        <v>I</v>
      </c>
      <c r="C467" s="25">
        <f t="shared" si="44"/>
        <v>55867.906900000002</v>
      </c>
      <c r="D467" t="str">
        <f t="shared" si="45"/>
        <v>vis</v>
      </c>
      <c r="E467">
        <f>VLOOKUP(C467,Active!C$21:E$962,3,FALSE)</f>
        <v>10732.94830826999</v>
      </c>
      <c r="F467" s="14" t="s">
        <v>271</v>
      </c>
      <c r="G467" t="str">
        <f t="shared" si="46"/>
        <v>55867.9069</v>
      </c>
      <c r="H467" s="25">
        <f t="shared" si="47"/>
        <v>10733</v>
      </c>
      <c r="I467" s="69" t="s">
        <v>1500</v>
      </c>
      <c r="J467" s="70" t="s">
        <v>1501</v>
      </c>
      <c r="K467" s="69" t="s">
        <v>1502</v>
      </c>
      <c r="L467" s="69" t="s">
        <v>1503</v>
      </c>
      <c r="M467" s="70" t="s">
        <v>1029</v>
      </c>
      <c r="N467" s="70" t="s">
        <v>271</v>
      </c>
      <c r="O467" s="71" t="s">
        <v>313</v>
      </c>
      <c r="P467" s="72" t="s">
        <v>1504</v>
      </c>
    </row>
    <row r="468" spans="1:16">
      <c r="A468" s="25" t="str">
        <f t="shared" si="42"/>
        <v>OEJV 0160 </v>
      </c>
      <c r="B468" s="14" t="str">
        <f t="shared" si="43"/>
        <v>I</v>
      </c>
      <c r="C468" s="25">
        <f t="shared" si="44"/>
        <v>55970.400999999998</v>
      </c>
      <c r="D468" t="str">
        <f t="shared" si="45"/>
        <v>vis</v>
      </c>
      <c r="E468">
        <f>VLOOKUP(C468,Active!C$21:E$962,3,FALSE)</f>
        <v>10821.947147588849</v>
      </c>
      <c r="F468" s="14" t="s">
        <v>271</v>
      </c>
      <c r="G468" t="str">
        <f t="shared" si="46"/>
        <v>55970.401</v>
      </c>
      <c r="H468" s="25">
        <f t="shared" si="47"/>
        <v>10822</v>
      </c>
      <c r="I468" s="69" t="s">
        <v>1505</v>
      </c>
      <c r="J468" s="70" t="s">
        <v>1506</v>
      </c>
      <c r="K468" s="69" t="s">
        <v>1507</v>
      </c>
      <c r="L468" s="69" t="s">
        <v>1370</v>
      </c>
      <c r="M468" s="70" t="s">
        <v>1029</v>
      </c>
      <c r="N468" s="70" t="s">
        <v>1508</v>
      </c>
      <c r="O468" s="71" t="s">
        <v>1509</v>
      </c>
      <c r="P468" s="72" t="s">
        <v>1510</v>
      </c>
    </row>
    <row r="469" spans="1:16">
      <c r="A469" s="25" t="str">
        <f t="shared" si="42"/>
        <v>OEJV 0160 </v>
      </c>
      <c r="B469" s="14" t="str">
        <f t="shared" si="43"/>
        <v>I</v>
      </c>
      <c r="C469" s="25">
        <f t="shared" si="44"/>
        <v>55970.401100000003</v>
      </c>
      <c r="D469" t="str">
        <f t="shared" si="45"/>
        <v>vis</v>
      </c>
      <c r="E469">
        <f>VLOOKUP(C469,Active!C$21:E$962,3,FALSE)</f>
        <v>10821.947234421988</v>
      </c>
      <c r="F469" s="14" t="s">
        <v>271</v>
      </c>
      <c r="G469" t="str">
        <f t="shared" si="46"/>
        <v>55970.4011</v>
      </c>
      <c r="H469" s="25">
        <f t="shared" si="47"/>
        <v>10822</v>
      </c>
      <c r="I469" s="69" t="s">
        <v>1511</v>
      </c>
      <c r="J469" s="70" t="s">
        <v>1506</v>
      </c>
      <c r="K469" s="69" t="s">
        <v>1507</v>
      </c>
      <c r="L469" s="69" t="s">
        <v>1512</v>
      </c>
      <c r="M469" s="70" t="s">
        <v>1029</v>
      </c>
      <c r="N469" s="70" t="s">
        <v>45</v>
      </c>
      <c r="O469" s="71" t="s">
        <v>1509</v>
      </c>
      <c r="P469" s="72" t="s">
        <v>1510</v>
      </c>
    </row>
    <row r="470" spans="1:16">
      <c r="A470" s="25" t="str">
        <f t="shared" si="42"/>
        <v>OEJV 0160 </v>
      </c>
      <c r="B470" s="14" t="str">
        <f t="shared" si="43"/>
        <v>I</v>
      </c>
      <c r="C470" s="25">
        <f t="shared" si="44"/>
        <v>55970.401100000003</v>
      </c>
      <c r="D470" t="str">
        <f t="shared" si="45"/>
        <v>vis</v>
      </c>
      <c r="E470">
        <f>VLOOKUP(C470,Active!C$21:E$962,3,FALSE)</f>
        <v>10821.947234421988</v>
      </c>
      <c r="F470" s="14" t="s">
        <v>271</v>
      </c>
      <c r="G470" t="str">
        <f t="shared" si="46"/>
        <v>55970.4011</v>
      </c>
      <c r="H470" s="25">
        <f t="shared" si="47"/>
        <v>10822</v>
      </c>
      <c r="I470" s="69" t="s">
        <v>1511</v>
      </c>
      <c r="J470" s="70" t="s">
        <v>1506</v>
      </c>
      <c r="K470" s="69" t="s">
        <v>1507</v>
      </c>
      <c r="L470" s="69" t="s">
        <v>1512</v>
      </c>
      <c r="M470" s="70" t="s">
        <v>1029</v>
      </c>
      <c r="N470" s="70" t="s">
        <v>271</v>
      </c>
      <c r="O470" s="71" t="s">
        <v>1509</v>
      </c>
      <c r="P470" s="72" t="s">
        <v>1510</v>
      </c>
    </row>
    <row r="471" spans="1:16">
      <c r="A471" s="25" t="str">
        <f t="shared" si="42"/>
        <v>OEJV 0160 </v>
      </c>
      <c r="B471" s="14" t="str">
        <f t="shared" si="43"/>
        <v>I</v>
      </c>
      <c r="C471" s="25">
        <f t="shared" si="44"/>
        <v>56015.314749999998</v>
      </c>
      <c r="D471" t="str">
        <f t="shared" si="45"/>
        <v>vis</v>
      </c>
      <c r="E471">
        <f>VLOOKUP(C471,Active!C$21:E$962,3,FALSE)</f>
        <v>10860.94716436501</v>
      </c>
      <c r="F471" s="14" t="s">
        <v>271</v>
      </c>
      <c r="G471" t="str">
        <f t="shared" si="46"/>
        <v>56015.31475</v>
      </c>
      <c r="H471" s="25">
        <f t="shared" si="47"/>
        <v>10861</v>
      </c>
      <c r="I471" s="69" t="s">
        <v>1513</v>
      </c>
      <c r="J471" s="70" t="s">
        <v>1514</v>
      </c>
      <c r="K471" s="69" t="s">
        <v>1515</v>
      </c>
      <c r="L471" s="69" t="s">
        <v>1516</v>
      </c>
      <c r="M471" s="70" t="s">
        <v>1029</v>
      </c>
      <c r="N471" s="70" t="s">
        <v>45</v>
      </c>
      <c r="O471" s="71" t="s">
        <v>1509</v>
      </c>
      <c r="P471" s="72" t="s">
        <v>1510</v>
      </c>
    </row>
    <row r="472" spans="1:16">
      <c r="A472" s="25" t="str">
        <f t="shared" si="42"/>
        <v>OEJV 0160 </v>
      </c>
      <c r="B472" s="14" t="str">
        <f t="shared" si="43"/>
        <v>I</v>
      </c>
      <c r="C472" s="25">
        <f t="shared" si="44"/>
        <v>56015.315049999997</v>
      </c>
      <c r="D472" t="str">
        <f t="shared" si="45"/>
        <v>vis</v>
      </c>
      <c r="E472">
        <f>VLOOKUP(C472,Active!C$21:E$962,3,FALSE)</f>
        <v>10860.947424864413</v>
      </c>
      <c r="F472" s="14" t="s">
        <v>271</v>
      </c>
      <c r="G472" t="str">
        <f t="shared" si="46"/>
        <v>56015.31505</v>
      </c>
      <c r="H472" s="25">
        <f t="shared" si="47"/>
        <v>10861</v>
      </c>
      <c r="I472" s="69" t="s">
        <v>1517</v>
      </c>
      <c r="J472" s="70" t="s">
        <v>1514</v>
      </c>
      <c r="K472" s="69" t="s">
        <v>1515</v>
      </c>
      <c r="L472" s="69" t="s">
        <v>1518</v>
      </c>
      <c r="M472" s="70" t="s">
        <v>1029</v>
      </c>
      <c r="N472" s="70" t="s">
        <v>1508</v>
      </c>
      <c r="O472" s="71" t="s">
        <v>1509</v>
      </c>
      <c r="P472" s="72" t="s">
        <v>1510</v>
      </c>
    </row>
    <row r="473" spans="1:16">
      <c r="A473" s="25" t="str">
        <f t="shared" si="42"/>
        <v> JAAVSO 41;122 </v>
      </c>
      <c r="B473" s="14" t="str">
        <f t="shared" si="43"/>
        <v>I</v>
      </c>
      <c r="C473" s="25">
        <f t="shared" si="44"/>
        <v>56186.904799999997</v>
      </c>
      <c r="D473" t="str">
        <f t="shared" si="45"/>
        <v>vis</v>
      </c>
      <c r="E473">
        <f>VLOOKUP(C473,Active!C$21:E$962,3,FALSE)</f>
        <v>11009.944182619385</v>
      </c>
      <c r="F473" s="14" t="s">
        <v>271</v>
      </c>
      <c r="G473" t="str">
        <f t="shared" si="46"/>
        <v>56186.9048</v>
      </c>
      <c r="H473" s="25">
        <f t="shared" si="47"/>
        <v>11010</v>
      </c>
      <c r="I473" s="69" t="s">
        <v>1519</v>
      </c>
      <c r="J473" s="70" t="s">
        <v>1520</v>
      </c>
      <c r="K473" s="69" t="s">
        <v>1521</v>
      </c>
      <c r="L473" s="69" t="s">
        <v>1522</v>
      </c>
      <c r="M473" s="70" t="s">
        <v>1029</v>
      </c>
      <c r="N473" s="70" t="s">
        <v>271</v>
      </c>
      <c r="O473" s="71" t="s">
        <v>410</v>
      </c>
      <c r="P473" s="71" t="s">
        <v>245</v>
      </c>
    </row>
    <row r="474" spans="1:16">
      <c r="A474" s="25" t="str">
        <f t="shared" si="42"/>
        <v> JAAVSO 41;122 </v>
      </c>
      <c r="B474" s="14" t="str">
        <f t="shared" si="43"/>
        <v>I</v>
      </c>
      <c r="C474" s="25">
        <f t="shared" si="44"/>
        <v>56230.6662</v>
      </c>
      <c r="D474" t="str">
        <f t="shared" si="45"/>
        <v>vis</v>
      </c>
      <c r="E474">
        <f>VLOOKUP(C474,Active!C$21:E$962,3,FALSE)</f>
        <v>11047.943577774508</v>
      </c>
      <c r="F474" s="14" t="s">
        <v>271</v>
      </c>
      <c r="G474" t="str">
        <f t="shared" si="46"/>
        <v>56230.6662</v>
      </c>
      <c r="H474" s="25">
        <f t="shared" si="47"/>
        <v>11048</v>
      </c>
      <c r="I474" s="69" t="s">
        <v>1523</v>
      </c>
      <c r="J474" s="70" t="s">
        <v>1524</v>
      </c>
      <c r="K474" s="69" t="s">
        <v>1525</v>
      </c>
      <c r="L474" s="69" t="s">
        <v>1526</v>
      </c>
      <c r="M474" s="70" t="s">
        <v>1029</v>
      </c>
      <c r="N474" s="70" t="s">
        <v>271</v>
      </c>
      <c r="O474" s="71" t="s">
        <v>1443</v>
      </c>
      <c r="P474" s="71" t="s">
        <v>245</v>
      </c>
    </row>
    <row r="475" spans="1:16">
      <c r="A475" s="25" t="str">
        <f t="shared" si="42"/>
        <v> JAAVSO 41;122 </v>
      </c>
      <c r="B475" s="14" t="str">
        <f t="shared" si="43"/>
        <v>I</v>
      </c>
      <c r="C475" s="25">
        <f t="shared" si="44"/>
        <v>56238.728000000003</v>
      </c>
      <c r="D475" t="str">
        <f t="shared" si="45"/>
        <v>vis</v>
      </c>
      <c r="E475">
        <f>VLOOKUP(C475,Active!C$21:E$962,3,FALSE)</f>
        <v>11054.943891381057</v>
      </c>
      <c r="F475" s="14" t="s">
        <v>271</v>
      </c>
      <c r="G475" t="str">
        <f t="shared" si="46"/>
        <v>56238.7280</v>
      </c>
      <c r="H475" s="25">
        <f t="shared" si="47"/>
        <v>11055</v>
      </c>
      <c r="I475" s="69" t="s">
        <v>1527</v>
      </c>
      <c r="J475" s="70" t="s">
        <v>1528</v>
      </c>
      <c r="K475" s="69" t="s">
        <v>1529</v>
      </c>
      <c r="L475" s="69" t="s">
        <v>1530</v>
      </c>
      <c r="M475" s="70" t="s">
        <v>1029</v>
      </c>
      <c r="N475" s="70" t="s">
        <v>271</v>
      </c>
      <c r="O475" s="71" t="s">
        <v>1443</v>
      </c>
      <c r="P475" s="71" t="s">
        <v>245</v>
      </c>
    </row>
    <row r="476" spans="1:16">
      <c r="A476" s="25" t="str">
        <f t="shared" si="42"/>
        <v>VSB 55 </v>
      </c>
      <c r="B476" s="14" t="str">
        <f t="shared" si="43"/>
        <v>I</v>
      </c>
      <c r="C476" s="25">
        <f t="shared" si="44"/>
        <v>56262.911200000002</v>
      </c>
      <c r="D476" t="str">
        <f t="shared" si="45"/>
        <v>vis</v>
      </c>
      <c r="E476">
        <f>VLOOKUP(C476,Active!C$21:E$962,3,FALSE)</f>
        <v>11075.942921871749</v>
      </c>
      <c r="F476" s="14" t="s">
        <v>271</v>
      </c>
      <c r="G476" t="str">
        <f t="shared" si="46"/>
        <v>56262.9112</v>
      </c>
      <c r="H476" s="25">
        <f t="shared" si="47"/>
        <v>11076</v>
      </c>
      <c r="I476" s="69" t="s">
        <v>1531</v>
      </c>
      <c r="J476" s="70" t="s">
        <v>1532</v>
      </c>
      <c r="K476" s="69" t="s">
        <v>1533</v>
      </c>
      <c r="L476" s="69" t="s">
        <v>1534</v>
      </c>
      <c r="M476" s="70" t="s">
        <v>1029</v>
      </c>
      <c r="N476" s="70" t="s">
        <v>271</v>
      </c>
      <c r="O476" s="71" t="s">
        <v>1489</v>
      </c>
      <c r="P476" s="72" t="s">
        <v>247</v>
      </c>
    </row>
    <row r="477" spans="1:16">
      <c r="A477" s="25" t="str">
        <f t="shared" si="42"/>
        <v> JAAVSO 43-1 </v>
      </c>
      <c r="B477" s="14" t="str">
        <f t="shared" si="43"/>
        <v>I</v>
      </c>
      <c r="C477" s="25">
        <f t="shared" si="44"/>
        <v>56262.912600000003</v>
      </c>
      <c r="D477" t="str">
        <f t="shared" si="45"/>
        <v>vis</v>
      </c>
      <c r="E477">
        <f>VLOOKUP(C477,Active!C$21:E$962,3,FALSE)</f>
        <v>11075.944137535627</v>
      </c>
      <c r="F477" s="14" t="s">
        <v>271</v>
      </c>
      <c r="G477" t="str">
        <f t="shared" si="46"/>
        <v>56262.9126</v>
      </c>
      <c r="H477" s="25">
        <f t="shared" si="47"/>
        <v>11076</v>
      </c>
      <c r="I477" s="69" t="s">
        <v>1535</v>
      </c>
      <c r="J477" s="70" t="s">
        <v>1536</v>
      </c>
      <c r="K477" s="69" t="s">
        <v>1533</v>
      </c>
      <c r="L477" s="69" t="s">
        <v>1522</v>
      </c>
      <c r="M477" s="70" t="s">
        <v>1029</v>
      </c>
      <c r="N477" s="70" t="s">
        <v>271</v>
      </c>
      <c r="O477" s="71" t="s">
        <v>1537</v>
      </c>
      <c r="P477" s="71" t="s">
        <v>248</v>
      </c>
    </row>
    <row r="478" spans="1:16">
      <c r="A478" s="25" t="str">
        <f t="shared" si="42"/>
        <v> JAAVSO 41;328 </v>
      </c>
      <c r="B478" s="14" t="str">
        <f t="shared" si="43"/>
        <v>I</v>
      </c>
      <c r="C478" s="25">
        <f t="shared" si="44"/>
        <v>56520.874300000003</v>
      </c>
      <c r="D478" t="str">
        <f t="shared" si="45"/>
        <v>vis</v>
      </c>
      <c r="E478">
        <f>VLOOKUP(C478,Active!C$21:E$962,3,FALSE)</f>
        <v>11299.940366476812</v>
      </c>
      <c r="F478" s="14" t="s">
        <v>271</v>
      </c>
      <c r="G478" t="str">
        <f t="shared" si="46"/>
        <v>56520.8743</v>
      </c>
      <c r="H478" s="25">
        <f t="shared" si="47"/>
        <v>11300</v>
      </c>
      <c r="I478" s="69" t="s">
        <v>1538</v>
      </c>
      <c r="J478" s="70" t="s">
        <v>1539</v>
      </c>
      <c r="K478" s="69" t="s">
        <v>1540</v>
      </c>
      <c r="L478" s="69" t="s">
        <v>1541</v>
      </c>
      <c r="M478" s="70" t="s">
        <v>1029</v>
      </c>
      <c r="N478" s="70" t="s">
        <v>271</v>
      </c>
      <c r="O478" s="71" t="s">
        <v>410</v>
      </c>
      <c r="P478" s="71" t="s">
        <v>250</v>
      </c>
    </row>
    <row r="479" spans="1:16">
      <c r="A479" s="25" t="str">
        <f t="shared" si="42"/>
        <v> JAAVSO 43-1 </v>
      </c>
      <c r="B479" s="14" t="str">
        <f t="shared" si="43"/>
        <v>I</v>
      </c>
      <c r="C479" s="25">
        <f t="shared" si="44"/>
        <v>56953.884599999998</v>
      </c>
      <c r="D479" t="str">
        <f t="shared" si="45"/>
        <v>vis</v>
      </c>
      <c r="E479">
        <f>VLOOKUP(C479,Active!C$21:E$962,3,FALSE)</f>
        <v>11675.936781032498</v>
      </c>
      <c r="F479" s="14" t="s">
        <v>271</v>
      </c>
      <c r="G479" t="str">
        <f t="shared" si="46"/>
        <v>56953.8846</v>
      </c>
      <c r="H479" s="25">
        <f t="shared" si="47"/>
        <v>11676</v>
      </c>
      <c r="I479" s="69" t="s">
        <v>1542</v>
      </c>
      <c r="J479" s="70" t="s">
        <v>1543</v>
      </c>
      <c r="K479" s="69" t="s">
        <v>1544</v>
      </c>
      <c r="L479" s="69" t="s">
        <v>1545</v>
      </c>
      <c r="M479" s="70" t="s">
        <v>1029</v>
      </c>
      <c r="N479" s="70" t="s">
        <v>271</v>
      </c>
      <c r="O479" s="71" t="s">
        <v>410</v>
      </c>
      <c r="P479" s="71" t="s">
        <v>248</v>
      </c>
    </row>
  </sheetData>
  <sheetProtection selectLockedCells="1" selectUnlockedCells="1"/>
  <hyperlinks>
    <hyperlink ref="P15" r:id="rId1" xr:uid="{00000000-0004-0000-0100-000000000000}"/>
    <hyperlink ref="P16" r:id="rId2" xr:uid="{00000000-0004-0000-0100-000001000000}"/>
    <hyperlink ref="P17" r:id="rId3" xr:uid="{00000000-0004-0000-0100-000002000000}"/>
    <hyperlink ref="P18" r:id="rId4" xr:uid="{00000000-0004-0000-0100-000003000000}"/>
    <hyperlink ref="P19" r:id="rId5" xr:uid="{00000000-0004-0000-0100-000004000000}"/>
    <hyperlink ref="P20" r:id="rId6" xr:uid="{00000000-0004-0000-0100-000005000000}"/>
    <hyperlink ref="P23" r:id="rId7" xr:uid="{00000000-0004-0000-0100-000006000000}"/>
    <hyperlink ref="P24" r:id="rId8" xr:uid="{00000000-0004-0000-0100-000007000000}"/>
    <hyperlink ref="P281" r:id="rId9" xr:uid="{00000000-0004-0000-0100-000008000000}"/>
    <hyperlink ref="P284" r:id="rId10" xr:uid="{00000000-0004-0000-0100-000009000000}"/>
    <hyperlink ref="P285" r:id="rId11" xr:uid="{00000000-0004-0000-0100-00000A000000}"/>
    <hyperlink ref="P286" r:id="rId12" xr:uid="{00000000-0004-0000-0100-00000B000000}"/>
    <hyperlink ref="P287" r:id="rId13" xr:uid="{00000000-0004-0000-0100-00000C000000}"/>
    <hyperlink ref="P288" r:id="rId14" xr:uid="{00000000-0004-0000-0100-00000D000000}"/>
    <hyperlink ref="P289" r:id="rId15" xr:uid="{00000000-0004-0000-0100-00000E000000}"/>
    <hyperlink ref="P368" r:id="rId16" xr:uid="{00000000-0004-0000-0100-00000F000000}"/>
    <hyperlink ref="P404" r:id="rId17" xr:uid="{00000000-0004-0000-0100-000010000000}"/>
    <hyperlink ref="P412" r:id="rId18" xr:uid="{00000000-0004-0000-0100-000011000000}"/>
    <hyperlink ref="P438" r:id="rId19" xr:uid="{00000000-0004-0000-0100-000012000000}"/>
    <hyperlink ref="P439" r:id="rId20" xr:uid="{00000000-0004-0000-0100-000013000000}"/>
    <hyperlink ref="P440" r:id="rId21" xr:uid="{00000000-0004-0000-0100-000014000000}"/>
    <hyperlink ref="P443" r:id="rId22" xr:uid="{00000000-0004-0000-0100-000015000000}"/>
    <hyperlink ref="P449" r:id="rId23" xr:uid="{00000000-0004-0000-0100-000016000000}"/>
    <hyperlink ref="P450" r:id="rId24" xr:uid="{00000000-0004-0000-0100-000017000000}"/>
    <hyperlink ref="P451" r:id="rId25" xr:uid="{00000000-0004-0000-0100-000018000000}"/>
    <hyperlink ref="P452" r:id="rId26" xr:uid="{00000000-0004-0000-0100-000019000000}"/>
    <hyperlink ref="P453" r:id="rId27" xr:uid="{00000000-0004-0000-0100-00001A000000}"/>
    <hyperlink ref="P454" r:id="rId28" xr:uid="{00000000-0004-0000-0100-00001B000000}"/>
    <hyperlink ref="P455" r:id="rId29" xr:uid="{00000000-0004-0000-0100-00001C000000}"/>
    <hyperlink ref="P456" r:id="rId30" xr:uid="{00000000-0004-0000-0100-00001D000000}"/>
    <hyperlink ref="P458" r:id="rId31" xr:uid="{00000000-0004-0000-0100-00001E000000}"/>
    <hyperlink ref="P460" r:id="rId32" xr:uid="{00000000-0004-0000-0100-00001F000000}"/>
    <hyperlink ref="P461" r:id="rId33" xr:uid="{00000000-0004-0000-0100-000020000000}"/>
    <hyperlink ref="P463" r:id="rId34" xr:uid="{00000000-0004-0000-0100-000021000000}"/>
    <hyperlink ref="P464" r:id="rId35" xr:uid="{00000000-0004-0000-0100-000022000000}"/>
    <hyperlink ref="P465" r:id="rId36" xr:uid="{00000000-0004-0000-0100-000023000000}"/>
    <hyperlink ref="P467" r:id="rId37" xr:uid="{00000000-0004-0000-0100-000024000000}"/>
    <hyperlink ref="P468" r:id="rId38" xr:uid="{00000000-0004-0000-0100-000025000000}"/>
    <hyperlink ref="P469" r:id="rId39" xr:uid="{00000000-0004-0000-0100-000026000000}"/>
    <hyperlink ref="P470" r:id="rId40" xr:uid="{00000000-0004-0000-0100-000027000000}"/>
    <hyperlink ref="P471" r:id="rId41" xr:uid="{00000000-0004-0000-0100-000028000000}"/>
    <hyperlink ref="P472" r:id="rId42" xr:uid="{00000000-0004-0000-0100-000029000000}"/>
    <hyperlink ref="P476" r:id="rId43" xr:uid="{00000000-0004-0000-0100-00002A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9"/>
  <sheetViews>
    <sheetView topLeftCell="A6" workbookViewId="0"/>
  </sheetViews>
  <sheetFormatPr defaultColWidth="10.28515625" defaultRowHeight="12.75"/>
  <cols>
    <col min="1" max="1" width="15.42578125" style="1" customWidth="1"/>
    <col min="2" max="2" width="10" style="1" customWidth="1"/>
    <col min="3" max="3" width="15" style="1" customWidth="1"/>
    <col min="4" max="4" width="4" style="1" customWidth="1"/>
    <col min="5" max="5" width="4.140625" style="1" customWidth="1"/>
    <col min="6" max="6" width="10.85546875" style="1" customWidth="1"/>
    <col min="7" max="16384" width="10.28515625" style="1"/>
  </cols>
  <sheetData>
    <row r="1" spans="1:6">
      <c r="A1" s="73">
        <v>48893.644999999997</v>
      </c>
      <c r="B1" s="1">
        <v>4677</v>
      </c>
      <c r="C1" s="73">
        <v>-2.4E-2</v>
      </c>
      <c r="D1" s="1" t="s">
        <v>1546</v>
      </c>
      <c r="E1" s="1" t="s">
        <v>1547</v>
      </c>
      <c r="F1" s="25" t="s">
        <v>1548</v>
      </c>
    </row>
    <row r="2" spans="1:6">
      <c r="A2" s="73">
        <v>48923.588000000003</v>
      </c>
      <c r="B2" s="1">
        <v>4703</v>
      </c>
      <c r="C2" s="73">
        <v>-2.5000000000000001E-2</v>
      </c>
      <c r="D2" s="1" t="s">
        <v>1549</v>
      </c>
      <c r="E2" s="1" t="s">
        <v>1547</v>
      </c>
      <c r="F2" s="25" t="s">
        <v>1548</v>
      </c>
    </row>
    <row r="3" spans="1:6">
      <c r="A3" s="73">
        <v>49220.703000000001</v>
      </c>
      <c r="B3" s="1">
        <v>4951</v>
      </c>
      <c r="C3" s="74">
        <v>-3.1E-2</v>
      </c>
      <c r="D3" s="1" t="s">
        <v>1550</v>
      </c>
      <c r="E3" s="1" t="s">
        <v>1547</v>
      </c>
      <c r="F3" s="25" t="s">
        <v>1548</v>
      </c>
    </row>
    <row r="4" spans="1:6">
      <c r="A4" s="73">
        <v>49243.737000000001</v>
      </c>
      <c r="B4" s="1">
        <v>4981</v>
      </c>
      <c r="C4" s="73">
        <v>-0.03</v>
      </c>
      <c r="D4" s="1" t="s">
        <v>1551</v>
      </c>
      <c r="E4" s="1" t="s">
        <v>1547</v>
      </c>
      <c r="F4" s="25" t="s">
        <v>1548</v>
      </c>
    </row>
    <row r="5" spans="1:6">
      <c r="A5" s="73">
        <v>49250.646999999997</v>
      </c>
      <c r="B5" s="1">
        <v>4987</v>
      </c>
      <c r="C5" s="73">
        <v>-0.03</v>
      </c>
      <c r="D5" s="1" t="s">
        <v>1552</v>
      </c>
      <c r="E5" s="1" t="s">
        <v>1547</v>
      </c>
      <c r="F5" s="25" t="s">
        <v>1548</v>
      </c>
    </row>
    <row r="6" spans="1:6">
      <c r="A6" s="74">
        <v>49265.771000000001</v>
      </c>
      <c r="B6" s="1">
        <v>5001</v>
      </c>
      <c r="C6" s="73">
        <v>-2.9000000000000001E-2</v>
      </c>
      <c r="D6" s="1" t="s">
        <v>1553</v>
      </c>
      <c r="E6" s="1" t="s">
        <v>1547</v>
      </c>
      <c r="F6" s="25" t="s">
        <v>1548</v>
      </c>
    </row>
    <row r="7" spans="1:6">
      <c r="A7" s="73">
        <v>49326.65</v>
      </c>
      <c r="B7" s="1">
        <v>5053</v>
      </c>
      <c r="C7" s="73">
        <v>-2.5000000000000001E-2</v>
      </c>
      <c r="D7" s="1" t="s">
        <v>1552</v>
      </c>
      <c r="E7" s="1" t="s">
        <v>1554</v>
      </c>
      <c r="F7" s="25" t="s">
        <v>1555</v>
      </c>
    </row>
    <row r="8" spans="1:6">
      <c r="A8" s="73">
        <v>49327.802000000003</v>
      </c>
      <c r="B8" s="1">
        <v>5054</v>
      </c>
      <c r="C8" s="73">
        <v>-3.4000000000000002E-2</v>
      </c>
      <c r="D8" s="1" t="s">
        <v>1556</v>
      </c>
      <c r="E8" s="1" t="s">
        <v>1554</v>
      </c>
      <c r="F8" s="25" t="s">
        <v>1555</v>
      </c>
    </row>
    <row r="9" spans="1:6">
      <c r="A9" s="73">
        <v>49333.56</v>
      </c>
      <c r="B9" s="1">
        <v>5059</v>
      </c>
      <c r="C9" s="73">
        <v>-3.4000000000000002E-2</v>
      </c>
      <c r="D9" s="1" t="s">
        <v>1553</v>
      </c>
      <c r="E9" s="1" t="s">
        <v>1547</v>
      </c>
      <c r="F9" s="25" t="s">
        <v>1548</v>
      </c>
    </row>
    <row r="10" spans="1:6">
      <c r="A10" s="73">
        <v>49455.538</v>
      </c>
      <c r="B10" s="1">
        <v>5155</v>
      </c>
      <c r="C10" s="73">
        <v>-0.03</v>
      </c>
      <c r="D10" s="1" t="s">
        <v>1557</v>
      </c>
      <c r="E10" s="1" t="s">
        <v>1547</v>
      </c>
      <c r="F10" s="25" t="s">
        <v>1548</v>
      </c>
    </row>
    <row r="11" spans="1:6">
      <c r="A11" s="73">
        <v>49637.593999999997</v>
      </c>
      <c r="B11" s="1">
        <v>5323</v>
      </c>
      <c r="C11" s="73">
        <v>-3.2000000000000001E-2</v>
      </c>
      <c r="D11" s="1" t="s">
        <v>1552</v>
      </c>
      <c r="E11" s="1" t="s">
        <v>1547</v>
      </c>
      <c r="F11" s="25" t="s">
        <v>1548</v>
      </c>
    </row>
    <row r="12" spans="1:6">
      <c r="A12" s="73">
        <v>49537.595000000001</v>
      </c>
      <c r="B12" s="1">
        <v>5323</v>
      </c>
      <c r="C12" s="73">
        <v>-0.03</v>
      </c>
      <c r="D12" s="1" t="s">
        <v>1558</v>
      </c>
      <c r="E12" s="1" t="s">
        <v>1559</v>
      </c>
      <c r="F12" s="25" t="s">
        <v>1560</v>
      </c>
    </row>
    <row r="13" spans="1:6">
      <c r="A13" s="74">
        <v>49713.599000000002</v>
      </c>
      <c r="B13" s="1">
        <v>5389</v>
      </c>
      <c r="C13" s="73">
        <v>-3.5000000000000003E-2</v>
      </c>
      <c r="D13" s="1" t="s">
        <v>1558</v>
      </c>
      <c r="E13" s="1" t="s">
        <v>1547</v>
      </c>
      <c r="F13" s="25" t="s">
        <v>1548</v>
      </c>
    </row>
    <row r="14" spans="1:6">
      <c r="A14" s="74">
        <v>49713.601999999999</v>
      </c>
      <c r="B14" s="1">
        <v>5389</v>
      </c>
      <c r="C14" s="73">
        <v>-3.2000000000000001E-2</v>
      </c>
      <c r="D14" s="1" t="s">
        <v>1550</v>
      </c>
      <c r="E14" s="1" t="s">
        <v>1559</v>
      </c>
      <c r="F14" s="25" t="s">
        <v>1560</v>
      </c>
    </row>
    <row r="15" spans="1:6">
      <c r="A15" s="73">
        <v>49774.635999999999</v>
      </c>
      <c r="B15" s="1">
        <v>5442</v>
      </c>
      <c r="C15" s="73">
        <v>-3.4000000000000002E-2</v>
      </c>
      <c r="D15" s="1" t="s">
        <v>1561</v>
      </c>
      <c r="E15" s="1" t="s">
        <v>1547</v>
      </c>
      <c r="F15" s="25" t="s">
        <v>1548</v>
      </c>
    </row>
    <row r="16" spans="1:6">
      <c r="A16" s="73">
        <v>49789.508000000002</v>
      </c>
      <c r="B16" s="1">
        <v>5455</v>
      </c>
      <c r="C16" s="73">
        <v>-3.4000000000000002E-2</v>
      </c>
      <c r="D16" s="1" t="s">
        <v>1558</v>
      </c>
      <c r="E16" s="1" t="s">
        <v>1547</v>
      </c>
      <c r="F16" s="25" t="s">
        <v>1548</v>
      </c>
    </row>
    <row r="17" spans="1:6">
      <c r="A17" s="73">
        <v>49955.807000000001</v>
      </c>
      <c r="B17" s="1">
        <v>5608</v>
      </c>
      <c r="C17" s="73">
        <v>-3.5000000000000003E-2</v>
      </c>
      <c r="D17" s="1" t="s">
        <v>1562</v>
      </c>
      <c r="E17" s="1" t="s">
        <v>1547</v>
      </c>
      <c r="F17" s="25" t="s">
        <v>1548</v>
      </c>
    </row>
    <row r="18" spans="1:6">
      <c r="A18" s="74">
        <v>50041.817000000003</v>
      </c>
      <c r="B18" s="1">
        <v>5574</v>
      </c>
      <c r="C18" s="73">
        <v>-3.2000000000000001E-2</v>
      </c>
      <c r="D18" s="1" t="s">
        <v>1563</v>
      </c>
      <c r="E18" s="1" t="s">
        <v>1547</v>
      </c>
      <c r="F18" s="25" t="s">
        <v>1548</v>
      </c>
    </row>
    <row r="19" spans="1:6">
      <c r="A19" s="73">
        <v>50047.57</v>
      </c>
      <c r="B19" s="1">
        <v>5679</v>
      </c>
      <c r="C19" s="73">
        <v>-3.7999999999999999E-2</v>
      </c>
      <c r="D19" s="1" t="s">
        <v>1564</v>
      </c>
      <c r="E19" s="1" t="s">
        <v>1547</v>
      </c>
      <c r="F19" s="25" t="s">
        <v>1548</v>
      </c>
    </row>
    <row r="20" spans="1:6">
      <c r="A20" s="73">
        <v>50047.572999999997</v>
      </c>
      <c r="B20" s="1">
        <v>5679</v>
      </c>
      <c r="C20" s="73">
        <v>-3.5000000000000003E-2</v>
      </c>
      <c r="D20" s="1" t="s">
        <v>1564</v>
      </c>
      <c r="E20" s="1" t="s">
        <v>1565</v>
      </c>
      <c r="F20" s="25" t="s">
        <v>1566</v>
      </c>
    </row>
    <row r="21" spans="1:6">
      <c r="A21" s="74">
        <v>50154.574000000001</v>
      </c>
      <c r="B21" s="1">
        <v>5772</v>
      </c>
      <c r="C21" s="73">
        <v>-3.5000000000000003E-2</v>
      </c>
      <c r="D21" s="1" t="s">
        <v>1546</v>
      </c>
      <c r="E21" s="1" t="s">
        <v>1547</v>
      </c>
      <c r="F21" s="25" t="s">
        <v>1548</v>
      </c>
    </row>
    <row r="22" spans="1:6">
      <c r="A22" s="73">
        <v>50337.775999999998</v>
      </c>
      <c r="B22" s="1">
        <v>5931</v>
      </c>
      <c r="C22" s="73">
        <v>-4.2999999999999997E-2</v>
      </c>
      <c r="D22" s="1" t="s">
        <v>1549</v>
      </c>
      <c r="E22" s="1" t="s">
        <v>1547</v>
      </c>
      <c r="F22" s="25" t="s">
        <v>1548</v>
      </c>
    </row>
    <row r="23" spans="1:6">
      <c r="A23" s="73">
        <v>50397.671000000002</v>
      </c>
      <c r="B23" s="1">
        <v>5983</v>
      </c>
      <c r="C23" s="73">
        <v>-3.3000000000000002E-2</v>
      </c>
      <c r="D23" s="1" t="s">
        <v>1567</v>
      </c>
      <c r="E23" s="1" t="s">
        <v>1568</v>
      </c>
      <c r="F23" s="25" t="s">
        <v>1569</v>
      </c>
    </row>
    <row r="24" spans="1:6">
      <c r="A24" s="73">
        <v>50420.692999999999</v>
      </c>
      <c r="B24" s="1">
        <v>5003</v>
      </c>
      <c r="C24" s="73">
        <v>-4.3999999999999997E-2</v>
      </c>
      <c r="D24" s="1" t="s">
        <v>1550</v>
      </c>
      <c r="E24" s="1" t="s">
        <v>1547</v>
      </c>
      <c r="F24" s="25" t="s">
        <v>1548</v>
      </c>
    </row>
    <row r="25" spans="1:6">
      <c r="A25" s="73">
        <v>50427.605000000003</v>
      </c>
      <c r="B25" s="1">
        <v>6009</v>
      </c>
      <c r="C25" s="73">
        <v>-4.2000000000000003E-2</v>
      </c>
      <c r="D25" s="1" t="s">
        <v>1556</v>
      </c>
      <c r="E25" s="1" t="s">
        <v>1568</v>
      </c>
      <c r="F25" s="25" t="s">
        <v>1569</v>
      </c>
    </row>
    <row r="26" spans="1:6">
      <c r="A26" s="73">
        <v>50488.542000000001</v>
      </c>
      <c r="B26" s="1">
        <v>5062</v>
      </c>
      <c r="C26" s="74">
        <v>-4.1000000000000002E-2</v>
      </c>
      <c r="D26" s="1" t="s">
        <v>1564</v>
      </c>
      <c r="E26" s="1" t="s">
        <v>1559</v>
      </c>
      <c r="F26" s="25" t="s">
        <v>1560</v>
      </c>
    </row>
    <row r="27" spans="1:6">
      <c r="A27" s="73">
        <v>50495.557000000001</v>
      </c>
      <c r="B27" s="1">
        <v>5058</v>
      </c>
      <c r="C27" s="73">
        <v>-3.5999999999999997E-2</v>
      </c>
      <c r="D27" s="1" t="s">
        <v>1570</v>
      </c>
      <c r="E27" s="1" t="s">
        <v>1559</v>
      </c>
      <c r="F27" s="25" t="s">
        <v>1571</v>
      </c>
    </row>
    <row r="28" spans="1:6">
      <c r="A28" s="74">
        <v>50518.582999999999</v>
      </c>
      <c r="B28" s="1">
        <v>5088</v>
      </c>
      <c r="C28" s="73">
        <v>-4.2999999999999997E-2</v>
      </c>
      <c r="D28" s="1" t="s">
        <v>1552</v>
      </c>
      <c r="E28" s="1" t="s">
        <v>1547</v>
      </c>
      <c r="F28" s="25" t="s">
        <v>1548</v>
      </c>
    </row>
    <row r="29" spans="1:6">
      <c r="A29" s="74">
        <v>50541.510999999999</v>
      </c>
      <c r="B29" s="1">
        <v>5108</v>
      </c>
      <c r="C29" s="73">
        <v>-4.8000000000000001E-2</v>
      </c>
      <c r="D29" s="1" t="s">
        <v>1567</v>
      </c>
      <c r="E29" s="1" t="s">
        <v>1547</v>
      </c>
      <c r="F29" s="25" t="s">
        <v>1548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BAV</vt:lpstr>
      <vt:lpstr>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2022-03-30T06:17:59Z</dcterms:created>
  <dcterms:modified xsi:type="dcterms:W3CDTF">2023-08-06T07:41:41Z</dcterms:modified>
</cp:coreProperties>
</file>