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07F2E7F-FEA1-47D8-BD52-EB55940B6D7D}" xr6:coauthVersionLast="47" xr6:coauthVersionMax="47" xr10:uidLastSave="{00000000-0000-0000-0000-000000000000}"/>
  <bookViews>
    <workbookView xWindow="13425" yWindow="90" windowWidth="14535" windowHeight="1449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34" i="1" l="1"/>
  <c r="Q235" i="1"/>
  <c r="Q236" i="1"/>
  <c r="E237" i="1"/>
  <c r="F237" i="1" s="1"/>
  <c r="G237" i="1" s="1"/>
  <c r="K237" i="1" s="1"/>
  <c r="Q237" i="1"/>
  <c r="Q238" i="1"/>
  <c r="Q239" i="1"/>
  <c r="Q240" i="1"/>
  <c r="E241" i="1"/>
  <c r="F241" i="1"/>
  <c r="G241" i="1" s="1"/>
  <c r="K241" i="1" s="1"/>
  <c r="Q241" i="1"/>
  <c r="Q242" i="1"/>
  <c r="Q243" i="1"/>
  <c r="E245" i="1"/>
  <c r="F245" i="1" s="1"/>
  <c r="G245" i="1" s="1"/>
  <c r="K245" i="1" s="1"/>
  <c r="Q245" i="1"/>
  <c r="Q246" i="1"/>
  <c r="Q247" i="1"/>
  <c r="E248" i="1"/>
  <c r="F248" i="1" s="1"/>
  <c r="G248" i="1" s="1"/>
  <c r="K248" i="1" s="1"/>
  <c r="Q248" i="1"/>
  <c r="E244" i="1"/>
  <c r="F244" i="1" s="1"/>
  <c r="G244" i="1" s="1"/>
  <c r="K244" i="1" s="1"/>
  <c r="Q244" i="1"/>
  <c r="Q249" i="1"/>
  <c r="Q230" i="1"/>
  <c r="Q231" i="1"/>
  <c r="Q232" i="1"/>
  <c r="Q233" i="1"/>
  <c r="Q227" i="1"/>
  <c r="Q220" i="1"/>
  <c r="Q218" i="1"/>
  <c r="Q219" i="1"/>
  <c r="Q221" i="1"/>
  <c r="Q223" i="1"/>
  <c r="Q224" i="1"/>
  <c r="E225" i="1"/>
  <c r="F225" i="1" s="1"/>
  <c r="Q225" i="1"/>
  <c r="Q226" i="1"/>
  <c r="Q228" i="1"/>
  <c r="Q229" i="1"/>
  <c r="C7" i="1"/>
  <c r="E234" i="1" s="1"/>
  <c r="F234" i="1" s="1"/>
  <c r="G234" i="1" s="1"/>
  <c r="K234" i="1" s="1"/>
  <c r="E135" i="1"/>
  <c r="F135" i="1" s="1"/>
  <c r="G135" i="1" s="1"/>
  <c r="K135" i="1" s="1"/>
  <c r="E143" i="1"/>
  <c r="F143" i="1" s="1"/>
  <c r="G143" i="1" s="1"/>
  <c r="K143" i="1" s="1"/>
  <c r="E152" i="1"/>
  <c r="E172" i="1"/>
  <c r="F172" i="1" s="1"/>
  <c r="E184" i="1"/>
  <c r="F184" i="1" s="1"/>
  <c r="G184" i="1" s="1"/>
  <c r="K184" i="1" s="1"/>
  <c r="E187" i="1"/>
  <c r="F187" i="1" s="1"/>
  <c r="G187" i="1" s="1"/>
  <c r="K187" i="1" s="1"/>
  <c r="E196" i="1"/>
  <c r="F196" i="1" s="1"/>
  <c r="G196" i="1" s="1"/>
  <c r="K196" i="1" s="1"/>
  <c r="D9" i="1"/>
  <c r="C9" i="1"/>
  <c r="Q210" i="1"/>
  <c r="Q211" i="1"/>
  <c r="Q212" i="1"/>
  <c r="Q213" i="1"/>
  <c r="Q214" i="1"/>
  <c r="Q215" i="1"/>
  <c r="Q216" i="1"/>
  <c r="Q217" i="1"/>
  <c r="Q222" i="1"/>
  <c r="A11" i="2"/>
  <c r="D11" i="2"/>
  <c r="C21" i="1"/>
  <c r="Q21" i="1" s="1"/>
  <c r="G11" i="2"/>
  <c r="C11" i="2"/>
  <c r="H11" i="2"/>
  <c r="B11" i="2"/>
  <c r="A12" i="2"/>
  <c r="C12" i="2"/>
  <c r="D12" i="2"/>
  <c r="G12" i="2"/>
  <c r="H12" i="2"/>
  <c r="B12" i="2"/>
  <c r="A13" i="2"/>
  <c r="C13" i="2"/>
  <c r="D13" i="2"/>
  <c r="G13" i="2"/>
  <c r="H13" i="2"/>
  <c r="B13" i="2"/>
  <c r="A14" i="2"/>
  <c r="C14" i="2"/>
  <c r="D14" i="2"/>
  <c r="G14" i="2"/>
  <c r="H14" i="2"/>
  <c r="B14" i="2"/>
  <c r="A15" i="2"/>
  <c r="C15" i="2"/>
  <c r="D15" i="2"/>
  <c r="G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D18" i="2"/>
  <c r="G18" i="2"/>
  <c r="C18" i="2"/>
  <c r="H18" i="2"/>
  <c r="B18" i="2"/>
  <c r="A19" i="2"/>
  <c r="D19" i="2"/>
  <c r="G19" i="2"/>
  <c r="C19" i="2"/>
  <c r="H19" i="2"/>
  <c r="B19" i="2"/>
  <c r="A20" i="2"/>
  <c r="C20" i="2"/>
  <c r="D20" i="2"/>
  <c r="G20" i="2"/>
  <c r="H20" i="2"/>
  <c r="B20" i="2"/>
  <c r="A21" i="2"/>
  <c r="C21" i="2"/>
  <c r="D21" i="2"/>
  <c r="G21" i="2"/>
  <c r="H21" i="2"/>
  <c r="B21" i="2"/>
  <c r="A22" i="2"/>
  <c r="C22" i="2"/>
  <c r="D22" i="2"/>
  <c r="G22" i="2"/>
  <c r="H22" i="2"/>
  <c r="B22" i="2"/>
  <c r="A23" i="2"/>
  <c r="C23" i="2"/>
  <c r="D23" i="2"/>
  <c r="G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D26" i="2"/>
  <c r="G26" i="2"/>
  <c r="C26" i="2"/>
  <c r="H26" i="2"/>
  <c r="B26" i="2"/>
  <c r="A27" i="2"/>
  <c r="D27" i="2"/>
  <c r="G27" i="2"/>
  <c r="C27" i="2"/>
  <c r="H27" i="2"/>
  <c r="B27" i="2"/>
  <c r="A28" i="2"/>
  <c r="C28" i="2"/>
  <c r="D28" i="2"/>
  <c r="G28" i="2"/>
  <c r="H28" i="2"/>
  <c r="B28" i="2"/>
  <c r="A29" i="2"/>
  <c r="C29" i="2"/>
  <c r="D29" i="2"/>
  <c r="G29" i="2"/>
  <c r="H29" i="2"/>
  <c r="B29" i="2"/>
  <c r="A30" i="2"/>
  <c r="C30" i="2"/>
  <c r="D30" i="2"/>
  <c r="G30" i="2"/>
  <c r="H30" i="2"/>
  <c r="B30" i="2"/>
  <c r="A31" i="2"/>
  <c r="C31" i="2"/>
  <c r="D31" i="2"/>
  <c r="G31" i="2"/>
  <c r="H31" i="2"/>
  <c r="B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D34" i="2"/>
  <c r="G34" i="2"/>
  <c r="C34" i="2"/>
  <c r="H34" i="2"/>
  <c r="B34" i="2"/>
  <c r="A35" i="2"/>
  <c r="D35" i="2"/>
  <c r="G35" i="2"/>
  <c r="C35" i="2"/>
  <c r="H35" i="2"/>
  <c r="B35" i="2"/>
  <c r="A36" i="2"/>
  <c r="C36" i="2"/>
  <c r="D36" i="2"/>
  <c r="G36" i="2"/>
  <c r="H36" i="2"/>
  <c r="B36" i="2"/>
  <c r="A37" i="2"/>
  <c r="C37" i="2"/>
  <c r="D37" i="2"/>
  <c r="G37" i="2"/>
  <c r="H37" i="2"/>
  <c r="B37" i="2"/>
  <c r="A38" i="2"/>
  <c r="C38" i="2"/>
  <c r="D38" i="2"/>
  <c r="G38" i="2"/>
  <c r="H38" i="2"/>
  <c r="B38" i="2"/>
  <c r="A39" i="2"/>
  <c r="C39" i="2"/>
  <c r="D39" i="2"/>
  <c r="E89" i="1"/>
  <c r="G39" i="2"/>
  <c r="H39" i="2"/>
  <c r="B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D42" i="2"/>
  <c r="G42" i="2"/>
  <c r="C42" i="2"/>
  <c r="H42" i="2"/>
  <c r="B42" i="2"/>
  <c r="A43" i="2"/>
  <c r="D43" i="2"/>
  <c r="G43" i="2"/>
  <c r="C43" i="2"/>
  <c r="H43" i="2"/>
  <c r="B43" i="2"/>
  <c r="A44" i="2"/>
  <c r="C44" i="2"/>
  <c r="D44" i="2"/>
  <c r="G44" i="2"/>
  <c r="H44" i="2"/>
  <c r="B44" i="2"/>
  <c r="A45" i="2"/>
  <c r="C45" i="2"/>
  <c r="D45" i="2"/>
  <c r="G45" i="2"/>
  <c r="H45" i="2"/>
  <c r="B45" i="2"/>
  <c r="A46" i="2"/>
  <c r="C46" i="2"/>
  <c r="D46" i="2"/>
  <c r="G46" i="2"/>
  <c r="H46" i="2"/>
  <c r="B46" i="2"/>
  <c r="A47" i="2"/>
  <c r="D47" i="2"/>
  <c r="G47" i="2"/>
  <c r="C47" i="2"/>
  <c r="H47" i="2"/>
  <c r="B47" i="2"/>
  <c r="A48" i="2"/>
  <c r="D48" i="2"/>
  <c r="G48" i="2"/>
  <c r="C48" i="2"/>
  <c r="H48" i="2"/>
  <c r="B48" i="2"/>
  <c r="A49" i="2"/>
  <c r="D49" i="2"/>
  <c r="G49" i="2"/>
  <c r="C49" i="2"/>
  <c r="H49" i="2"/>
  <c r="B49" i="2"/>
  <c r="A50" i="2"/>
  <c r="D50" i="2"/>
  <c r="E117" i="1"/>
  <c r="G50" i="2"/>
  <c r="C50" i="2"/>
  <c r="H50" i="2"/>
  <c r="B50" i="2"/>
  <c r="A51" i="2"/>
  <c r="D51" i="2"/>
  <c r="G51" i="2"/>
  <c r="C51" i="2"/>
  <c r="H51" i="2"/>
  <c r="B51" i="2"/>
  <c r="A52" i="2"/>
  <c r="C52" i="2"/>
  <c r="F52" i="2"/>
  <c r="D52" i="2"/>
  <c r="G52" i="2"/>
  <c r="H52" i="2"/>
  <c r="B52" i="2"/>
  <c r="A53" i="2"/>
  <c r="D53" i="2"/>
  <c r="G53" i="2"/>
  <c r="C53" i="2"/>
  <c r="H53" i="2"/>
  <c r="B53" i="2"/>
  <c r="A54" i="2"/>
  <c r="C54" i="2"/>
  <c r="D54" i="2"/>
  <c r="G54" i="2"/>
  <c r="H54" i="2"/>
  <c r="B54" i="2"/>
  <c r="A55" i="2"/>
  <c r="D55" i="2"/>
  <c r="G55" i="2"/>
  <c r="C55" i="2"/>
  <c r="H55" i="2"/>
  <c r="B55" i="2"/>
  <c r="A56" i="2"/>
  <c r="D56" i="2"/>
  <c r="G56" i="2"/>
  <c r="C56" i="2"/>
  <c r="H56" i="2"/>
  <c r="B56" i="2"/>
  <c r="A57" i="2"/>
  <c r="D57" i="2"/>
  <c r="G57" i="2"/>
  <c r="C57" i="2"/>
  <c r="H57" i="2"/>
  <c r="B57" i="2"/>
  <c r="A58" i="2"/>
  <c r="D58" i="2"/>
  <c r="G58" i="2"/>
  <c r="C58" i="2"/>
  <c r="H58" i="2"/>
  <c r="B58" i="2"/>
  <c r="A59" i="2"/>
  <c r="D59" i="2"/>
  <c r="G59" i="2"/>
  <c r="C59" i="2"/>
  <c r="H59" i="2"/>
  <c r="B59" i="2"/>
  <c r="A60" i="2"/>
  <c r="D60" i="2"/>
  <c r="G60" i="2"/>
  <c r="C60" i="2"/>
  <c r="H60" i="2"/>
  <c r="B60" i="2"/>
  <c r="A61" i="2"/>
  <c r="C61" i="2"/>
  <c r="D61" i="2"/>
  <c r="G61" i="2"/>
  <c r="H61" i="2"/>
  <c r="B61" i="2"/>
  <c r="A62" i="2"/>
  <c r="D62" i="2"/>
  <c r="G62" i="2"/>
  <c r="C62" i="2"/>
  <c r="H62" i="2"/>
  <c r="B62" i="2"/>
  <c r="A63" i="2"/>
  <c r="D63" i="2"/>
  <c r="G63" i="2"/>
  <c r="C63" i="2"/>
  <c r="H63" i="2"/>
  <c r="B63" i="2"/>
  <c r="A64" i="2"/>
  <c r="D64" i="2"/>
  <c r="G64" i="2"/>
  <c r="C64" i="2"/>
  <c r="H64" i="2"/>
  <c r="B64" i="2"/>
  <c r="A65" i="2"/>
  <c r="D65" i="2"/>
  <c r="G65" i="2"/>
  <c r="C65" i="2"/>
  <c r="H65" i="2"/>
  <c r="B65" i="2"/>
  <c r="A66" i="2"/>
  <c r="D66" i="2"/>
  <c r="G66" i="2"/>
  <c r="C66" i="2"/>
  <c r="H66" i="2"/>
  <c r="B66" i="2"/>
  <c r="A67" i="2"/>
  <c r="D67" i="2"/>
  <c r="G67" i="2"/>
  <c r="C67" i="2"/>
  <c r="H67" i="2"/>
  <c r="B67" i="2"/>
  <c r="A68" i="2"/>
  <c r="D68" i="2"/>
  <c r="G68" i="2"/>
  <c r="C68" i="2"/>
  <c r="H68" i="2"/>
  <c r="B68" i="2"/>
  <c r="A69" i="2"/>
  <c r="C69" i="2"/>
  <c r="D69" i="2"/>
  <c r="G69" i="2"/>
  <c r="H69" i="2"/>
  <c r="B69" i="2"/>
  <c r="A70" i="2"/>
  <c r="C70" i="2"/>
  <c r="D70" i="2"/>
  <c r="G70" i="2"/>
  <c r="H70" i="2"/>
  <c r="B70" i="2"/>
  <c r="A71" i="2"/>
  <c r="D71" i="2"/>
  <c r="G71" i="2"/>
  <c r="C71" i="2"/>
  <c r="H71" i="2"/>
  <c r="B71" i="2"/>
  <c r="A72" i="2"/>
  <c r="D72" i="2"/>
  <c r="G72" i="2"/>
  <c r="C72" i="2"/>
  <c r="H72" i="2"/>
  <c r="B72" i="2"/>
  <c r="A73" i="2"/>
  <c r="D73" i="2"/>
  <c r="E120" i="1"/>
  <c r="E73" i="2" s="1"/>
  <c r="G73" i="2"/>
  <c r="C73" i="2"/>
  <c r="H73" i="2"/>
  <c r="B73" i="2"/>
  <c r="A74" i="2"/>
  <c r="D74" i="2"/>
  <c r="G74" i="2"/>
  <c r="C74" i="2"/>
  <c r="H74" i="2"/>
  <c r="B74" i="2"/>
  <c r="A75" i="2"/>
  <c r="D75" i="2"/>
  <c r="G75" i="2"/>
  <c r="C75" i="2"/>
  <c r="H75" i="2"/>
  <c r="B75" i="2"/>
  <c r="A76" i="2"/>
  <c r="D76" i="2"/>
  <c r="G76" i="2"/>
  <c r="C76" i="2"/>
  <c r="H76" i="2"/>
  <c r="B76" i="2"/>
  <c r="A77" i="2"/>
  <c r="D77" i="2"/>
  <c r="G77" i="2"/>
  <c r="C77" i="2"/>
  <c r="H77" i="2"/>
  <c r="B77" i="2"/>
  <c r="A78" i="2"/>
  <c r="D78" i="2"/>
  <c r="G78" i="2"/>
  <c r="C78" i="2"/>
  <c r="H78" i="2"/>
  <c r="B78" i="2"/>
  <c r="A79" i="2"/>
  <c r="F79" i="2"/>
  <c r="D79" i="2"/>
  <c r="G79" i="2"/>
  <c r="C79" i="2"/>
  <c r="H79" i="2"/>
  <c r="B79" i="2"/>
  <c r="A80" i="2"/>
  <c r="F80" i="2"/>
  <c r="D80" i="2"/>
  <c r="G80" i="2"/>
  <c r="C80" i="2"/>
  <c r="H80" i="2"/>
  <c r="B80" i="2"/>
  <c r="A81" i="2"/>
  <c r="F81" i="2"/>
  <c r="D81" i="2"/>
  <c r="G81" i="2"/>
  <c r="C81" i="2"/>
  <c r="E81" i="2"/>
  <c r="H81" i="2"/>
  <c r="B81" i="2"/>
  <c r="A82" i="2"/>
  <c r="F82" i="2"/>
  <c r="D82" i="2"/>
  <c r="G82" i="2"/>
  <c r="C82" i="2"/>
  <c r="E82" i="2"/>
  <c r="H82" i="2"/>
  <c r="B82" i="2"/>
  <c r="A83" i="2"/>
  <c r="C83" i="2"/>
  <c r="D83" i="2"/>
  <c r="G83" i="2"/>
  <c r="H83" i="2"/>
  <c r="B83" i="2"/>
  <c r="A84" i="2"/>
  <c r="D84" i="2"/>
  <c r="G84" i="2"/>
  <c r="C84" i="2"/>
  <c r="H84" i="2"/>
  <c r="B84" i="2"/>
  <c r="A85" i="2"/>
  <c r="D85" i="2"/>
  <c r="G85" i="2"/>
  <c r="C85" i="2"/>
  <c r="H85" i="2"/>
  <c r="B85" i="2"/>
  <c r="A86" i="2"/>
  <c r="D86" i="2"/>
  <c r="G86" i="2"/>
  <c r="C86" i="2"/>
  <c r="H86" i="2"/>
  <c r="B86" i="2"/>
  <c r="A87" i="2"/>
  <c r="D87" i="2"/>
  <c r="G87" i="2"/>
  <c r="C87" i="2"/>
  <c r="H87" i="2"/>
  <c r="B87" i="2"/>
  <c r="A88" i="2"/>
  <c r="D88" i="2"/>
  <c r="G88" i="2"/>
  <c r="C88" i="2"/>
  <c r="H88" i="2"/>
  <c r="B88" i="2"/>
  <c r="A89" i="2"/>
  <c r="D89" i="2"/>
  <c r="G89" i="2"/>
  <c r="C89" i="2"/>
  <c r="H89" i="2"/>
  <c r="B89" i="2"/>
  <c r="A90" i="2"/>
  <c r="D90" i="2"/>
  <c r="G90" i="2"/>
  <c r="C90" i="2"/>
  <c r="H90" i="2"/>
  <c r="B90" i="2"/>
  <c r="A91" i="2"/>
  <c r="B91" i="2"/>
  <c r="D91" i="2"/>
  <c r="G91" i="2"/>
  <c r="C91" i="2"/>
  <c r="H91" i="2"/>
  <c r="A92" i="2"/>
  <c r="D92" i="2"/>
  <c r="G92" i="2"/>
  <c r="C92" i="2"/>
  <c r="H92" i="2"/>
  <c r="B92" i="2"/>
  <c r="A93" i="2"/>
  <c r="D93" i="2"/>
  <c r="G93" i="2"/>
  <c r="C93" i="2"/>
  <c r="H93" i="2"/>
  <c r="B93" i="2"/>
  <c r="A94" i="2"/>
  <c r="D94" i="2"/>
  <c r="G94" i="2"/>
  <c r="C94" i="2"/>
  <c r="H94" i="2"/>
  <c r="B94" i="2"/>
  <c r="A95" i="2"/>
  <c r="D95" i="2"/>
  <c r="G95" i="2"/>
  <c r="C95" i="2"/>
  <c r="H95" i="2"/>
  <c r="B95" i="2"/>
  <c r="A96" i="2"/>
  <c r="D96" i="2"/>
  <c r="G96" i="2"/>
  <c r="C96" i="2"/>
  <c r="E96" i="2"/>
  <c r="H96" i="2"/>
  <c r="B96" i="2"/>
  <c r="E39" i="1"/>
  <c r="F39" i="1" s="1"/>
  <c r="G39" i="1" s="1"/>
  <c r="K39" i="1" s="1"/>
  <c r="E50" i="1"/>
  <c r="F50" i="1" s="1"/>
  <c r="G50" i="1" s="1"/>
  <c r="K50" i="1" s="1"/>
  <c r="E23" i="1"/>
  <c r="F23" i="1" s="1"/>
  <c r="G23" i="1" s="1"/>
  <c r="I23" i="1" s="1"/>
  <c r="E27" i="1"/>
  <c r="F27" i="1" s="1"/>
  <c r="G27" i="1" s="1"/>
  <c r="I27" i="1" s="1"/>
  <c r="E66" i="1"/>
  <c r="F66" i="1" s="1"/>
  <c r="E71" i="1"/>
  <c r="F71" i="1" s="1"/>
  <c r="G71" i="1" s="1"/>
  <c r="K71" i="1" s="1"/>
  <c r="F16" i="1"/>
  <c r="C1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8" i="1"/>
  <c r="Q49" i="1"/>
  <c r="Q50" i="1"/>
  <c r="Q51" i="1"/>
  <c r="Q63" i="1"/>
  <c r="Q44" i="1"/>
  <c r="Q46" i="1"/>
  <c r="Q36" i="1"/>
  <c r="Q37" i="1"/>
  <c r="Q38" i="1"/>
  <c r="Q39" i="1"/>
  <c r="Q40" i="1"/>
  <c r="Q41" i="1"/>
  <c r="Q42" i="1"/>
  <c r="Q43" i="1"/>
  <c r="Q55" i="1"/>
  <c r="Q56" i="1"/>
  <c r="Q57" i="1"/>
  <c r="Q58" i="1"/>
  <c r="Q59" i="1"/>
  <c r="Q64" i="1"/>
  <c r="Q75" i="1"/>
  <c r="Q76" i="1"/>
  <c r="Q77" i="1"/>
  <c r="Q78" i="1"/>
  <c r="Q79" i="1"/>
  <c r="Q80" i="1"/>
  <c r="Q81" i="1"/>
  <c r="Q82" i="1"/>
  <c r="Q83" i="1"/>
  <c r="Q101" i="1"/>
  <c r="Q60" i="1"/>
  <c r="Q61" i="1"/>
  <c r="Q62" i="1"/>
  <c r="Q86" i="1"/>
  <c r="Q87" i="1"/>
  <c r="Q88" i="1"/>
  <c r="Q89" i="1"/>
  <c r="Q90" i="1"/>
  <c r="Q91" i="1"/>
  <c r="Q92" i="1"/>
  <c r="Q93" i="1"/>
  <c r="Q94" i="1"/>
  <c r="Q95" i="1"/>
  <c r="Q96" i="1"/>
  <c r="Q102" i="1"/>
  <c r="Q103" i="1"/>
  <c r="Q104" i="1"/>
  <c r="Q106" i="1"/>
  <c r="Q111" i="1"/>
  <c r="Q116" i="1"/>
  <c r="Q117" i="1"/>
  <c r="Q118" i="1"/>
  <c r="Q115" i="1"/>
  <c r="Q130" i="1"/>
  <c r="Q146" i="1"/>
  <c r="Q155" i="1"/>
  <c r="Q156" i="1"/>
  <c r="Q159" i="1"/>
  <c r="Q160" i="1"/>
  <c r="Q161" i="1"/>
  <c r="Q162" i="1"/>
  <c r="Q52" i="1"/>
  <c r="Q53" i="1"/>
  <c r="Q54" i="1"/>
  <c r="Q65" i="1"/>
  <c r="Q66" i="1"/>
  <c r="Q67" i="1"/>
  <c r="Q68" i="1"/>
  <c r="Q69" i="1"/>
  <c r="Q70" i="1"/>
  <c r="Q71" i="1"/>
  <c r="Q72" i="1"/>
  <c r="Q73" i="1"/>
  <c r="Q74" i="1"/>
  <c r="Q126" i="1"/>
  <c r="Q127" i="1"/>
  <c r="Q128" i="1"/>
  <c r="Q132" i="1"/>
  <c r="Q133" i="1"/>
  <c r="Q134" i="1"/>
  <c r="Q135" i="1"/>
  <c r="Q136" i="1"/>
  <c r="Q137" i="1"/>
  <c r="Q139" i="1"/>
  <c r="Q140" i="1"/>
  <c r="Q141" i="1"/>
  <c r="Q142" i="1"/>
  <c r="Q143" i="1"/>
  <c r="Q144" i="1"/>
  <c r="Q145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45" i="1"/>
  <c r="Q47" i="1"/>
  <c r="Q158" i="1"/>
  <c r="Q163" i="1"/>
  <c r="Q164" i="1"/>
  <c r="Q165" i="1"/>
  <c r="Q166" i="1"/>
  <c r="Q167" i="1"/>
  <c r="Q84" i="1"/>
  <c r="Q85" i="1"/>
  <c r="Q97" i="1"/>
  <c r="Q98" i="1"/>
  <c r="Q99" i="1"/>
  <c r="Q100" i="1"/>
  <c r="Q105" i="1"/>
  <c r="Q107" i="1"/>
  <c r="Q108" i="1"/>
  <c r="Q109" i="1"/>
  <c r="Q110" i="1"/>
  <c r="Q112" i="1"/>
  <c r="Q113" i="1"/>
  <c r="Q114" i="1"/>
  <c r="Q119" i="1"/>
  <c r="Q120" i="1"/>
  <c r="Q121" i="1"/>
  <c r="Q122" i="1"/>
  <c r="Q123" i="1"/>
  <c r="Q124" i="1"/>
  <c r="Q125" i="1"/>
  <c r="Q129" i="1"/>
  <c r="Q131" i="1"/>
  <c r="Q138" i="1"/>
  <c r="Q147" i="1"/>
  <c r="Q148" i="1"/>
  <c r="Q149" i="1"/>
  <c r="Q150" i="1"/>
  <c r="Q151" i="1"/>
  <c r="Q152" i="1"/>
  <c r="Q153" i="1"/>
  <c r="Q154" i="1"/>
  <c r="Q157" i="1"/>
  <c r="E226" i="1"/>
  <c r="F226" i="1" s="1"/>
  <c r="G226" i="1" s="1"/>
  <c r="K226" i="1" s="1"/>
  <c r="E228" i="1"/>
  <c r="F228" i="1" s="1"/>
  <c r="G228" i="1" s="1"/>
  <c r="K228" i="1" s="1"/>
  <c r="E95" i="2" l="1"/>
  <c r="E177" i="1"/>
  <c r="F177" i="1" s="1"/>
  <c r="E127" i="1"/>
  <c r="F127" i="1" s="1"/>
  <c r="G127" i="1" s="1"/>
  <c r="K127" i="1" s="1"/>
  <c r="E240" i="1"/>
  <c r="F240" i="1" s="1"/>
  <c r="G240" i="1" s="1"/>
  <c r="K240" i="1" s="1"/>
  <c r="E236" i="1"/>
  <c r="F236" i="1" s="1"/>
  <c r="G236" i="1" s="1"/>
  <c r="K236" i="1" s="1"/>
  <c r="E247" i="1"/>
  <c r="F247" i="1" s="1"/>
  <c r="G247" i="1" s="1"/>
  <c r="K247" i="1" s="1"/>
  <c r="E243" i="1"/>
  <c r="F243" i="1" s="1"/>
  <c r="G243" i="1" s="1"/>
  <c r="K243" i="1" s="1"/>
  <c r="E92" i="2"/>
  <c r="E88" i="1"/>
  <c r="E38" i="2" s="1"/>
  <c r="E55" i="1"/>
  <c r="E168" i="1"/>
  <c r="F168" i="1" s="1"/>
  <c r="G168" i="1" s="1"/>
  <c r="K168" i="1" s="1"/>
  <c r="E239" i="1"/>
  <c r="F239" i="1" s="1"/>
  <c r="G239" i="1" s="1"/>
  <c r="K239" i="1" s="1"/>
  <c r="E235" i="1"/>
  <c r="F235" i="1" s="1"/>
  <c r="G235" i="1" s="1"/>
  <c r="K235" i="1" s="1"/>
  <c r="E93" i="2"/>
  <c r="E165" i="1"/>
  <c r="F165" i="1" s="1"/>
  <c r="E249" i="1"/>
  <c r="F249" i="1" s="1"/>
  <c r="G249" i="1" s="1"/>
  <c r="K249" i="1" s="1"/>
  <c r="E246" i="1"/>
  <c r="F246" i="1" s="1"/>
  <c r="G246" i="1" s="1"/>
  <c r="K246" i="1" s="1"/>
  <c r="E242" i="1"/>
  <c r="F242" i="1" s="1"/>
  <c r="G242" i="1" s="1"/>
  <c r="K242" i="1" s="1"/>
  <c r="E160" i="1"/>
  <c r="F160" i="1" s="1"/>
  <c r="G160" i="1" s="1"/>
  <c r="K160" i="1" s="1"/>
  <c r="E238" i="1"/>
  <c r="F238" i="1" s="1"/>
  <c r="G238" i="1" s="1"/>
  <c r="K238" i="1" s="1"/>
  <c r="E50" i="2"/>
  <c r="F117" i="1"/>
  <c r="F88" i="1"/>
  <c r="G88" i="1" s="1"/>
  <c r="K88" i="1" s="1"/>
  <c r="E17" i="2"/>
  <c r="F55" i="1"/>
  <c r="F89" i="1"/>
  <c r="G89" i="1" s="1"/>
  <c r="K89" i="1" s="1"/>
  <c r="E39" i="2"/>
  <c r="E89" i="2"/>
  <c r="F152" i="1"/>
  <c r="G152" i="1" s="1"/>
  <c r="K152" i="1" s="1"/>
  <c r="E230" i="1"/>
  <c r="F230" i="1" s="1"/>
  <c r="G230" i="1" s="1"/>
  <c r="K230" i="1" s="1"/>
  <c r="E211" i="1"/>
  <c r="F211" i="1" s="1"/>
  <c r="G211" i="1" s="1"/>
  <c r="K211" i="1" s="1"/>
  <c r="E216" i="1"/>
  <c r="F216" i="1" s="1"/>
  <c r="G216" i="1" s="1"/>
  <c r="K216" i="1" s="1"/>
  <c r="E124" i="1"/>
  <c r="E128" i="1"/>
  <c r="F128" i="1" s="1"/>
  <c r="G128" i="1" s="1"/>
  <c r="K128" i="1" s="1"/>
  <c r="E140" i="1"/>
  <c r="F140" i="1" s="1"/>
  <c r="G140" i="1" s="1"/>
  <c r="K140" i="1" s="1"/>
  <c r="E145" i="1"/>
  <c r="F145" i="1" s="1"/>
  <c r="G145" i="1" s="1"/>
  <c r="K145" i="1" s="1"/>
  <c r="E153" i="1"/>
  <c r="E157" i="1"/>
  <c r="E162" i="1"/>
  <c r="F162" i="1" s="1"/>
  <c r="G162" i="1" s="1"/>
  <c r="K162" i="1" s="1"/>
  <c r="G165" i="1"/>
  <c r="K165" i="1" s="1"/>
  <c r="G172" i="1"/>
  <c r="K172" i="1" s="1"/>
  <c r="G177" i="1"/>
  <c r="K177" i="1" s="1"/>
  <c r="E180" i="1"/>
  <c r="F180" i="1" s="1"/>
  <c r="G180" i="1" s="1"/>
  <c r="K180" i="1" s="1"/>
  <c r="E185" i="1"/>
  <c r="F185" i="1" s="1"/>
  <c r="G185" i="1" s="1"/>
  <c r="K185" i="1" s="1"/>
  <c r="E197" i="1"/>
  <c r="F197" i="1" s="1"/>
  <c r="E200" i="1"/>
  <c r="F200" i="1" s="1"/>
  <c r="G200" i="1" s="1"/>
  <c r="K200" i="1" s="1"/>
  <c r="E36" i="1"/>
  <c r="E81" i="1"/>
  <c r="F81" i="1" s="1"/>
  <c r="G81" i="1" s="1"/>
  <c r="K81" i="1" s="1"/>
  <c r="E86" i="1"/>
  <c r="E115" i="1"/>
  <c r="E99" i="1"/>
  <c r="E100" i="1"/>
  <c r="E102" i="1"/>
  <c r="E103" i="1"/>
  <c r="E114" i="1"/>
  <c r="E51" i="1"/>
  <c r="F51" i="1" s="1"/>
  <c r="G51" i="1" s="1"/>
  <c r="K51" i="1" s="1"/>
  <c r="E24" i="1"/>
  <c r="F24" i="1" s="1"/>
  <c r="G24" i="1" s="1"/>
  <c r="I24" i="1" s="1"/>
  <c r="E28" i="1"/>
  <c r="F28" i="1" s="1"/>
  <c r="G28" i="1" s="1"/>
  <c r="I28" i="1" s="1"/>
  <c r="E34" i="1"/>
  <c r="F34" i="1" s="1"/>
  <c r="G34" i="1" s="1"/>
  <c r="I34" i="1" s="1"/>
  <c r="E72" i="1"/>
  <c r="F72" i="1" s="1"/>
  <c r="G72" i="1" s="1"/>
  <c r="K72" i="1" s="1"/>
  <c r="E159" i="1"/>
  <c r="F159" i="1" s="1"/>
  <c r="G159" i="1" s="1"/>
  <c r="K159" i="1" s="1"/>
  <c r="E129" i="1"/>
  <c r="E137" i="1"/>
  <c r="F137" i="1" s="1"/>
  <c r="G137" i="1" s="1"/>
  <c r="K137" i="1" s="1"/>
  <c r="E141" i="1"/>
  <c r="F141" i="1" s="1"/>
  <c r="G141" i="1" s="1"/>
  <c r="K141" i="1" s="1"/>
  <c r="E149" i="1"/>
  <c r="E170" i="1"/>
  <c r="F170" i="1" s="1"/>
  <c r="G170" i="1" s="1"/>
  <c r="K170" i="1" s="1"/>
  <c r="E173" i="1"/>
  <c r="F173" i="1" s="1"/>
  <c r="G173" i="1" s="1"/>
  <c r="K173" i="1" s="1"/>
  <c r="E178" i="1"/>
  <c r="F178" i="1" s="1"/>
  <c r="G178" i="1" s="1"/>
  <c r="K178" i="1" s="1"/>
  <c r="E181" i="1"/>
  <c r="F181" i="1" s="1"/>
  <c r="G181" i="1" s="1"/>
  <c r="K181" i="1" s="1"/>
  <c r="E193" i="1"/>
  <c r="F193" i="1" s="1"/>
  <c r="E201" i="1"/>
  <c r="F201" i="1" s="1"/>
  <c r="G201" i="1" s="1"/>
  <c r="K201" i="1" s="1"/>
  <c r="E38" i="1"/>
  <c r="E40" i="1"/>
  <c r="E42" i="1"/>
  <c r="E44" i="1"/>
  <c r="E80" i="1"/>
  <c r="E101" i="1"/>
  <c r="E98" i="1"/>
  <c r="E104" i="1"/>
  <c r="E61" i="2" s="1"/>
  <c r="E112" i="1"/>
  <c r="E113" i="1"/>
  <c r="E41" i="1"/>
  <c r="F41" i="1" s="1"/>
  <c r="G41" i="1" s="1"/>
  <c r="K41" i="1" s="1"/>
  <c r="E52" i="1"/>
  <c r="F52" i="1" s="1"/>
  <c r="G52" i="1" s="1"/>
  <c r="K52" i="1" s="1"/>
  <c r="E29" i="1"/>
  <c r="F29" i="1" s="1"/>
  <c r="G29" i="1" s="1"/>
  <c r="I29" i="1" s="1"/>
  <c r="E54" i="1"/>
  <c r="F54" i="1" s="1"/>
  <c r="G54" i="1" s="1"/>
  <c r="K54" i="1" s="1"/>
  <c r="E68" i="1"/>
  <c r="F68" i="1" s="1"/>
  <c r="G68" i="1" s="1"/>
  <c r="K68" i="1" s="1"/>
  <c r="G66" i="1"/>
  <c r="K66" i="1" s="1"/>
  <c r="E223" i="1"/>
  <c r="F223" i="1" s="1"/>
  <c r="G223" i="1" s="1"/>
  <c r="K223" i="1" s="1"/>
  <c r="E219" i="1"/>
  <c r="F219" i="1" s="1"/>
  <c r="G219" i="1" s="1"/>
  <c r="K219" i="1" s="1"/>
  <c r="E62" i="1"/>
  <c r="E94" i="1"/>
  <c r="E118" i="1"/>
  <c r="E121" i="1"/>
  <c r="E74" i="2" s="1"/>
  <c r="E227" i="1"/>
  <c r="F227" i="1" s="1"/>
  <c r="G227" i="1" s="1"/>
  <c r="K227" i="1" s="1"/>
  <c r="E221" i="1"/>
  <c r="F221" i="1" s="1"/>
  <c r="G221" i="1" s="1"/>
  <c r="K221" i="1" s="1"/>
  <c r="E229" i="1"/>
  <c r="F229" i="1" s="1"/>
  <c r="G229" i="1" s="1"/>
  <c r="K229" i="1" s="1"/>
  <c r="E133" i="1"/>
  <c r="F133" i="1" s="1"/>
  <c r="G133" i="1" s="1"/>
  <c r="K133" i="1" s="1"/>
  <c r="E146" i="1"/>
  <c r="F146" i="1" s="1"/>
  <c r="G146" i="1" s="1"/>
  <c r="K146" i="1" s="1"/>
  <c r="E150" i="1"/>
  <c r="E158" i="1"/>
  <c r="F158" i="1" s="1"/>
  <c r="G158" i="1" s="1"/>
  <c r="K158" i="1" s="1"/>
  <c r="E163" i="1"/>
  <c r="F163" i="1" s="1"/>
  <c r="E166" i="1"/>
  <c r="F166" i="1" s="1"/>
  <c r="G166" i="1" s="1"/>
  <c r="K166" i="1" s="1"/>
  <c r="E174" i="1"/>
  <c r="F174" i="1" s="1"/>
  <c r="G174" i="1" s="1"/>
  <c r="K174" i="1" s="1"/>
  <c r="E182" i="1"/>
  <c r="F182" i="1" s="1"/>
  <c r="G182" i="1" s="1"/>
  <c r="K182" i="1" s="1"/>
  <c r="E189" i="1"/>
  <c r="F189" i="1" s="1"/>
  <c r="G189" i="1" s="1"/>
  <c r="K189" i="1" s="1"/>
  <c r="G197" i="1"/>
  <c r="K197" i="1" s="1"/>
  <c r="E202" i="1"/>
  <c r="F202" i="1" s="1"/>
  <c r="G202" i="1" s="1"/>
  <c r="K202" i="1" s="1"/>
  <c r="E206" i="1"/>
  <c r="F206" i="1" s="1"/>
  <c r="G206" i="1" s="1"/>
  <c r="K206" i="1" s="1"/>
  <c r="E75" i="1"/>
  <c r="E97" i="1"/>
  <c r="F97" i="1" s="1"/>
  <c r="G97" i="1" s="1"/>
  <c r="K97" i="1" s="1"/>
  <c r="E37" i="1"/>
  <c r="F37" i="1" s="1"/>
  <c r="G37" i="1" s="1"/>
  <c r="K37" i="1" s="1"/>
  <c r="E47" i="1"/>
  <c r="F47" i="1" s="1"/>
  <c r="G47" i="1" s="1"/>
  <c r="K47" i="1" s="1"/>
  <c r="E25" i="1"/>
  <c r="F25" i="1" s="1"/>
  <c r="G25" i="1" s="1"/>
  <c r="I25" i="1" s="1"/>
  <c r="E30" i="1"/>
  <c r="F30" i="1" s="1"/>
  <c r="G30" i="1" s="1"/>
  <c r="I30" i="1" s="1"/>
  <c r="E35" i="1"/>
  <c r="F35" i="1" s="1"/>
  <c r="G35" i="1" s="1"/>
  <c r="I35" i="1" s="1"/>
  <c r="E73" i="1"/>
  <c r="F73" i="1" s="1"/>
  <c r="G73" i="1" s="1"/>
  <c r="K73" i="1" s="1"/>
  <c r="E231" i="1"/>
  <c r="F231" i="1" s="1"/>
  <c r="G231" i="1" s="1"/>
  <c r="K231" i="1" s="1"/>
  <c r="E212" i="1"/>
  <c r="F212" i="1" s="1"/>
  <c r="G212" i="1" s="1"/>
  <c r="K212" i="1" s="1"/>
  <c r="E217" i="1"/>
  <c r="F217" i="1" s="1"/>
  <c r="G217" i="1" s="1"/>
  <c r="K217" i="1" s="1"/>
  <c r="E125" i="1"/>
  <c r="E134" i="1"/>
  <c r="F134" i="1" s="1"/>
  <c r="G134" i="1" s="1"/>
  <c r="K134" i="1" s="1"/>
  <c r="E138" i="1"/>
  <c r="E154" i="1"/>
  <c r="E167" i="1"/>
  <c r="F167" i="1" s="1"/>
  <c r="G167" i="1" s="1"/>
  <c r="K167" i="1" s="1"/>
  <c r="E171" i="1"/>
  <c r="F171" i="1" s="1"/>
  <c r="G171" i="1" s="1"/>
  <c r="K171" i="1" s="1"/>
  <c r="E175" i="1"/>
  <c r="F175" i="1" s="1"/>
  <c r="G175" i="1" s="1"/>
  <c r="K175" i="1" s="1"/>
  <c r="E186" i="1"/>
  <c r="F186" i="1" s="1"/>
  <c r="G186" i="1" s="1"/>
  <c r="K186" i="1" s="1"/>
  <c r="E190" i="1"/>
  <c r="F190" i="1" s="1"/>
  <c r="G190" i="1" s="1"/>
  <c r="K190" i="1" s="1"/>
  <c r="G193" i="1"/>
  <c r="K193" i="1" s="1"/>
  <c r="E198" i="1"/>
  <c r="F198" i="1" s="1"/>
  <c r="G198" i="1" s="1"/>
  <c r="K198" i="1" s="1"/>
  <c r="E203" i="1"/>
  <c r="F203" i="1" s="1"/>
  <c r="G203" i="1" s="1"/>
  <c r="K203" i="1" s="1"/>
  <c r="E207" i="1"/>
  <c r="F207" i="1" s="1"/>
  <c r="G207" i="1" s="1"/>
  <c r="K207" i="1" s="1"/>
  <c r="E64" i="1"/>
  <c r="E76" i="1"/>
  <c r="E77" i="1"/>
  <c r="E78" i="1"/>
  <c r="E79" i="1"/>
  <c r="E92" i="1"/>
  <c r="E96" i="1"/>
  <c r="E84" i="1"/>
  <c r="E48" i="1"/>
  <c r="F48" i="1" s="1"/>
  <c r="G48" i="1" s="1"/>
  <c r="K48" i="1" s="1"/>
  <c r="E21" i="1"/>
  <c r="F21" i="1" s="1"/>
  <c r="E65" i="1"/>
  <c r="F65" i="1" s="1"/>
  <c r="G65" i="1" s="1"/>
  <c r="K65" i="1" s="1"/>
  <c r="E69" i="1"/>
  <c r="F69" i="1" s="1"/>
  <c r="G69" i="1" s="1"/>
  <c r="K69" i="1" s="1"/>
  <c r="E74" i="1"/>
  <c r="F74" i="1" s="1"/>
  <c r="G74" i="1" s="1"/>
  <c r="K74" i="1" s="1"/>
  <c r="E213" i="1"/>
  <c r="F213" i="1" s="1"/>
  <c r="G213" i="1" s="1"/>
  <c r="K213" i="1" s="1"/>
  <c r="E210" i="1"/>
  <c r="F210" i="1" s="1"/>
  <c r="G210" i="1" s="1"/>
  <c r="K210" i="1" s="1"/>
  <c r="E224" i="1"/>
  <c r="F224" i="1" s="1"/>
  <c r="G224" i="1" s="1"/>
  <c r="K224" i="1" s="1"/>
  <c r="E218" i="1"/>
  <c r="F218" i="1" s="1"/>
  <c r="G218" i="1" s="1"/>
  <c r="K218" i="1" s="1"/>
  <c r="E191" i="1"/>
  <c r="F191" i="1" s="1"/>
  <c r="G191" i="1" s="1"/>
  <c r="K191" i="1" s="1"/>
  <c r="E204" i="1"/>
  <c r="F204" i="1" s="1"/>
  <c r="G204" i="1" s="1"/>
  <c r="K204" i="1" s="1"/>
  <c r="E56" i="1"/>
  <c r="E214" i="1"/>
  <c r="F214" i="1" s="1"/>
  <c r="G214" i="1" s="1"/>
  <c r="K214" i="1" s="1"/>
  <c r="E122" i="1"/>
  <c r="E126" i="1"/>
  <c r="F126" i="1" s="1"/>
  <c r="G126" i="1" s="1"/>
  <c r="K126" i="1" s="1"/>
  <c r="E130" i="1"/>
  <c r="F130" i="1" s="1"/>
  <c r="G130" i="1" s="1"/>
  <c r="K130" i="1" s="1"/>
  <c r="E147" i="1"/>
  <c r="E155" i="1"/>
  <c r="F155" i="1" s="1"/>
  <c r="G155" i="1" s="1"/>
  <c r="K155" i="1" s="1"/>
  <c r="G163" i="1"/>
  <c r="K163" i="1" s="1"/>
  <c r="E176" i="1"/>
  <c r="F176" i="1" s="1"/>
  <c r="G176" i="1" s="1"/>
  <c r="K176" i="1" s="1"/>
  <c r="E179" i="1"/>
  <c r="F179" i="1" s="1"/>
  <c r="G179" i="1" s="1"/>
  <c r="K179" i="1" s="1"/>
  <c r="E183" i="1"/>
  <c r="F183" i="1" s="1"/>
  <c r="G183" i="1" s="1"/>
  <c r="K183" i="1" s="1"/>
  <c r="E194" i="1"/>
  <c r="F194" i="1" s="1"/>
  <c r="G194" i="1" s="1"/>
  <c r="K194" i="1" s="1"/>
  <c r="E208" i="1"/>
  <c r="F208" i="1" s="1"/>
  <c r="G208" i="1" s="1"/>
  <c r="K208" i="1" s="1"/>
  <c r="E53" i="1"/>
  <c r="F53" i="1" s="1"/>
  <c r="G53" i="1" s="1"/>
  <c r="K53" i="1" s="1"/>
  <c r="E63" i="1"/>
  <c r="E90" i="1"/>
  <c r="E91" i="1"/>
  <c r="E93" i="1"/>
  <c r="E95" i="1"/>
  <c r="E85" i="1"/>
  <c r="E43" i="1"/>
  <c r="F43" i="1" s="1"/>
  <c r="G43" i="1" s="1"/>
  <c r="K43" i="1" s="1"/>
  <c r="E22" i="1"/>
  <c r="F22" i="1" s="1"/>
  <c r="G22" i="1" s="1"/>
  <c r="I22" i="1" s="1"/>
  <c r="E26" i="1"/>
  <c r="F26" i="1" s="1"/>
  <c r="G26" i="1" s="1"/>
  <c r="I26" i="1" s="1"/>
  <c r="E31" i="1"/>
  <c r="F31" i="1" s="1"/>
  <c r="G31" i="1" s="1"/>
  <c r="I31" i="1" s="1"/>
  <c r="G55" i="1"/>
  <c r="K55" i="1" s="1"/>
  <c r="E70" i="1"/>
  <c r="F70" i="1" s="1"/>
  <c r="G70" i="1" s="1"/>
  <c r="K70" i="1" s="1"/>
  <c r="E232" i="1"/>
  <c r="F232" i="1" s="1"/>
  <c r="G232" i="1" s="1"/>
  <c r="K232" i="1" s="1"/>
  <c r="E139" i="1"/>
  <c r="F139" i="1" s="1"/>
  <c r="G139" i="1" s="1"/>
  <c r="K139" i="1" s="1"/>
  <c r="E142" i="1"/>
  <c r="F142" i="1" s="1"/>
  <c r="G142" i="1" s="1"/>
  <c r="K142" i="1" s="1"/>
  <c r="E148" i="1"/>
  <c r="E151" i="1"/>
  <c r="F151" i="1" s="1"/>
  <c r="G151" i="1" s="1"/>
  <c r="K151" i="1" s="1"/>
  <c r="E164" i="1"/>
  <c r="F164" i="1" s="1"/>
  <c r="G164" i="1" s="1"/>
  <c r="K164" i="1" s="1"/>
  <c r="E195" i="1"/>
  <c r="F195" i="1" s="1"/>
  <c r="G195" i="1" s="1"/>
  <c r="K195" i="1" s="1"/>
  <c r="E209" i="1"/>
  <c r="F209" i="1" s="1"/>
  <c r="G209" i="1" s="1"/>
  <c r="K209" i="1" s="1"/>
  <c r="E57" i="1"/>
  <c r="E233" i="1"/>
  <c r="F233" i="1" s="1"/>
  <c r="G233" i="1" s="1"/>
  <c r="K233" i="1" s="1"/>
  <c r="E220" i="1"/>
  <c r="F220" i="1" s="1"/>
  <c r="G220" i="1" s="1"/>
  <c r="K220" i="1" s="1"/>
  <c r="E215" i="1"/>
  <c r="F215" i="1" s="1"/>
  <c r="G215" i="1" s="1"/>
  <c r="K215" i="1" s="1"/>
  <c r="E123" i="1"/>
  <c r="E132" i="1"/>
  <c r="F132" i="1" s="1"/>
  <c r="G132" i="1" s="1"/>
  <c r="K132" i="1" s="1"/>
  <c r="E136" i="1"/>
  <c r="F136" i="1" s="1"/>
  <c r="G136" i="1" s="1"/>
  <c r="K136" i="1" s="1"/>
  <c r="E144" i="1"/>
  <c r="F144" i="1" s="1"/>
  <c r="G144" i="1" s="1"/>
  <c r="K144" i="1" s="1"/>
  <c r="E156" i="1"/>
  <c r="F156" i="1" s="1"/>
  <c r="G156" i="1" s="1"/>
  <c r="K156" i="1" s="1"/>
  <c r="E161" i="1"/>
  <c r="F161" i="1" s="1"/>
  <c r="G161" i="1" s="1"/>
  <c r="K161" i="1" s="1"/>
  <c r="E169" i="1"/>
  <c r="F169" i="1" s="1"/>
  <c r="G169" i="1" s="1"/>
  <c r="K169" i="1" s="1"/>
  <c r="E188" i="1"/>
  <c r="F188" i="1" s="1"/>
  <c r="G188" i="1" s="1"/>
  <c r="K188" i="1" s="1"/>
  <c r="E192" i="1"/>
  <c r="F192" i="1" s="1"/>
  <c r="G192" i="1" s="1"/>
  <c r="K192" i="1" s="1"/>
  <c r="E199" i="1"/>
  <c r="F199" i="1" s="1"/>
  <c r="G199" i="1" s="1"/>
  <c r="K199" i="1" s="1"/>
  <c r="E205" i="1"/>
  <c r="F205" i="1" s="1"/>
  <c r="G205" i="1" s="1"/>
  <c r="K205" i="1" s="1"/>
  <c r="E222" i="1"/>
  <c r="F222" i="1" s="1"/>
  <c r="G222" i="1" s="1"/>
  <c r="K222" i="1" s="1"/>
  <c r="E46" i="1"/>
  <c r="E58" i="1"/>
  <c r="E59" i="1"/>
  <c r="E60" i="1"/>
  <c r="E61" i="1"/>
  <c r="E82" i="1"/>
  <c r="E83" i="1"/>
  <c r="E87" i="1"/>
  <c r="E116" i="1"/>
  <c r="E105" i="1"/>
  <c r="E106" i="1"/>
  <c r="E107" i="1"/>
  <c r="E108" i="1"/>
  <c r="E109" i="1"/>
  <c r="E110" i="1"/>
  <c r="E111" i="1"/>
  <c r="E119" i="1"/>
  <c r="F119" i="1" s="1"/>
  <c r="G119" i="1" s="1"/>
  <c r="K119" i="1" s="1"/>
  <c r="E45" i="1"/>
  <c r="F45" i="1" s="1"/>
  <c r="G45" i="1" s="1"/>
  <c r="K45" i="1" s="1"/>
  <c r="E33" i="1"/>
  <c r="F33" i="1" s="1"/>
  <c r="G33" i="1" s="1"/>
  <c r="I33" i="1" s="1"/>
  <c r="E67" i="1"/>
  <c r="F67" i="1" s="1"/>
  <c r="G67" i="1" s="1"/>
  <c r="K67" i="1" s="1"/>
  <c r="G117" i="1"/>
  <c r="K117" i="1" s="1"/>
  <c r="G225" i="1"/>
  <c r="K225" i="1" s="1"/>
  <c r="E131" i="1"/>
  <c r="E49" i="1"/>
  <c r="F49" i="1" s="1"/>
  <c r="G49" i="1" s="1"/>
  <c r="K49" i="1" s="1"/>
  <c r="E32" i="1"/>
  <c r="F32" i="1" s="1"/>
  <c r="G32" i="1" s="1"/>
  <c r="I32" i="1" s="1"/>
  <c r="F17" i="1"/>
  <c r="F120" i="1"/>
  <c r="G120" i="1" s="1"/>
  <c r="K120" i="1" s="1"/>
  <c r="F125" i="1"/>
  <c r="G125" i="1" s="1"/>
  <c r="E78" i="2"/>
  <c r="E55" i="2"/>
  <c r="E33" i="2"/>
  <c r="E52" i="2" l="1"/>
  <c r="F104" i="1"/>
  <c r="G104" i="1" s="1"/>
  <c r="K104" i="1" s="1"/>
  <c r="F121" i="1"/>
  <c r="G121" i="1" s="1"/>
  <c r="K121" i="1" s="1"/>
  <c r="E72" i="2"/>
  <c r="F111" i="1"/>
  <c r="G111" i="1" s="1"/>
  <c r="K111" i="1" s="1"/>
  <c r="E68" i="2"/>
  <c r="E37" i="2"/>
  <c r="F87" i="1"/>
  <c r="G87" i="1" s="1"/>
  <c r="K87" i="1" s="1"/>
  <c r="F92" i="1"/>
  <c r="G92" i="1" s="1"/>
  <c r="K92" i="1" s="1"/>
  <c r="E42" i="2"/>
  <c r="F154" i="1"/>
  <c r="G154" i="1" s="1"/>
  <c r="K154" i="1" s="1"/>
  <c r="E91" i="2"/>
  <c r="E15" i="2"/>
  <c r="F44" i="1"/>
  <c r="G44" i="1" s="1"/>
  <c r="K44" i="1" s="1"/>
  <c r="F129" i="1"/>
  <c r="G129" i="1" s="1"/>
  <c r="K129" i="1" s="1"/>
  <c r="E79" i="2"/>
  <c r="E57" i="2"/>
  <c r="F99" i="1"/>
  <c r="G99" i="1" s="1"/>
  <c r="K99" i="1" s="1"/>
  <c r="F110" i="1"/>
  <c r="G110" i="1" s="1"/>
  <c r="K110" i="1" s="1"/>
  <c r="E67" i="2"/>
  <c r="F83" i="1"/>
  <c r="G83" i="1" s="1"/>
  <c r="K83" i="1" s="1"/>
  <c r="E35" i="2"/>
  <c r="E54" i="2"/>
  <c r="F85" i="1"/>
  <c r="G85" i="1" s="1"/>
  <c r="K85" i="1" s="1"/>
  <c r="F147" i="1"/>
  <c r="G147" i="1" s="1"/>
  <c r="K147" i="1" s="1"/>
  <c r="E84" i="2"/>
  <c r="E31" i="2"/>
  <c r="F79" i="1"/>
  <c r="G79" i="1" s="1"/>
  <c r="K79" i="1" s="1"/>
  <c r="E87" i="2"/>
  <c r="F150" i="1"/>
  <c r="G150" i="1" s="1"/>
  <c r="K150" i="1" s="1"/>
  <c r="F42" i="1"/>
  <c r="G42" i="1" s="1"/>
  <c r="K42" i="1" s="1"/>
  <c r="E14" i="2"/>
  <c r="F109" i="1"/>
  <c r="G109" i="1" s="1"/>
  <c r="K109" i="1" s="1"/>
  <c r="E66" i="2"/>
  <c r="E34" i="2"/>
  <c r="F82" i="1"/>
  <c r="G82" i="1" s="1"/>
  <c r="K82" i="1" s="1"/>
  <c r="E19" i="2"/>
  <c r="F57" i="1"/>
  <c r="G57" i="1" s="1"/>
  <c r="K57" i="1" s="1"/>
  <c r="E85" i="2"/>
  <c r="F148" i="1"/>
  <c r="G148" i="1" s="1"/>
  <c r="K148" i="1" s="1"/>
  <c r="E45" i="2"/>
  <c r="F95" i="1"/>
  <c r="G95" i="1" s="1"/>
  <c r="K95" i="1" s="1"/>
  <c r="F78" i="1"/>
  <c r="G78" i="1" s="1"/>
  <c r="K78" i="1" s="1"/>
  <c r="E30" i="2"/>
  <c r="F138" i="1"/>
  <c r="G138" i="1" s="1"/>
  <c r="K138" i="1" s="1"/>
  <c r="E83" i="2"/>
  <c r="F113" i="1"/>
  <c r="G113" i="1" s="1"/>
  <c r="K113" i="1" s="1"/>
  <c r="E70" i="2"/>
  <c r="F40" i="1"/>
  <c r="G40" i="1" s="1"/>
  <c r="K40" i="1" s="1"/>
  <c r="E13" i="2"/>
  <c r="E36" i="2"/>
  <c r="F86" i="1"/>
  <c r="G86" i="1" s="1"/>
  <c r="K86" i="1" s="1"/>
  <c r="F124" i="1"/>
  <c r="G124" i="1" s="1"/>
  <c r="K124" i="1" s="1"/>
  <c r="E77" i="2"/>
  <c r="E80" i="2"/>
  <c r="F131" i="1"/>
  <c r="G131" i="1" s="1"/>
  <c r="K131" i="1" s="1"/>
  <c r="E65" i="2"/>
  <c r="F108" i="1"/>
  <c r="G108" i="1" s="1"/>
  <c r="K108" i="1" s="1"/>
  <c r="E23" i="2"/>
  <c r="F61" i="1"/>
  <c r="G61" i="1" s="1"/>
  <c r="K61" i="1" s="1"/>
  <c r="F93" i="1"/>
  <c r="G93" i="1" s="1"/>
  <c r="K93" i="1" s="1"/>
  <c r="E43" i="2"/>
  <c r="E29" i="2"/>
  <c r="F77" i="1"/>
  <c r="G77" i="1" s="1"/>
  <c r="K77" i="1" s="1"/>
  <c r="E51" i="2"/>
  <c r="F118" i="1"/>
  <c r="G118" i="1" s="1"/>
  <c r="K118" i="1" s="1"/>
  <c r="F112" i="1"/>
  <c r="G112" i="1" s="1"/>
  <c r="K112" i="1" s="1"/>
  <c r="E69" i="2"/>
  <c r="E12" i="2"/>
  <c r="F38" i="1"/>
  <c r="G38" i="1" s="1"/>
  <c r="K38" i="1" s="1"/>
  <c r="E64" i="2"/>
  <c r="F107" i="1"/>
  <c r="G107" i="1" s="1"/>
  <c r="K107" i="1" s="1"/>
  <c r="F60" i="1"/>
  <c r="G60" i="1" s="1"/>
  <c r="K60" i="1" s="1"/>
  <c r="E22" i="2"/>
  <c r="E41" i="2"/>
  <c r="F91" i="1"/>
  <c r="G91" i="1" s="1"/>
  <c r="K91" i="1" s="1"/>
  <c r="F122" i="1"/>
  <c r="G122" i="1" s="1"/>
  <c r="E75" i="2"/>
  <c r="E28" i="2"/>
  <c r="F76" i="1"/>
  <c r="G76" i="1" s="1"/>
  <c r="K76" i="1" s="1"/>
  <c r="F94" i="1"/>
  <c r="G94" i="1" s="1"/>
  <c r="K94" i="1" s="1"/>
  <c r="E44" i="2"/>
  <c r="F149" i="1"/>
  <c r="G149" i="1" s="1"/>
  <c r="K149" i="1" s="1"/>
  <c r="E86" i="2"/>
  <c r="F114" i="1"/>
  <c r="G114" i="1" s="1"/>
  <c r="K114" i="1" s="1"/>
  <c r="E71" i="2"/>
  <c r="F36" i="1"/>
  <c r="G36" i="1" s="1"/>
  <c r="K36" i="1" s="1"/>
  <c r="E11" i="2"/>
  <c r="E63" i="2"/>
  <c r="F106" i="1"/>
  <c r="G106" i="1" s="1"/>
  <c r="K106" i="1" s="1"/>
  <c r="F59" i="1"/>
  <c r="G59" i="1" s="1"/>
  <c r="K59" i="1" s="1"/>
  <c r="E21" i="2"/>
  <c r="F123" i="1"/>
  <c r="G123" i="1" s="1"/>
  <c r="K123" i="1" s="1"/>
  <c r="E76" i="2"/>
  <c r="E40" i="2"/>
  <c r="F90" i="1"/>
  <c r="G90" i="1" s="1"/>
  <c r="K90" i="1" s="1"/>
  <c r="E26" i="2"/>
  <c r="F64" i="1"/>
  <c r="G64" i="1" s="1"/>
  <c r="K64" i="1" s="1"/>
  <c r="E27" i="2"/>
  <c r="F75" i="1"/>
  <c r="G75" i="1" s="1"/>
  <c r="K75" i="1" s="1"/>
  <c r="E24" i="2"/>
  <c r="F62" i="1"/>
  <c r="G62" i="1" s="1"/>
  <c r="K62" i="1" s="1"/>
  <c r="E56" i="2"/>
  <c r="F98" i="1"/>
  <c r="G98" i="1" s="1"/>
  <c r="K98" i="1" s="1"/>
  <c r="F103" i="1"/>
  <c r="G103" i="1" s="1"/>
  <c r="K103" i="1" s="1"/>
  <c r="E60" i="2"/>
  <c r="F157" i="1"/>
  <c r="G157" i="1" s="1"/>
  <c r="K157" i="1" s="1"/>
  <c r="E94" i="2"/>
  <c r="E48" i="2"/>
  <c r="F115" i="1"/>
  <c r="G115" i="1" s="1"/>
  <c r="K115" i="1" s="1"/>
  <c r="E88" i="2"/>
  <c r="E62" i="2"/>
  <c r="F105" i="1"/>
  <c r="G105" i="1" s="1"/>
  <c r="K105" i="1" s="1"/>
  <c r="E20" i="2"/>
  <c r="F58" i="1"/>
  <c r="G58" i="1" s="1"/>
  <c r="K58" i="1" s="1"/>
  <c r="E25" i="2"/>
  <c r="F63" i="1"/>
  <c r="G63" i="1" s="1"/>
  <c r="K63" i="1" s="1"/>
  <c r="E53" i="2"/>
  <c r="F84" i="1"/>
  <c r="G84" i="1" s="1"/>
  <c r="K84" i="1" s="1"/>
  <c r="F101" i="1"/>
  <c r="G101" i="1" s="1"/>
  <c r="K101" i="1" s="1"/>
  <c r="E47" i="2"/>
  <c r="F102" i="1"/>
  <c r="G102" i="1" s="1"/>
  <c r="K102" i="1" s="1"/>
  <c r="E59" i="2"/>
  <c r="F153" i="1"/>
  <c r="G153" i="1" s="1"/>
  <c r="K153" i="1" s="1"/>
  <c r="E90" i="2"/>
  <c r="E49" i="2"/>
  <c r="F116" i="1"/>
  <c r="G116" i="1" s="1"/>
  <c r="K116" i="1" s="1"/>
  <c r="E16" i="2"/>
  <c r="F46" i="1"/>
  <c r="G46" i="1" s="1"/>
  <c r="K46" i="1" s="1"/>
  <c r="E18" i="2"/>
  <c r="F56" i="1"/>
  <c r="G56" i="1" s="1"/>
  <c r="K56" i="1" s="1"/>
  <c r="F96" i="1"/>
  <c r="G96" i="1" s="1"/>
  <c r="K96" i="1" s="1"/>
  <c r="E46" i="2"/>
  <c r="E32" i="2"/>
  <c r="F80" i="1"/>
  <c r="G80" i="1" s="1"/>
  <c r="K80" i="1" s="1"/>
  <c r="E58" i="2"/>
  <c r="F100" i="1"/>
  <c r="G100" i="1" s="1"/>
  <c r="K100" i="1" s="1"/>
  <c r="K125" i="1"/>
  <c r="C12" i="1"/>
  <c r="C11" i="1"/>
  <c r="O236" i="1" l="1"/>
  <c r="O240" i="1"/>
  <c r="O248" i="1"/>
  <c r="O235" i="1"/>
  <c r="O239" i="1"/>
  <c r="O243" i="1"/>
  <c r="O247" i="1"/>
  <c r="O234" i="1"/>
  <c r="O238" i="1"/>
  <c r="O242" i="1"/>
  <c r="O246" i="1"/>
  <c r="O237" i="1"/>
  <c r="O241" i="1"/>
  <c r="O245" i="1"/>
  <c r="O244" i="1"/>
  <c r="O249" i="1"/>
  <c r="C16" i="1"/>
  <c r="D18" i="1" s="1"/>
  <c r="O191" i="1"/>
  <c r="O41" i="1"/>
  <c r="O158" i="1"/>
  <c r="O92" i="1"/>
  <c r="O91" i="1"/>
  <c r="O120" i="1"/>
  <c r="O117" i="1"/>
  <c r="O60" i="1"/>
  <c r="O185" i="1"/>
  <c r="O210" i="1"/>
  <c r="O230" i="1"/>
  <c r="O197" i="1"/>
  <c r="O218" i="1"/>
  <c r="O199" i="1"/>
  <c r="O50" i="1"/>
  <c r="O229" i="1"/>
  <c r="O186" i="1"/>
  <c r="O135" i="1"/>
  <c r="O182" i="1"/>
  <c r="O105" i="1"/>
  <c r="O40" i="1"/>
  <c r="O89" i="1"/>
  <c r="O73" i="1"/>
  <c r="O152" i="1"/>
  <c r="O30" i="1"/>
  <c r="O36" i="1"/>
  <c r="O139" i="1"/>
  <c r="O94" i="1"/>
  <c r="O166" i="1"/>
  <c r="O178" i="1"/>
  <c r="O98" i="1"/>
  <c r="O180" i="1"/>
  <c r="O108" i="1"/>
  <c r="O24" i="1"/>
  <c r="O160" i="1"/>
  <c r="O74" i="1"/>
  <c r="O179" i="1"/>
  <c r="O95" i="1"/>
  <c r="O207" i="1"/>
  <c r="O122" i="1"/>
  <c r="O200" i="1"/>
  <c r="O190" i="1"/>
  <c r="O134" i="1"/>
  <c r="O107" i="1"/>
  <c r="O67" i="1"/>
  <c r="O128" i="1"/>
  <c r="O211" i="1"/>
  <c r="O84" i="1"/>
  <c r="O183" i="1"/>
  <c r="O49" i="1"/>
  <c r="O38" i="1"/>
  <c r="O35" i="1"/>
  <c r="O174" i="1"/>
  <c r="O111" i="1"/>
  <c r="O116" i="1"/>
  <c r="O58" i="1"/>
  <c r="O54" i="1"/>
  <c r="O208" i="1"/>
  <c r="O121" i="1"/>
  <c r="O137" i="1"/>
  <c r="O217" i="1"/>
  <c r="O157" i="1"/>
  <c r="O173" i="1"/>
  <c r="O37" i="1"/>
  <c r="O39" i="1"/>
  <c r="O209" i="1"/>
  <c r="O44" i="1"/>
  <c r="O52" i="1"/>
  <c r="O76" i="1"/>
  <c r="O206" i="1"/>
  <c r="C15" i="1"/>
  <c r="O188" i="1"/>
  <c r="O224" i="1"/>
  <c r="O33" i="1"/>
  <c r="O106" i="1"/>
  <c r="O131" i="1"/>
  <c r="O141" i="1"/>
  <c r="O136" i="1"/>
  <c r="O53" i="1"/>
  <c r="O125" i="1"/>
  <c r="O149" i="1"/>
  <c r="O169" i="1"/>
  <c r="O151" i="1"/>
  <c r="O21" i="1"/>
  <c r="O144" i="1"/>
  <c r="O71" i="1"/>
  <c r="O181" i="1"/>
  <c r="O66" i="1"/>
  <c r="O79" i="1"/>
  <c r="O104" i="1"/>
  <c r="O220" i="1"/>
  <c r="O221" i="1"/>
  <c r="O93" i="1"/>
  <c r="O114" i="1"/>
  <c r="O219" i="1"/>
  <c r="O112" i="1"/>
  <c r="O69" i="1"/>
  <c r="O26" i="1"/>
  <c r="O223" i="1"/>
  <c r="O46" i="1"/>
  <c r="O27" i="1"/>
  <c r="O43" i="1"/>
  <c r="O75" i="1"/>
  <c r="O123" i="1"/>
  <c r="O227" i="1"/>
  <c r="O124" i="1"/>
  <c r="O140" i="1"/>
  <c r="O57" i="1"/>
  <c r="O63" i="1"/>
  <c r="O42" i="1"/>
  <c r="O198" i="1"/>
  <c r="O162" i="1"/>
  <c r="O115" i="1"/>
  <c r="O231" i="1"/>
  <c r="O194" i="1"/>
  <c r="O216" i="1"/>
  <c r="O88" i="1"/>
  <c r="O159" i="1"/>
  <c r="O212" i="1"/>
  <c r="O81" i="1"/>
  <c r="O196" i="1"/>
  <c r="O29" i="1"/>
  <c r="O85" i="1"/>
  <c r="O146" i="1"/>
  <c r="O202" i="1"/>
  <c r="O31" i="1"/>
  <c r="O163" i="1"/>
  <c r="O189" i="1"/>
  <c r="O184" i="1"/>
  <c r="O226" i="1"/>
  <c r="O127" i="1"/>
  <c r="O68" i="1"/>
  <c r="O87" i="1"/>
  <c r="O232" i="1"/>
  <c r="O156" i="1"/>
  <c r="O187" i="1"/>
  <c r="O83" i="1"/>
  <c r="O55" i="1"/>
  <c r="O143" i="1"/>
  <c r="O99" i="1"/>
  <c r="O103" i="1"/>
  <c r="O86" i="1"/>
  <c r="O22" i="1"/>
  <c r="O225" i="1"/>
  <c r="O109" i="1"/>
  <c r="O62" i="1"/>
  <c r="O170" i="1"/>
  <c r="O201" i="1"/>
  <c r="O72" i="1"/>
  <c r="O176" i="1"/>
  <c r="O132" i="1"/>
  <c r="O192" i="1"/>
  <c r="O70" i="1"/>
  <c r="O97" i="1"/>
  <c r="O213" i="1"/>
  <c r="O195" i="1"/>
  <c r="O164" i="1"/>
  <c r="O51" i="1"/>
  <c r="O177" i="1"/>
  <c r="O138" i="1"/>
  <c r="O168" i="1"/>
  <c r="O165" i="1"/>
  <c r="O147" i="1"/>
  <c r="O56" i="1"/>
  <c r="O193" i="1"/>
  <c r="O215" i="1"/>
  <c r="O153" i="1"/>
  <c r="O110" i="1"/>
  <c r="O133" i="1"/>
  <c r="O228" i="1"/>
  <c r="O129" i="1"/>
  <c r="O102" i="1"/>
  <c r="O25" i="1"/>
  <c r="O205" i="1"/>
  <c r="O77" i="1"/>
  <c r="O126" i="1"/>
  <c r="O148" i="1"/>
  <c r="O233" i="1"/>
  <c r="O130" i="1"/>
  <c r="O203" i="1"/>
  <c r="O204" i="1"/>
  <c r="O171" i="1"/>
  <c r="O59" i="1"/>
  <c r="O28" i="1"/>
  <c r="O145" i="1"/>
  <c r="O214" i="1"/>
  <c r="O167" i="1"/>
  <c r="O78" i="1"/>
  <c r="O172" i="1"/>
  <c r="O34" i="1"/>
  <c r="O150" i="1"/>
  <c r="O65" i="1"/>
  <c r="O118" i="1"/>
  <c r="O222" i="1"/>
  <c r="O119" i="1"/>
  <c r="O48" i="1"/>
  <c r="O45" i="1"/>
  <c r="O80" i="1"/>
  <c r="O161" i="1"/>
  <c r="O64" i="1"/>
  <c r="O32" i="1"/>
  <c r="O113" i="1"/>
  <c r="O47" i="1"/>
  <c r="O142" i="1"/>
  <c r="O61" i="1"/>
  <c r="O96" i="1"/>
  <c r="O90" i="1"/>
  <c r="O100" i="1"/>
  <c r="O154" i="1"/>
  <c r="O82" i="1"/>
  <c r="O23" i="1"/>
  <c r="O155" i="1"/>
  <c r="O101" i="1"/>
  <c r="O175" i="1"/>
  <c r="K122" i="1"/>
  <c r="C18" i="1" l="1"/>
  <c r="F18" i="1"/>
  <c r="F19" i="1" s="1"/>
</calcChain>
</file>

<file path=xl/sharedStrings.xml><?xml version="1.0" encoding="utf-8"?>
<sst xmlns="http://schemas.openxmlformats.org/spreadsheetml/2006/main" count="1161" uniqueCount="373">
  <si>
    <t>JAVSO..45..121</t>
  </si>
  <si>
    <t>VSB-063</t>
  </si>
  <si>
    <t>VSB-064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</si>
  <si>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</si>
  <si>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</si>
  <si>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</si>
  <si>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</si>
  <si>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</si>
  <si>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</si>
  <si>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</si>
  <si>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</si>
  <si>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</si>
  <si>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</si>
  <si>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</si>
  <si>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</si>
  <si>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</si>
  <si>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</si>
  <si>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</si>
  <si>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</si>
  <si>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</si>
  <si>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</si>
  <si>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</si>
  <si>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</si>
  <si>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</si>
  <si>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</si>
  <si>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</si>
  <si>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</si>
  <si>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</si>
  <si>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</si>
  <si>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</si>
  <si>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DV Psc / GSC 00008-00324</t>
  </si>
  <si>
    <t>1RXS J001309+053550</t>
  </si>
  <si>
    <t>Also an X-Ray source</t>
  </si>
  <si>
    <t>Hipparcos Eph.</t>
  </si>
  <si>
    <t>Hipparcos</t>
  </si>
  <si>
    <t>I</t>
  </si>
  <si>
    <t>IBVS 4800</t>
  </si>
  <si>
    <t>II</t>
  </si>
  <si>
    <t>Krajci</t>
  </si>
  <si>
    <t>IBVS 5668</t>
  </si>
  <si>
    <t>IBVS 5677</t>
  </si>
  <si>
    <t>IBVS 5690</t>
  </si>
  <si>
    <t>IBVS 5694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</si>
  <si>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</si>
  <si>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</si>
  <si>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</si>
  <si>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</si>
  <si>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</si>
  <si>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</si>
  <si>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</si>
  <si>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Add cycle</t>
  </si>
  <si>
    <t>Old Cycle</t>
  </si>
  <si>
    <t>IBVS 5777</t>
  </si>
  <si>
    <t>IBVS 5898</t>
  </si>
  <si>
    <t>IBVS 6044</t>
  </si>
  <si>
    <t>IBVS 6070</t>
  </si>
  <si>
    <t>EA/RS+UV</t>
  </si>
  <si>
    <t>IBVS 6157</t>
  </si>
  <si>
    <t>IBVS 6167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</si>
  <si>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</si>
  <si>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</si>
  <si>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</si>
  <si>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</si>
  <si>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</si>
  <si>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</si>
  <si>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</si>
  <si>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</si>
  <si>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</si>
  <si>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</si>
  <si>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</si>
  <si>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2452920.0394 </t>
  </si>
  <si>
    <t> 07.10.2003 12:56 </t>
  </si>
  <si>
    <t> -0.0245 </t>
  </si>
  <si>
    <t>E </t>
  </si>
  <si>
    <t> C.-H.Kim et al. </t>
  </si>
  <si>
    <t>IBVS 5694 </t>
  </si>
  <si>
    <t>2452920.1955 </t>
  </si>
  <si>
    <t> 07.10.2003 16:41 </t>
  </si>
  <si>
    <t> -0.0227 </t>
  </si>
  <si>
    <t>2452920.9653 </t>
  </si>
  <si>
    <t> 08.10.2003 11:10 </t>
  </si>
  <si>
    <t> -0.0242 </t>
  </si>
  <si>
    <t>2452921.2735 </t>
  </si>
  <si>
    <t> 08.10.2003 18:33 </t>
  </si>
  <si>
    <t>2453258.8140 </t>
  </si>
  <si>
    <t> 10.09.2004 07:32 </t>
  </si>
  <si>
    <t> -0.0204 </t>
  </si>
  <si>
    <t> T.Krajci </t>
  </si>
  <si>
    <t>IBVS 5690 </t>
  </si>
  <si>
    <t>2453258.9677 </t>
  </si>
  <si>
    <t> 10.09.2004 11:13 </t>
  </si>
  <si>
    <t> -0.0209 </t>
  </si>
  <si>
    <t>2453618.5659 </t>
  </si>
  <si>
    <t> 05.09.2005 01:34 </t>
  </si>
  <si>
    <t> -0.0192 </t>
  </si>
  <si>
    <t>C </t>
  </si>
  <si>
    <t> S.Parimucha et al. </t>
  </si>
  <si>
    <t>IBVS 5777 </t>
  </si>
  <si>
    <t>2453637.3862 </t>
  </si>
  <si>
    <t> 23.09.2005 21:16 </t>
  </si>
  <si>
    <t> -0.0195 </t>
  </si>
  <si>
    <t>2453640.4720 </t>
  </si>
  <si>
    <t> 26.09.2005 23:19 </t>
  </si>
  <si>
    <t> -0.0190 </t>
  </si>
  <si>
    <t>2453648.3397 </t>
  </si>
  <si>
    <t> 04.10.2005 20:09 </t>
  </si>
  <si>
    <t>2453648.4938 </t>
  </si>
  <si>
    <t> 04.10.2005 23:51 </t>
  </si>
  <si>
    <t> -0.0191 </t>
  </si>
  <si>
    <t>2453666.3867 </t>
  </si>
  <si>
    <t> 22.10.2005 21:16 </t>
  </si>
  <si>
    <t> -0.0212 </t>
  </si>
  <si>
    <t>B</t>
  </si>
  <si>
    <t>IBVS 5898 </t>
  </si>
  <si>
    <t>2453667.4640 </t>
  </si>
  <si>
    <t> 23.10.2005 23:08 </t>
  </si>
  <si>
    <t> -0.0238 </t>
  </si>
  <si>
    <t>2453668.3987 </t>
  </si>
  <si>
    <t> 24.10.2005 21:34 </t>
  </si>
  <si>
    <t> -0.0147 </t>
  </si>
  <si>
    <t>2453668.7040 </t>
  </si>
  <si>
    <t> 25.10.2005 04:53 </t>
  </si>
  <si>
    <t> -0.0179 </t>
  </si>
  <si>
    <t> S.Dvorak </t>
  </si>
  <si>
    <t>IBVS 5677 </t>
  </si>
  <si>
    <t>2453671.3290 </t>
  </si>
  <si>
    <t> 27.10.2005 19:53 </t>
  </si>
  <si>
    <t> -0.0154 </t>
  </si>
  <si>
    <t>2453963.5049 </t>
  </si>
  <si>
    <t> 16.08.2006 00:07 </t>
  </si>
  <si>
    <t> -0.0213 </t>
  </si>
  <si>
    <t>2453965.5111 </t>
  </si>
  <si>
    <t> 18.08.2006 00:15 </t>
  </si>
  <si>
    <t> -0.0206 </t>
  </si>
  <si>
    <t>2453972.4523 </t>
  </si>
  <si>
    <t> 24.08.2006 22:51 </t>
  </si>
  <si>
    <t> -0.0214 </t>
  </si>
  <si>
    <t>2453974.4580 </t>
  </si>
  <si>
    <t> 26.08.2006 22:59 </t>
  </si>
  <si>
    <t>2453995.4397 </t>
  </si>
  <si>
    <t> 16.09.2006 22:33 </t>
  </si>
  <si>
    <t> -0.0198 </t>
  </si>
  <si>
    <t>2454026.2961 </t>
  </si>
  <si>
    <t> 17.10.2006 19:06 </t>
  </si>
  <si>
    <t> -0.0168 </t>
  </si>
  <si>
    <t>2454026.4530 </t>
  </si>
  <si>
    <t> 17.10.2006 22:52 </t>
  </si>
  <si>
    <t> -0.0142 </t>
  </si>
  <si>
    <t>2454027.3771 </t>
  </si>
  <si>
    <t> 18.10.2006 21:03 </t>
  </si>
  <si>
    <t> -0.0157 </t>
  </si>
  <si>
    <t>2454035.3992 </t>
  </si>
  <si>
    <t> 26.10.2006 21:34 </t>
  </si>
  <si>
    <t> -0.0155 </t>
  </si>
  <si>
    <t>2454088.9299 </t>
  </si>
  <si>
    <t> 19.12.2006 10:19 </t>
  </si>
  <si>
    <t> K.Nagai et al. </t>
  </si>
  <si>
    <t>VSB 45 </t>
  </si>
  <si>
    <t>2454110.9900 </t>
  </si>
  <si>
    <t> 10.01.2007 11:45 </t>
  </si>
  <si>
    <t>Ic</t>
  </si>
  <si>
    <t> K.Nakajima </t>
  </si>
  <si>
    <t>VSB 46 </t>
  </si>
  <si>
    <t>2454404.4076 </t>
  </si>
  <si>
    <t> 30.10.2007 21:46 </t>
  </si>
  <si>
    <t> -0.0139 </t>
  </si>
  <si>
    <t>2454410.2698 </t>
  </si>
  <si>
    <t> 05.11.2007 18:28 </t>
  </si>
  <si>
    <t> -0.0138 </t>
  </si>
  <si>
    <t>2454410.4260 </t>
  </si>
  <si>
    <t> 05.11.2007 22:13 </t>
  </si>
  <si>
    <t> -0.0119 </t>
  </si>
  <si>
    <t>2454433.2610 </t>
  </si>
  <si>
    <t> 28.11.2007 18:15 </t>
  </si>
  <si>
    <t> -0.0084 </t>
  </si>
  <si>
    <t>2454715.4127 </t>
  </si>
  <si>
    <t> 05.09.2008 21:54 </t>
  </si>
  <si>
    <t> -0.0111 </t>
  </si>
  <si>
    <t>2454715.5771 </t>
  </si>
  <si>
    <t> 06.09.2008 01:51 </t>
  </si>
  <si>
    <t> -0.0010 </t>
  </si>
  <si>
    <t>2454716.4977 </t>
  </si>
  <si>
    <t> 06.09.2008 23:56 </t>
  </si>
  <si>
    <t> -0.0060 </t>
  </si>
  <si>
    <t>2454737.3162 </t>
  </si>
  <si>
    <t> 27.09.2008 19:35 </t>
  </si>
  <si>
    <t> -0.0136 </t>
  </si>
  <si>
    <t>2454737.4691 </t>
  </si>
  <si>
    <t> 27.09.2008 23:15 </t>
  </si>
  <si>
    <t> -0.0149 </t>
  </si>
  <si>
    <t>2454739.3226 </t>
  </si>
  <si>
    <t> 29.09.2008 19:44 </t>
  </si>
  <si>
    <t> -0.0126 </t>
  </si>
  <si>
    <t>2454748.4252 </t>
  </si>
  <si>
    <t> 08.10.2008 22:12 </t>
  </si>
  <si>
    <t> -0.0118 </t>
  </si>
  <si>
    <t>2454751.0515 </t>
  </si>
  <si>
    <t> 11.10.2008 13:14 </t>
  </si>
  <si>
    <t> -0.0080 </t>
  </si>
  <si>
    <t> H.Itoh </t>
  </si>
  <si>
    <t>VSB 48 </t>
  </si>
  <si>
    <t>2454751.1998 </t>
  </si>
  <si>
    <t> 11.10.2008 16:47 </t>
  </si>
  <si>
    <t> -0.0140 </t>
  </si>
  <si>
    <t>2454755.9897 </t>
  </si>
  <si>
    <t> 16.10.2008 11:45 </t>
  </si>
  <si>
    <t> -0.0064 </t>
  </si>
  <si>
    <t> K.Nagai </t>
  </si>
  <si>
    <t>2454761.0758 </t>
  </si>
  <si>
    <t> 21.10.2008 13:49 </t>
  </si>
  <si>
    <t>2454792.720 </t>
  </si>
  <si>
    <t> 22.11.2008 05:16 </t>
  </si>
  <si>
    <t> 0.008 </t>
  </si>
  <si>
    <t> R.Diethelm </t>
  </si>
  <si>
    <t>IBVS 5871 </t>
  </si>
  <si>
    <t>2455060.5125 </t>
  </si>
  <si>
    <t> 17.08.2009 00:18 </t>
  </si>
  <si>
    <t> -0.0067 </t>
  </si>
  <si>
    <t>IBVS 5980 </t>
  </si>
  <si>
    <t>2455064.5248 </t>
  </si>
  <si>
    <t> 21.08.2009 00:35 </t>
  </si>
  <si>
    <t> -0.0054 </t>
  </si>
  <si>
    <t>2455090.4418 </t>
  </si>
  <si>
    <t> 15.09.2009 22:36 </t>
  </si>
  <si>
    <t> -0.0052 </t>
  </si>
  <si>
    <t>2455091.2099 </t>
  </si>
  <si>
    <t> 16.09.2009 17:02 </t>
  </si>
  <si>
    <t> -0.0085 </t>
  </si>
  <si>
    <t> K.Shiokawa </t>
  </si>
  <si>
    <t>VSB 50 </t>
  </si>
  <si>
    <t>2455097.3813 </t>
  </si>
  <si>
    <t> 22.09.2009 21:09 </t>
  </si>
  <si>
    <t> -0.0078 </t>
  </si>
  <si>
    <t>2455116.0504 </t>
  </si>
  <si>
    <t> 11.10.2009 13:12 </t>
  </si>
  <si>
    <t> -0.0050 </t>
  </si>
  <si>
    <t>2455118.0548 </t>
  </si>
  <si>
    <t> 13.10.2009 13:18 </t>
  </si>
  <si>
    <t>2455139.1905 </t>
  </si>
  <si>
    <t> 03.11.2009 16:34 </t>
  </si>
  <si>
    <t> -0.0049 </t>
  </si>
  <si>
    <t>2455143.9702 </t>
  </si>
  <si>
    <t> 08.11.2009 11:17 </t>
  </si>
  <si>
    <t> -0.0075 </t>
  </si>
  <si>
    <t>2455501.2574 </t>
  </si>
  <si>
    <t> 31.10.2010 18:10 </t>
  </si>
  <si>
    <t> -0.0028 </t>
  </si>
  <si>
    <t>2455504.0348 </t>
  </si>
  <si>
    <t> 03.11.2010 12:50 </t>
  </si>
  <si>
    <t> -0.0022 </t>
  </si>
  <si>
    <t>VSB 51 </t>
  </si>
  <si>
    <t>2455504.1939 </t>
  </si>
  <si>
    <t> 03.11.2010 16:39 </t>
  </si>
  <si>
    <t> 0.0026 </t>
  </si>
  <si>
    <t>2455506.9643 </t>
  </si>
  <si>
    <t> 06.11.2010 11:08 </t>
  </si>
  <si>
    <t> -0.0038 </t>
  </si>
  <si>
    <t>2455796.5269 </t>
  </si>
  <si>
    <t> 23.08.2011 00:38 </t>
  </si>
  <si>
    <t> -0.0004 </t>
  </si>
  <si>
    <t> M.&amp; K.Rätz </t>
  </si>
  <si>
    <t>BAVM 231 </t>
  </si>
  <si>
    <t>2455801.4633 </t>
  </si>
  <si>
    <t> 27.08.2011 23:07 </t>
  </si>
  <si>
    <t>10700</t>
  </si>
  <si>
    <t> -0.0006 </t>
  </si>
  <si>
    <t>IBVS 6044 </t>
  </si>
  <si>
    <t>2455838.3350 </t>
  </si>
  <si>
    <t> 03.10.2011 20:02 </t>
  </si>
  <si>
    <t>10819.5</t>
  </si>
  <si>
    <t> 0.0013 </t>
  </si>
  <si>
    <t>2455838.4878 </t>
  </si>
  <si>
    <t> 03.10.2011 23:42 </t>
  </si>
  <si>
    <t>10820</t>
  </si>
  <si>
    <t> -0.0002 </t>
  </si>
  <si>
    <t>2455861.0111 </t>
  </si>
  <si>
    <t> 26.10.2011 12:15 </t>
  </si>
  <si>
    <t>10893</t>
  </si>
  <si>
    <t> 0.0001 </t>
  </si>
  <si>
    <t>VSB 53 </t>
  </si>
  <si>
    <t>2455878.9046 </t>
  </si>
  <si>
    <t> 13.11.2011 09:42 </t>
  </si>
  <si>
    <t>10951</t>
  </si>
  <si>
    <t> -0.0013 </t>
  </si>
  <si>
    <t>2455886.0029 </t>
  </si>
  <si>
    <t> 20.11.2011 12:04 </t>
  </si>
  <si>
    <t>10974</t>
  </si>
  <si>
    <t> 0.0007 </t>
  </si>
  <si>
    <t>2456155.2004 </t>
  </si>
  <si>
    <t> 15.08.2012 16:48 </t>
  </si>
  <si>
    <t>11846.5</t>
  </si>
  <si>
    <t> 0.0022 </t>
  </si>
  <si>
    <t>VSB 55 </t>
  </si>
  <si>
    <t>2456158.2872 </t>
  </si>
  <si>
    <t> 18.08.2012 18:53 </t>
  </si>
  <si>
    <t>11856.5</t>
  </si>
  <si>
    <t> 0.0036 </t>
  </si>
  <si>
    <t>2456160.1374 </t>
  </si>
  <si>
    <t> 20.08.2012 15:17 </t>
  </si>
  <si>
    <t>11862.5</t>
  </si>
  <si>
    <t>2456160.2880 </t>
  </si>
  <si>
    <t> 20.08.2012 18:54 </t>
  </si>
  <si>
    <t>11863</t>
  </si>
  <si>
    <t>2456219.9911 </t>
  </si>
  <si>
    <t> 19.10.2012 11:47 </t>
  </si>
  <si>
    <t>12056.5</t>
  </si>
  <si>
    <t> S.Kiyota </t>
  </si>
  <si>
    <t>2456221.3789 </t>
  </si>
  <si>
    <t> 20.10.2012 21:05 </t>
  </si>
  <si>
    <t>12061</t>
  </si>
  <si>
    <t>BAVM 241 (=IBVS 6157) </t>
  </si>
  <si>
    <t>2456221.9956 </t>
  </si>
  <si>
    <t> 21.10.2012 11:53 </t>
  </si>
  <si>
    <t>12063</t>
  </si>
  <si>
    <t>2456557.0620 </t>
  </si>
  <si>
    <t> 21.09.2013 13:29 </t>
  </si>
  <si>
    <t>13149</t>
  </si>
  <si>
    <t> -0.0019 </t>
  </si>
  <si>
    <t>VSB 56 </t>
  </si>
  <si>
    <t>2456557.0621 </t>
  </si>
  <si>
    <t> -0.0018 </t>
  </si>
  <si>
    <t>2456557.0631 </t>
  </si>
  <si>
    <t> 21.09.2013 13:30 </t>
  </si>
  <si>
    <t> -0.0008 </t>
  </si>
  <si>
    <t>2456578.9685 </t>
  </si>
  <si>
    <t> 13.10.2013 11:14 </t>
  </si>
  <si>
    <t>13220</t>
  </si>
  <si>
    <t>2456578.9688 </t>
  </si>
  <si>
    <t> 13.10.2013 11:15 </t>
  </si>
  <si>
    <t>2456578.9691 </t>
  </si>
  <si>
    <t> -0.0007 </t>
  </si>
  <si>
    <t>2456579.1253 </t>
  </si>
  <si>
    <t> 13.10.2013 15:00 </t>
  </si>
  <si>
    <t>13220.5</t>
  </si>
  <si>
    <t> 0.0012 </t>
  </si>
  <si>
    <t>2456579.1269 </t>
  </si>
  <si>
    <t> 13.10.2013 15:02 </t>
  </si>
  <si>
    <t> 0.0028 </t>
  </si>
  <si>
    <t>2456579.1309 </t>
  </si>
  <si>
    <t> 13.10.2013 15:08 </t>
  </si>
  <si>
    <t> 0.0068 </t>
  </si>
  <si>
    <t>2456579.2770 </t>
  </si>
  <si>
    <t> 13.10.2013 18:38 </t>
  </si>
  <si>
    <t>13221</t>
  </si>
  <si>
    <t>2456947.9768 </t>
  </si>
  <si>
    <t> 17.10.2014 11:26 </t>
  </si>
  <si>
    <t>14416</t>
  </si>
  <si>
    <t> 0.0002 </t>
  </si>
  <si>
    <t>VSB 59 </t>
  </si>
  <si>
    <t>2456947.9769 </t>
  </si>
  <si>
    <t> 0.0003 </t>
  </si>
  <si>
    <t>2457018.9393 </t>
  </si>
  <si>
    <t> 27.12.2014 10:32 </t>
  </si>
  <si>
    <t>14646</t>
  </si>
  <si>
    <t> -0.0001 </t>
  </si>
  <si>
    <t>2457018.9399 </t>
  </si>
  <si>
    <t> 27.12.2014 10:33 </t>
  </si>
  <si>
    <t> 0.0005 </t>
  </si>
  <si>
    <t>2457018.9400 </t>
  </si>
  <si>
    <t> 0.0006 </t>
  </si>
  <si>
    <t>IBVS 5980</t>
  </si>
  <si>
    <t>VSB 060</t>
  </si>
  <si>
    <t>IBVS 6218</t>
  </si>
  <si>
    <t>RHN 2018</t>
  </si>
  <si>
    <t>OEJV 0203</t>
  </si>
  <si>
    <t>JAVSO..48..256</t>
  </si>
  <si>
    <t>VSB 067</t>
  </si>
  <si>
    <t>VSB 069</t>
  </si>
  <si>
    <t>JAVSO 49, 256</t>
  </si>
  <si>
    <t>VSB, 91</t>
  </si>
  <si>
    <t>JAAVSO 51, 138</t>
  </si>
  <si>
    <t>JBAV, 79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</si>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</sst>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00"/>
    <numFmt numFmtId="167" formatCode="0.000"/>
    <numFmt numFmtId="168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25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1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6" fillId="0" borderId="0"/>
    <xf numFmtId="0" fontId="37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40" fillId="0" borderId="0" applyFont="0" applyFill="0" applyBorder="0" applyAlignment="0" applyProtection="0"/>
  </cellStyleXfs>
  <cellXfs count="10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0" fillId="0" borderId="0" xfId="0" applyNumberFormat="1" applyAlignment="1"/>
    <xf numFmtId="0" fontId="0" fillId="0" borderId="9" xfId="0" applyBorder="1" applyAlignment="1"/>
    <xf numFmtId="0" fontId="0" fillId="0" borderId="10" xfId="0" applyBorder="1" applyAlignment="1"/>
    <xf numFmtId="166" fontId="0" fillId="0" borderId="0" xfId="0" applyNumberFormat="1" applyAlignment="1"/>
    <xf numFmtId="165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24" borderId="0" xfId="0" applyFont="1" applyFill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5" fillId="0" borderId="0" xfId="42" applyFont="1" applyAlignment="1">
      <alignment horizontal="left"/>
    </xf>
    <xf numFmtId="0" fontId="35" fillId="0" borderId="0" xfId="42" applyFont="1" applyAlignment="1">
      <alignment horizontal="center"/>
    </xf>
    <xf numFmtId="0" fontId="36" fillId="0" borderId="0" xfId="42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35" fillId="0" borderId="0" xfId="44" applyFont="1" applyAlignment="1">
      <alignment horizontal="left"/>
    </xf>
    <xf numFmtId="0" fontId="35" fillId="0" borderId="0" xfId="44" applyFont="1" applyAlignment="1">
      <alignment horizontal="center"/>
    </xf>
    <xf numFmtId="0" fontId="38" fillId="0" borderId="0" xfId="43" applyFont="1" applyAlignment="1">
      <alignment horizontal="left" vertical="center"/>
    </xf>
    <xf numFmtId="0" fontId="38" fillId="0" borderId="0" xfId="43" applyFont="1" applyAlignment="1">
      <alignment horizontal="center" vertical="center"/>
    </xf>
    <xf numFmtId="0" fontId="38" fillId="0" borderId="0" xfId="43" applyFont="1" applyAlignment="1">
      <alignment horizontal="left"/>
    </xf>
    <xf numFmtId="0" fontId="38" fillId="0" borderId="0" xfId="43" applyFont="1" applyAlignment="1">
      <alignment horizontal="center"/>
    </xf>
    <xf numFmtId="165" fontId="38" fillId="0" borderId="0" xfId="43" applyNumberFormat="1" applyFont="1" applyAlignment="1">
      <alignment horizontal="left" vertical="top"/>
    </xf>
    <xf numFmtId="0" fontId="38" fillId="0" borderId="0" xfId="43" applyFont="1" applyAlignment="1">
      <alignment horizontal="left" vertical="top"/>
    </xf>
    <xf numFmtId="167" fontId="38" fillId="0" borderId="0" xfId="43" applyNumberFormat="1" applyFont="1" applyAlignment="1">
      <alignment horizontal="left" vertical="top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center" wrapText="1"/>
    </xf>
    <xf numFmtId="0" fontId="17" fillId="0" borderId="0" xfId="42" applyFont="1" applyAlignment="1">
      <alignment horizontal="left" wrapText="1"/>
    </xf>
    <xf numFmtId="0" fontId="35" fillId="0" borderId="0" xfId="42" applyFont="1"/>
    <xf numFmtId="0" fontId="16" fillId="0" borderId="0" xfId="0" applyFont="1" applyAlignment="1"/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8" fontId="39" fillId="0" borderId="0" xfId="0" applyNumberFormat="1" applyFont="1" applyAlignment="1">
      <alignment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43" fontId="39" fillId="0" borderId="0" xfId="50" applyFont="1" applyBorder="1"/>
    <xf numFmtId="168" fontId="39" fillId="0" borderId="0" xfId="0" applyNumberFormat="1" applyFont="1" applyAlignment="1" applyProtection="1">
      <alignment vertical="center" wrapText="1"/>
      <protection locked="0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50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Psc - O-C Diagr.</a:t>
            </a:r>
          </a:p>
        </c:rich>
      </c:tx>
      <c:layout>
        <c:manualLayout>
          <c:xMode val="edge"/>
          <c:yMode val="edge"/>
          <c:x val="0.378029418374399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0</c:v>
                </c:pt>
                <c:pt idx="1">
                  <c:v>0.5</c:v>
                </c:pt>
                <c:pt idx="2">
                  <c:v>7</c:v>
                </c:pt>
                <c:pt idx="3">
                  <c:v>10</c:v>
                </c:pt>
                <c:pt idx="4">
                  <c:v>10.5</c:v>
                </c:pt>
                <c:pt idx="5">
                  <c:v>13</c:v>
                </c:pt>
                <c:pt idx="6">
                  <c:v>13</c:v>
                </c:pt>
                <c:pt idx="7">
                  <c:v>13.5</c:v>
                </c:pt>
                <c:pt idx="8">
                  <c:v>13.5</c:v>
                </c:pt>
                <c:pt idx="9">
                  <c:v>29.5</c:v>
                </c:pt>
                <c:pt idx="10">
                  <c:v>30</c:v>
                </c:pt>
                <c:pt idx="11">
                  <c:v>30</c:v>
                </c:pt>
                <c:pt idx="12">
                  <c:v>32.5</c:v>
                </c:pt>
                <c:pt idx="13">
                  <c:v>33</c:v>
                </c:pt>
                <c:pt idx="14">
                  <c:v>74.5</c:v>
                </c:pt>
                <c:pt idx="15">
                  <c:v>4759</c:v>
                </c:pt>
                <c:pt idx="16">
                  <c:v>4759</c:v>
                </c:pt>
                <c:pt idx="17">
                  <c:v>4759.5</c:v>
                </c:pt>
                <c:pt idx="18">
                  <c:v>4759.5</c:v>
                </c:pt>
                <c:pt idx="19">
                  <c:v>4762</c:v>
                </c:pt>
                <c:pt idx="20">
                  <c:v>4762</c:v>
                </c:pt>
                <c:pt idx="21">
                  <c:v>4763</c:v>
                </c:pt>
                <c:pt idx="22">
                  <c:v>4763</c:v>
                </c:pt>
                <c:pt idx="23">
                  <c:v>5857</c:v>
                </c:pt>
                <c:pt idx="24">
                  <c:v>5857</c:v>
                </c:pt>
                <c:pt idx="25">
                  <c:v>5857.5</c:v>
                </c:pt>
                <c:pt idx="26">
                  <c:v>5857.5</c:v>
                </c:pt>
                <c:pt idx="27">
                  <c:v>5940</c:v>
                </c:pt>
                <c:pt idx="28">
                  <c:v>5943</c:v>
                </c:pt>
                <c:pt idx="29">
                  <c:v>5943.5</c:v>
                </c:pt>
                <c:pt idx="30">
                  <c:v>6134</c:v>
                </c:pt>
                <c:pt idx="31">
                  <c:v>7019.5</c:v>
                </c:pt>
                <c:pt idx="32">
                  <c:v>7022.5</c:v>
                </c:pt>
                <c:pt idx="33">
                  <c:v>7023</c:v>
                </c:pt>
                <c:pt idx="34">
                  <c:v>7023</c:v>
                </c:pt>
                <c:pt idx="35">
                  <c:v>7084</c:v>
                </c:pt>
                <c:pt idx="36">
                  <c:v>7094</c:v>
                </c:pt>
                <c:pt idx="37">
                  <c:v>7119.5</c:v>
                </c:pt>
                <c:pt idx="38">
                  <c:v>7120</c:v>
                </c:pt>
                <c:pt idx="39">
                  <c:v>7178</c:v>
                </c:pt>
                <c:pt idx="40">
                  <c:v>7181.5</c:v>
                </c:pt>
                <c:pt idx="41">
                  <c:v>7184.5</c:v>
                </c:pt>
                <c:pt idx="42">
                  <c:v>7185.5</c:v>
                </c:pt>
                <c:pt idx="43">
                  <c:v>7194</c:v>
                </c:pt>
                <c:pt idx="44">
                  <c:v>7275</c:v>
                </c:pt>
                <c:pt idx="45">
                  <c:v>7313.5</c:v>
                </c:pt>
                <c:pt idx="46">
                  <c:v>7314</c:v>
                </c:pt>
                <c:pt idx="47">
                  <c:v>7317</c:v>
                </c:pt>
                <c:pt idx="48">
                  <c:v>7320</c:v>
                </c:pt>
                <c:pt idx="49">
                  <c:v>7320.5</c:v>
                </c:pt>
                <c:pt idx="50">
                  <c:v>7327</c:v>
                </c:pt>
                <c:pt idx="51">
                  <c:v>7356</c:v>
                </c:pt>
                <c:pt idx="52">
                  <c:v>7365.5</c:v>
                </c:pt>
                <c:pt idx="53">
                  <c:v>7404.5</c:v>
                </c:pt>
                <c:pt idx="54">
                  <c:v>8141</c:v>
                </c:pt>
                <c:pt idx="55">
                  <c:v>8147.5</c:v>
                </c:pt>
                <c:pt idx="56">
                  <c:v>8170</c:v>
                </c:pt>
                <c:pt idx="57">
                  <c:v>8176.5</c:v>
                </c:pt>
                <c:pt idx="58">
                  <c:v>8244.5</c:v>
                </c:pt>
                <c:pt idx="59">
                  <c:v>8344.5</c:v>
                </c:pt>
                <c:pt idx="60">
                  <c:v>8345</c:v>
                </c:pt>
                <c:pt idx="61">
                  <c:v>8348</c:v>
                </c:pt>
                <c:pt idx="62">
                  <c:v>8374</c:v>
                </c:pt>
                <c:pt idx="63">
                  <c:v>8547.5</c:v>
                </c:pt>
                <c:pt idx="64">
                  <c:v>8619</c:v>
                </c:pt>
                <c:pt idx="65">
                  <c:v>9570</c:v>
                </c:pt>
                <c:pt idx="66">
                  <c:v>9589</c:v>
                </c:pt>
                <c:pt idx="67">
                  <c:v>9589.5</c:v>
                </c:pt>
                <c:pt idx="68">
                  <c:v>9663.5</c:v>
                </c:pt>
                <c:pt idx="69">
                  <c:v>10578</c:v>
                </c:pt>
                <c:pt idx="70">
                  <c:v>10578.5</c:v>
                </c:pt>
                <c:pt idx="71">
                  <c:v>10581.5</c:v>
                </c:pt>
                <c:pt idx="72">
                  <c:v>10649</c:v>
                </c:pt>
                <c:pt idx="73">
                  <c:v>10649.5</c:v>
                </c:pt>
                <c:pt idx="74">
                  <c:v>10655.5</c:v>
                </c:pt>
                <c:pt idx="75">
                  <c:v>10685</c:v>
                </c:pt>
                <c:pt idx="76">
                  <c:v>10693.5</c:v>
                </c:pt>
                <c:pt idx="77">
                  <c:v>10694</c:v>
                </c:pt>
                <c:pt idx="78">
                  <c:v>10709.5</c:v>
                </c:pt>
                <c:pt idx="79">
                  <c:v>10726</c:v>
                </c:pt>
                <c:pt idx="80">
                  <c:v>10828.5</c:v>
                </c:pt>
                <c:pt idx="81">
                  <c:v>11696.5</c:v>
                </c:pt>
                <c:pt idx="82">
                  <c:v>11709.5</c:v>
                </c:pt>
                <c:pt idx="83">
                  <c:v>11793.5</c:v>
                </c:pt>
                <c:pt idx="84">
                  <c:v>11796</c:v>
                </c:pt>
                <c:pt idx="85">
                  <c:v>11816</c:v>
                </c:pt>
                <c:pt idx="86">
                  <c:v>11876.5</c:v>
                </c:pt>
                <c:pt idx="87">
                  <c:v>11883</c:v>
                </c:pt>
                <c:pt idx="88">
                  <c:v>11951.5</c:v>
                </c:pt>
                <c:pt idx="89">
                  <c:v>11967</c:v>
                </c:pt>
                <c:pt idx="90">
                  <c:v>13125</c:v>
                </c:pt>
                <c:pt idx="91">
                  <c:v>13134</c:v>
                </c:pt>
                <c:pt idx="92">
                  <c:v>13134.5</c:v>
                </c:pt>
                <c:pt idx="93">
                  <c:v>13143.5</c:v>
                </c:pt>
                <c:pt idx="94">
                  <c:v>14082</c:v>
                </c:pt>
                <c:pt idx="95">
                  <c:v>14098</c:v>
                </c:pt>
                <c:pt idx="96">
                  <c:v>14217.5</c:v>
                </c:pt>
                <c:pt idx="97">
                  <c:v>14218</c:v>
                </c:pt>
                <c:pt idx="98">
                  <c:v>14291</c:v>
                </c:pt>
                <c:pt idx="99">
                  <c:v>14349</c:v>
                </c:pt>
                <c:pt idx="100">
                  <c:v>14372</c:v>
                </c:pt>
                <c:pt idx="101">
                  <c:v>15244.5</c:v>
                </c:pt>
                <c:pt idx="102">
                  <c:v>15254.5</c:v>
                </c:pt>
                <c:pt idx="103">
                  <c:v>15260.5</c:v>
                </c:pt>
                <c:pt idx="104">
                  <c:v>15261</c:v>
                </c:pt>
                <c:pt idx="105">
                  <c:v>15420</c:v>
                </c:pt>
                <c:pt idx="106">
                  <c:v>15420.5</c:v>
                </c:pt>
                <c:pt idx="107">
                  <c:v>15430</c:v>
                </c:pt>
                <c:pt idx="108">
                  <c:v>15454.5</c:v>
                </c:pt>
                <c:pt idx="109">
                  <c:v>15459</c:v>
                </c:pt>
                <c:pt idx="110">
                  <c:v>15461</c:v>
                </c:pt>
                <c:pt idx="111">
                  <c:v>15530</c:v>
                </c:pt>
                <c:pt idx="112">
                  <c:v>15530.5</c:v>
                </c:pt>
                <c:pt idx="113">
                  <c:v>15536.5</c:v>
                </c:pt>
                <c:pt idx="114">
                  <c:v>15537</c:v>
                </c:pt>
                <c:pt idx="115">
                  <c:v>15539.5</c:v>
                </c:pt>
                <c:pt idx="116">
                  <c:v>15540</c:v>
                </c:pt>
                <c:pt idx="117">
                  <c:v>16547</c:v>
                </c:pt>
                <c:pt idx="118">
                  <c:v>16554.5</c:v>
                </c:pt>
                <c:pt idx="119">
                  <c:v>16555</c:v>
                </c:pt>
                <c:pt idx="120">
                  <c:v>16557.5</c:v>
                </c:pt>
                <c:pt idx="121">
                  <c:v>16558</c:v>
                </c:pt>
                <c:pt idx="122">
                  <c:v>16558.5</c:v>
                </c:pt>
                <c:pt idx="123">
                  <c:v>16561</c:v>
                </c:pt>
                <c:pt idx="124">
                  <c:v>16561.5</c:v>
                </c:pt>
                <c:pt idx="125">
                  <c:v>16600</c:v>
                </c:pt>
                <c:pt idx="126">
                  <c:v>16618</c:v>
                </c:pt>
                <c:pt idx="127">
                  <c:v>16618</c:v>
                </c:pt>
                <c:pt idx="128">
                  <c:v>16618</c:v>
                </c:pt>
                <c:pt idx="129">
                  <c:v>16618.5</c:v>
                </c:pt>
                <c:pt idx="130">
                  <c:v>16618.5</c:v>
                </c:pt>
                <c:pt idx="131">
                  <c:v>16618.5</c:v>
                </c:pt>
                <c:pt idx="132">
                  <c:v>16619</c:v>
                </c:pt>
                <c:pt idx="133">
                  <c:v>17814</c:v>
                </c:pt>
                <c:pt idx="134">
                  <c:v>17841</c:v>
                </c:pt>
                <c:pt idx="135">
                  <c:v>17841.5</c:v>
                </c:pt>
                <c:pt idx="136">
                  <c:v>18044</c:v>
                </c:pt>
                <c:pt idx="137">
                  <c:v>18061.5</c:v>
                </c:pt>
                <c:pt idx="138">
                  <c:v>18888</c:v>
                </c:pt>
                <c:pt idx="139">
                  <c:v>18901</c:v>
                </c:pt>
                <c:pt idx="140">
                  <c:v>18914</c:v>
                </c:pt>
                <c:pt idx="141">
                  <c:v>18914.5</c:v>
                </c:pt>
                <c:pt idx="142">
                  <c:v>18981</c:v>
                </c:pt>
                <c:pt idx="143">
                  <c:v>18981</c:v>
                </c:pt>
                <c:pt idx="144">
                  <c:v>18981</c:v>
                </c:pt>
                <c:pt idx="145">
                  <c:v>19052</c:v>
                </c:pt>
                <c:pt idx="146">
                  <c:v>19052.5</c:v>
                </c:pt>
                <c:pt idx="147">
                  <c:v>20168.5</c:v>
                </c:pt>
                <c:pt idx="148">
                  <c:v>20172</c:v>
                </c:pt>
                <c:pt idx="149">
                  <c:v>20178</c:v>
                </c:pt>
                <c:pt idx="150">
                  <c:v>20184.5</c:v>
                </c:pt>
                <c:pt idx="151">
                  <c:v>20187.5</c:v>
                </c:pt>
                <c:pt idx="152">
                  <c:v>20188</c:v>
                </c:pt>
                <c:pt idx="153">
                  <c:v>20190.5</c:v>
                </c:pt>
                <c:pt idx="154">
                  <c:v>20191</c:v>
                </c:pt>
                <c:pt idx="155">
                  <c:v>20191.5</c:v>
                </c:pt>
                <c:pt idx="156">
                  <c:v>20203.5</c:v>
                </c:pt>
                <c:pt idx="157">
                  <c:v>20204</c:v>
                </c:pt>
                <c:pt idx="158">
                  <c:v>20207</c:v>
                </c:pt>
                <c:pt idx="159">
                  <c:v>20210</c:v>
                </c:pt>
                <c:pt idx="160">
                  <c:v>20210.5</c:v>
                </c:pt>
                <c:pt idx="161">
                  <c:v>20230</c:v>
                </c:pt>
                <c:pt idx="162">
                  <c:v>20233</c:v>
                </c:pt>
                <c:pt idx="163">
                  <c:v>20233.5</c:v>
                </c:pt>
                <c:pt idx="164">
                  <c:v>20236.5</c:v>
                </c:pt>
                <c:pt idx="165">
                  <c:v>20239.5</c:v>
                </c:pt>
                <c:pt idx="166">
                  <c:v>20240</c:v>
                </c:pt>
                <c:pt idx="167">
                  <c:v>20242.5</c:v>
                </c:pt>
                <c:pt idx="168">
                  <c:v>20245.5</c:v>
                </c:pt>
                <c:pt idx="169">
                  <c:v>20246</c:v>
                </c:pt>
                <c:pt idx="170">
                  <c:v>20246.5</c:v>
                </c:pt>
                <c:pt idx="171">
                  <c:v>20249.5</c:v>
                </c:pt>
                <c:pt idx="172">
                  <c:v>20259</c:v>
                </c:pt>
                <c:pt idx="173">
                  <c:v>20262.5</c:v>
                </c:pt>
                <c:pt idx="174">
                  <c:v>20271.5</c:v>
                </c:pt>
                <c:pt idx="175">
                  <c:v>20272</c:v>
                </c:pt>
                <c:pt idx="176">
                  <c:v>20281.5</c:v>
                </c:pt>
                <c:pt idx="177">
                  <c:v>20282</c:v>
                </c:pt>
                <c:pt idx="178">
                  <c:v>20284.5</c:v>
                </c:pt>
                <c:pt idx="179">
                  <c:v>20285</c:v>
                </c:pt>
                <c:pt idx="180">
                  <c:v>20288</c:v>
                </c:pt>
                <c:pt idx="181">
                  <c:v>20288.5</c:v>
                </c:pt>
                <c:pt idx="182">
                  <c:v>20291.5</c:v>
                </c:pt>
                <c:pt idx="183">
                  <c:v>20294.5</c:v>
                </c:pt>
                <c:pt idx="184">
                  <c:v>20297.5</c:v>
                </c:pt>
                <c:pt idx="185">
                  <c:v>20301</c:v>
                </c:pt>
                <c:pt idx="186">
                  <c:v>20301.5</c:v>
                </c:pt>
                <c:pt idx="187">
                  <c:v>20304</c:v>
                </c:pt>
                <c:pt idx="188">
                  <c:v>20304.5</c:v>
                </c:pt>
                <c:pt idx="189">
                  <c:v>20335.5</c:v>
                </c:pt>
                <c:pt idx="190">
                  <c:v>20335.5</c:v>
                </c:pt>
                <c:pt idx="191">
                  <c:v>20341</c:v>
                </c:pt>
                <c:pt idx="192">
                  <c:v>21253</c:v>
                </c:pt>
                <c:pt idx="193">
                  <c:v>21340.5</c:v>
                </c:pt>
                <c:pt idx="194">
                  <c:v>21341</c:v>
                </c:pt>
                <c:pt idx="195">
                  <c:v>21428</c:v>
                </c:pt>
                <c:pt idx="196">
                  <c:v>21428.5</c:v>
                </c:pt>
                <c:pt idx="197">
                  <c:v>22324</c:v>
                </c:pt>
                <c:pt idx="198">
                  <c:v>22324</c:v>
                </c:pt>
                <c:pt idx="199">
                  <c:v>22418</c:v>
                </c:pt>
                <c:pt idx="200">
                  <c:v>22418</c:v>
                </c:pt>
                <c:pt idx="201">
                  <c:v>22736</c:v>
                </c:pt>
                <c:pt idx="202">
                  <c:v>23754</c:v>
                </c:pt>
                <c:pt idx="203">
                  <c:v>23791</c:v>
                </c:pt>
                <c:pt idx="204">
                  <c:v>23797</c:v>
                </c:pt>
                <c:pt idx="205">
                  <c:v>23797</c:v>
                </c:pt>
                <c:pt idx="206">
                  <c:v>24898</c:v>
                </c:pt>
                <c:pt idx="207">
                  <c:v>25058</c:v>
                </c:pt>
                <c:pt idx="208">
                  <c:v>25084</c:v>
                </c:pt>
                <c:pt idx="209">
                  <c:v>25937</c:v>
                </c:pt>
                <c:pt idx="210">
                  <c:v>25979</c:v>
                </c:pt>
                <c:pt idx="211">
                  <c:v>26179.5</c:v>
                </c:pt>
                <c:pt idx="212">
                  <c:v>26186</c:v>
                </c:pt>
                <c:pt idx="213">
                  <c:v>27010</c:v>
                </c:pt>
                <c:pt idx="214">
                  <c:v>27039</c:v>
                </c:pt>
                <c:pt idx="215">
                  <c:v>27055</c:v>
                </c:pt>
                <c:pt idx="216">
                  <c:v>27055</c:v>
                </c:pt>
                <c:pt idx="217">
                  <c:v>27055</c:v>
                </c:pt>
                <c:pt idx="218">
                  <c:v>27065</c:v>
                </c:pt>
                <c:pt idx="219">
                  <c:v>27065</c:v>
                </c:pt>
                <c:pt idx="220">
                  <c:v>27081</c:v>
                </c:pt>
                <c:pt idx="221">
                  <c:v>27104</c:v>
                </c:pt>
                <c:pt idx="222">
                  <c:v>27104</c:v>
                </c:pt>
                <c:pt idx="223">
                  <c:v>27111</c:v>
                </c:pt>
                <c:pt idx="224">
                  <c:v>27136</c:v>
                </c:pt>
                <c:pt idx="225">
                  <c:v>27136</c:v>
                </c:pt>
                <c:pt idx="226">
                  <c:v>27469.5</c:v>
                </c:pt>
                <c:pt idx="227">
                  <c:v>27469.5</c:v>
                </c:pt>
                <c:pt idx="228">
                  <c:v>27614</c:v>
                </c:pt>
              </c:numCache>
            </c:numRef>
          </c:xVal>
          <c:yVal>
            <c:numRef>
              <c:f>Active!$H$21:$H$964</c:f>
              <c:numCache>
                <c:formatCode>General</c:formatCode>
                <c:ptCount val="94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9F-4CCE-9D24-AB8A59DD5A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23">
                    <c:v>1E-4</c:v>
                  </c:pt>
                  <c:pt idx="228">
                    <c:v>6.9999999999999999E-4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23">
                    <c:v>1E-4</c:v>
                  </c:pt>
                  <c:pt idx="22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0</c:v>
                </c:pt>
                <c:pt idx="1">
                  <c:v>0.5</c:v>
                </c:pt>
                <c:pt idx="2">
                  <c:v>7</c:v>
                </c:pt>
                <c:pt idx="3">
                  <c:v>10</c:v>
                </c:pt>
                <c:pt idx="4">
                  <c:v>10.5</c:v>
                </c:pt>
                <c:pt idx="5">
                  <c:v>13</c:v>
                </c:pt>
                <c:pt idx="6">
                  <c:v>13</c:v>
                </c:pt>
                <c:pt idx="7">
                  <c:v>13.5</c:v>
                </c:pt>
                <c:pt idx="8">
                  <c:v>13.5</c:v>
                </c:pt>
                <c:pt idx="9">
                  <c:v>29.5</c:v>
                </c:pt>
                <c:pt idx="10">
                  <c:v>30</c:v>
                </c:pt>
                <c:pt idx="11">
                  <c:v>30</c:v>
                </c:pt>
                <c:pt idx="12">
                  <c:v>32.5</c:v>
                </c:pt>
                <c:pt idx="13">
                  <c:v>33</c:v>
                </c:pt>
                <c:pt idx="14">
                  <c:v>74.5</c:v>
                </c:pt>
                <c:pt idx="15">
                  <c:v>4759</c:v>
                </c:pt>
                <c:pt idx="16">
                  <c:v>4759</c:v>
                </c:pt>
                <c:pt idx="17">
                  <c:v>4759.5</c:v>
                </c:pt>
                <c:pt idx="18">
                  <c:v>4759.5</c:v>
                </c:pt>
                <c:pt idx="19">
                  <c:v>4762</c:v>
                </c:pt>
                <c:pt idx="20">
                  <c:v>4762</c:v>
                </c:pt>
                <c:pt idx="21">
                  <c:v>4763</c:v>
                </c:pt>
                <c:pt idx="22">
                  <c:v>4763</c:v>
                </c:pt>
                <c:pt idx="23">
                  <c:v>5857</c:v>
                </c:pt>
                <c:pt idx="24">
                  <c:v>5857</c:v>
                </c:pt>
                <c:pt idx="25">
                  <c:v>5857.5</c:v>
                </c:pt>
                <c:pt idx="26">
                  <c:v>5857.5</c:v>
                </c:pt>
                <c:pt idx="27">
                  <c:v>5940</c:v>
                </c:pt>
                <c:pt idx="28">
                  <c:v>5943</c:v>
                </c:pt>
                <c:pt idx="29">
                  <c:v>5943.5</c:v>
                </c:pt>
                <c:pt idx="30">
                  <c:v>6134</c:v>
                </c:pt>
                <c:pt idx="31">
                  <c:v>7019.5</c:v>
                </c:pt>
                <c:pt idx="32">
                  <c:v>7022.5</c:v>
                </c:pt>
                <c:pt idx="33">
                  <c:v>7023</c:v>
                </c:pt>
                <c:pt idx="34">
                  <c:v>7023</c:v>
                </c:pt>
                <c:pt idx="35">
                  <c:v>7084</c:v>
                </c:pt>
                <c:pt idx="36">
                  <c:v>7094</c:v>
                </c:pt>
                <c:pt idx="37">
                  <c:v>7119.5</c:v>
                </c:pt>
                <c:pt idx="38">
                  <c:v>7120</c:v>
                </c:pt>
                <c:pt idx="39">
                  <c:v>7178</c:v>
                </c:pt>
                <c:pt idx="40">
                  <c:v>7181.5</c:v>
                </c:pt>
                <c:pt idx="41">
                  <c:v>7184.5</c:v>
                </c:pt>
                <c:pt idx="42">
                  <c:v>7185.5</c:v>
                </c:pt>
                <c:pt idx="43">
                  <c:v>7194</c:v>
                </c:pt>
                <c:pt idx="44">
                  <c:v>7275</c:v>
                </c:pt>
                <c:pt idx="45">
                  <c:v>7313.5</c:v>
                </c:pt>
                <c:pt idx="46">
                  <c:v>7314</c:v>
                </c:pt>
                <c:pt idx="47">
                  <c:v>7317</c:v>
                </c:pt>
                <c:pt idx="48">
                  <c:v>7320</c:v>
                </c:pt>
                <c:pt idx="49">
                  <c:v>7320.5</c:v>
                </c:pt>
                <c:pt idx="50">
                  <c:v>7327</c:v>
                </c:pt>
                <c:pt idx="51">
                  <c:v>7356</c:v>
                </c:pt>
                <c:pt idx="52">
                  <c:v>7365.5</c:v>
                </c:pt>
                <c:pt idx="53">
                  <c:v>7404.5</c:v>
                </c:pt>
                <c:pt idx="54">
                  <c:v>8141</c:v>
                </c:pt>
                <c:pt idx="55">
                  <c:v>8147.5</c:v>
                </c:pt>
                <c:pt idx="56">
                  <c:v>8170</c:v>
                </c:pt>
                <c:pt idx="57">
                  <c:v>8176.5</c:v>
                </c:pt>
                <c:pt idx="58">
                  <c:v>8244.5</c:v>
                </c:pt>
                <c:pt idx="59">
                  <c:v>8344.5</c:v>
                </c:pt>
                <c:pt idx="60">
                  <c:v>8345</c:v>
                </c:pt>
                <c:pt idx="61">
                  <c:v>8348</c:v>
                </c:pt>
                <c:pt idx="62">
                  <c:v>8374</c:v>
                </c:pt>
                <c:pt idx="63">
                  <c:v>8547.5</c:v>
                </c:pt>
                <c:pt idx="64">
                  <c:v>8619</c:v>
                </c:pt>
                <c:pt idx="65">
                  <c:v>9570</c:v>
                </c:pt>
                <c:pt idx="66">
                  <c:v>9589</c:v>
                </c:pt>
                <c:pt idx="67">
                  <c:v>9589.5</c:v>
                </c:pt>
                <c:pt idx="68">
                  <c:v>9663.5</c:v>
                </c:pt>
                <c:pt idx="69">
                  <c:v>10578</c:v>
                </c:pt>
                <c:pt idx="70">
                  <c:v>10578.5</c:v>
                </c:pt>
                <c:pt idx="71">
                  <c:v>10581.5</c:v>
                </c:pt>
                <c:pt idx="72">
                  <c:v>10649</c:v>
                </c:pt>
                <c:pt idx="73">
                  <c:v>10649.5</c:v>
                </c:pt>
                <c:pt idx="74">
                  <c:v>10655.5</c:v>
                </c:pt>
                <c:pt idx="75">
                  <c:v>10685</c:v>
                </c:pt>
                <c:pt idx="76">
                  <c:v>10693.5</c:v>
                </c:pt>
                <c:pt idx="77">
                  <c:v>10694</c:v>
                </c:pt>
                <c:pt idx="78">
                  <c:v>10709.5</c:v>
                </c:pt>
                <c:pt idx="79">
                  <c:v>10726</c:v>
                </c:pt>
                <c:pt idx="80">
                  <c:v>10828.5</c:v>
                </c:pt>
                <c:pt idx="81">
                  <c:v>11696.5</c:v>
                </c:pt>
                <c:pt idx="82">
                  <c:v>11709.5</c:v>
                </c:pt>
                <c:pt idx="83">
                  <c:v>11793.5</c:v>
                </c:pt>
                <c:pt idx="84">
                  <c:v>11796</c:v>
                </c:pt>
                <c:pt idx="85">
                  <c:v>11816</c:v>
                </c:pt>
                <c:pt idx="86">
                  <c:v>11876.5</c:v>
                </c:pt>
                <c:pt idx="87">
                  <c:v>11883</c:v>
                </c:pt>
                <c:pt idx="88">
                  <c:v>11951.5</c:v>
                </c:pt>
                <c:pt idx="89">
                  <c:v>11967</c:v>
                </c:pt>
                <c:pt idx="90">
                  <c:v>13125</c:v>
                </c:pt>
                <c:pt idx="91">
                  <c:v>13134</c:v>
                </c:pt>
                <c:pt idx="92">
                  <c:v>13134.5</c:v>
                </c:pt>
                <c:pt idx="93">
                  <c:v>13143.5</c:v>
                </c:pt>
                <c:pt idx="94">
                  <c:v>14082</c:v>
                </c:pt>
                <c:pt idx="95">
                  <c:v>14098</c:v>
                </c:pt>
                <c:pt idx="96">
                  <c:v>14217.5</c:v>
                </c:pt>
                <c:pt idx="97">
                  <c:v>14218</c:v>
                </c:pt>
                <c:pt idx="98">
                  <c:v>14291</c:v>
                </c:pt>
                <c:pt idx="99">
                  <c:v>14349</c:v>
                </c:pt>
                <c:pt idx="100">
                  <c:v>14372</c:v>
                </c:pt>
                <c:pt idx="101">
                  <c:v>15244.5</c:v>
                </c:pt>
                <c:pt idx="102">
                  <c:v>15254.5</c:v>
                </c:pt>
                <c:pt idx="103">
                  <c:v>15260.5</c:v>
                </c:pt>
                <c:pt idx="104">
                  <c:v>15261</c:v>
                </c:pt>
                <c:pt idx="105">
                  <c:v>15420</c:v>
                </c:pt>
                <c:pt idx="106">
                  <c:v>15420.5</c:v>
                </c:pt>
                <c:pt idx="107">
                  <c:v>15430</c:v>
                </c:pt>
                <c:pt idx="108">
                  <c:v>15454.5</c:v>
                </c:pt>
                <c:pt idx="109">
                  <c:v>15459</c:v>
                </c:pt>
                <c:pt idx="110">
                  <c:v>15461</c:v>
                </c:pt>
                <c:pt idx="111">
                  <c:v>15530</c:v>
                </c:pt>
                <c:pt idx="112">
                  <c:v>15530.5</c:v>
                </c:pt>
                <c:pt idx="113">
                  <c:v>15536.5</c:v>
                </c:pt>
                <c:pt idx="114">
                  <c:v>15537</c:v>
                </c:pt>
                <c:pt idx="115">
                  <c:v>15539.5</c:v>
                </c:pt>
                <c:pt idx="116">
                  <c:v>15540</c:v>
                </c:pt>
                <c:pt idx="117">
                  <c:v>16547</c:v>
                </c:pt>
                <c:pt idx="118">
                  <c:v>16554.5</c:v>
                </c:pt>
                <c:pt idx="119">
                  <c:v>16555</c:v>
                </c:pt>
                <c:pt idx="120">
                  <c:v>16557.5</c:v>
                </c:pt>
                <c:pt idx="121">
                  <c:v>16558</c:v>
                </c:pt>
                <c:pt idx="122">
                  <c:v>16558.5</c:v>
                </c:pt>
                <c:pt idx="123">
                  <c:v>16561</c:v>
                </c:pt>
                <c:pt idx="124">
                  <c:v>16561.5</c:v>
                </c:pt>
                <c:pt idx="125">
                  <c:v>16600</c:v>
                </c:pt>
                <c:pt idx="126">
                  <c:v>16618</c:v>
                </c:pt>
                <c:pt idx="127">
                  <c:v>16618</c:v>
                </c:pt>
                <c:pt idx="128">
                  <c:v>16618</c:v>
                </c:pt>
                <c:pt idx="129">
                  <c:v>16618.5</c:v>
                </c:pt>
                <c:pt idx="130">
                  <c:v>16618.5</c:v>
                </c:pt>
                <c:pt idx="131">
                  <c:v>16618.5</c:v>
                </c:pt>
                <c:pt idx="132">
                  <c:v>16619</c:v>
                </c:pt>
                <c:pt idx="133">
                  <c:v>17814</c:v>
                </c:pt>
                <c:pt idx="134">
                  <c:v>17841</c:v>
                </c:pt>
                <c:pt idx="135">
                  <c:v>17841.5</c:v>
                </c:pt>
                <c:pt idx="136">
                  <c:v>18044</c:v>
                </c:pt>
                <c:pt idx="137">
                  <c:v>18061.5</c:v>
                </c:pt>
                <c:pt idx="138">
                  <c:v>18888</c:v>
                </c:pt>
                <c:pt idx="139">
                  <c:v>18901</c:v>
                </c:pt>
                <c:pt idx="140">
                  <c:v>18914</c:v>
                </c:pt>
                <c:pt idx="141">
                  <c:v>18914.5</c:v>
                </c:pt>
                <c:pt idx="142">
                  <c:v>18981</c:v>
                </c:pt>
                <c:pt idx="143">
                  <c:v>18981</c:v>
                </c:pt>
                <c:pt idx="144">
                  <c:v>18981</c:v>
                </c:pt>
                <c:pt idx="145">
                  <c:v>19052</c:v>
                </c:pt>
                <c:pt idx="146">
                  <c:v>19052.5</c:v>
                </c:pt>
                <c:pt idx="147">
                  <c:v>20168.5</c:v>
                </c:pt>
                <c:pt idx="148">
                  <c:v>20172</c:v>
                </c:pt>
                <c:pt idx="149">
                  <c:v>20178</c:v>
                </c:pt>
                <c:pt idx="150">
                  <c:v>20184.5</c:v>
                </c:pt>
                <c:pt idx="151">
                  <c:v>20187.5</c:v>
                </c:pt>
                <c:pt idx="152">
                  <c:v>20188</c:v>
                </c:pt>
                <c:pt idx="153">
                  <c:v>20190.5</c:v>
                </c:pt>
                <c:pt idx="154">
                  <c:v>20191</c:v>
                </c:pt>
                <c:pt idx="155">
                  <c:v>20191.5</c:v>
                </c:pt>
                <c:pt idx="156">
                  <c:v>20203.5</c:v>
                </c:pt>
                <c:pt idx="157">
                  <c:v>20204</c:v>
                </c:pt>
                <c:pt idx="158">
                  <c:v>20207</c:v>
                </c:pt>
                <c:pt idx="159">
                  <c:v>20210</c:v>
                </c:pt>
                <c:pt idx="160">
                  <c:v>20210.5</c:v>
                </c:pt>
                <c:pt idx="161">
                  <c:v>20230</c:v>
                </c:pt>
                <c:pt idx="162">
                  <c:v>20233</c:v>
                </c:pt>
                <c:pt idx="163">
                  <c:v>20233.5</c:v>
                </c:pt>
                <c:pt idx="164">
                  <c:v>20236.5</c:v>
                </c:pt>
                <c:pt idx="165">
                  <c:v>20239.5</c:v>
                </c:pt>
                <c:pt idx="166">
                  <c:v>20240</c:v>
                </c:pt>
                <c:pt idx="167">
                  <c:v>20242.5</c:v>
                </c:pt>
                <c:pt idx="168">
                  <c:v>20245.5</c:v>
                </c:pt>
                <c:pt idx="169">
                  <c:v>20246</c:v>
                </c:pt>
                <c:pt idx="170">
                  <c:v>20246.5</c:v>
                </c:pt>
                <c:pt idx="171">
                  <c:v>20249.5</c:v>
                </c:pt>
                <c:pt idx="172">
                  <c:v>20259</c:v>
                </c:pt>
                <c:pt idx="173">
                  <c:v>20262.5</c:v>
                </c:pt>
                <c:pt idx="174">
                  <c:v>20271.5</c:v>
                </c:pt>
                <c:pt idx="175">
                  <c:v>20272</c:v>
                </c:pt>
                <c:pt idx="176">
                  <c:v>20281.5</c:v>
                </c:pt>
                <c:pt idx="177">
                  <c:v>20282</c:v>
                </c:pt>
                <c:pt idx="178">
                  <c:v>20284.5</c:v>
                </c:pt>
                <c:pt idx="179">
                  <c:v>20285</c:v>
                </c:pt>
                <c:pt idx="180">
                  <c:v>20288</c:v>
                </c:pt>
                <c:pt idx="181">
                  <c:v>20288.5</c:v>
                </c:pt>
                <c:pt idx="182">
                  <c:v>20291.5</c:v>
                </c:pt>
                <c:pt idx="183">
                  <c:v>20294.5</c:v>
                </c:pt>
                <c:pt idx="184">
                  <c:v>20297.5</c:v>
                </c:pt>
                <c:pt idx="185">
                  <c:v>20301</c:v>
                </c:pt>
                <c:pt idx="186">
                  <c:v>20301.5</c:v>
                </c:pt>
                <c:pt idx="187">
                  <c:v>20304</c:v>
                </c:pt>
                <c:pt idx="188">
                  <c:v>20304.5</c:v>
                </c:pt>
                <c:pt idx="189">
                  <c:v>20335.5</c:v>
                </c:pt>
                <c:pt idx="190">
                  <c:v>20335.5</c:v>
                </c:pt>
                <c:pt idx="191">
                  <c:v>20341</c:v>
                </c:pt>
                <c:pt idx="192">
                  <c:v>21253</c:v>
                </c:pt>
                <c:pt idx="193">
                  <c:v>21340.5</c:v>
                </c:pt>
                <c:pt idx="194">
                  <c:v>21341</c:v>
                </c:pt>
                <c:pt idx="195">
                  <c:v>21428</c:v>
                </c:pt>
                <c:pt idx="196">
                  <c:v>21428.5</c:v>
                </c:pt>
                <c:pt idx="197">
                  <c:v>22324</c:v>
                </c:pt>
                <c:pt idx="198">
                  <c:v>22324</c:v>
                </c:pt>
                <c:pt idx="199">
                  <c:v>22418</c:v>
                </c:pt>
                <c:pt idx="200">
                  <c:v>22418</c:v>
                </c:pt>
                <c:pt idx="201">
                  <c:v>22736</c:v>
                </c:pt>
                <c:pt idx="202">
                  <c:v>23754</c:v>
                </c:pt>
                <c:pt idx="203">
                  <c:v>23791</c:v>
                </c:pt>
                <c:pt idx="204">
                  <c:v>23797</c:v>
                </c:pt>
                <c:pt idx="205">
                  <c:v>23797</c:v>
                </c:pt>
                <c:pt idx="206">
                  <c:v>24898</c:v>
                </c:pt>
                <c:pt idx="207">
                  <c:v>25058</c:v>
                </c:pt>
                <c:pt idx="208">
                  <c:v>25084</c:v>
                </c:pt>
                <c:pt idx="209">
                  <c:v>25937</c:v>
                </c:pt>
                <c:pt idx="210">
                  <c:v>25979</c:v>
                </c:pt>
                <c:pt idx="211">
                  <c:v>26179.5</c:v>
                </c:pt>
                <c:pt idx="212">
                  <c:v>26186</c:v>
                </c:pt>
                <c:pt idx="213">
                  <c:v>27010</c:v>
                </c:pt>
                <c:pt idx="214">
                  <c:v>27039</c:v>
                </c:pt>
                <c:pt idx="215">
                  <c:v>27055</c:v>
                </c:pt>
                <c:pt idx="216">
                  <c:v>27055</c:v>
                </c:pt>
                <c:pt idx="217">
                  <c:v>27055</c:v>
                </c:pt>
                <c:pt idx="218">
                  <c:v>27065</c:v>
                </c:pt>
                <c:pt idx="219">
                  <c:v>27065</c:v>
                </c:pt>
                <c:pt idx="220">
                  <c:v>27081</c:v>
                </c:pt>
                <c:pt idx="221">
                  <c:v>27104</c:v>
                </c:pt>
                <c:pt idx="222">
                  <c:v>27104</c:v>
                </c:pt>
                <c:pt idx="223">
                  <c:v>27111</c:v>
                </c:pt>
                <c:pt idx="224">
                  <c:v>27136</c:v>
                </c:pt>
                <c:pt idx="225">
                  <c:v>27136</c:v>
                </c:pt>
                <c:pt idx="226">
                  <c:v>27469.5</c:v>
                </c:pt>
                <c:pt idx="227">
                  <c:v>27469.5</c:v>
                </c:pt>
                <c:pt idx="228">
                  <c:v>27614</c:v>
                </c:pt>
              </c:numCache>
            </c:numRef>
          </c:xVal>
          <c:yVal>
            <c:numRef>
              <c:f>Active!$I$21:$I$964</c:f>
              <c:numCache>
                <c:formatCode>General</c:formatCode>
                <c:ptCount val="944"/>
                <c:pt idx="1">
                  <c:v>2.3321990011027083E-3</c:v>
                </c:pt>
                <c:pt idx="2">
                  <c:v>-9.4921399431768805E-4</c:v>
                </c:pt>
                <c:pt idx="3">
                  <c:v>-1.4560199924744666E-3</c:v>
                </c:pt>
                <c:pt idx="4">
                  <c:v>1.9761790026677772E-3</c:v>
                </c:pt>
                <c:pt idx="5">
                  <c:v>-1.2628260010387748E-3</c:v>
                </c:pt>
                <c:pt idx="6">
                  <c:v>-1.1628260035649873E-3</c:v>
                </c:pt>
                <c:pt idx="7">
                  <c:v>1.6937300097197294E-4</c:v>
                </c:pt>
                <c:pt idx="8">
                  <c:v>2.6693730033002794E-3</c:v>
                </c:pt>
                <c:pt idx="9">
                  <c:v>9.9974100157851353E-4</c:v>
                </c:pt>
                <c:pt idx="10">
                  <c:v>-8.6806000035721809E-4</c:v>
                </c:pt>
                <c:pt idx="11">
                  <c:v>-6.6805999813368544E-4</c:v>
                </c:pt>
                <c:pt idx="12">
                  <c:v>2.092935006658081E-3</c:v>
                </c:pt>
                <c:pt idx="13">
                  <c:v>-1.174865996290464E-3</c:v>
                </c:pt>
                <c:pt idx="14">
                  <c:v>1.7976510061998852E-3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9F-4CCE-9D24-AB8A59DD5A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23">
                    <c:v>1E-4</c:v>
                  </c:pt>
                  <c:pt idx="228">
                    <c:v>6.9999999999999999E-4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23">
                    <c:v>1E-4</c:v>
                  </c:pt>
                  <c:pt idx="22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0</c:v>
                </c:pt>
                <c:pt idx="1">
                  <c:v>0.5</c:v>
                </c:pt>
                <c:pt idx="2">
                  <c:v>7</c:v>
                </c:pt>
                <c:pt idx="3">
                  <c:v>10</c:v>
                </c:pt>
                <c:pt idx="4">
                  <c:v>10.5</c:v>
                </c:pt>
                <c:pt idx="5">
                  <c:v>13</c:v>
                </c:pt>
                <c:pt idx="6">
                  <c:v>13</c:v>
                </c:pt>
                <c:pt idx="7">
                  <c:v>13.5</c:v>
                </c:pt>
                <c:pt idx="8">
                  <c:v>13.5</c:v>
                </c:pt>
                <c:pt idx="9">
                  <c:v>29.5</c:v>
                </c:pt>
                <c:pt idx="10">
                  <c:v>30</c:v>
                </c:pt>
                <c:pt idx="11">
                  <c:v>30</c:v>
                </c:pt>
                <c:pt idx="12">
                  <c:v>32.5</c:v>
                </c:pt>
                <c:pt idx="13">
                  <c:v>33</c:v>
                </c:pt>
                <c:pt idx="14">
                  <c:v>74.5</c:v>
                </c:pt>
                <c:pt idx="15">
                  <c:v>4759</c:v>
                </c:pt>
                <c:pt idx="16">
                  <c:v>4759</c:v>
                </c:pt>
                <c:pt idx="17">
                  <c:v>4759.5</c:v>
                </c:pt>
                <c:pt idx="18">
                  <c:v>4759.5</c:v>
                </c:pt>
                <c:pt idx="19">
                  <c:v>4762</c:v>
                </c:pt>
                <c:pt idx="20">
                  <c:v>4762</c:v>
                </c:pt>
                <c:pt idx="21">
                  <c:v>4763</c:v>
                </c:pt>
                <c:pt idx="22">
                  <c:v>4763</c:v>
                </c:pt>
                <c:pt idx="23">
                  <c:v>5857</c:v>
                </c:pt>
                <c:pt idx="24">
                  <c:v>5857</c:v>
                </c:pt>
                <c:pt idx="25">
                  <c:v>5857.5</c:v>
                </c:pt>
                <c:pt idx="26">
                  <c:v>5857.5</c:v>
                </c:pt>
                <c:pt idx="27">
                  <c:v>5940</c:v>
                </c:pt>
                <c:pt idx="28">
                  <c:v>5943</c:v>
                </c:pt>
                <c:pt idx="29">
                  <c:v>5943.5</c:v>
                </c:pt>
                <c:pt idx="30">
                  <c:v>6134</c:v>
                </c:pt>
                <c:pt idx="31">
                  <c:v>7019.5</c:v>
                </c:pt>
                <c:pt idx="32">
                  <c:v>7022.5</c:v>
                </c:pt>
                <c:pt idx="33">
                  <c:v>7023</c:v>
                </c:pt>
                <c:pt idx="34">
                  <c:v>7023</c:v>
                </c:pt>
                <c:pt idx="35">
                  <c:v>7084</c:v>
                </c:pt>
                <c:pt idx="36">
                  <c:v>7094</c:v>
                </c:pt>
                <c:pt idx="37">
                  <c:v>7119.5</c:v>
                </c:pt>
                <c:pt idx="38">
                  <c:v>7120</c:v>
                </c:pt>
                <c:pt idx="39">
                  <c:v>7178</c:v>
                </c:pt>
                <c:pt idx="40">
                  <c:v>7181.5</c:v>
                </c:pt>
                <c:pt idx="41">
                  <c:v>7184.5</c:v>
                </c:pt>
                <c:pt idx="42">
                  <c:v>7185.5</c:v>
                </c:pt>
                <c:pt idx="43">
                  <c:v>7194</c:v>
                </c:pt>
                <c:pt idx="44">
                  <c:v>7275</c:v>
                </c:pt>
                <c:pt idx="45">
                  <c:v>7313.5</c:v>
                </c:pt>
                <c:pt idx="46">
                  <c:v>7314</c:v>
                </c:pt>
                <c:pt idx="47">
                  <c:v>7317</c:v>
                </c:pt>
                <c:pt idx="48">
                  <c:v>7320</c:v>
                </c:pt>
                <c:pt idx="49">
                  <c:v>7320.5</c:v>
                </c:pt>
                <c:pt idx="50">
                  <c:v>7327</c:v>
                </c:pt>
                <c:pt idx="51">
                  <c:v>7356</c:v>
                </c:pt>
                <c:pt idx="52">
                  <c:v>7365.5</c:v>
                </c:pt>
                <c:pt idx="53">
                  <c:v>7404.5</c:v>
                </c:pt>
                <c:pt idx="54">
                  <c:v>8141</c:v>
                </c:pt>
                <c:pt idx="55">
                  <c:v>8147.5</c:v>
                </c:pt>
                <c:pt idx="56">
                  <c:v>8170</c:v>
                </c:pt>
                <c:pt idx="57">
                  <c:v>8176.5</c:v>
                </c:pt>
                <c:pt idx="58">
                  <c:v>8244.5</c:v>
                </c:pt>
                <c:pt idx="59">
                  <c:v>8344.5</c:v>
                </c:pt>
                <c:pt idx="60">
                  <c:v>8345</c:v>
                </c:pt>
                <c:pt idx="61">
                  <c:v>8348</c:v>
                </c:pt>
                <c:pt idx="62">
                  <c:v>8374</c:v>
                </c:pt>
                <c:pt idx="63">
                  <c:v>8547.5</c:v>
                </c:pt>
                <c:pt idx="64">
                  <c:v>8619</c:v>
                </c:pt>
                <c:pt idx="65">
                  <c:v>9570</c:v>
                </c:pt>
                <c:pt idx="66">
                  <c:v>9589</c:v>
                </c:pt>
                <c:pt idx="67">
                  <c:v>9589.5</c:v>
                </c:pt>
                <c:pt idx="68">
                  <c:v>9663.5</c:v>
                </c:pt>
                <c:pt idx="69">
                  <c:v>10578</c:v>
                </c:pt>
                <c:pt idx="70">
                  <c:v>10578.5</c:v>
                </c:pt>
                <c:pt idx="71">
                  <c:v>10581.5</c:v>
                </c:pt>
                <c:pt idx="72">
                  <c:v>10649</c:v>
                </c:pt>
                <c:pt idx="73">
                  <c:v>10649.5</c:v>
                </c:pt>
                <c:pt idx="74">
                  <c:v>10655.5</c:v>
                </c:pt>
                <c:pt idx="75">
                  <c:v>10685</c:v>
                </c:pt>
                <c:pt idx="76">
                  <c:v>10693.5</c:v>
                </c:pt>
                <c:pt idx="77">
                  <c:v>10694</c:v>
                </c:pt>
                <c:pt idx="78">
                  <c:v>10709.5</c:v>
                </c:pt>
                <c:pt idx="79">
                  <c:v>10726</c:v>
                </c:pt>
                <c:pt idx="80">
                  <c:v>10828.5</c:v>
                </c:pt>
                <c:pt idx="81">
                  <c:v>11696.5</c:v>
                </c:pt>
                <c:pt idx="82">
                  <c:v>11709.5</c:v>
                </c:pt>
                <c:pt idx="83">
                  <c:v>11793.5</c:v>
                </c:pt>
                <c:pt idx="84">
                  <c:v>11796</c:v>
                </c:pt>
                <c:pt idx="85">
                  <c:v>11816</c:v>
                </c:pt>
                <c:pt idx="86">
                  <c:v>11876.5</c:v>
                </c:pt>
                <c:pt idx="87">
                  <c:v>11883</c:v>
                </c:pt>
                <c:pt idx="88">
                  <c:v>11951.5</c:v>
                </c:pt>
                <c:pt idx="89">
                  <c:v>11967</c:v>
                </c:pt>
                <c:pt idx="90">
                  <c:v>13125</c:v>
                </c:pt>
                <c:pt idx="91">
                  <c:v>13134</c:v>
                </c:pt>
                <c:pt idx="92">
                  <c:v>13134.5</c:v>
                </c:pt>
                <c:pt idx="93">
                  <c:v>13143.5</c:v>
                </c:pt>
                <c:pt idx="94">
                  <c:v>14082</c:v>
                </c:pt>
                <c:pt idx="95">
                  <c:v>14098</c:v>
                </c:pt>
                <c:pt idx="96">
                  <c:v>14217.5</c:v>
                </c:pt>
                <c:pt idx="97">
                  <c:v>14218</c:v>
                </c:pt>
                <c:pt idx="98">
                  <c:v>14291</c:v>
                </c:pt>
                <c:pt idx="99">
                  <c:v>14349</c:v>
                </c:pt>
                <c:pt idx="100">
                  <c:v>14372</c:v>
                </c:pt>
                <c:pt idx="101">
                  <c:v>15244.5</c:v>
                </c:pt>
                <c:pt idx="102">
                  <c:v>15254.5</c:v>
                </c:pt>
                <c:pt idx="103">
                  <c:v>15260.5</c:v>
                </c:pt>
                <c:pt idx="104">
                  <c:v>15261</c:v>
                </c:pt>
                <c:pt idx="105">
                  <c:v>15420</c:v>
                </c:pt>
                <c:pt idx="106">
                  <c:v>15420.5</c:v>
                </c:pt>
                <c:pt idx="107">
                  <c:v>15430</c:v>
                </c:pt>
                <c:pt idx="108">
                  <c:v>15454.5</c:v>
                </c:pt>
                <c:pt idx="109">
                  <c:v>15459</c:v>
                </c:pt>
                <c:pt idx="110">
                  <c:v>15461</c:v>
                </c:pt>
                <c:pt idx="111">
                  <c:v>15530</c:v>
                </c:pt>
                <c:pt idx="112">
                  <c:v>15530.5</c:v>
                </c:pt>
                <c:pt idx="113">
                  <c:v>15536.5</c:v>
                </c:pt>
                <c:pt idx="114">
                  <c:v>15537</c:v>
                </c:pt>
                <c:pt idx="115">
                  <c:v>15539.5</c:v>
                </c:pt>
                <c:pt idx="116">
                  <c:v>15540</c:v>
                </c:pt>
                <c:pt idx="117">
                  <c:v>16547</c:v>
                </c:pt>
                <c:pt idx="118">
                  <c:v>16554.5</c:v>
                </c:pt>
                <c:pt idx="119">
                  <c:v>16555</c:v>
                </c:pt>
                <c:pt idx="120">
                  <c:v>16557.5</c:v>
                </c:pt>
                <c:pt idx="121">
                  <c:v>16558</c:v>
                </c:pt>
                <c:pt idx="122">
                  <c:v>16558.5</c:v>
                </c:pt>
                <c:pt idx="123">
                  <c:v>16561</c:v>
                </c:pt>
                <c:pt idx="124">
                  <c:v>16561.5</c:v>
                </c:pt>
                <c:pt idx="125">
                  <c:v>16600</c:v>
                </c:pt>
                <c:pt idx="126">
                  <c:v>16618</c:v>
                </c:pt>
                <c:pt idx="127">
                  <c:v>16618</c:v>
                </c:pt>
                <c:pt idx="128">
                  <c:v>16618</c:v>
                </c:pt>
                <c:pt idx="129">
                  <c:v>16618.5</c:v>
                </c:pt>
                <c:pt idx="130">
                  <c:v>16618.5</c:v>
                </c:pt>
                <c:pt idx="131">
                  <c:v>16618.5</c:v>
                </c:pt>
                <c:pt idx="132">
                  <c:v>16619</c:v>
                </c:pt>
                <c:pt idx="133">
                  <c:v>17814</c:v>
                </c:pt>
                <c:pt idx="134">
                  <c:v>17841</c:v>
                </c:pt>
                <c:pt idx="135">
                  <c:v>17841.5</c:v>
                </c:pt>
                <c:pt idx="136">
                  <c:v>18044</c:v>
                </c:pt>
                <c:pt idx="137">
                  <c:v>18061.5</c:v>
                </c:pt>
                <c:pt idx="138">
                  <c:v>18888</c:v>
                </c:pt>
                <c:pt idx="139">
                  <c:v>18901</c:v>
                </c:pt>
                <c:pt idx="140">
                  <c:v>18914</c:v>
                </c:pt>
                <c:pt idx="141">
                  <c:v>18914.5</c:v>
                </c:pt>
                <c:pt idx="142">
                  <c:v>18981</c:v>
                </c:pt>
                <c:pt idx="143">
                  <c:v>18981</c:v>
                </c:pt>
                <c:pt idx="144">
                  <c:v>18981</c:v>
                </c:pt>
                <c:pt idx="145">
                  <c:v>19052</c:v>
                </c:pt>
                <c:pt idx="146">
                  <c:v>19052.5</c:v>
                </c:pt>
                <c:pt idx="147">
                  <c:v>20168.5</c:v>
                </c:pt>
                <c:pt idx="148">
                  <c:v>20172</c:v>
                </c:pt>
                <c:pt idx="149">
                  <c:v>20178</c:v>
                </c:pt>
                <c:pt idx="150">
                  <c:v>20184.5</c:v>
                </c:pt>
                <c:pt idx="151">
                  <c:v>20187.5</c:v>
                </c:pt>
                <c:pt idx="152">
                  <c:v>20188</c:v>
                </c:pt>
                <c:pt idx="153">
                  <c:v>20190.5</c:v>
                </c:pt>
                <c:pt idx="154">
                  <c:v>20191</c:v>
                </c:pt>
                <c:pt idx="155">
                  <c:v>20191.5</c:v>
                </c:pt>
                <c:pt idx="156">
                  <c:v>20203.5</c:v>
                </c:pt>
                <c:pt idx="157">
                  <c:v>20204</c:v>
                </c:pt>
                <c:pt idx="158">
                  <c:v>20207</c:v>
                </c:pt>
                <c:pt idx="159">
                  <c:v>20210</c:v>
                </c:pt>
                <c:pt idx="160">
                  <c:v>20210.5</c:v>
                </c:pt>
                <c:pt idx="161">
                  <c:v>20230</c:v>
                </c:pt>
                <c:pt idx="162">
                  <c:v>20233</c:v>
                </c:pt>
                <c:pt idx="163">
                  <c:v>20233.5</c:v>
                </c:pt>
                <c:pt idx="164">
                  <c:v>20236.5</c:v>
                </c:pt>
                <c:pt idx="165">
                  <c:v>20239.5</c:v>
                </c:pt>
                <c:pt idx="166">
                  <c:v>20240</c:v>
                </c:pt>
                <c:pt idx="167">
                  <c:v>20242.5</c:v>
                </c:pt>
                <c:pt idx="168">
                  <c:v>20245.5</c:v>
                </c:pt>
                <c:pt idx="169">
                  <c:v>20246</c:v>
                </c:pt>
                <c:pt idx="170">
                  <c:v>20246.5</c:v>
                </c:pt>
                <c:pt idx="171">
                  <c:v>20249.5</c:v>
                </c:pt>
                <c:pt idx="172">
                  <c:v>20259</c:v>
                </c:pt>
                <c:pt idx="173">
                  <c:v>20262.5</c:v>
                </c:pt>
                <c:pt idx="174">
                  <c:v>20271.5</c:v>
                </c:pt>
                <c:pt idx="175">
                  <c:v>20272</c:v>
                </c:pt>
                <c:pt idx="176">
                  <c:v>20281.5</c:v>
                </c:pt>
                <c:pt idx="177">
                  <c:v>20282</c:v>
                </c:pt>
                <c:pt idx="178">
                  <c:v>20284.5</c:v>
                </c:pt>
                <c:pt idx="179">
                  <c:v>20285</c:v>
                </c:pt>
                <c:pt idx="180">
                  <c:v>20288</c:v>
                </c:pt>
                <c:pt idx="181">
                  <c:v>20288.5</c:v>
                </c:pt>
                <c:pt idx="182">
                  <c:v>20291.5</c:v>
                </c:pt>
                <c:pt idx="183">
                  <c:v>20294.5</c:v>
                </c:pt>
                <c:pt idx="184">
                  <c:v>20297.5</c:v>
                </c:pt>
                <c:pt idx="185">
                  <c:v>20301</c:v>
                </c:pt>
                <c:pt idx="186">
                  <c:v>20301.5</c:v>
                </c:pt>
                <c:pt idx="187">
                  <c:v>20304</c:v>
                </c:pt>
                <c:pt idx="188">
                  <c:v>20304.5</c:v>
                </c:pt>
                <c:pt idx="189">
                  <c:v>20335.5</c:v>
                </c:pt>
                <c:pt idx="190">
                  <c:v>20335.5</c:v>
                </c:pt>
                <c:pt idx="191">
                  <c:v>20341</c:v>
                </c:pt>
                <c:pt idx="192">
                  <c:v>21253</c:v>
                </c:pt>
                <c:pt idx="193">
                  <c:v>21340.5</c:v>
                </c:pt>
                <c:pt idx="194">
                  <c:v>21341</c:v>
                </c:pt>
                <c:pt idx="195">
                  <c:v>21428</c:v>
                </c:pt>
                <c:pt idx="196">
                  <c:v>21428.5</c:v>
                </c:pt>
                <c:pt idx="197">
                  <c:v>22324</c:v>
                </c:pt>
                <c:pt idx="198">
                  <c:v>22324</c:v>
                </c:pt>
                <c:pt idx="199">
                  <c:v>22418</c:v>
                </c:pt>
                <c:pt idx="200">
                  <c:v>22418</c:v>
                </c:pt>
                <c:pt idx="201">
                  <c:v>22736</c:v>
                </c:pt>
                <c:pt idx="202">
                  <c:v>23754</c:v>
                </c:pt>
                <c:pt idx="203">
                  <c:v>23791</c:v>
                </c:pt>
                <c:pt idx="204">
                  <c:v>23797</c:v>
                </c:pt>
                <c:pt idx="205">
                  <c:v>23797</c:v>
                </c:pt>
                <c:pt idx="206">
                  <c:v>24898</c:v>
                </c:pt>
                <c:pt idx="207">
                  <c:v>25058</c:v>
                </c:pt>
                <c:pt idx="208">
                  <c:v>25084</c:v>
                </c:pt>
                <c:pt idx="209">
                  <c:v>25937</c:v>
                </c:pt>
                <c:pt idx="210">
                  <c:v>25979</c:v>
                </c:pt>
                <c:pt idx="211">
                  <c:v>26179.5</c:v>
                </c:pt>
                <c:pt idx="212">
                  <c:v>26186</c:v>
                </c:pt>
                <c:pt idx="213">
                  <c:v>27010</c:v>
                </c:pt>
                <c:pt idx="214">
                  <c:v>27039</c:v>
                </c:pt>
                <c:pt idx="215">
                  <c:v>27055</c:v>
                </c:pt>
                <c:pt idx="216">
                  <c:v>27055</c:v>
                </c:pt>
                <c:pt idx="217">
                  <c:v>27055</c:v>
                </c:pt>
                <c:pt idx="218">
                  <c:v>27065</c:v>
                </c:pt>
                <c:pt idx="219">
                  <c:v>27065</c:v>
                </c:pt>
                <c:pt idx="220">
                  <c:v>27081</c:v>
                </c:pt>
                <c:pt idx="221">
                  <c:v>27104</c:v>
                </c:pt>
                <c:pt idx="222">
                  <c:v>27104</c:v>
                </c:pt>
                <c:pt idx="223">
                  <c:v>27111</c:v>
                </c:pt>
                <c:pt idx="224">
                  <c:v>27136</c:v>
                </c:pt>
                <c:pt idx="225">
                  <c:v>27136</c:v>
                </c:pt>
                <c:pt idx="226">
                  <c:v>27469.5</c:v>
                </c:pt>
                <c:pt idx="227">
                  <c:v>27469.5</c:v>
                </c:pt>
                <c:pt idx="228">
                  <c:v>27614</c:v>
                </c:pt>
              </c:numCache>
            </c:numRef>
          </c:xVal>
          <c:yVal>
            <c:numRef>
              <c:f>Active!$J$21:$J$964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9F-4CCE-9D24-AB8A59DD5A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23">
                    <c:v>1E-4</c:v>
                  </c:pt>
                  <c:pt idx="228">
                    <c:v>6.9999999999999999E-4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23">
                    <c:v>1E-4</c:v>
                  </c:pt>
                  <c:pt idx="22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0</c:v>
                </c:pt>
                <c:pt idx="1">
                  <c:v>0.5</c:v>
                </c:pt>
                <c:pt idx="2">
                  <c:v>7</c:v>
                </c:pt>
                <c:pt idx="3">
                  <c:v>10</c:v>
                </c:pt>
                <c:pt idx="4">
                  <c:v>10.5</c:v>
                </c:pt>
                <c:pt idx="5">
                  <c:v>13</c:v>
                </c:pt>
                <c:pt idx="6">
                  <c:v>13</c:v>
                </c:pt>
                <c:pt idx="7">
                  <c:v>13.5</c:v>
                </c:pt>
                <c:pt idx="8">
                  <c:v>13.5</c:v>
                </c:pt>
                <c:pt idx="9">
                  <c:v>29.5</c:v>
                </c:pt>
                <c:pt idx="10">
                  <c:v>30</c:v>
                </c:pt>
                <c:pt idx="11">
                  <c:v>30</c:v>
                </c:pt>
                <c:pt idx="12">
                  <c:v>32.5</c:v>
                </c:pt>
                <c:pt idx="13">
                  <c:v>33</c:v>
                </c:pt>
                <c:pt idx="14">
                  <c:v>74.5</c:v>
                </c:pt>
                <c:pt idx="15">
                  <c:v>4759</c:v>
                </c:pt>
                <c:pt idx="16">
                  <c:v>4759</c:v>
                </c:pt>
                <c:pt idx="17">
                  <c:v>4759.5</c:v>
                </c:pt>
                <c:pt idx="18">
                  <c:v>4759.5</c:v>
                </c:pt>
                <c:pt idx="19">
                  <c:v>4762</c:v>
                </c:pt>
                <c:pt idx="20">
                  <c:v>4762</c:v>
                </c:pt>
                <c:pt idx="21">
                  <c:v>4763</c:v>
                </c:pt>
                <c:pt idx="22">
                  <c:v>4763</c:v>
                </c:pt>
                <c:pt idx="23">
                  <c:v>5857</c:v>
                </c:pt>
                <c:pt idx="24">
                  <c:v>5857</c:v>
                </c:pt>
                <c:pt idx="25">
                  <c:v>5857.5</c:v>
                </c:pt>
                <c:pt idx="26">
                  <c:v>5857.5</c:v>
                </c:pt>
                <c:pt idx="27">
                  <c:v>5940</c:v>
                </c:pt>
                <c:pt idx="28">
                  <c:v>5943</c:v>
                </c:pt>
                <c:pt idx="29">
                  <c:v>5943.5</c:v>
                </c:pt>
                <c:pt idx="30">
                  <c:v>6134</c:v>
                </c:pt>
                <c:pt idx="31">
                  <c:v>7019.5</c:v>
                </c:pt>
                <c:pt idx="32">
                  <c:v>7022.5</c:v>
                </c:pt>
                <c:pt idx="33">
                  <c:v>7023</c:v>
                </c:pt>
                <c:pt idx="34">
                  <c:v>7023</c:v>
                </c:pt>
                <c:pt idx="35">
                  <c:v>7084</c:v>
                </c:pt>
                <c:pt idx="36">
                  <c:v>7094</c:v>
                </c:pt>
                <c:pt idx="37">
                  <c:v>7119.5</c:v>
                </c:pt>
                <c:pt idx="38">
                  <c:v>7120</c:v>
                </c:pt>
                <c:pt idx="39">
                  <c:v>7178</c:v>
                </c:pt>
                <c:pt idx="40">
                  <c:v>7181.5</c:v>
                </c:pt>
                <c:pt idx="41">
                  <c:v>7184.5</c:v>
                </c:pt>
                <c:pt idx="42">
                  <c:v>7185.5</c:v>
                </c:pt>
                <c:pt idx="43">
                  <c:v>7194</c:v>
                </c:pt>
                <c:pt idx="44">
                  <c:v>7275</c:v>
                </c:pt>
                <c:pt idx="45">
                  <c:v>7313.5</c:v>
                </c:pt>
                <c:pt idx="46">
                  <c:v>7314</c:v>
                </c:pt>
                <c:pt idx="47">
                  <c:v>7317</c:v>
                </c:pt>
                <c:pt idx="48">
                  <c:v>7320</c:v>
                </c:pt>
                <c:pt idx="49">
                  <c:v>7320.5</c:v>
                </c:pt>
                <c:pt idx="50">
                  <c:v>7327</c:v>
                </c:pt>
                <c:pt idx="51">
                  <c:v>7356</c:v>
                </c:pt>
                <c:pt idx="52">
                  <c:v>7365.5</c:v>
                </c:pt>
                <c:pt idx="53">
                  <c:v>7404.5</c:v>
                </c:pt>
                <c:pt idx="54">
                  <c:v>8141</c:v>
                </c:pt>
                <c:pt idx="55">
                  <c:v>8147.5</c:v>
                </c:pt>
                <c:pt idx="56">
                  <c:v>8170</c:v>
                </c:pt>
                <c:pt idx="57">
                  <c:v>8176.5</c:v>
                </c:pt>
                <c:pt idx="58">
                  <c:v>8244.5</c:v>
                </c:pt>
                <c:pt idx="59">
                  <c:v>8344.5</c:v>
                </c:pt>
                <c:pt idx="60">
                  <c:v>8345</c:v>
                </c:pt>
                <c:pt idx="61">
                  <c:v>8348</c:v>
                </c:pt>
                <c:pt idx="62">
                  <c:v>8374</c:v>
                </c:pt>
                <c:pt idx="63">
                  <c:v>8547.5</c:v>
                </c:pt>
                <c:pt idx="64">
                  <c:v>8619</c:v>
                </c:pt>
                <c:pt idx="65">
                  <c:v>9570</c:v>
                </c:pt>
                <c:pt idx="66">
                  <c:v>9589</c:v>
                </c:pt>
                <c:pt idx="67">
                  <c:v>9589.5</c:v>
                </c:pt>
                <c:pt idx="68">
                  <c:v>9663.5</c:v>
                </c:pt>
                <c:pt idx="69">
                  <c:v>10578</c:v>
                </c:pt>
                <c:pt idx="70">
                  <c:v>10578.5</c:v>
                </c:pt>
                <c:pt idx="71">
                  <c:v>10581.5</c:v>
                </c:pt>
                <c:pt idx="72">
                  <c:v>10649</c:v>
                </c:pt>
                <c:pt idx="73">
                  <c:v>10649.5</c:v>
                </c:pt>
                <c:pt idx="74">
                  <c:v>10655.5</c:v>
                </c:pt>
                <c:pt idx="75">
                  <c:v>10685</c:v>
                </c:pt>
                <c:pt idx="76">
                  <c:v>10693.5</c:v>
                </c:pt>
                <c:pt idx="77">
                  <c:v>10694</c:v>
                </c:pt>
                <c:pt idx="78">
                  <c:v>10709.5</c:v>
                </c:pt>
                <c:pt idx="79">
                  <c:v>10726</c:v>
                </c:pt>
                <c:pt idx="80">
                  <c:v>10828.5</c:v>
                </c:pt>
                <c:pt idx="81">
                  <c:v>11696.5</c:v>
                </c:pt>
                <c:pt idx="82">
                  <c:v>11709.5</c:v>
                </c:pt>
                <c:pt idx="83">
                  <c:v>11793.5</c:v>
                </c:pt>
                <c:pt idx="84">
                  <c:v>11796</c:v>
                </c:pt>
                <c:pt idx="85">
                  <c:v>11816</c:v>
                </c:pt>
                <c:pt idx="86">
                  <c:v>11876.5</c:v>
                </c:pt>
                <c:pt idx="87">
                  <c:v>11883</c:v>
                </c:pt>
                <c:pt idx="88">
                  <c:v>11951.5</c:v>
                </c:pt>
                <c:pt idx="89">
                  <c:v>11967</c:v>
                </c:pt>
                <c:pt idx="90">
                  <c:v>13125</c:v>
                </c:pt>
                <c:pt idx="91">
                  <c:v>13134</c:v>
                </c:pt>
                <c:pt idx="92">
                  <c:v>13134.5</c:v>
                </c:pt>
                <c:pt idx="93">
                  <c:v>13143.5</c:v>
                </c:pt>
                <c:pt idx="94">
                  <c:v>14082</c:v>
                </c:pt>
                <c:pt idx="95">
                  <c:v>14098</c:v>
                </c:pt>
                <c:pt idx="96">
                  <c:v>14217.5</c:v>
                </c:pt>
                <c:pt idx="97">
                  <c:v>14218</c:v>
                </c:pt>
                <c:pt idx="98">
                  <c:v>14291</c:v>
                </c:pt>
                <c:pt idx="99">
                  <c:v>14349</c:v>
                </c:pt>
                <c:pt idx="100">
                  <c:v>14372</c:v>
                </c:pt>
                <c:pt idx="101">
                  <c:v>15244.5</c:v>
                </c:pt>
                <c:pt idx="102">
                  <c:v>15254.5</c:v>
                </c:pt>
                <c:pt idx="103">
                  <c:v>15260.5</c:v>
                </c:pt>
                <c:pt idx="104">
                  <c:v>15261</c:v>
                </c:pt>
                <c:pt idx="105">
                  <c:v>15420</c:v>
                </c:pt>
                <c:pt idx="106">
                  <c:v>15420.5</c:v>
                </c:pt>
                <c:pt idx="107">
                  <c:v>15430</c:v>
                </c:pt>
                <c:pt idx="108">
                  <c:v>15454.5</c:v>
                </c:pt>
                <c:pt idx="109">
                  <c:v>15459</c:v>
                </c:pt>
                <c:pt idx="110">
                  <c:v>15461</c:v>
                </c:pt>
                <c:pt idx="111">
                  <c:v>15530</c:v>
                </c:pt>
                <c:pt idx="112">
                  <c:v>15530.5</c:v>
                </c:pt>
                <c:pt idx="113">
                  <c:v>15536.5</c:v>
                </c:pt>
                <c:pt idx="114">
                  <c:v>15537</c:v>
                </c:pt>
                <c:pt idx="115">
                  <c:v>15539.5</c:v>
                </c:pt>
                <c:pt idx="116">
                  <c:v>15540</c:v>
                </c:pt>
                <c:pt idx="117">
                  <c:v>16547</c:v>
                </c:pt>
                <c:pt idx="118">
                  <c:v>16554.5</c:v>
                </c:pt>
                <c:pt idx="119">
                  <c:v>16555</c:v>
                </c:pt>
                <c:pt idx="120">
                  <c:v>16557.5</c:v>
                </c:pt>
                <c:pt idx="121">
                  <c:v>16558</c:v>
                </c:pt>
                <c:pt idx="122">
                  <c:v>16558.5</c:v>
                </c:pt>
                <c:pt idx="123">
                  <c:v>16561</c:v>
                </c:pt>
                <c:pt idx="124">
                  <c:v>16561.5</c:v>
                </c:pt>
                <c:pt idx="125">
                  <c:v>16600</c:v>
                </c:pt>
                <c:pt idx="126">
                  <c:v>16618</c:v>
                </c:pt>
                <c:pt idx="127">
                  <c:v>16618</c:v>
                </c:pt>
                <c:pt idx="128">
                  <c:v>16618</c:v>
                </c:pt>
                <c:pt idx="129">
                  <c:v>16618.5</c:v>
                </c:pt>
                <c:pt idx="130">
                  <c:v>16618.5</c:v>
                </c:pt>
                <c:pt idx="131">
                  <c:v>16618.5</c:v>
                </c:pt>
                <c:pt idx="132">
                  <c:v>16619</c:v>
                </c:pt>
                <c:pt idx="133">
                  <c:v>17814</c:v>
                </c:pt>
                <c:pt idx="134">
                  <c:v>17841</c:v>
                </c:pt>
                <c:pt idx="135">
                  <c:v>17841.5</c:v>
                </c:pt>
                <c:pt idx="136">
                  <c:v>18044</c:v>
                </c:pt>
                <c:pt idx="137">
                  <c:v>18061.5</c:v>
                </c:pt>
                <c:pt idx="138">
                  <c:v>18888</c:v>
                </c:pt>
                <c:pt idx="139">
                  <c:v>18901</c:v>
                </c:pt>
                <c:pt idx="140">
                  <c:v>18914</c:v>
                </c:pt>
                <c:pt idx="141">
                  <c:v>18914.5</c:v>
                </c:pt>
                <c:pt idx="142">
                  <c:v>18981</c:v>
                </c:pt>
                <c:pt idx="143">
                  <c:v>18981</c:v>
                </c:pt>
                <c:pt idx="144">
                  <c:v>18981</c:v>
                </c:pt>
                <c:pt idx="145">
                  <c:v>19052</c:v>
                </c:pt>
                <c:pt idx="146">
                  <c:v>19052.5</c:v>
                </c:pt>
                <c:pt idx="147">
                  <c:v>20168.5</c:v>
                </c:pt>
                <c:pt idx="148">
                  <c:v>20172</c:v>
                </c:pt>
                <c:pt idx="149">
                  <c:v>20178</c:v>
                </c:pt>
                <c:pt idx="150">
                  <c:v>20184.5</c:v>
                </c:pt>
                <c:pt idx="151">
                  <c:v>20187.5</c:v>
                </c:pt>
                <c:pt idx="152">
                  <c:v>20188</c:v>
                </c:pt>
                <c:pt idx="153">
                  <c:v>20190.5</c:v>
                </c:pt>
                <c:pt idx="154">
                  <c:v>20191</c:v>
                </c:pt>
                <c:pt idx="155">
                  <c:v>20191.5</c:v>
                </c:pt>
                <c:pt idx="156">
                  <c:v>20203.5</c:v>
                </c:pt>
                <c:pt idx="157">
                  <c:v>20204</c:v>
                </c:pt>
                <c:pt idx="158">
                  <c:v>20207</c:v>
                </c:pt>
                <c:pt idx="159">
                  <c:v>20210</c:v>
                </c:pt>
                <c:pt idx="160">
                  <c:v>20210.5</c:v>
                </c:pt>
                <c:pt idx="161">
                  <c:v>20230</c:v>
                </c:pt>
                <c:pt idx="162">
                  <c:v>20233</c:v>
                </c:pt>
                <c:pt idx="163">
                  <c:v>20233.5</c:v>
                </c:pt>
                <c:pt idx="164">
                  <c:v>20236.5</c:v>
                </c:pt>
                <c:pt idx="165">
                  <c:v>20239.5</c:v>
                </c:pt>
                <c:pt idx="166">
                  <c:v>20240</c:v>
                </c:pt>
                <c:pt idx="167">
                  <c:v>20242.5</c:v>
                </c:pt>
                <c:pt idx="168">
                  <c:v>20245.5</c:v>
                </c:pt>
                <c:pt idx="169">
                  <c:v>20246</c:v>
                </c:pt>
                <c:pt idx="170">
                  <c:v>20246.5</c:v>
                </c:pt>
                <c:pt idx="171">
                  <c:v>20249.5</c:v>
                </c:pt>
                <c:pt idx="172">
                  <c:v>20259</c:v>
                </c:pt>
                <c:pt idx="173">
                  <c:v>20262.5</c:v>
                </c:pt>
                <c:pt idx="174">
                  <c:v>20271.5</c:v>
                </c:pt>
                <c:pt idx="175">
                  <c:v>20272</c:v>
                </c:pt>
                <c:pt idx="176">
                  <c:v>20281.5</c:v>
                </c:pt>
                <c:pt idx="177">
                  <c:v>20282</c:v>
                </c:pt>
                <c:pt idx="178">
                  <c:v>20284.5</c:v>
                </c:pt>
                <c:pt idx="179">
                  <c:v>20285</c:v>
                </c:pt>
                <c:pt idx="180">
                  <c:v>20288</c:v>
                </c:pt>
                <c:pt idx="181">
                  <c:v>20288.5</c:v>
                </c:pt>
                <c:pt idx="182">
                  <c:v>20291.5</c:v>
                </c:pt>
                <c:pt idx="183">
                  <c:v>20294.5</c:v>
                </c:pt>
                <c:pt idx="184">
                  <c:v>20297.5</c:v>
                </c:pt>
                <c:pt idx="185">
                  <c:v>20301</c:v>
                </c:pt>
                <c:pt idx="186">
                  <c:v>20301.5</c:v>
                </c:pt>
                <c:pt idx="187">
                  <c:v>20304</c:v>
                </c:pt>
                <c:pt idx="188">
                  <c:v>20304.5</c:v>
                </c:pt>
                <c:pt idx="189">
                  <c:v>20335.5</c:v>
                </c:pt>
                <c:pt idx="190">
                  <c:v>20335.5</c:v>
                </c:pt>
                <c:pt idx="191">
                  <c:v>20341</c:v>
                </c:pt>
                <c:pt idx="192">
                  <c:v>21253</c:v>
                </c:pt>
                <c:pt idx="193">
                  <c:v>21340.5</c:v>
                </c:pt>
                <c:pt idx="194">
                  <c:v>21341</c:v>
                </c:pt>
                <c:pt idx="195">
                  <c:v>21428</c:v>
                </c:pt>
                <c:pt idx="196">
                  <c:v>21428.5</c:v>
                </c:pt>
                <c:pt idx="197">
                  <c:v>22324</c:v>
                </c:pt>
                <c:pt idx="198">
                  <c:v>22324</c:v>
                </c:pt>
                <c:pt idx="199">
                  <c:v>22418</c:v>
                </c:pt>
                <c:pt idx="200">
                  <c:v>22418</c:v>
                </c:pt>
                <c:pt idx="201">
                  <c:v>22736</c:v>
                </c:pt>
                <c:pt idx="202">
                  <c:v>23754</c:v>
                </c:pt>
                <c:pt idx="203">
                  <c:v>23791</c:v>
                </c:pt>
                <c:pt idx="204">
                  <c:v>23797</c:v>
                </c:pt>
                <c:pt idx="205">
                  <c:v>23797</c:v>
                </c:pt>
                <c:pt idx="206">
                  <c:v>24898</c:v>
                </c:pt>
                <c:pt idx="207">
                  <c:v>25058</c:v>
                </c:pt>
                <c:pt idx="208">
                  <c:v>25084</c:v>
                </c:pt>
                <c:pt idx="209">
                  <c:v>25937</c:v>
                </c:pt>
                <c:pt idx="210">
                  <c:v>25979</c:v>
                </c:pt>
                <c:pt idx="211">
                  <c:v>26179.5</c:v>
                </c:pt>
                <c:pt idx="212">
                  <c:v>26186</c:v>
                </c:pt>
                <c:pt idx="213">
                  <c:v>27010</c:v>
                </c:pt>
                <c:pt idx="214">
                  <c:v>27039</c:v>
                </c:pt>
                <c:pt idx="215">
                  <c:v>27055</c:v>
                </c:pt>
                <c:pt idx="216">
                  <c:v>27055</c:v>
                </c:pt>
                <c:pt idx="217">
                  <c:v>27055</c:v>
                </c:pt>
                <c:pt idx="218">
                  <c:v>27065</c:v>
                </c:pt>
                <c:pt idx="219">
                  <c:v>27065</c:v>
                </c:pt>
                <c:pt idx="220">
                  <c:v>27081</c:v>
                </c:pt>
                <c:pt idx="221">
                  <c:v>27104</c:v>
                </c:pt>
                <c:pt idx="222">
                  <c:v>27104</c:v>
                </c:pt>
                <c:pt idx="223">
                  <c:v>27111</c:v>
                </c:pt>
                <c:pt idx="224">
                  <c:v>27136</c:v>
                </c:pt>
                <c:pt idx="225">
                  <c:v>27136</c:v>
                </c:pt>
                <c:pt idx="226">
                  <c:v>27469.5</c:v>
                </c:pt>
                <c:pt idx="227">
                  <c:v>27469.5</c:v>
                </c:pt>
                <c:pt idx="228">
                  <c:v>27614</c:v>
                </c:pt>
              </c:numCache>
            </c:numRef>
          </c:xVal>
          <c:yVal>
            <c:numRef>
              <c:f>Active!$K$21:$K$964</c:f>
              <c:numCache>
                <c:formatCode>General</c:formatCode>
                <c:ptCount val="944"/>
                <c:pt idx="15">
                  <c:v>-1.9299179984955117E-3</c:v>
                </c:pt>
                <c:pt idx="16">
                  <c:v>-1.9299179984955117E-3</c:v>
                </c:pt>
                <c:pt idx="17">
                  <c:v>-9.7718999313656241E-5</c:v>
                </c:pt>
                <c:pt idx="18">
                  <c:v>-9.7718999313656241E-5</c:v>
                </c:pt>
                <c:pt idx="19">
                  <c:v>-1.6367239950341173E-3</c:v>
                </c:pt>
                <c:pt idx="20">
                  <c:v>-1.6367239950341173E-3</c:v>
                </c:pt>
                <c:pt idx="21">
                  <c:v>-1.9723259974853136E-3</c:v>
                </c:pt>
                <c:pt idx="22">
                  <c:v>-1.9723259974853136E-3</c:v>
                </c:pt>
                <c:pt idx="23">
                  <c:v>5.7908600138034672E-4</c:v>
                </c:pt>
                <c:pt idx="24">
                  <c:v>5.7908600138034672E-4</c:v>
                </c:pt>
                <c:pt idx="25">
                  <c:v>1.1285002983640879E-5</c:v>
                </c:pt>
                <c:pt idx="26">
                  <c:v>1.1285002983640879E-5</c:v>
                </c:pt>
                <c:pt idx="27">
                  <c:v>2.241200054413639E-4</c:v>
                </c:pt>
                <c:pt idx="28">
                  <c:v>4.1731400415301323E-4</c:v>
                </c:pt>
                <c:pt idx="29">
                  <c:v>7.4951300484826788E-4</c:v>
                </c:pt>
                <c:pt idx="30">
                  <c:v>4.1733200487215072E-4</c:v>
                </c:pt>
                <c:pt idx="31">
                  <c:v>1.0417610028525814E-3</c:v>
                </c:pt>
                <c:pt idx="32">
                  <c:v>2.1349550006561913E-3</c:v>
                </c:pt>
                <c:pt idx="33">
                  <c:v>-3.3284599339822307E-4</c:v>
                </c:pt>
                <c:pt idx="34">
                  <c:v>-3.2845993700902909E-5</c:v>
                </c:pt>
                <c:pt idx="35">
                  <c:v>-4.0456799615640193E-4</c:v>
                </c:pt>
                <c:pt idx="36">
                  <c:v>3.9411999750882387E-5</c:v>
                </c:pt>
                <c:pt idx="37">
                  <c:v>8.1560996477492154E-5</c:v>
                </c:pt>
                <c:pt idx="38">
                  <c:v>-8.6240004748106003E-5</c:v>
                </c:pt>
                <c:pt idx="39">
                  <c:v>-2.2511559945996851E-3</c:v>
                </c:pt>
                <c:pt idx="40">
                  <c:v>-4.8257629969157279E-3</c:v>
                </c:pt>
                <c:pt idx="41">
                  <c:v>4.2674310025176965E-3</c:v>
                </c:pt>
                <c:pt idx="42">
                  <c:v>1.031829000567086E-3</c:v>
                </c:pt>
                <c:pt idx="43">
                  <c:v>3.4792119986377656E-3</c:v>
                </c:pt>
                <c:pt idx="44">
                  <c:v>-1.0454999573994428E-4</c:v>
                </c:pt>
                <c:pt idx="45">
                  <c:v>6.7477300035534427E-4</c:v>
                </c:pt>
                <c:pt idx="46">
                  <c:v>-9.3028000264894217E-5</c:v>
                </c:pt>
                <c:pt idx="47">
                  <c:v>2.0016600319650024E-4</c:v>
                </c:pt>
                <c:pt idx="48">
                  <c:v>-3.0663999496027827E-4</c:v>
                </c:pt>
                <c:pt idx="49">
                  <c:v>-2.7444099396234378E-4</c:v>
                </c:pt>
                <c:pt idx="50">
                  <c:v>4.4414600415620953E-4</c:v>
                </c:pt>
                <c:pt idx="51">
                  <c:v>1.1168800119776279E-4</c:v>
                </c:pt>
                <c:pt idx="52">
                  <c:v>8.2346900308039039E-4</c:v>
                </c:pt>
                <c:pt idx="53">
                  <c:v>-1.065008997102268E-3</c:v>
                </c:pt>
                <c:pt idx="54">
                  <c:v>-3.8358820020221174E-3</c:v>
                </c:pt>
                <c:pt idx="55">
                  <c:v>-3.1172949966276065E-3</c:v>
                </c:pt>
                <c:pt idx="56">
                  <c:v>-3.9683400027570315E-3</c:v>
                </c:pt>
                <c:pt idx="57">
                  <c:v>-3.7497529992833734E-3</c:v>
                </c:pt>
                <c:pt idx="58">
                  <c:v>-2.4706889962544665E-3</c:v>
                </c:pt>
                <c:pt idx="59">
                  <c:v>3.6911100323777646E-4</c:v>
                </c:pt>
                <c:pt idx="60">
                  <c:v>3.0013100040378049E-3</c:v>
                </c:pt>
                <c:pt idx="61">
                  <c:v>1.4945040020393208E-3</c:v>
                </c:pt>
                <c:pt idx="62">
                  <c:v>1.6688520045136102E-3</c:v>
                </c:pt>
                <c:pt idx="63">
                  <c:v>1.441905005776789E-3</c:v>
                </c:pt>
                <c:pt idx="64">
                  <c:v>1.2463620005291887E-3</c:v>
                </c:pt>
                <c:pt idx="65">
                  <c:v>1.488859998062253E-3</c:v>
                </c:pt>
                <c:pt idx="66">
                  <c:v>1.5124220008146949E-3</c:v>
                </c:pt>
                <c:pt idx="67">
                  <c:v>3.4446209974703379E-3</c:v>
                </c:pt>
                <c:pt idx="68">
                  <c:v>6.8100729986326769E-3</c:v>
                </c:pt>
                <c:pt idx="69">
                  <c:v>2.7020440029446036E-3</c:v>
                </c:pt>
                <c:pt idx="70">
                  <c:v>1.2834243003453594E-2</c:v>
                </c:pt>
                <c:pt idx="71">
                  <c:v>7.8274370025610551E-3</c:v>
                </c:pt>
                <c:pt idx="72">
                  <c:v>1.7430200387025252E-4</c:v>
                </c:pt>
                <c:pt idx="73">
                  <c:v>-1.1934989961446263E-3</c:v>
                </c:pt>
                <c:pt idx="74">
                  <c:v>1.0928890042123385E-3</c:v>
                </c:pt>
                <c:pt idx="75">
                  <c:v>1.8926299962913617E-3</c:v>
                </c:pt>
                <c:pt idx="76">
                  <c:v>5.6400130051770248E-3</c:v>
                </c:pt>
                <c:pt idx="77">
                  <c:v>-3.2778799504740164E-4</c:v>
                </c:pt>
                <c:pt idx="78">
                  <c:v>7.2703810001257807E-3</c:v>
                </c:pt>
                <c:pt idx="79">
                  <c:v>2.5329479976790026E-3</c:v>
                </c:pt>
                <c:pt idx="80">
                  <c:v>2.1833743005117867E-2</c:v>
                </c:pt>
                <c:pt idx="81">
                  <c:v>5.4312069987645373E-3</c:v>
                </c:pt>
                <c:pt idx="82">
                  <c:v>6.7683809975278564E-3</c:v>
                </c:pt>
                <c:pt idx="83">
                  <c:v>6.7778130032820627E-3</c:v>
                </c:pt>
                <c:pt idx="84">
                  <c:v>3.5388079995755106E-3</c:v>
                </c:pt>
                <c:pt idx="85">
                  <c:v>4.2267680037184618E-3</c:v>
                </c:pt>
                <c:pt idx="86">
                  <c:v>6.9228470019879751E-3</c:v>
                </c:pt>
                <c:pt idx="87">
                  <c:v>5.8414340019226074E-3</c:v>
                </c:pt>
                <c:pt idx="88">
                  <c:v>6.852696998976171E-3</c:v>
                </c:pt>
                <c:pt idx="89">
                  <c:v>4.2508660044404678E-3</c:v>
                </c:pt>
                <c:pt idx="90">
                  <c:v>7.2237500062328763E-3</c:v>
                </c:pt>
                <c:pt idx="91">
                  <c:v>7.8033320023678243E-3</c:v>
                </c:pt>
                <c:pt idx="92">
                  <c:v>1.2635530998522881E-2</c:v>
                </c:pt>
                <c:pt idx="93">
                  <c:v>6.2151130041456781E-3</c:v>
                </c:pt>
                <c:pt idx="94">
                  <c:v>8.1526360008865595E-3</c:v>
                </c:pt>
                <c:pt idx="95">
                  <c:v>7.9830040049273521E-3</c:v>
                </c:pt>
                <c:pt idx="96">
                  <c:v>9.6785650021047331E-3</c:v>
                </c:pt>
                <c:pt idx="97">
                  <c:v>8.2107640046160668E-3</c:v>
                </c:pt>
                <c:pt idx="98">
                  <c:v>8.4118180020595901E-3</c:v>
                </c:pt>
                <c:pt idx="99">
                  <c:v>6.8469020043266937E-3</c:v>
                </c:pt>
                <c:pt idx="100">
                  <c:v>8.8280560012208298E-3</c:v>
                </c:pt>
                <c:pt idx="101">
                  <c:v>9.0153110068058595E-3</c:v>
                </c:pt>
                <c:pt idx="102">
                  <c:v>1.0459290999278892E-2</c:v>
                </c:pt>
                <c:pt idx="103">
                  <c:v>9.4456790029653348E-3</c:v>
                </c:pt>
                <c:pt idx="104">
                  <c:v>5.7778780028456822E-3</c:v>
                </c:pt>
                <c:pt idx="105">
                  <c:v>5.9171600005356595E-3</c:v>
                </c:pt>
                <c:pt idx="106">
                  <c:v>9.2493589982041158E-3</c:v>
                </c:pt>
                <c:pt idx="107">
                  <c:v>6.7611400008900091E-3</c:v>
                </c:pt>
                <c:pt idx="108">
                  <c:v>7.2388909975416027E-3</c:v>
                </c:pt>
                <c:pt idx="109">
                  <c:v>6.6286820074310526E-3</c:v>
                </c:pt>
                <c:pt idx="110">
                  <c:v>6.2574780022259802E-3</c:v>
                </c:pt>
                <c:pt idx="111">
                  <c:v>7.1009400053299032E-3</c:v>
                </c:pt>
                <c:pt idx="112">
                  <c:v>9.8331390036037192E-3</c:v>
                </c:pt>
                <c:pt idx="113">
                  <c:v>9.4195269994088449E-3</c:v>
                </c:pt>
                <c:pt idx="114">
                  <c:v>7.0517259955522604E-3</c:v>
                </c:pt>
                <c:pt idx="115">
                  <c:v>1.0712720999435987E-2</c:v>
                </c:pt>
                <c:pt idx="116">
                  <c:v>6.9449200018425472E-3</c:v>
                </c:pt>
                <c:pt idx="117">
                  <c:v>4.0937059966381639E-3</c:v>
                </c:pt>
                <c:pt idx="118">
                  <c:v>8.976690995041281E-3</c:v>
                </c:pt>
                <c:pt idx="119">
                  <c:v>3.9088900011847727E-3</c:v>
                </c:pt>
                <c:pt idx="120">
                  <c:v>9.5698849981999956E-3</c:v>
                </c:pt>
                <c:pt idx="121">
                  <c:v>4.0020840024226345E-3</c:v>
                </c:pt>
                <c:pt idx="122">
                  <c:v>9.1342830055509694E-3</c:v>
                </c:pt>
                <c:pt idx="123">
                  <c:v>4.495278000831604E-3</c:v>
                </c:pt>
                <c:pt idx="124">
                  <c:v>9.9274769963813014E-3</c:v>
                </c:pt>
                <c:pt idx="125">
                  <c:v>4.9068000007537194E-3</c:v>
                </c:pt>
                <c:pt idx="126">
                  <c:v>3.4659640077734366E-3</c:v>
                </c:pt>
                <c:pt idx="127">
                  <c:v>3.7659640074707568E-3</c:v>
                </c:pt>
                <c:pt idx="128">
                  <c:v>4.0659640071680769E-3</c:v>
                </c:pt>
                <c:pt idx="129">
                  <c:v>5.9981630038237199E-3</c:v>
                </c:pt>
                <c:pt idx="130">
                  <c:v>7.5981630070600659E-3</c:v>
                </c:pt>
                <c:pt idx="131">
                  <c:v>1.1598163000599016E-2</c:v>
                </c:pt>
                <c:pt idx="132">
                  <c:v>3.4303620050195605E-3</c:v>
                </c:pt>
                <c:pt idx="133">
                  <c:v>3.1859719965723343E-3</c:v>
                </c:pt>
                <c:pt idx="134">
                  <c:v>3.5247179985162802E-3</c:v>
                </c:pt>
                <c:pt idx="135">
                  <c:v>5.4569170024478808E-3</c:v>
                </c:pt>
                <c:pt idx="136">
                  <c:v>2.4975120031740516E-3</c:v>
                </c:pt>
                <c:pt idx="137">
                  <c:v>8.624476999102626E-3</c:v>
                </c:pt>
                <c:pt idx="138">
                  <c:v>5.049423998571001E-3</c:v>
                </c:pt>
                <c:pt idx="139">
                  <c:v>5.3865980007685721E-3</c:v>
                </c:pt>
                <c:pt idx="140">
                  <c:v>4.5237719969009049E-3</c:v>
                </c:pt>
                <c:pt idx="141">
                  <c:v>4.555971005174797E-3</c:v>
                </c:pt>
                <c:pt idx="142">
                  <c:v>4.1384380019735545E-3</c:v>
                </c:pt>
                <c:pt idx="143">
                  <c:v>4.238437999447342E-3</c:v>
                </c:pt>
                <c:pt idx="144">
                  <c:v>5.3384380007628351E-3</c:v>
                </c:pt>
                <c:pt idx="145">
                  <c:v>4.0106960004777648E-3</c:v>
                </c:pt>
                <c:pt idx="146">
                  <c:v>6.4289500005543232E-4</c:v>
                </c:pt>
                <c:pt idx="147">
                  <c:v>3.1110630006878637E-3</c:v>
                </c:pt>
                <c:pt idx="148">
                  <c:v>4.036456004541833E-3</c:v>
                </c:pt>
                <c:pt idx="149">
                  <c:v>4.3228439972153865E-3</c:v>
                </c:pt>
                <c:pt idx="150">
                  <c:v>3.1414309996762313E-3</c:v>
                </c:pt>
                <c:pt idx="151">
                  <c:v>3.4346250031376258E-3</c:v>
                </c:pt>
                <c:pt idx="152">
                  <c:v>3.6668239990831353E-3</c:v>
                </c:pt>
                <c:pt idx="153">
                  <c:v>6.027819006703794E-3</c:v>
                </c:pt>
                <c:pt idx="154">
                  <c:v>4.5600180019391701E-3</c:v>
                </c:pt>
                <c:pt idx="155">
                  <c:v>2.6922170000034384E-3</c:v>
                </c:pt>
                <c:pt idx="156">
                  <c:v>1.8649929988896474E-3</c:v>
                </c:pt>
                <c:pt idx="157">
                  <c:v>3.8971920002950355E-3</c:v>
                </c:pt>
                <c:pt idx="158">
                  <c:v>4.2903860012302175E-3</c:v>
                </c:pt>
                <c:pt idx="159">
                  <c:v>4.6835800021653995E-3</c:v>
                </c:pt>
                <c:pt idx="160">
                  <c:v>2.4157790030585602E-3</c:v>
                </c:pt>
                <c:pt idx="161">
                  <c:v>4.7715399996377528E-3</c:v>
                </c:pt>
                <c:pt idx="162">
                  <c:v>4.5647340011782944E-3</c:v>
                </c:pt>
                <c:pt idx="163">
                  <c:v>3.3969330033869483E-3</c:v>
                </c:pt>
                <c:pt idx="164">
                  <c:v>3.0901270001777448E-3</c:v>
                </c:pt>
                <c:pt idx="165">
                  <c:v>3.0833210039418191E-3</c:v>
                </c:pt>
                <c:pt idx="166">
                  <c:v>4.815520005649887E-3</c:v>
                </c:pt>
                <c:pt idx="167">
                  <c:v>2.7765150007326156E-3</c:v>
                </c:pt>
                <c:pt idx="168">
                  <c:v>3.4697090013651177E-3</c:v>
                </c:pt>
                <c:pt idx="169">
                  <c:v>4.7019080011523329E-3</c:v>
                </c:pt>
                <c:pt idx="170">
                  <c:v>2.0341069975984283E-3</c:v>
                </c:pt>
                <c:pt idx="171">
                  <c:v>2.8273010029806755E-3</c:v>
                </c:pt>
                <c:pt idx="172">
                  <c:v>5.039082003349904E-3</c:v>
                </c:pt>
                <c:pt idx="173">
                  <c:v>2.4644750010338612E-3</c:v>
                </c:pt>
                <c:pt idx="174">
                  <c:v>-1.2559429960674606E-3</c:v>
                </c:pt>
                <c:pt idx="175">
                  <c:v>5.3762559982715175E-3</c:v>
                </c:pt>
                <c:pt idx="176">
                  <c:v>3.8803700590506196E-4</c:v>
                </c:pt>
                <c:pt idx="177">
                  <c:v>5.3202359995339066E-3</c:v>
                </c:pt>
                <c:pt idx="178">
                  <c:v>1.4812309964327142E-3</c:v>
                </c:pt>
                <c:pt idx="179">
                  <c:v>5.613430002995301E-3</c:v>
                </c:pt>
                <c:pt idx="180">
                  <c:v>5.4066240045358427E-3</c:v>
                </c:pt>
                <c:pt idx="181">
                  <c:v>1.4388230047188699E-3</c:v>
                </c:pt>
                <c:pt idx="182">
                  <c:v>2.4320169977727346E-3</c:v>
                </c:pt>
                <c:pt idx="183">
                  <c:v>2.2252109993132763E-3</c:v>
                </c:pt>
                <c:pt idx="184">
                  <c:v>3.118405002169311E-3</c:v>
                </c:pt>
                <c:pt idx="185">
                  <c:v>5.5437980045098811E-3</c:v>
                </c:pt>
                <c:pt idx="186">
                  <c:v>-2.6240029983455315E-3</c:v>
                </c:pt>
                <c:pt idx="187">
                  <c:v>5.4369920035242103E-3</c:v>
                </c:pt>
                <c:pt idx="188">
                  <c:v>2.7691909999703057E-3</c:v>
                </c:pt>
                <c:pt idx="189">
                  <c:v>3.5655289975693449E-3</c:v>
                </c:pt>
                <c:pt idx="190">
                  <c:v>3.6655290023190901E-3</c:v>
                </c:pt>
                <c:pt idx="191">
                  <c:v>4.9197180051123723E-3</c:v>
                </c:pt>
                <c:pt idx="192">
                  <c:v>4.3506940055522136E-3</c:v>
                </c:pt>
                <c:pt idx="193">
                  <c:v>4.6855190012138337E-3</c:v>
                </c:pt>
                <c:pt idx="194">
                  <c:v>5.217718004132621E-3</c:v>
                </c:pt>
                <c:pt idx="195">
                  <c:v>5.2203439990989864E-3</c:v>
                </c:pt>
                <c:pt idx="196">
                  <c:v>-2.547456999309361E-3</c:v>
                </c:pt>
                <c:pt idx="197">
                  <c:v>3.0809520030743442E-3</c:v>
                </c:pt>
                <c:pt idx="198">
                  <c:v>3.0809520030743442E-3</c:v>
                </c:pt>
                <c:pt idx="199">
                  <c:v>3.764364002563525E-3</c:v>
                </c:pt>
                <c:pt idx="200">
                  <c:v>3.764364002563525E-3</c:v>
                </c:pt>
                <c:pt idx="201">
                  <c:v>3.752928001631517E-3</c:v>
                </c:pt>
                <c:pt idx="202">
                  <c:v>5.6100919973687269E-3</c:v>
                </c:pt>
                <c:pt idx="203">
                  <c:v>6.4928179999697022E-3</c:v>
                </c:pt>
                <c:pt idx="204">
                  <c:v>4.8792060042615049E-3</c:v>
                </c:pt>
                <c:pt idx="205">
                  <c:v>1.1879206002049614E-2</c:v>
                </c:pt>
                <c:pt idx="206">
                  <c:v>6.1814040018361993E-3</c:v>
                </c:pt>
                <c:pt idx="207">
                  <c:v>8.1850840069819242E-3</c:v>
                </c:pt>
                <c:pt idx="208">
                  <c:v>8.4594320069300011E-3</c:v>
                </c:pt>
                <c:pt idx="209">
                  <c:v>8.1909260989050381E-3</c:v>
                </c:pt>
                <c:pt idx="210">
                  <c:v>7.09564182034228E-3</c:v>
                </c:pt>
                <c:pt idx="211">
                  <c:v>5.30744090792723E-3</c:v>
                </c:pt>
                <c:pt idx="212">
                  <c:v>5.7260281246271916E-3</c:v>
                </c:pt>
                <c:pt idx="213">
                  <c:v>-3.1001996103441343E-4</c:v>
                </c:pt>
                <c:pt idx="214">
                  <c:v>3.7575218302663416E-3</c:v>
                </c:pt>
                <c:pt idx="215">
                  <c:v>3.8878897976246662E-3</c:v>
                </c:pt>
                <c:pt idx="216">
                  <c:v>3.8878897976246662E-3</c:v>
                </c:pt>
                <c:pt idx="217">
                  <c:v>4.8878899615374394E-3</c:v>
                </c:pt>
                <c:pt idx="218">
                  <c:v>4.5318699267227203E-3</c:v>
                </c:pt>
                <c:pt idx="219">
                  <c:v>5.5318700906354934E-3</c:v>
                </c:pt>
                <c:pt idx="220">
                  <c:v>6.162238132674247E-3</c:v>
                </c:pt>
                <c:pt idx="221">
                  <c:v>4.3433917890070006E-3</c:v>
                </c:pt>
                <c:pt idx="222">
                  <c:v>4.4433920847950503E-3</c:v>
                </c:pt>
                <c:pt idx="223">
                  <c:v>4.9941781908273697E-3</c:v>
                </c:pt>
                <c:pt idx="224">
                  <c:v>4.5041278790449724E-3</c:v>
                </c:pt>
                <c:pt idx="225">
                  <c:v>4.7041280049597844E-3</c:v>
                </c:pt>
                <c:pt idx="226">
                  <c:v>4.8808612264110707E-3</c:v>
                </c:pt>
                <c:pt idx="227">
                  <c:v>4.8808612264110707E-3</c:v>
                </c:pt>
                <c:pt idx="228">
                  <c:v>4.1863720034598373E-3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9F-4CCE-9D24-AB8A59DD5A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23">
                    <c:v>1E-4</c:v>
                  </c:pt>
                  <c:pt idx="228">
                    <c:v>6.9999999999999999E-4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23">
                    <c:v>1E-4</c:v>
                  </c:pt>
                  <c:pt idx="22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0</c:v>
                </c:pt>
                <c:pt idx="1">
                  <c:v>0.5</c:v>
                </c:pt>
                <c:pt idx="2">
                  <c:v>7</c:v>
                </c:pt>
                <c:pt idx="3">
                  <c:v>10</c:v>
                </c:pt>
                <c:pt idx="4">
                  <c:v>10.5</c:v>
                </c:pt>
                <c:pt idx="5">
                  <c:v>13</c:v>
                </c:pt>
                <c:pt idx="6">
                  <c:v>13</c:v>
                </c:pt>
                <c:pt idx="7">
                  <c:v>13.5</c:v>
                </c:pt>
                <c:pt idx="8">
                  <c:v>13.5</c:v>
                </c:pt>
                <c:pt idx="9">
                  <c:v>29.5</c:v>
                </c:pt>
                <c:pt idx="10">
                  <c:v>30</c:v>
                </c:pt>
                <c:pt idx="11">
                  <c:v>30</c:v>
                </c:pt>
                <c:pt idx="12">
                  <c:v>32.5</c:v>
                </c:pt>
                <c:pt idx="13">
                  <c:v>33</c:v>
                </c:pt>
                <c:pt idx="14">
                  <c:v>74.5</c:v>
                </c:pt>
                <c:pt idx="15">
                  <c:v>4759</c:v>
                </c:pt>
                <c:pt idx="16">
                  <c:v>4759</c:v>
                </c:pt>
                <c:pt idx="17">
                  <c:v>4759.5</c:v>
                </c:pt>
                <c:pt idx="18">
                  <c:v>4759.5</c:v>
                </c:pt>
                <c:pt idx="19">
                  <c:v>4762</c:v>
                </c:pt>
                <c:pt idx="20">
                  <c:v>4762</c:v>
                </c:pt>
                <c:pt idx="21">
                  <c:v>4763</c:v>
                </c:pt>
                <c:pt idx="22">
                  <c:v>4763</c:v>
                </c:pt>
                <c:pt idx="23">
                  <c:v>5857</c:v>
                </c:pt>
                <c:pt idx="24">
                  <c:v>5857</c:v>
                </c:pt>
                <c:pt idx="25">
                  <c:v>5857.5</c:v>
                </c:pt>
                <c:pt idx="26">
                  <c:v>5857.5</c:v>
                </c:pt>
                <c:pt idx="27">
                  <c:v>5940</c:v>
                </c:pt>
                <c:pt idx="28">
                  <c:v>5943</c:v>
                </c:pt>
                <c:pt idx="29">
                  <c:v>5943.5</c:v>
                </c:pt>
                <c:pt idx="30">
                  <c:v>6134</c:v>
                </c:pt>
                <c:pt idx="31">
                  <c:v>7019.5</c:v>
                </c:pt>
                <c:pt idx="32">
                  <c:v>7022.5</c:v>
                </c:pt>
                <c:pt idx="33">
                  <c:v>7023</c:v>
                </c:pt>
                <c:pt idx="34">
                  <c:v>7023</c:v>
                </c:pt>
                <c:pt idx="35">
                  <c:v>7084</c:v>
                </c:pt>
                <c:pt idx="36">
                  <c:v>7094</c:v>
                </c:pt>
                <c:pt idx="37">
                  <c:v>7119.5</c:v>
                </c:pt>
                <c:pt idx="38">
                  <c:v>7120</c:v>
                </c:pt>
                <c:pt idx="39">
                  <c:v>7178</c:v>
                </c:pt>
                <c:pt idx="40">
                  <c:v>7181.5</c:v>
                </c:pt>
                <c:pt idx="41">
                  <c:v>7184.5</c:v>
                </c:pt>
                <c:pt idx="42">
                  <c:v>7185.5</c:v>
                </c:pt>
                <c:pt idx="43">
                  <c:v>7194</c:v>
                </c:pt>
                <c:pt idx="44">
                  <c:v>7275</c:v>
                </c:pt>
                <c:pt idx="45">
                  <c:v>7313.5</c:v>
                </c:pt>
                <c:pt idx="46">
                  <c:v>7314</c:v>
                </c:pt>
                <c:pt idx="47">
                  <c:v>7317</c:v>
                </c:pt>
                <c:pt idx="48">
                  <c:v>7320</c:v>
                </c:pt>
                <c:pt idx="49">
                  <c:v>7320.5</c:v>
                </c:pt>
                <c:pt idx="50">
                  <c:v>7327</c:v>
                </c:pt>
                <c:pt idx="51">
                  <c:v>7356</c:v>
                </c:pt>
                <c:pt idx="52">
                  <c:v>7365.5</c:v>
                </c:pt>
                <c:pt idx="53">
                  <c:v>7404.5</c:v>
                </c:pt>
                <c:pt idx="54">
                  <c:v>8141</c:v>
                </c:pt>
                <c:pt idx="55">
                  <c:v>8147.5</c:v>
                </c:pt>
                <c:pt idx="56">
                  <c:v>8170</c:v>
                </c:pt>
                <c:pt idx="57">
                  <c:v>8176.5</c:v>
                </c:pt>
                <c:pt idx="58">
                  <c:v>8244.5</c:v>
                </c:pt>
                <c:pt idx="59">
                  <c:v>8344.5</c:v>
                </c:pt>
                <c:pt idx="60">
                  <c:v>8345</c:v>
                </c:pt>
                <c:pt idx="61">
                  <c:v>8348</c:v>
                </c:pt>
                <c:pt idx="62">
                  <c:v>8374</c:v>
                </c:pt>
                <c:pt idx="63">
                  <c:v>8547.5</c:v>
                </c:pt>
                <c:pt idx="64">
                  <c:v>8619</c:v>
                </c:pt>
                <c:pt idx="65">
                  <c:v>9570</c:v>
                </c:pt>
                <c:pt idx="66">
                  <c:v>9589</c:v>
                </c:pt>
                <c:pt idx="67">
                  <c:v>9589.5</c:v>
                </c:pt>
                <c:pt idx="68">
                  <c:v>9663.5</c:v>
                </c:pt>
                <c:pt idx="69">
                  <c:v>10578</c:v>
                </c:pt>
                <c:pt idx="70">
                  <c:v>10578.5</c:v>
                </c:pt>
                <c:pt idx="71">
                  <c:v>10581.5</c:v>
                </c:pt>
                <c:pt idx="72">
                  <c:v>10649</c:v>
                </c:pt>
                <c:pt idx="73">
                  <c:v>10649.5</c:v>
                </c:pt>
                <c:pt idx="74">
                  <c:v>10655.5</c:v>
                </c:pt>
                <c:pt idx="75">
                  <c:v>10685</c:v>
                </c:pt>
                <c:pt idx="76">
                  <c:v>10693.5</c:v>
                </c:pt>
                <c:pt idx="77">
                  <c:v>10694</c:v>
                </c:pt>
                <c:pt idx="78">
                  <c:v>10709.5</c:v>
                </c:pt>
                <c:pt idx="79">
                  <c:v>10726</c:v>
                </c:pt>
                <c:pt idx="80">
                  <c:v>10828.5</c:v>
                </c:pt>
                <c:pt idx="81">
                  <c:v>11696.5</c:v>
                </c:pt>
                <c:pt idx="82">
                  <c:v>11709.5</c:v>
                </c:pt>
                <c:pt idx="83">
                  <c:v>11793.5</c:v>
                </c:pt>
                <c:pt idx="84">
                  <c:v>11796</c:v>
                </c:pt>
                <c:pt idx="85">
                  <c:v>11816</c:v>
                </c:pt>
                <c:pt idx="86">
                  <c:v>11876.5</c:v>
                </c:pt>
                <c:pt idx="87">
                  <c:v>11883</c:v>
                </c:pt>
                <c:pt idx="88">
                  <c:v>11951.5</c:v>
                </c:pt>
                <c:pt idx="89">
                  <c:v>11967</c:v>
                </c:pt>
                <c:pt idx="90">
                  <c:v>13125</c:v>
                </c:pt>
                <c:pt idx="91">
                  <c:v>13134</c:v>
                </c:pt>
                <c:pt idx="92">
                  <c:v>13134.5</c:v>
                </c:pt>
                <c:pt idx="93">
                  <c:v>13143.5</c:v>
                </c:pt>
                <c:pt idx="94">
                  <c:v>14082</c:v>
                </c:pt>
                <c:pt idx="95">
                  <c:v>14098</c:v>
                </c:pt>
                <c:pt idx="96">
                  <c:v>14217.5</c:v>
                </c:pt>
                <c:pt idx="97">
                  <c:v>14218</c:v>
                </c:pt>
                <c:pt idx="98">
                  <c:v>14291</c:v>
                </c:pt>
                <c:pt idx="99">
                  <c:v>14349</c:v>
                </c:pt>
                <c:pt idx="100">
                  <c:v>14372</c:v>
                </c:pt>
                <c:pt idx="101">
                  <c:v>15244.5</c:v>
                </c:pt>
                <c:pt idx="102">
                  <c:v>15254.5</c:v>
                </c:pt>
                <c:pt idx="103">
                  <c:v>15260.5</c:v>
                </c:pt>
                <c:pt idx="104">
                  <c:v>15261</c:v>
                </c:pt>
                <c:pt idx="105">
                  <c:v>15420</c:v>
                </c:pt>
                <c:pt idx="106">
                  <c:v>15420.5</c:v>
                </c:pt>
                <c:pt idx="107">
                  <c:v>15430</c:v>
                </c:pt>
                <c:pt idx="108">
                  <c:v>15454.5</c:v>
                </c:pt>
                <c:pt idx="109">
                  <c:v>15459</c:v>
                </c:pt>
                <c:pt idx="110">
                  <c:v>15461</c:v>
                </c:pt>
                <c:pt idx="111">
                  <c:v>15530</c:v>
                </c:pt>
                <c:pt idx="112">
                  <c:v>15530.5</c:v>
                </c:pt>
                <c:pt idx="113">
                  <c:v>15536.5</c:v>
                </c:pt>
                <c:pt idx="114">
                  <c:v>15537</c:v>
                </c:pt>
                <c:pt idx="115">
                  <c:v>15539.5</c:v>
                </c:pt>
                <c:pt idx="116">
                  <c:v>15540</c:v>
                </c:pt>
                <c:pt idx="117">
                  <c:v>16547</c:v>
                </c:pt>
                <c:pt idx="118">
                  <c:v>16554.5</c:v>
                </c:pt>
                <c:pt idx="119">
                  <c:v>16555</c:v>
                </c:pt>
                <c:pt idx="120">
                  <c:v>16557.5</c:v>
                </c:pt>
                <c:pt idx="121">
                  <c:v>16558</c:v>
                </c:pt>
                <c:pt idx="122">
                  <c:v>16558.5</c:v>
                </c:pt>
                <c:pt idx="123">
                  <c:v>16561</c:v>
                </c:pt>
                <c:pt idx="124">
                  <c:v>16561.5</c:v>
                </c:pt>
                <c:pt idx="125">
                  <c:v>16600</c:v>
                </c:pt>
                <c:pt idx="126">
                  <c:v>16618</c:v>
                </c:pt>
                <c:pt idx="127">
                  <c:v>16618</c:v>
                </c:pt>
                <c:pt idx="128">
                  <c:v>16618</c:v>
                </c:pt>
                <c:pt idx="129">
                  <c:v>16618.5</c:v>
                </c:pt>
                <c:pt idx="130">
                  <c:v>16618.5</c:v>
                </c:pt>
                <c:pt idx="131">
                  <c:v>16618.5</c:v>
                </c:pt>
                <c:pt idx="132">
                  <c:v>16619</c:v>
                </c:pt>
                <c:pt idx="133">
                  <c:v>17814</c:v>
                </c:pt>
                <c:pt idx="134">
                  <c:v>17841</c:v>
                </c:pt>
                <c:pt idx="135">
                  <c:v>17841.5</c:v>
                </c:pt>
                <c:pt idx="136">
                  <c:v>18044</c:v>
                </c:pt>
                <c:pt idx="137">
                  <c:v>18061.5</c:v>
                </c:pt>
                <c:pt idx="138">
                  <c:v>18888</c:v>
                </c:pt>
                <c:pt idx="139">
                  <c:v>18901</c:v>
                </c:pt>
                <c:pt idx="140">
                  <c:v>18914</c:v>
                </c:pt>
                <c:pt idx="141">
                  <c:v>18914.5</c:v>
                </c:pt>
                <c:pt idx="142">
                  <c:v>18981</c:v>
                </c:pt>
                <c:pt idx="143">
                  <c:v>18981</c:v>
                </c:pt>
                <c:pt idx="144">
                  <c:v>18981</c:v>
                </c:pt>
                <c:pt idx="145">
                  <c:v>19052</c:v>
                </c:pt>
                <c:pt idx="146">
                  <c:v>19052.5</c:v>
                </c:pt>
                <c:pt idx="147">
                  <c:v>20168.5</c:v>
                </c:pt>
                <c:pt idx="148">
                  <c:v>20172</c:v>
                </c:pt>
                <c:pt idx="149">
                  <c:v>20178</c:v>
                </c:pt>
                <c:pt idx="150">
                  <c:v>20184.5</c:v>
                </c:pt>
                <c:pt idx="151">
                  <c:v>20187.5</c:v>
                </c:pt>
                <c:pt idx="152">
                  <c:v>20188</c:v>
                </c:pt>
                <c:pt idx="153">
                  <c:v>20190.5</c:v>
                </c:pt>
                <c:pt idx="154">
                  <c:v>20191</c:v>
                </c:pt>
                <c:pt idx="155">
                  <c:v>20191.5</c:v>
                </c:pt>
                <c:pt idx="156">
                  <c:v>20203.5</c:v>
                </c:pt>
                <c:pt idx="157">
                  <c:v>20204</c:v>
                </c:pt>
                <c:pt idx="158">
                  <c:v>20207</c:v>
                </c:pt>
                <c:pt idx="159">
                  <c:v>20210</c:v>
                </c:pt>
                <c:pt idx="160">
                  <c:v>20210.5</c:v>
                </c:pt>
                <c:pt idx="161">
                  <c:v>20230</c:v>
                </c:pt>
                <c:pt idx="162">
                  <c:v>20233</c:v>
                </c:pt>
                <c:pt idx="163">
                  <c:v>20233.5</c:v>
                </c:pt>
                <c:pt idx="164">
                  <c:v>20236.5</c:v>
                </c:pt>
                <c:pt idx="165">
                  <c:v>20239.5</c:v>
                </c:pt>
                <c:pt idx="166">
                  <c:v>20240</c:v>
                </c:pt>
                <c:pt idx="167">
                  <c:v>20242.5</c:v>
                </c:pt>
                <c:pt idx="168">
                  <c:v>20245.5</c:v>
                </c:pt>
                <c:pt idx="169">
                  <c:v>20246</c:v>
                </c:pt>
                <c:pt idx="170">
                  <c:v>20246.5</c:v>
                </c:pt>
                <c:pt idx="171">
                  <c:v>20249.5</c:v>
                </c:pt>
                <c:pt idx="172">
                  <c:v>20259</c:v>
                </c:pt>
                <c:pt idx="173">
                  <c:v>20262.5</c:v>
                </c:pt>
                <c:pt idx="174">
                  <c:v>20271.5</c:v>
                </c:pt>
                <c:pt idx="175">
                  <c:v>20272</c:v>
                </c:pt>
                <c:pt idx="176">
                  <c:v>20281.5</c:v>
                </c:pt>
                <c:pt idx="177">
                  <c:v>20282</c:v>
                </c:pt>
                <c:pt idx="178">
                  <c:v>20284.5</c:v>
                </c:pt>
                <c:pt idx="179">
                  <c:v>20285</c:v>
                </c:pt>
                <c:pt idx="180">
                  <c:v>20288</c:v>
                </c:pt>
                <c:pt idx="181">
                  <c:v>20288.5</c:v>
                </c:pt>
                <c:pt idx="182">
                  <c:v>20291.5</c:v>
                </c:pt>
                <c:pt idx="183">
                  <c:v>20294.5</c:v>
                </c:pt>
                <c:pt idx="184">
                  <c:v>20297.5</c:v>
                </c:pt>
                <c:pt idx="185">
                  <c:v>20301</c:v>
                </c:pt>
                <c:pt idx="186">
                  <c:v>20301.5</c:v>
                </c:pt>
                <c:pt idx="187">
                  <c:v>20304</c:v>
                </c:pt>
                <c:pt idx="188">
                  <c:v>20304.5</c:v>
                </c:pt>
                <c:pt idx="189">
                  <c:v>20335.5</c:v>
                </c:pt>
                <c:pt idx="190">
                  <c:v>20335.5</c:v>
                </c:pt>
                <c:pt idx="191">
                  <c:v>20341</c:v>
                </c:pt>
                <c:pt idx="192">
                  <c:v>21253</c:v>
                </c:pt>
                <c:pt idx="193">
                  <c:v>21340.5</c:v>
                </c:pt>
                <c:pt idx="194">
                  <c:v>21341</c:v>
                </c:pt>
                <c:pt idx="195">
                  <c:v>21428</c:v>
                </c:pt>
                <c:pt idx="196">
                  <c:v>21428.5</c:v>
                </c:pt>
                <c:pt idx="197">
                  <c:v>22324</c:v>
                </c:pt>
                <c:pt idx="198">
                  <c:v>22324</c:v>
                </c:pt>
                <c:pt idx="199">
                  <c:v>22418</c:v>
                </c:pt>
                <c:pt idx="200">
                  <c:v>22418</c:v>
                </c:pt>
                <c:pt idx="201">
                  <c:v>22736</c:v>
                </c:pt>
                <c:pt idx="202">
                  <c:v>23754</c:v>
                </c:pt>
                <c:pt idx="203">
                  <c:v>23791</c:v>
                </c:pt>
                <c:pt idx="204">
                  <c:v>23797</c:v>
                </c:pt>
                <c:pt idx="205">
                  <c:v>23797</c:v>
                </c:pt>
                <c:pt idx="206">
                  <c:v>24898</c:v>
                </c:pt>
                <c:pt idx="207">
                  <c:v>25058</c:v>
                </c:pt>
                <c:pt idx="208">
                  <c:v>25084</c:v>
                </c:pt>
                <c:pt idx="209">
                  <c:v>25937</c:v>
                </c:pt>
                <c:pt idx="210">
                  <c:v>25979</c:v>
                </c:pt>
                <c:pt idx="211">
                  <c:v>26179.5</c:v>
                </c:pt>
                <c:pt idx="212">
                  <c:v>26186</c:v>
                </c:pt>
                <c:pt idx="213">
                  <c:v>27010</c:v>
                </c:pt>
                <c:pt idx="214">
                  <c:v>27039</c:v>
                </c:pt>
                <c:pt idx="215">
                  <c:v>27055</c:v>
                </c:pt>
                <c:pt idx="216">
                  <c:v>27055</c:v>
                </c:pt>
                <c:pt idx="217">
                  <c:v>27055</c:v>
                </c:pt>
                <c:pt idx="218">
                  <c:v>27065</c:v>
                </c:pt>
                <c:pt idx="219">
                  <c:v>27065</c:v>
                </c:pt>
                <c:pt idx="220">
                  <c:v>27081</c:v>
                </c:pt>
                <c:pt idx="221">
                  <c:v>27104</c:v>
                </c:pt>
                <c:pt idx="222">
                  <c:v>27104</c:v>
                </c:pt>
                <c:pt idx="223">
                  <c:v>27111</c:v>
                </c:pt>
                <c:pt idx="224">
                  <c:v>27136</c:v>
                </c:pt>
                <c:pt idx="225">
                  <c:v>27136</c:v>
                </c:pt>
                <c:pt idx="226">
                  <c:v>27469.5</c:v>
                </c:pt>
                <c:pt idx="227">
                  <c:v>27469.5</c:v>
                </c:pt>
                <c:pt idx="228">
                  <c:v>27614</c:v>
                </c:pt>
              </c:numCache>
            </c:numRef>
          </c:xVal>
          <c:yVal>
            <c:numRef>
              <c:f>Active!$L$21:$L$964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9F-4CCE-9D24-AB8A59DD5A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23">
                    <c:v>1E-4</c:v>
                  </c:pt>
                  <c:pt idx="228">
                    <c:v>6.9999999999999999E-4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23">
                    <c:v>1E-4</c:v>
                  </c:pt>
                  <c:pt idx="22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0</c:v>
                </c:pt>
                <c:pt idx="1">
                  <c:v>0.5</c:v>
                </c:pt>
                <c:pt idx="2">
                  <c:v>7</c:v>
                </c:pt>
                <c:pt idx="3">
                  <c:v>10</c:v>
                </c:pt>
                <c:pt idx="4">
                  <c:v>10.5</c:v>
                </c:pt>
                <c:pt idx="5">
                  <c:v>13</c:v>
                </c:pt>
                <c:pt idx="6">
                  <c:v>13</c:v>
                </c:pt>
                <c:pt idx="7">
                  <c:v>13.5</c:v>
                </c:pt>
                <c:pt idx="8">
                  <c:v>13.5</c:v>
                </c:pt>
                <c:pt idx="9">
                  <c:v>29.5</c:v>
                </c:pt>
                <c:pt idx="10">
                  <c:v>30</c:v>
                </c:pt>
                <c:pt idx="11">
                  <c:v>30</c:v>
                </c:pt>
                <c:pt idx="12">
                  <c:v>32.5</c:v>
                </c:pt>
                <c:pt idx="13">
                  <c:v>33</c:v>
                </c:pt>
                <c:pt idx="14">
                  <c:v>74.5</c:v>
                </c:pt>
                <c:pt idx="15">
                  <c:v>4759</c:v>
                </c:pt>
                <c:pt idx="16">
                  <c:v>4759</c:v>
                </c:pt>
                <c:pt idx="17">
                  <c:v>4759.5</c:v>
                </c:pt>
                <c:pt idx="18">
                  <c:v>4759.5</c:v>
                </c:pt>
                <c:pt idx="19">
                  <c:v>4762</c:v>
                </c:pt>
                <c:pt idx="20">
                  <c:v>4762</c:v>
                </c:pt>
                <c:pt idx="21">
                  <c:v>4763</c:v>
                </c:pt>
                <c:pt idx="22">
                  <c:v>4763</c:v>
                </c:pt>
                <c:pt idx="23">
                  <c:v>5857</c:v>
                </c:pt>
                <c:pt idx="24">
                  <c:v>5857</c:v>
                </c:pt>
                <c:pt idx="25">
                  <c:v>5857.5</c:v>
                </c:pt>
                <c:pt idx="26">
                  <c:v>5857.5</c:v>
                </c:pt>
                <c:pt idx="27">
                  <c:v>5940</c:v>
                </c:pt>
                <c:pt idx="28">
                  <c:v>5943</c:v>
                </c:pt>
                <c:pt idx="29">
                  <c:v>5943.5</c:v>
                </c:pt>
                <c:pt idx="30">
                  <c:v>6134</c:v>
                </c:pt>
                <c:pt idx="31">
                  <c:v>7019.5</c:v>
                </c:pt>
                <c:pt idx="32">
                  <c:v>7022.5</c:v>
                </c:pt>
                <c:pt idx="33">
                  <c:v>7023</c:v>
                </c:pt>
                <c:pt idx="34">
                  <c:v>7023</c:v>
                </c:pt>
                <c:pt idx="35">
                  <c:v>7084</c:v>
                </c:pt>
                <c:pt idx="36">
                  <c:v>7094</c:v>
                </c:pt>
                <c:pt idx="37">
                  <c:v>7119.5</c:v>
                </c:pt>
                <c:pt idx="38">
                  <c:v>7120</c:v>
                </c:pt>
                <c:pt idx="39">
                  <c:v>7178</c:v>
                </c:pt>
                <c:pt idx="40">
                  <c:v>7181.5</c:v>
                </c:pt>
                <c:pt idx="41">
                  <c:v>7184.5</c:v>
                </c:pt>
                <c:pt idx="42">
                  <c:v>7185.5</c:v>
                </c:pt>
                <c:pt idx="43">
                  <c:v>7194</c:v>
                </c:pt>
                <c:pt idx="44">
                  <c:v>7275</c:v>
                </c:pt>
                <c:pt idx="45">
                  <c:v>7313.5</c:v>
                </c:pt>
                <c:pt idx="46">
                  <c:v>7314</c:v>
                </c:pt>
                <c:pt idx="47">
                  <c:v>7317</c:v>
                </c:pt>
                <c:pt idx="48">
                  <c:v>7320</c:v>
                </c:pt>
                <c:pt idx="49">
                  <c:v>7320.5</c:v>
                </c:pt>
                <c:pt idx="50">
                  <c:v>7327</c:v>
                </c:pt>
                <c:pt idx="51">
                  <c:v>7356</c:v>
                </c:pt>
                <c:pt idx="52">
                  <c:v>7365.5</c:v>
                </c:pt>
                <c:pt idx="53">
                  <c:v>7404.5</c:v>
                </c:pt>
                <c:pt idx="54">
                  <c:v>8141</c:v>
                </c:pt>
                <c:pt idx="55">
                  <c:v>8147.5</c:v>
                </c:pt>
                <c:pt idx="56">
                  <c:v>8170</c:v>
                </c:pt>
                <c:pt idx="57">
                  <c:v>8176.5</c:v>
                </c:pt>
                <c:pt idx="58">
                  <c:v>8244.5</c:v>
                </c:pt>
                <c:pt idx="59">
                  <c:v>8344.5</c:v>
                </c:pt>
                <c:pt idx="60">
                  <c:v>8345</c:v>
                </c:pt>
                <c:pt idx="61">
                  <c:v>8348</c:v>
                </c:pt>
                <c:pt idx="62">
                  <c:v>8374</c:v>
                </c:pt>
                <c:pt idx="63">
                  <c:v>8547.5</c:v>
                </c:pt>
                <c:pt idx="64">
                  <c:v>8619</c:v>
                </c:pt>
                <c:pt idx="65">
                  <c:v>9570</c:v>
                </c:pt>
                <c:pt idx="66">
                  <c:v>9589</c:v>
                </c:pt>
                <c:pt idx="67">
                  <c:v>9589.5</c:v>
                </c:pt>
                <c:pt idx="68">
                  <c:v>9663.5</c:v>
                </c:pt>
                <c:pt idx="69">
                  <c:v>10578</c:v>
                </c:pt>
                <c:pt idx="70">
                  <c:v>10578.5</c:v>
                </c:pt>
                <c:pt idx="71">
                  <c:v>10581.5</c:v>
                </c:pt>
                <c:pt idx="72">
                  <c:v>10649</c:v>
                </c:pt>
                <c:pt idx="73">
                  <c:v>10649.5</c:v>
                </c:pt>
                <c:pt idx="74">
                  <c:v>10655.5</c:v>
                </c:pt>
                <c:pt idx="75">
                  <c:v>10685</c:v>
                </c:pt>
                <c:pt idx="76">
                  <c:v>10693.5</c:v>
                </c:pt>
                <c:pt idx="77">
                  <c:v>10694</c:v>
                </c:pt>
                <c:pt idx="78">
                  <c:v>10709.5</c:v>
                </c:pt>
                <c:pt idx="79">
                  <c:v>10726</c:v>
                </c:pt>
                <c:pt idx="80">
                  <c:v>10828.5</c:v>
                </c:pt>
                <c:pt idx="81">
                  <c:v>11696.5</c:v>
                </c:pt>
                <c:pt idx="82">
                  <c:v>11709.5</c:v>
                </c:pt>
                <c:pt idx="83">
                  <c:v>11793.5</c:v>
                </c:pt>
                <c:pt idx="84">
                  <c:v>11796</c:v>
                </c:pt>
                <c:pt idx="85">
                  <c:v>11816</c:v>
                </c:pt>
                <c:pt idx="86">
                  <c:v>11876.5</c:v>
                </c:pt>
                <c:pt idx="87">
                  <c:v>11883</c:v>
                </c:pt>
                <c:pt idx="88">
                  <c:v>11951.5</c:v>
                </c:pt>
                <c:pt idx="89">
                  <c:v>11967</c:v>
                </c:pt>
                <c:pt idx="90">
                  <c:v>13125</c:v>
                </c:pt>
                <c:pt idx="91">
                  <c:v>13134</c:v>
                </c:pt>
                <c:pt idx="92">
                  <c:v>13134.5</c:v>
                </c:pt>
                <c:pt idx="93">
                  <c:v>13143.5</c:v>
                </c:pt>
                <c:pt idx="94">
                  <c:v>14082</c:v>
                </c:pt>
                <c:pt idx="95">
                  <c:v>14098</c:v>
                </c:pt>
                <c:pt idx="96">
                  <c:v>14217.5</c:v>
                </c:pt>
                <c:pt idx="97">
                  <c:v>14218</c:v>
                </c:pt>
                <c:pt idx="98">
                  <c:v>14291</c:v>
                </c:pt>
                <c:pt idx="99">
                  <c:v>14349</c:v>
                </c:pt>
                <c:pt idx="100">
                  <c:v>14372</c:v>
                </c:pt>
                <c:pt idx="101">
                  <c:v>15244.5</c:v>
                </c:pt>
                <c:pt idx="102">
                  <c:v>15254.5</c:v>
                </c:pt>
                <c:pt idx="103">
                  <c:v>15260.5</c:v>
                </c:pt>
                <c:pt idx="104">
                  <c:v>15261</c:v>
                </c:pt>
                <c:pt idx="105">
                  <c:v>15420</c:v>
                </c:pt>
                <c:pt idx="106">
                  <c:v>15420.5</c:v>
                </c:pt>
                <c:pt idx="107">
                  <c:v>15430</c:v>
                </c:pt>
                <c:pt idx="108">
                  <c:v>15454.5</c:v>
                </c:pt>
                <c:pt idx="109">
                  <c:v>15459</c:v>
                </c:pt>
                <c:pt idx="110">
                  <c:v>15461</c:v>
                </c:pt>
                <c:pt idx="111">
                  <c:v>15530</c:v>
                </c:pt>
                <c:pt idx="112">
                  <c:v>15530.5</c:v>
                </c:pt>
                <c:pt idx="113">
                  <c:v>15536.5</c:v>
                </c:pt>
                <c:pt idx="114">
                  <c:v>15537</c:v>
                </c:pt>
                <c:pt idx="115">
                  <c:v>15539.5</c:v>
                </c:pt>
                <c:pt idx="116">
                  <c:v>15540</c:v>
                </c:pt>
                <c:pt idx="117">
                  <c:v>16547</c:v>
                </c:pt>
                <c:pt idx="118">
                  <c:v>16554.5</c:v>
                </c:pt>
                <c:pt idx="119">
                  <c:v>16555</c:v>
                </c:pt>
                <c:pt idx="120">
                  <c:v>16557.5</c:v>
                </c:pt>
                <c:pt idx="121">
                  <c:v>16558</c:v>
                </c:pt>
                <c:pt idx="122">
                  <c:v>16558.5</c:v>
                </c:pt>
                <c:pt idx="123">
                  <c:v>16561</c:v>
                </c:pt>
                <c:pt idx="124">
                  <c:v>16561.5</c:v>
                </c:pt>
                <c:pt idx="125">
                  <c:v>16600</c:v>
                </c:pt>
                <c:pt idx="126">
                  <c:v>16618</c:v>
                </c:pt>
                <c:pt idx="127">
                  <c:v>16618</c:v>
                </c:pt>
                <c:pt idx="128">
                  <c:v>16618</c:v>
                </c:pt>
                <c:pt idx="129">
                  <c:v>16618.5</c:v>
                </c:pt>
                <c:pt idx="130">
                  <c:v>16618.5</c:v>
                </c:pt>
                <c:pt idx="131">
                  <c:v>16618.5</c:v>
                </c:pt>
                <c:pt idx="132">
                  <c:v>16619</c:v>
                </c:pt>
                <c:pt idx="133">
                  <c:v>17814</c:v>
                </c:pt>
                <c:pt idx="134">
                  <c:v>17841</c:v>
                </c:pt>
                <c:pt idx="135">
                  <c:v>17841.5</c:v>
                </c:pt>
                <c:pt idx="136">
                  <c:v>18044</c:v>
                </c:pt>
                <c:pt idx="137">
                  <c:v>18061.5</c:v>
                </c:pt>
                <c:pt idx="138">
                  <c:v>18888</c:v>
                </c:pt>
                <c:pt idx="139">
                  <c:v>18901</c:v>
                </c:pt>
                <c:pt idx="140">
                  <c:v>18914</c:v>
                </c:pt>
                <c:pt idx="141">
                  <c:v>18914.5</c:v>
                </c:pt>
                <c:pt idx="142">
                  <c:v>18981</c:v>
                </c:pt>
                <c:pt idx="143">
                  <c:v>18981</c:v>
                </c:pt>
                <c:pt idx="144">
                  <c:v>18981</c:v>
                </c:pt>
                <c:pt idx="145">
                  <c:v>19052</c:v>
                </c:pt>
                <c:pt idx="146">
                  <c:v>19052.5</c:v>
                </c:pt>
                <c:pt idx="147">
                  <c:v>20168.5</c:v>
                </c:pt>
                <c:pt idx="148">
                  <c:v>20172</c:v>
                </c:pt>
                <c:pt idx="149">
                  <c:v>20178</c:v>
                </c:pt>
                <c:pt idx="150">
                  <c:v>20184.5</c:v>
                </c:pt>
                <c:pt idx="151">
                  <c:v>20187.5</c:v>
                </c:pt>
                <c:pt idx="152">
                  <c:v>20188</c:v>
                </c:pt>
                <c:pt idx="153">
                  <c:v>20190.5</c:v>
                </c:pt>
                <c:pt idx="154">
                  <c:v>20191</c:v>
                </c:pt>
                <c:pt idx="155">
                  <c:v>20191.5</c:v>
                </c:pt>
                <c:pt idx="156">
                  <c:v>20203.5</c:v>
                </c:pt>
                <c:pt idx="157">
                  <c:v>20204</c:v>
                </c:pt>
                <c:pt idx="158">
                  <c:v>20207</c:v>
                </c:pt>
                <c:pt idx="159">
                  <c:v>20210</c:v>
                </c:pt>
                <c:pt idx="160">
                  <c:v>20210.5</c:v>
                </c:pt>
                <c:pt idx="161">
                  <c:v>20230</c:v>
                </c:pt>
                <c:pt idx="162">
                  <c:v>20233</c:v>
                </c:pt>
                <c:pt idx="163">
                  <c:v>20233.5</c:v>
                </c:pt>
                <c:pt idx="164">
                  <c:v>20236.5</c:v>
                </c:pt>
                <c:pt idx="165">
                  <c:v>20239.5</c:v>
                </c:pt>
                <c:pt idx="166">
                  <c:v>20240</c:v>
                </c:pt>
                <c:pt idx="167">
                  <c:v>20242.5</c:v>
                </c:pt>
                <c:pt idx="168">
                  <c:v>20245.5</c:v>
                </c:pt>
                <c:pt idx="169">
                  <c:v>20246</c:v>
                </c:pt>
                <c:pt idx="170">
                  <c:v>20246.5</c:v>
                </c:pt>
                <c:pt idx="171">
                  <c:v>20249.5</c:v>
                </c:pt>
                <c:pt idx="172">
                  <c:v>20259</c:v>
                </c:pt>
                <c:pt idx="173">
                  <c:v>20262.5</c:v>
                </c:pt>
                <c:pt idx="174">
                  <c:v>20271.5</c:v>
                </c:pt>
                <c:pt idx="175">
                  <c:v>20272</c:v>
                </c:pt>
                <c:pt idx="176">
                  <c:v>20281.5</c:v>
                </c:pt>
                <c:pt idx="177">
                  <c:v>20282</c:v>
                </c:pt>
                <c:pt idx="178">
                  <c:v>20284.5</c:v>
                </c:pt>
                <c:pt idx="179">
                  <c:v>20285</c:v>
                </c:pt>
                <c:pt idx="180">
                  <c:v>20288</c:v>
                </c:pt>
                <c:pt idx="181">
                  <c:v>20288.5</c:v>
                </c:pt>
                <c:pt idx="182">
                  <c:v>20291.5</c:v>
                </c:pt>
                <c:pt idx="183">
                  <c:v>20294.5</c:v>
                </c:pt>
                <c:pt idx="184">
                  <c:v>20297.5</c:v>
                </c:pt>
                <c:pt idx="185">
                  <c:v>20301</c:v>
                </c:pt>
                <c:pt idx="186">
                  <c:v>20301.5</c:v>
                </c:pt>
                <c:pt idx="187">
                  <c:v>20304</c:v>
                </c:pt>
                <c:pt idx="188">
                  <c:v>20304.5</c:v>
                </c:pt>
                <c:pt idx="189">
                  <c:v>20335.5</c:v>
                </c:pt>
                <c:pt idx="190">
                  <c:v>20335.5</c:v>
                </c:pt>
                <c:pt idx="191">
                  <c:v>20341</c:v>
                </c:pt>
                <c:pt idx="192">
                  <c:v>21253</c:v>
                </c:pt>
                <c:pt idx="193">
                  <c:v>21340.5</c:v>
                </c:pt>
                <c:pt idx="194">
                  <c:v>21341</c:v>
                </c:pt>
                <c:pt idx="195">
                  <c:v>21428</c:v>
                </c:pt>
                <c:pt idx="196">
                  <c:v>21428.5</c:v>
                </c:pt>
                <c:pt idx="197">
                  <c:v>22324</c:v>
                </c:pt>
                <c:pt idx="198">
                  <c:v>22324</c:v>
                </c:pt>
                <c:pt idx="199">
                  <c:v>22418</c:v>
                </c:pt>
                <c:pt idx="200">
                  <c:v>22418</c:v>
                </c:pt>
                <c:pt idx="201">
                  <c:v>22736</c:v>
                </c:pt>
                <c:pt idx="202">
                  <c:v>23754</c:v>
                </c:pt>
                <c:pt idx="203">
                  <c:v>23791</c:v>
                </c:pt>
                <c:pt idx="204">
                  <c:v>23797</c:v>
                </c:pt>
                <c:pt idx="205">
                  <c:v>23797</c:v>
                </c:pt>
                <c:pt idx="206">
                  <c:v>24898</c:v>
                </c:pt>
                <c:pt idx="207">
                  <c:v>25058</c:v>
                </c:pt>
                <c:pt idx="208">
                  <c:v>25084</c:v>
                </c:pt>
                <c:pt idx="209">
                  <c:v>25937</c:v>
                </c:pt>
                <c:pt idx="210">
                  <c:v>25979</c:v>
                </c:pt>
                <c:pt idx="211">
                  <c:v>26179.5</c:v>
                </c:pt>
                <c:pt idx="212">
                  <c:v>26186</c:v>
                </c:pt>
                <c:pt idx="213">
                  <c:v>27010</c:v>
                </c:pt>
                <c:pt idx="214">
                  <c:v>27039</c:v>
                </c:pt>
                <c:pt idx="215">
                  <c:v>27055</c:v>
                </c:pt>
                <c:pt idx="216">
                  <c:v>27055</c:v>
                </c:pt>
                <c:pt idx="217">
                  <c:v>27055</c:v>
                </c:pt>
                <c:pt idx="218">
                  <c:v>27065</c:v>
                </c:pt>
                <c:pt idx="219">
                  <c:v>27065</c:v>
                </c:pt>
                <c:pt idx="220">
                  <c:v>27081</c:v>
                </c:pt>
                <c:pt idx="221">
                  <c:v>27104</c:v>
                </c:pt>
                <c:pt idx="222">
                  <c:v>27104</c:v>
                </c:pt>
                <c:pt idx="223">
                  <c:v>27111</c:v>
                </c:pt>
                <c:pt idx="224">
                  <c:v>27136</c:v>
                </c:pt>
                <c:pt idx="225">
                  <c:v>27136</c:v>
                </c:pt>
                <c:pt idx="226">
                  <c:v>27469.5</c:v>
                </c:pt>
                <c:pt idx="227">
                  <c:v>27469.5</c:v>
                </c:pt>
                <c:pt idx="228">
                  <c:v>27614</c:v>
                </c:pt>
              </c:numCache>
            </c:numRef>
          </c:xVal>
          <c:yVal>
            <c:numRef>
              <c:f>Active!$M$21:$M$964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9F-4CCE-9D24-AB8A59DD5A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23">
                    <c:v>1E-4</c:v>
                  </c:pt>
                  <c:pt idx="228">
                    <c:v>6.9999999999999999E-4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23">
                    <c:v>1E-4</c:v>
                  </c:pt>
                  <c:pt idx="22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0</c:v>
                </c:pt>
                <c:pt idx="1">
                  <c:v>0.5</c:v>
                </c:pt>
                <c:pt idx="2">
                  <c:v>7</c:v>
                </c:pt>
                <c:pt idx="3">
                  <c:v>10</c:v>
                </c:pt>
                <c:pt idx="4">
                  <c:v>10.5</c:v>
                </c:pt>
                <c:pt idx="5">
                  <c:v>13</c:v>
                </c:pt>
                <c:pt idx="6">
                  <c:v>13</c:v>
                </c:pt>
                <c:pt idx="7">
                  <c:v>13.5</c:v>
                </c:pt>
                <c:pt idx="8">
                  <c:v>13.5</c:v>
                </c:pt>
                <c:pt idx="9">
                  <c:v>29.5</c:v>
                </c:pt>
                <c:pt idx="10">
                  <c:v>30</c:v>
                </c:pt>
                <c:pt idx="11">
                  <c:v>30</c:v>
                </c:pt>
                <c:pt idx="12">
                  <c:v>32.5</c:v>
                </c:pt>
                <c:pt idx="13">
                  <c:v>33</c:v>
                </c:pt>
                <c:pt idx="14">
                  <c:v>74.5</c:v>
                </c:pt>
                <c:pt idx="15">
                  <c:v>4759</c:v>
                </c:pt>
                <c:pt idx="16">
                  <c:v>4759</c:v>
                </c:pt>
                <c:pt idx="17">
                  <c:v>4759.5</c:v>
                </c:pt>
                <c:pt idx="18">
                  <c:v>4759.5</c:v>
                </c:pt>
                <c:pt idx="19">
                  <c:v>4762</c:v>
                </c:pt>
                <c:pt idx="20">
                  <c:v>4762</c:v>
                </c:pt>
                <c:pt idx="21">
                  <c:v>4763</c:v>
                </c:pt>
                <c:pt idx="22">
                  <c:v>4763</c:v>
                </c:pt>
                <c:pt idx="23">
                  <c:v>5857</c:v>
                </c:pt>
                <c:pt idx="24">
                  <c:v>5857</c:v>
                </c:pt>
                <c:pt idx="25">
                  <c:v>5857.5</c:v>
                </c:pt>
                <c:pt idx="26">
                  <c:v>5857.5</c:v>
                </c:pt>
                <c:pt idx="27">
                  <c:v>5940</c:v>
                </c:pt>
                <c:pt idx="28">
                  <c:v>5943</c:v>
                </c:pt>
                <c:pt idx="29">
                  <c:v>5943.5</c:v>
                </c:pt>
                <c:pt idx="30">
                  <c:v>6134</c:v>
                </c:pt>
                <c:pt idx="31">
                  <c:v>7019.5</c:v>
                </c:pt>
                <c:pt idx="32">
                  <c:v>7022.5</c:v>
                </c:pt>
                <c:pt idx="33">
                  <c:v>7023</c:v>
                </c:pt>
                <c:pt idx="34">
                  <c:v>7023</c:v>
                </c:pt>
                <c:pt idx="35">
                  <c:v>7084</c:v>
                </c:pt>
                <c:pt idx="36">
                  <c:v>7094</c:v>
                </c:pt>
                <c:pt idx="37">
                  <c:v>7119.5</c:v>
                </c:pt>
                <c:pt idx="38">
                  <c:v>7120</c:v>
                </c:pt>
                <c:pt idx="39">
                  <c:v>7178</c:v>
                </c:pt>
                <c:pt idx="40">
                  <c:v>7181.5</c:v>
                </c:pt>
                <c:pt idx="41">
                  <c:v>7184.5</c:v>
                </c:pt>
                <c:pt idx="42">
                  <c:v>7185.5</c:v>
                </c:pt>
                <c:pt idx="43">
                  <c:v>7194</c:v>
                </c:pt>
                <c:pt idx="44">
                  <c:v>7275</c:v>
                </c:pt>
                <c:pt idx="45">
                  <c:v>7313.5</c:v>
                </c:pt>
                <c:pt idx="46">
                  <c:v>7314</c:v>
                </c:pt>
                <c:pt idx="47">
                  <c:v>7317</c:v>
                </c:pt>
                <c:pt idx="48">
                  <c:v>7320</c:v>
                </c:pt>
                <c:pt idx="49">
                  <c:v>7320.5</c:v>
                </c:pt>
                <c:pt idx="50">
                  <c:v>7327</c:v>
                </c:pt>
                <c:pt idx="51">
                  <c:v>7356</c:v>
                </c:pt>
                <c:pt idx="52">
                  <c:v>7365.5</c:v>
                </c:pt>
                <c:pt idx="53">
                  <c:v>7404.5</c:v>
                </c:pt>
                <c:pt idx="54">
                  <c:v>8141</c:v>
                </c:pt>
                <c:pt idx="55">
                  <c:v>8147.5</c:v>
                </c:pt>
                <c:pt idx="56">
                  <c:v>8170</c:v>
                </c:pt>
                <c:pt idx="57">
                  <c:v>8176.5</c:v>
                </c:pt>
                <c:pt idx="58">
                  <c:v>8244.5</c:v>
                </c:pt>
                <c:pt idx="59">
                  <c:v>8344.5</c:v>
                </c:pt>
                <c:pt idx="60">
                  <c:v>8345</c:v>
                </c:pt>
                <c:pt idx="61">
                  <c:v>8348</c:v>
                </c:pt>
                <c:pt idx="62">
                  <c:v>8374</c:v>
                </c:pt>
                <c:pt idx="63">
                  <c:v>8547.5</c:v>
                </c:pt>
                <c:pt idx="64">
                  <c:v>8619</c:v>
                </c:pt>
                <c:pt idx="65">
                  <c:v>9570</c:v>
                </c:pt>
                <c:pt idx="66">
                  <c:v>9589</c:v>
                </c:pt>
                <c:pt idx="67">
                  <c:v>9589.5</c:v>
                </c:pt>
                <c:pt idx="68">
                  <c:v>9663.5</c:v>
                </c:pt>
                <c:pt idx="69">
                  <c:v>10578</c:v>
                </c:pt>
                <c:pt idx="70">
                  <c:v>10578.5</c:v>
                </c:pt>
                <c:pt idx="71">
                  <c:v>10581.5</c:v>
                </c:pt>
                <c:pt idx="72">
                  <c:v>10649</c:v>
                </c:pt>
                <c:pt idx="73">
                  <c:v>10649.5</c:v>
                </c:pt>
                <c:pt idx="74">
                  <c:v>10655.5</c:v>
                </c:pt>
                <c:pt idx="75">
                  <c:v>10685</c:v>
                </c:pt>
                <c:pt idx="76">
                  <c:v>10693.5</c:v>
                </c:pt>
                <c:pt idx="77">
                  <c:v>10694</c:v>
                </c:pt>
                <c:pt idx="78">
                  <c:v>10709.5</c:v>
                </c:pt>
                <c:pt idx="79">
                  <c:v>10726</c:v>
                </c:pt>
                <c:pt idx="80">
                  <c:v>10828.5</c:v>
                </c:pt>
                <c:pt idx="81">
                  <c:v>11696.5</c:v>
                </c:pt>
                <c:pt idx="82">
                  <c:v>11709.5</c:v>
                </c:pt>
                <c:pt idx="83">
                  <c:v>11793.5</c:v>
                </c:pt>
                <c:pt idx="84">
                  <c:v>11796</c:v>
                </c:pt>
                <c:pt idx="85">
                  <c:v>11816</c:v>
                </c:pt>
                <c:pt idx="86">
                  <c:v>11876.5</c:v>
                </c:pt>
                <c:pt idx="87">
                  <c:v>11883</c:v>
                </c:pt>
                <c:pt idx="88">
                  <c:v>11951.5</c:v>
                </c:pt>
                <c:pt idx="89">
                  <c:v>11967</c:v>
                </c:pt>
                <c:pt idx="90">
                  <c:v>13125</c:v>
                </c:pt>
                <c:pt idx="91">
                  <c:v>13134</c:v>
                </c:pt>
                <c:pt idx="92">
                  <c:v>13134.5</c:v>
                </c:pt>
                <c:pt idx="93">
                  <c:v>13143.5</c:v>
                </c:pt>
                <c:pt idx="94">
                  <c:v>14082</c:v>
                </c:pt>
                <c:pt idx="95">
                  <c:v>14098</c:v>
                </c:pt>
                <c:pt idx="96">
                  <c:v>14217.5</c:v>
                </c:pt>
                <c:pt idx="97">
                  <c:v>14218</c:v>
                </c:pt>
                <c:pt idx="98">
                  <c:v>14291</c:v>
                </c:pt>
                <c:pt idx="99">
                  <c:v>14349</c:v>
                </c:pt>
                <c:pt idx="100">
                  <c:v>14372</c:v>
                </c:pt>
                <c:pt idx="101">
                  <c:v>15244.5</c:v>
                </c:pt>
                <c:pt idx="102">
                  <c:v>15254.5</c:v>
                </c:pt>
                <c:pt idx="103">
                  <c:v>15260.5</c:v>
                </c:pt>
                <c:pt idx="104">
                  <c:v>15261</c:v>
                </c:pt>
                <c:pt idx="105">
                  <c:v>15420</c:v>
                </c:pt>
                <c:pt idx="106">
                  <c:v>15420.5</c:v>
                </c:pt>
                <c:pt idx="107">
                  <c:v>15430</c:v>
                </c:pt>
                <c:pt idx="108">
                  <c:v>15454.5</c:v>
                </c:pt>
                <c:pt idx="109">
                  <c:v>15459</c:v>
                </c:pt>
                <c:pt idx="110">
                  <c:v>15461</c:v>
                </c:pt>
                <c:pt idx="111">
                  <c:v>15530</c:v>
                </c:pt>
                <c:pt idx="112">
                  <c:v>15530.5</c:v>
                </c:pt>
                <c:pt idx="113">
                  <c:v>15536.5</c:v>
                </c:pt>
                <c:pt idx="114">
                  <c:v>15537</c:v>
                </c:pt>
                <c:pt idx="115">
                  <c:v>15539.5</c:v>
                </c:pt>
                <c:pt idx="116">
                  <c:v>15540</c:v>
                </c:pt>
                <c:pt idx="117">
                  <c:v>16547</c:v>
                </c:pt>
                <c:pt idx="118">
                  <c:v>16554.5</c:v>
                </c:pt>
                <c:pt idx="119">
                  <c:v>16555</c:v>
                </c:pt>
                <c:pt idx="120">
                  <c:v>16557.5</c:v>
                </c:pt>
                <c:pt idx="121">
                  <c:v>16558</c:v>
                </c:pt>
                <c:pt idx="122">
                  <c:v>16558.5</c:v>
                </c:pt>
                <c:pt idx="123">
                  <c:v>16561</c:v>
                </c:pt>
                <c:pt idx="124">
                  <c:v>16561.5</c:v>
                </c:pt>
                <c:pt idx="125">
                  <c:v>16600</c:v>
                </c:pt>
                <c:pt idx="126">
                  <c:v>16618</c:v>
                </c:pt>
                <c:pt idx="127">
                  <c:v>16618</c:v>
                </c:pt>
                <c:pt idx="128">
                  <c:v>16618</c:v>
                </c:pt>
                <c:pt idx="129">
                  <c:v>16618.5</c:v>
                </c:pt>
                <c:pt idx="130">
                  <c:v>16618.5</c:v>
                </c:pt>
                <c:pt idx="131">
                  <c:v>16618.5</c:v>
                </c:pt>
                <c:pt idx="132">
                  <c:v>16619</c:v>
                </c:pt>
                <c:pt idx="133">
                  <c:v>17814</c:v>
                </c:pt>
                <c:pt idx="134">
                  <c:v>17841</c:v>
                </c:pt>
                <c:pt idx="135">
                  <c:v>17841.5</c:v>
                </c:pt>
                <c:pt idx="136">
                  <c:v>18044</c:v>
                </c:pt>
                <c:pt idx="137">
                  <c:v>18061.5</c:v>
                </c:pt>
                <c:pt idx="138">
                  <c:v>18888</c:v>
                </c:pt>
                <c:pt idx="139">
                  <c:v>18901</c:v>
                </c:pt>
                <c:pt idx="140">
                  <c:v>18914</c:v>
                </c:pt>
                <c:pt idx="141">
                  <c:v>18914.5</c:v>
                </c:pt>
                <c:pt idx="142">
                  <c:v>18981</c:v>
                </c:pt>
                <c:pt idx="143">
                  <c:v>18981</c:v>
                </c:pt>
                <c:pt idx="144">
                  <c:v>18981</c:v>
                </c:pt>
                <c:pt idx="145">
                  <c:v>19052</c:v>
                </c:pt>
                <c:pt idx="146">
                  <c:v>19052.5</c:v>
                </c:pt>
                <c:pt idx="147">
                  <c:v>20168.5</c:v>
                </c:pt>
                <c:pt idx="148">
                  <c:v>20172</c:v>
                </c:pt>
                <c:pt idx="149">
                  <c:v>20178</c:v>
                </c:pt>
                <c:pt idx="150">
                  <c:v>20184.5</c:v>
                </c:pt>
                <c:pt idx="151">
                  <c:v>20187.5</c:v>
                </c:pt>
                <c:pt idx="152">
                  <c:v>20188</c:v>
                </c:pt>
                <c:pt idx="153">
                  <c:v>20190.5</c:v>
                </c:pt>
                <c:pt idx="154">
                  <c:v>20191</c:v>
                </c:pt>
                <c:pt idx="155">
                  <c:v>20191.5</c:v>
                </c:pt>
                <c:pt idx="156">
                  <c:v>20203.5</c:v>
                </c:pt>
                <c:pt idx="157">
                  <c:v>20204</c:v>
                </c:pt>
                <c:pt idx="158">
                  <c:v>20207</c:v>
                </c:pt>
                <c:pt idx="159">
                  <c:v>20210</c:v>
                </c:pt>
                <c:pt idx="160">
                  <c:v>20210.5</c:v>
                </c:pt>
                <c:pt idx="161">
                  <c:v>20230</c:v>
                </c:pt>
                <c:pt idx="162">
                  <c:v>20233</c:v>
                </c:pt>
                <c:pt idx="163">
                  <c:v>20233.5</c:v>
                </c:pt>
                <c:pt idx="164">
                  <c:v>20236.5</c:v>
                </c:pt>
                <c:pt idx="165">
                  <c:v>20239.5</c:v>
                </c:pt>
                <c:pt idx="166">
                  <c:v>20240</c:v>
                </c:pt>
                <c:pt idx="167">
                  <c:v>20242.5</c:v>
                </c:pt>
                <c:pt idx="168">
                  <c:v>20245.5</c:v>
                </c:pt>
                <c:pt idx="169">
                  <c:v>20246</c:v>
                </c:pt>
                <c:pt idx="170">
                  <c:v>20246.5</c:v>
                </c:pt>
                <c:pt idx="171">
                  <c:v>20249.5</c:v>
                </c:pt>
                <c:pt idx="172">
                  <c:v>20259</c:v>
                </c:pt>
                <c:pt idx="173">
                  <c:v>20262.5</c:v>
                </c:pt>
                <c:pt idx="174">
                  <c:v>20271.5</c:v>
                </c:pt>
                <c:pt idx="175">
                  <c:v>20272</c:v>
                </c:pt>
                <c:pt idx="176">
                  <c:v>20281.5</c:v>
                </c:pt>
                <c:pt idx="177">
                  <c:v>20282</c:v>
                </c:pt>
                <c:pt idx="178">
                  <c:v>20284.5</c:v>
                </c:pt>
                <c:pt idx="179">
                  <c:v>20285</c:v>
                </c:pt>
                <c:pt idx="180">
                  <c:v>20288</c:v>
                </c:pt>
                <c:pt idx="181">
                  <c:v>20288.5</c:v>
                </c:pt>
                <c:pt idx="182">
                  <c:v>20291.5</c:v>
                </c:pt>
                <c:pt idx="183">
                  <c:v>20294.5</c:v>
                </c:pt>
                <c:pt idx="184">
                  <c:v>20297.5</c:v>
                </c:pt>
                <c:pt idx="185">
                  <c:v>20301</c:v>
                </c:pt>
                <c:pt idx="186">
                  <c:v>20301.5</c:v>
                </c:pt>
                <c:pt idx="187">
                  <c:v>20304</c:v>
                </c:pt>
                <c:pt idx="188">
                  <c:v>20304.5</c:v>
                </c:pt>
                <c:pt idx="189">
                  <c:v>20335.5</c:v>
                </c:pt>
                <c:pt idx="190">
                  <c:v>20335.5</c:v>
                </c:pt>
                <c:pt idx="191">
                  <c:v>20341</c:v>
                </c:pt>
                <c:pt idx="192">
                  <c:v>21253</c:v>
                </c:pt>
                <c:pt idx="193">
                  <c:v>21340.5</c:v>
                </c:pt>
                <c:pt idx="194">
                  <c:v>21341</c:v>
                </c:pt>
                <c:pt idx="195">
                  <c:v>21428</c:v>
                </c:pt>
                <c:pt idx="196">
                  <c:v>21428.5</c:v>
                </c:pt>
                <c:pt idx="197">
                  <c:v>22324</c:v>
                </c:pt>
                <c:pt idx="198">
                  <c:v>22324</c:v>
                </c:pt>
                <c:pt idx="199">
                  <c:v>22418</c:v>
                </c:pt>
                <c:pt idx="200">
                  <c:v>22418</c:v>
                </c:pt>
                <c:pt idx="201">
                  <c:v>22736</c:v>
                </c:pt>
                <c:pt idx="202">
                  <c:v>23754</c:v>
                </c:pt>
                <c:pt idx="203">
                  <c:v>23791</c:v>
                </c:pt>
                <c:pt idx="204">
                  <c:v>23797</c:v>
                </c:pt>
                <c:pt idx="205">
                  <c:v>23797</c:v>
                </c:pt>
                <c:pt idx="206">
                  <c:v>24898</c:v>
                </c:pt>
                <c:pt idx="207">
                  <c:v>25058</c:v>
                </c:pt>
                <c:pt idx="208">
                  <c:v>25084</c:v>
                </c:pt>
                <c:pt idx="209">
                  <c:v>25937</c:v>
                </c:pt>
                <c:pt idx="210">
                  <c:v>25979</c:v>
                </c:pt>
                <c:pt idx="211">
                  <c:v>26179.5</c:v>
                </c:pt>
                <c:pt idx="212">
                  <c:v>26186</c:v>
                </c:pt>
                <c:pt idx="213">
                  <c:v>27010</c:v>
                </c:pt>
                <c:pt idx="214">
                  <c:v>27039</c:v>
                </c:pt>
                <c:pt idx="215">
                  <c:v>27055</c:v>
                </c:pt>
                <c:pt idx="216">
                  <c:v>27055</c:v>
                </c:pt>
                <c:pt idx="217">
                  <c:v>27055</c:v>
                </c:pt>
                <c:pt idx="218">
                  <c:v>27065</c:v>
                </c:pt>
                <c:pt idx="219">
                  <c:v>27065</c:v>
                </c:pt>
                <c:pt idx="220">
                  <c:v>27081</c:v>
                </c:pt>
                <c:pt idx="221">
                  <c:v>27104</c:v>
                </c:pt>
                <c:pt idx="222">
                  <c:v>27104</c:v>
                </c:pt>
                <c:pt idx="223">
                  <c:v>27111</c:v>
                </c:pt>
                <c:pt idx="224">
                  <c:v>27136</c:v>
                </c:pt>
                <c:pt idx="225">
                  <c:v>27136</c:v>
                </c:pt>
                <c:pt idx="226">
                  <c:v>27469.5</c:v>
                </c:pt>
                <c:pt idx="227">
                  <c:v>27469.5</c:v>
                </c:pt>
                <c:pt idx="228">
                  <c:v>27614</c:v>
                </c:pt>
              </c:numCache>
            </c:numRef>
          </c:xVal>
          <c:yVal>
            <c:numRef>
              <c:f>Active!$N$21:$N$964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9F-4CCE-9D24-AB8A59DD5A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0</c:v>
                </c:pt>
                <c:pt idx="1">
                  <c:v>0.5</c:v>
                </c:pt>
                <c:pt idx="2">
                  <c:v>7</c:v>
                </c:pt>
                <c:pt idx="3">
                  <c:v>10</c:v>
                </c:pt>
                <c:pt idx="4">
                  <c:v>10.5</c:v>
                </c:pt>
                <c:pt idx="5">
                  <c:v>13</c:v>
                </c:pt>
                <c:pt idx="6">
                  <c:v>13</c:v>
                </c:pt>
                <c:pt idx="7">
                  <c:v>13.5</c:v>
                </c:pt>
                <c:pt idx="8">
                  <c:v>13.5</c:v>
                </c:pt>
                <c:pt idx="9">
                  <c:v>29.5</c:v>
                </c:pt>
                <c:pt idx="10">
                  <c:v>30</c:v>
                </c:pt>
                <c:pt idx="11">
                  <c:v>30</c:v>
                </c:pt>
                <c:pt idx="12">
                  <c:v>32.5</c:v>
                </c:pt>
                <c:pt idx="13">
                  <c:v>33</c:v>
                </c:pt>
                <c:pt idx="14">
                  <c:v>74.5</c:v>
                </c:pt>
                <c:pt idx="15">
                  <c:v>4759</c:v>
                </c:pt>
                <c:pt idx="16">
                  <c:v>4759</c:v>
                </c:pt>
                <c:pt idx="17">
                  <c:v>4759.5</c:v>
                </c:pt>
                <c:pt idx="18">
                  <c:v>4759.5</c:v>
                </c:pt>
                <c:pt idx="19">
                  <c:v>4762</c:v>
                </c:pt>
                <c:pt idx="20">
                  <c:v>4762</c:v>
                </c:pt>
                <c:pt idx="21">
                  <c:v>4763</c:v>
                </c:pt>
                <c:pt idx="22">
                  <c:v>4763</c:v>
                </c:pt>
                <c:pt idx="23">
                  <c:v>5857</c:v>
                </c:pt>
                <c:pt idx="24">
                  <c:v>5857</c:v>
                </c:pt>
                <c:pt idx="25">
                  <c:v>5857.5</c:v>
                </c:pt>
                <c:pt idx="26">
                  <c:v>5857.5</c:v>
                </c:pt>
                <c:pt idx="27">
                  <c:v>5940</c:v>
                </c:pt>
                <c:pt idx="28">
                  <c:v>5943</c:v>
                </c:pt>
                <c:pt idx="29">
                  <c:v>5943.5</c:v>
                </c:pt>
                <c:pt idx="30">
                  <c:v>6134</c:v>
                </c:pt>
                <c:pt idx="31">
                  <c:v>7019.5</c:v>
                </c:pt>
                <c:pt idx="32">
                  <c:v>7022.5</c:v>
                </c:pt>
                <c:pt idx="33">
                  <c:v>7023</c:v>
                </c:pt>
                <c:pt idx="34">
                  <c:v>7023</c:v>
                </c:pt>
                <c:pt idx="35">
                  <c:v>7084</c:v>
                </c:pt>
                <c:pt idx="36">
                  <c:v>7094</c:v>
                </c:pt>
                <c:pt idx="37">
                  <c:v>7119.5</c:v>
                </c:pt>
                <c:pt idx="38">
                  <c:v>7120</c:v>
                </c:pt>
                <c:pt idx="39">
                  <c:v>7178</c:v>
                </c:pt>
                <c:pt idx="40">
                  <c:v>7181.5</c:v>
                </c:pt>
                <c:pt idx="41">
                  <c:v>7184.5</c:v>
                </c:pt>
                <c:pt idx="42">
                  <c:v>7185.5</c:v>
                </c:pt>
                <c:pt idx="43">
                  <c:v>7194</c:v>
                </c:pt>
                <c:pt idx="44">
                  <c:v>7275</c:v>
                </c:pt>
                <c:pt idx="45">
                  <c:v>7313.5</c:v>
                </c:pt>
                <c:pt idx="46">
                  <c:v>7314</c:v>
                </c:pt>
                <c:pt idx="47">
                  <c:v>7317</c:v>
                </c:pt>
                <c:pt idx="48">
                  <c:v>7320</c:v>
                </c:pt>
                <c:pt idx="49">
                  <c:v>7320.5</c:v>
                </c:pt>
                <c:pt idx="50">
                  <c:v>7327</c:v>
                </c:pt>
                <c:pt idx="51">
                  <c:v>7356</c:v>
                </c:pt>
                <c:pt idx="52">
                  <c:v>7365.5</c:v>
                </c:pt>
                <c:pt idx="53">
                  <c:v>7404.5</c:v>
                </c:pt>
                <c:pt idx="54">
                  <c:v>8141</c:v>
                </c:pt>
                <c:pt idx="55">
                  <c:v>8147.5</c:v>
                </c:pt>
                <c:pt idx="56">
                  <c:v>8170</c:v>
                </c:pt>
                <c:pt idx="57">
                  <c:v>8176.5</c:v>
                </c:pt>
                <c:pt idx="58">
                  <c:v>8244.5</c:v>
                </c:pt>
                <c:pt idx="59">
                  <c:v>8344.5</c:v>
                </c:pt>
                <c:pt idx="60">
                  <c:v>8345</c:v>
                </c:pt>
                <c:pt idx="61">
                  <c:v>8348</c:v>
                </c:pt>
                <c:pt idx="62">
                  <c:v>8374</c:v>
                </c:pt>
                <c:pt idx="63">
                  <c:v>8547.5</c:v>
                </c:pt>
                <c:pt idx="64">
                  <c:v>8619</c:v>
                </c:pt>
                <c:pt idx="65">
                  <c:v>9570</c:v>
                </c:pt>
                <c:pt idx="66">
                  <c:v>9589</c:v>
                </c:pt>
                <c:pt idx="67">
                  <c:v>9589.5</c:v>
                </c:pt>
                <c:pt idx="68">
                  <c:v>9663.5</c:v>
                </c:pt>
                <c:pt idx="69">
                  <c:v>10578</c:v>
                </c:pt>
                <c:pt idx="70">
                  <c:v>10578.5</c:v>
                </c:pt>
                <c:pt idx="71">
                  <c:v>10581.5</c:v>
                </c:pt>
                <c:pt idx="72">
                  <c:v>10649</c:v>
                </c:pt>
                <c:pt idx="73">
                  <c:v>10649.5</c:v>
                </c:pt>
                <c:pt idx="74">
                  <c:v>10655.5</c:v>
                </c:pt>
                <c:pt idx="75">
                  <c:v>10685</c:v>
                </c:pt>
                <c:pt idx="76">
                  <c:v>10693.5</c:v>
                </c:pt>
                <c:pt idx="77">
                  <c:v>10694</c:v>
                </c:pt>
                <c:pt idx="78">
                  <c:v>10709.5</c:v>
                </c:pt>
                <c:pt idx="79">
                  <c:v>10726</c:v>
                </c:pt>
                <c:pt idx="80">
                  <c:v>10828.5</c:v>
                </c:pt>
                <c:pt idx="81">
                  <c:v>11696.5</c:v>
                </c:pt>
                <c:pt idx="82">
                  <c:v>11709.5</c:v>
                </c:pt>
                <c:pt idx="83">
                  <c:v>11793.5</c:v>
                </c:pt>
                <c:pt idx="84">
                  <c:v>11796</c:v>
                </c:pt>
                <c:pt idx="85">
                  <c:v>11816</c:v>
                </c:pt>
                <c:pt idx="86">
                  <c:v>11876.5</c:v>
                </c:pt>
                <c:pt idx="87">
                  <c:v>11883</c:v>
                </c:pt>
                <c:pt idx="88">
                  <c:v>11951.5</c:v>
                </c:pt>
                <c:pt idx="89">
                  <c:v>11967</c:v>
                </c:pt>
                <c:pt idx="90">
                  <c:v>13125</c:v>
                </c:pt>
                <c:pt idx="91">
                  <c:v>13134</c:v>
                </c:pt>
                <c:pt idx="92">
                  <c:v>13134.5</c:v>
                </c:pt>
                <c:pt idx="93">
                  <c:v>13143.5</c:v>
                </c:pt>
                <c:pt idx="94">
                  <c:v>14082</c:v>
                </c:pt>
                <c:pt idx="95">
                  <c:v>14098</c:v>
                </c:pt>
                <c:pt idx="96">
                  <c:v>14217.5</c:v>
                </c:pt>
                <c:pt idx="97">
                  <c:v>14218</c:v>
                </c:pt>
                <c:pt idx="98">
                  <c:v>14291</c:v>
                </c:pt>
                <c:pt idx="99">
                  <c:v>14349</c:v>
                </c:pt>
                <c:pt idx="100">
                  <c:v>14372</c:v>
                </c:pt>
                <c:pt idx="101">
                  <c:v>15244.5</c:v>
                </c:pt>
                <c:pt idx="102">
                  <c:v>15254.5</c:v>
                </c:pt>
                <c:pt idx="103">
                  <c:v>15260.5</c:v>
                </c:pt>
                <c:pt idx="104">
                  <c:v>15261</c:v>
                </c:pt>
                <c:pt idx="105">
                  <c:v>15420</c:v>
                </c:pt>
                <c:pt idx="106">
                  <c:v>15420.5</c:v>
                </c:pt>
                <c:pt idx="107">
                  <c:v>15430</c:v>
                </c:pt>
                <c:pt idx="108">
                  <c:v>15454.5</c:v>
                </c:pt>
                <c:pt idx="109">
                  <c:v>15459</c:v>
                </c:pt>
                <c:pt idx="110">
                  <c:v>15461</c:v>
                </c:pt>
                <c:pt idx="111">
                  <c:v>15530</c:v>
                </c:pt>
                <c:pt idx="112">
                  <c:v>15530.5</c:v>
                </c:pt>
                <c:pt idx="113">
                  <c:v>15536.5</c:v>
                </c:pt>
                <c:pt idx="114">
                  <c:v>15537</c:v>
                </c:pt>
                <c:pt idx="115">
                  <c:v>15539.5</c:v>
                </c:pt>
                <c:pt idx="116">
                  <c:v>15540</c:v>
                </c:pt>
                <c:pt idx="117">
                  <c:v>16547</c:v>
                </c:pt>
                <c:pt idx="118">
                  <c:v>16554.5</c:v>
                </c:pt>
                <c:pt idx="119">
                  <c:v>16555</c:v>
                </c:pt>
                <c:pt idx="120">
                  <c:v>16557.5</c:v>
                </c:pt>
                <c:pt idx="121">
                  <c:v>16558</c:v>
                </c:pt>
                <c:pt idx="122">
                  <c:v>16558.5</c:v>
                </c:pt>
                <c:pt idx="123">
                  <c:v>16561</c:v>
                </c:pt>
                <c:pt idx="124">
                  <c:v>16561.5</c:v>
                </c:pt>
                <c:pt idx="125">
                  <c:v>16600</c:v>
                </c:pt>
                <c:pt idx="126">
                  <c:v>16618</c:v>
                </c:pt>
                <c:pt idx="127">
                  <c:v>16618</c:v>
                </c:pt>
                <c:pt idx="128">
                  <c:v>16618</c:v>
                </c:pt>
                <c:pt idx="129">
                  <c:v>16618.5</c:v>
                </c:pt>
                <c:pt idx="130">
                  <c:v>16618.5</c:v>
                </c:pt>
                <c:pt idx="131">
                  <c:v>16618.5</c:v>
                </c:pt>
                <c:pt idx="132">
                  <c:v>16619</c:v>
                </c:pt>
                <c:pt idx="133">
                  <c:v>17814</c:v>
                </c:pt>
                <c:pt idx="134">
                  <c:v>17841</c:v>
                </c:pt>
                <c:pt idx="135">
                  <c:v>17841.5</c:v>
                </c:pt>
                <c:pt idx="136">
                  <c:v>18044</c:v>
                </c:pt>
                <c:pt idx="137">
                  <c:v>18061.5</c:v>
                </c:pt>
                <c:pt idx="138">
                  <c:v>18888</c:v>
                </c:pt>
                <c:pt idx="139">
                  <c:v>18901</c:v>
                </c:pt>
                <c:pt idx="140">
                  <c:v>18914</c:v>
                </c:pt>
                <c:pt idx="141">
                  <c:v>18914.5</c:v>
                </c:pt>
                <c:pt idx="142">
                  <c:v>18981</c:v>
                </c:pt>
                <c:pt idx="143">
                  <c:v>18981</c:v>
                </c:pt>
                <c:pt idx="144">
                  <c:v>18981</c:v>
                </c:pt>
                <c:pt idx="145">
                  <c:v>19052</c:v>
                </c:pt>
                <c:pt idx="146">
                  <c:v>19052.5</c:v>
                </c:pt>
                <c:pt idx="147">
                  <c:v>20168.5</c:v>
                </c:pt>
                <c:pt idx="148">
                  <c:v>20172</c:v>
                </c:pt>
                <c:pt idx="149">
                  <c:v>20178</c:v>
                </c:pt>
                <c:pt idx="150">
                  <c:v>20184.5</c:v>
                </c:pt>
                <c:pt idx="151">
                  <c:v>20187.5</c:v>
                </c:pt>
                <c:pt idx="152">
                  <c:v>20188</c:v>
                </c:pt>
                <c:pt idx="153">
                  <c:v>20190.5</c:v>
                </c:pt>
                <c:pt idx="154">
                  <c:v>20191</c:v>
                </c:pt>
                <c:pt idx="155">
                  <c:v>20191.5</c:v>
                </c:pt>
                <c:pt idx="156">
                  <c:v>20203.5</c:v>
                </c:pt>
                <c:pt idx="157">
                  <c:v>20204</c:v>
                </c:pt>
                <c:pt idx="158">
                  <c:v>20207</c:v>
                </c:pt>
                <c:pt idx="159">
                  <c:v>20210</c:v>
                </c:pt>
                <c:pt idx="160">
                  <c:v>20210.5</c:v>
                </c:pt>
                <c:pt idx="161">
                  <c:v>20230</c:v>
                </c:pt>
                <c:pt idx="162">
                  <c:v>20233</c:v>
                </c:pt>
                <c:pt idx="163">
                  <c:v>20233.5</c:v>
                </c:pt>
                <c:pt idx="164">
                  <c:v>20236.5</c:v>
                </c:pt>
                <c:pt idx="165">
                  <c:v>20239.5</c:v>
                </c:pt>
                <c:pt idx="166">
                  <c:v>20240</c:v>
                </c:pt>
                <c:pt idx="167">
                  <c:v>20242.5</c:v>
                </c:pt>
                <c:pt idx="168">
                  <c:v>20245.5</c:v>
                </c:pt>
                <c:pt idx="169">
                  <c:v>20246</c:v>
                </c:pt>
                <c:pt idx="170">
                  <c:v>20246.5</c:v>
                </c:pt>
                <c:pt idx="171">
                  <c:v>20249.5</c:v>
                </c:pt>
                <c:pt idx="172">
                  <c:v>20259</c:v>
                </c:pt>
                <c:pt idx="173">
                  <c:v>20262.5</c:v>
                </c:pt>
                <c:pt idx="174">
                  <c:v>20271.5</c:v>
                </c:pt>
                <c:pt idx="175">
                  <c:v>20272</c:v>
                </c:pt>
                <c:pt idx="176">
                  <c:v>20281.5</c:v>
                </c:pt>
                <c:pt idx="177">
                  <c:v>20282</c:v>
                </c:pt>
                <c:pt idx="178">
                  <c:v>20284.5</c:v>
                </c:pt>
                <c:pt idx="179">
                  <c:v>20285</c:v>
                </c:pt>
                <c:pt idx="180">
                  <c:v>20288</c:v>
                </c:pt>
                <c:pt idx="181">
                  <c:v>20288.5</c:v>
                </c:pt>
                <c:pt idx="182">
                  <c:v>20291.5</c:v>
                </c:pt>
                <c:pt idx="183">
                  <c:v>20294.5</c:v>
                </c:pt>
                <c:pt idx="184">
                  <c:v>20297.5</c:v>
                </c:pt>
                <c:pt idx="185">
                  <c:v>20301</c:v>
                </c:pt>
                <c:pt idx="186">
                  <c:v>20301.5</c:v>
                </c:pt>
                <c:pt idx="187">
                  <c:v>20304</c:v>
                </c:pt>
                <c:pt idx="188">
                  <c:v>20304.5</c:v>
                </c:pt>
                <c:pt idx="189">
                  <c:v>20335.5</c:v>
                </c:pt>
                <c:pt idx="190">
                  <c:v>20335.5</c:v>
                </c:pt>
                <c:pt idx="191">
                  <c:v>20341</c:v>
                </c:pt>
                <c:pt idx="192">
                  <c:v>21253</c:v>
                </c:pt>
                <c:pt idx="193">
                  <c:v>21340.5</c:v>
                </c:pt>
                <c:pt idx="194">
                  <c:v>21341</c:v>
                </c:pt>
                <c:pt idx="195">
                  <c:v>21428</c:v>
                </c:pt>
                <c:pt idx="196">
                  <c:v>21428.5</c:v>
                </c:pt>
                <c:pt idx="197">
                  <c:v>22324</c:v>
                </c:pt>
                <c:pt idx="198">
                  <c:v>22324</c:v>
                </c:pt>
                <c:pt idx="199">
                  <c:v>22418</c:v>
                </c:pt>
                <c:pt idx="200">
                  <c:v>22418</c:v>
                </c:pt>
                <c:pt idx="201">
                  <c:v>22736</c:v>
                </c:pt>
                <c:pt idx="202">
                  <c:v>23754</c:v>
                </c:pt>
                <c:pt idx="203">
                  <c:v>23791</c:v>
                </c:pt>
                <c:pt idx="204">
                  <c:v>23797</c:v>
                </c:pt>
                <c:pt idx="205">
                  <c:v>23797</c:v>
                </c:pt>
                <c:pt idx="206">
                  <c:v>24898</c:v>
                </c:pt>
                <c:pt idx="207">
                  <c:v>25058</c:v>
                </c:pt>
                <c:pt idx="208">
                  <c:v>25084</c:v>
                </c:pt>
                <c:pt idx="209">
                  <c:v>25937</c:v>
                </c:pt>
                <c:pt idx="210">
                  <c:v>25979</c:v>
                </c:pt>
                <c:pt idx="211">
                  <c:v>26179.5</c:v>
                </c:pt>
                <c:pt idx="212">
                  <c:v>26186</c:v>
                </c:pt>
                <c:pt idx="213">
                  <c:v>27010</c:v>
                </c:pt>
                <c:pt idx="214">
                  <c:v>27039</c:v>
                </c:pt>
                <c:pt idx="215">
                  <c:v>27055</c:v>
                </c:pt>
                <c:pt idx="216">
                  <c:v>27055</c:v>
                </c:pt>
                <c:pt idx="217">
                  <c:v>27055</c:v>
                </c:pt>
                <c:pt idx="218">
                  <c:v>27065</c:v>
                </c:pt>
                <c:pt idx="219">
                  <c:v>27065</c:v>
                </c:pt>
                <c:pt idx="220">
                  <c:v>27081</c:v>
                </c:pt>
                <c:pt idx="221">
                  <c:v>27104</c:v>
                </c:pt>
                <c:pt idx="222">
                  <c:v>27104</c:v>
                </c:pt>
                <c:pt idx="223">
                  <c:v>27111</c:v>
                </c:pt>
                <c:pt idx="224">
                  <c:v>27136</c:v>
                </c:pt>
                <c:pt idx="225">
                  <c:v>27136</c:v>
                </c:pt>
                <c:pt idx="226">
                  <c:v>27469.5</c:v>
                </c:pt>
                <c:pt idx="227">
                  <c:v>27469.5</c:v>
                </c:pt>
                <c:pt idx="228">
                  <c:v>27614</c:v>
                </c:pt>
              </c:numCache>
            </c:numRef>
          </c:xVal>
          <c:yVal>
            <c:numRef>
              <c:f>Active!$O$21:$O$964</c:f>
              <c:numCache>
                <c:formatCode>General</c:formatCode>
                <c:ptCount val="944"/>
                <c:pt idx="0">
                  <c:v>8.272096407849254E-3</c:v>
                </c:pt>
                <c:pt idx="1">
                  <c:v>8.2720130836356157E-3</c:v>
                </c:pt>
                <c:pt idx="2">
                  <c:v>8.2709298688583219E-3</c:v>
                </c:pt>
                <c:pt idx="3">
                  <c:v>8.2704299235764941E-3</c:v>
                </c:pt>
                <c:pt idx="4">
                  <c:v>8.2703465993628558E-3</c:v>
                </c:pt>
                <c:pt idx="5">
                  <c:v>8.2699299782946663E-3</c:v>
                </c:pt>
                <c:pt idx="6">
                  <c:v>8.2699299782946663E-3</c:v>
                </c:pt>
                <c:pt idx="7">
                  <c:v>8.269846654081028E-3</c:v>
                </c:pt>
                <c:pt idx="8">
                  <c:v>8.269846654081028E-3</c:v>
                </c:pt>
                <c:pt idx="9">
                  <c:v>8.2671802792446108E-3</c:v>
                </c:pt>
                <c:pt idx="10">
                  <c:v>8.2670969550309725E-3</c:v>
                </c:pt>
                <c:pt idx="11">
                  <c:v>8.2670969550309725E-3</c:v>
                </c:pt>
                <c:pt idx="12">
                  <c:v>8.266680333962783E-3</c:v>
                </c:pt>
                <c:pt idx="13">
                  <c:v>8.2665970097491447E-3</c:v>
                </c:pt>
                <c:pt idx="14">
                  <c:v>8.2596811000171903E-3</c:v>
                </c:pt>
                <c:pt idx="15">
                  <c:v>7.4790165424426427E-3</c:v>
                </c:pt>
                <c:pt idx="16">
                  <c:v>7.4790165424426427E-3</c:v>
                </c:pt>
                <c:pt idx="17">
                  <c:v>7.4789332182290044E-3</c:v>
                </c:pt>
                <c:pt idx="18">
                  <c:v>7.4789332182290044E-3</c:v>
                </c:pt>
                <c:pt idx="19">
                  <c:v>7.478516597160814E-3</c:v>
                </c:pt>
                <c:pt idx="20">
                  <c:v>7.478516597160814E-3</c:v>
                </c:pt>
                <c:pt idx="21">
                  <c:v>7.4783499487335384E-3</c:v>
                </c:pt>
                <c:pt idx="22">
                  <c:v>7.4783499487335384E-3</c:v>
                </c:pt>
                <c:pt idx="23">
                  <c:v>7.2960365692935651E-3</c:v>
                </c:pt>
                <c:pt idx="24">
                  <c:v>7.2960365692935651E-3</c:v>
                </c:pt>
                <c:pt idx="25">
                  <c:v>7.2959532450799268E-3</c:v>
                </c:pt>
                <c:pt idx="26">
                  <c:v>7.2959532450799268E-3</c:v>
                </c:pt>
                <c:pt idx="27">
                  <c:v>7.2822047498296546E-3</c:v>
                </c:pt>
                <c:pt idx="28">
                  <c:v>7.2817048045478268E-3</c:v>
                </c:pt>
                <c:pt idx="29">
                  <c:v>7.2816214803341885E-3</c:v>
                </c:pt>
                <c:pt idx="30">
                  <c:v>7.2498749549381059E-3</c:v>
                </c:pt>
                <c:pt idx="31">
                  <c:v>7.1023077725851837E-3</c:v>
                </c:pt>
                <c:pt idx="32">
                  <c:v>7.1018078273033559E-3</c:v>
                </c:pt>
                <c:pt idx="33">
                  <c:v>7.1017245030897177E-3</c:v>
                </c:pt>
                <c:pt idx="34">
                  <c:v>7.1017245030897177E-3</c:v>
                </c:pt>
                <c:pt idx="35">
                  <c:v>7.09155894902588E-3</c:v>
                </c:pt>
                <c:pt idx="36">
                  <c:v>7.0898924647531201E-3</c:v>
                </c:pt>
                <c:pt idx="37">
                  <c:v>7.0856429298575812E-3</c:v>
                </c:pt>
                <c:pt idx="38">
                  <c:v>7.0855596056439429E-3</c:v>
                </c:pt>
                <c:pt idx="39">
                  <c:v>7.075893996861933E-3</c:v>
                </c:pt>
                <c:pt idx="40">
                  <c:v>7.075310727366467E-3</c:v>
                </c:pt>
                <c:pt idx="41">
                  <c:v>7.0748107820846392E-3</c:v>
                </c:pt>
                <c:pt idx="42">
                  <c:v>7.0746441336573635E-3</c:v>
                </c:pt>
                <c:pt idx="43">
                  <c:v>7.0732276220255175E-3</c:v>
                </c:pt>
                <c:pt idx="44">
                  <c:v>7.0597290994161592E-3</c:v>
                </c:pt>
                <c:pt idx="45">
                  <c:v>7.0533131349660317E-3</c:v>
                </c:pt>
                <c:pt idx="46">
                  <c:v>7.0532298107523934E-3</c:v>
                </c:pt>
                <c:pt idx="47">
                  <c:v>7.0527298654705656E-3</c:v>
                </c:pt>
                <c:pt idx="48">
                  <c:v>7.0522299201887378E-3</c:v>
                </c:pt>
                <c:pt idx="49">
                  <c:v>7.0521465959750996E-3</c:v>
                </c:pt>
                <c:pt idx="50">
                  <c:v>7.0510633811978057E-3</c:v>
                </c:pt>
                <c:pt idx="51">
                  <c:v>7.0462305768068008E-3</c:v>
                </c:pt>
                <c:pt idx="52">
                  <c:v>7.0446474167476783E-3</c:v>
                </c:pt>
                <c:pt idx="53">
                  <c:v>7.0381481280839134E-3</c:v>
                </c:pt>
                <c:pt idx="54">
                  <c:v>6.9154115613951194E-3</c:v>
                </c:pt>
                <c:pt idx="55">
                  <c:v>6.9143283466178256E-3</c:v>
                </c:pt>
                <c:pt idx="56">
                  <c:v>6.9105787570041145E-3</c:v>
                </c:pt>
                <c:pt idx="57">
                  <c:v>6.9094955422268206E-3</c:v>
                </c:pt>
                <c:pt idx="58">
                  <c:v>6.8981634491720508E-3</c:v>
                </c:pt>
                <c:pt idx="59">
                  <c:v>6.8814986064444483E-3</c:v>
                </c:pt>
                <c:pt idx="60">
                  <c:v>6.88141528223081E-3</c:v>
                </c:pt>
                <c:pt idx="61">
                  <c:v>6.8809153369489822E-3</c:v>
                </c:pt>
                <c:pt idx="62">
                  <c:v>6.8765824778398051E-3</c:v>
                </c:pt>
                <c:pt idx="63">
                  <c:v>6.8476689757074145E-3</c:v>
                </c:pt>
                <c:pt idx="64">
                  <c:v>6.8357536131571786E-3</c:v>
                </c:pt>
                <c:pt idx="65">
                  <c:v>6.6772709588176771E-3</c:v>
                </c:pt>
                <c:pt idx="66">
                  <c:v>6.6741046386994329E-3</c:v>
                </c:pt>
                <c:pt idx="67">
                  <c:v>6.6740213144857946E-3</c:v>
                </c:pt>
                <c:pt idx="68">
                  <c:v>6.6616893308673684E-3</c:v>
                </c:pt>
                <c:pt idx="69">
                  <c:v>6.5092893441234421E-3</c:v>
                </c:pt>
                <c:pt idx="70">
                  <c:v>6.5092060199098047E-3</c:v>
                </c:pt>
                <c:pt idx="71">
                  <c:v>6.5087060746279761E-3</c:v>
                </c:pt>
                <c:pt idx="72">
                  <c:v>6.4974573057868445E-3</c:v>
                </c:pt>
                <c:pt idx="73">
                  <c:v>6.4973739815732063E-3</c:v>
                </c:pt>
                <c:pt idx="74">
                  <c:v>6.4963740910095498E-3</c:v>
                </c:pt>
                <c:pt idx="75">
                  <c:v>6.4914579624049075E-3</c:v>
                </c:pt>
                <c:pt idx="76">
                  <c:v>6.4900414507730615E-3</c:v>
                </c:pt>
                <c:pt idx="77">
                  <c:v>6.4899581265594232E-3</c:v>
                </c:pt>
                <c:pt idx="78">
                  <c:v>6.4873750759366451E-3</c:v>
                </c:pt>
                <c:pt idx="79">
                  <c:v>6.4846253768865905E-3</c:v>
                </c:pt>
                <c:pt idx="80">
                  <c:v>6.4675439130907975E-3</c:v>
                </c:pt>
                <c:pt idx="81">
                  <c:v>6.3228930782152064E-3</c:v>
                </c:pt>
                <c:pt idx="82">
                  <c:v>6.3207266486606179E-3</c:v>
                </c:pt>
                <c:pt idx="83">
                  <c:v>6.3067281807694317E-3</c:v>
                </c:pt>
                <c:pt idx="84">
                  <c:v>6.3063115597012422E-3</c:v>
                </c:pt>
                <c:pt idx="85">
                  <c:v>6.3029785911557206E-3</c:v>
                </c:pt>
                <c:pt idx="86">
                  <c:v>6.2928963613055212E-3</c:v>
                </c:pt>
                <c:pt idx="87">
                  <c:v>6.2918131465282273E-3</c:v>
                </c:pt>
                <c:pt idx="88">
                  <c:v>6.2803977292598193E-3</c:v>
                </c:pt>
                <c:pt idx="89">
                  <c:v>6.2778146786370411E-3</c:v>
                </c:pt>
                <c:pt idx="90">
                  <c:v>6.0848357998514024E-3</c:v>
                </c:pt>
                <c:pt idx="91">
                  <c:v>6.0833359640059172E-3</c:v>
                </c:pt>
                <c:pt idx="92">
                  <c:v>6.0832526397922798E-3</c:v>
                </c:pt>
                <c:pt idx="93">
                  <c:v>6.0817528039467956E-3</c:v>
                </c:pt>
                <c:pt idx="94">
                  <c:v>5.9253532549482443E-3</c:v>
                </c:pt>
                <c:pt idx="95">
                  <c:v>5.922686880111828E-3</c:v>
                </c:pt>
                <c:pt idx="96">
                  <c:v>5.902772393052343E-3</c:v>
                </c:pt>
                <c:pt idx="97">
                  <c:v>5.9026890688387047E-3</c:v>
                </c:pt>
                <c:pt idx="98">
                  <c:v>5.8905237336475541E-3</c:v>
                </c:pt>
                <c:pt idx="99">
                  <c:v>5.8808581248655451E-3</c:v>
                </c:pt>
                <c:pt idx="100">
                  <c:v>5.8770252110381966E-3</c:v>
                </c:pt>
                <c:pt idx="101">
                  <c:v>5.731624458239863E-3</c:v>
                </c:pt>
                <c:pt idx="102">
                  <c:v>5.7299579739671022E-3</c:v>
                </c:pt>
                <c:pt idx="103">
                  <c:v>5.7289580834034466E-3</c:v>
                </c:pt>
                <c:pt idx="104">
                  <c:v>5.7288747591898084E-3</c:v>
                </c:pt>
                <c:pt idx="105">
                  <c:v>5.7023776592529203E-3</c:v>
                </c:pt>
                <c:pt idx="106">
                  <c:v>5.7022943350392829E-3</c:v>
                </c:pt>
                <c:pt idx="107">
                  <c:v>5.7007111749801595E-3</c:v>
                </c:pt>
                <c:pt idx="108">
                  <c:v>5.6966282885118971E-3</c:v>
                </c:pt>
                <c:pt idx="109">
                  <c:v>5.6958783705891554E-3</c:v>
                </c:pt>
                <c:pt idx="110">
                  <c:v>5.6955450737346033E-3</c:v>
                </c:pt>
                <c:pt idx="111">
                  <c:v>5.684046332252557E-3</c:v>
                </c:pt>
                <c:pt idx="112">
                  <c:v>5.6839630080389196E-3</c:v>
                </c:pt>
                <c:pt idx="113">
                  <c:v>5.6829631174752631E-3</c:v>
                </c:pt>
                <c:pt idx="114">
                  <c:v>5.6828797932616248E-3</c:v>
                </c:pt>
                <c:pt idx="115">
                  <c:v>5.6824631721934353E-3</c:v>
                </c:pt>
                <c:pt idx="116">
                  <c:v>5.682379847979797E-3</c:v>
                </c:pt>
                <c:pt idx="117">
                  <c:v>5.5145648817128377E-3</c:v>
                </c:pt>
                <c:pt idx="118">
                  <c:v>5.5133150185082674E-3</c:v>
                </c:pt>
                <c:pt idx="119">
                  <c:v>5.51323169429463E-3</c:v>
                </c:pt>
                <c:pt idx="120">
                  <c:v>5.5128150732264396E-3</c:v>
                </c:pt>
                <c:pt idx="121">
                  <c:v>5.5127317490128013E-3</c:v>
                </c:pt>
                <c:pt idx="122">
                  <c:v>5.5126484247991639E-3</c:v>
                </c:pt>
                <c:pt idx="123">
                  <c:v>5.5122318037309735E-3</c:v>
                </c:pt>
                <c:pt idx="124">
                  <c:v>5.5121484795173353E-3</c:v>
                </c:pt>
                <c:pt idx="125">
                  <c:v>5.5057325150672087E-3</c:v>
                </c:pt>
                <c:pt idx="126">
                  <c:v>5.5027328433762401E-3</c:v>
                </c:pt>
                <c:pt idx="127">
                  <c:v>5.5027328433762401E-3</c:v>
                </c:pt>
                <c:pt idx="128">
                  <c:v>5.5027328433762401E-3</c:v>
                </c:pt>
                <c:pt idx="129">
                  <c:v>5.5026495191626019E-3</c:v>
                </c:pt>
                <c:pt idx="130">
                  <c:v>5.5026495191626019E-3</c:v>
                </c:pt>
                <c:pt idx="131">
                  <c:v>5.5026495191626019E-3</c:v>
                </c:pt>
                <c:pt idx="132">
                  <c:v>5.5025661949489636E-3</c:v>
                </c:pt>
                <c:pt idx="133">
                  <c:v>5.3034213243541121E-3</c:v>
                </c:pt>
                <c:pt idx="134">
                  <c:v>5.2989218168176594E-3</c:v>
                </c:pt>
                <c:pt idx="135">
                  <c:v>5.298838492604022E-3</c:v>
                </c:pt>
                <c:pt idx="136">
                  <c:v>5.2650921860806256E-3</c:v>
                </c:pt>
                <c:pt idx="137">
                  <c:v>5.2621758386032953E-3</c:v>
                </c:pt>
                <c:pt idx="138">
                  <c:v>5.1244409134596595E-3</c:v>
                </c:pt>
                <c:pt idx="139">
                  <c:v>5.122274483905071E-3</c:v>
                </c:pt>
                <c:pt idx="140">
                  <c:v>5.1201080543504824E-3</c:v>
                </c:pt>
                <c:pt idx="141">
                  <c:v>5.1200247301368441E-3</c:v>
                </c:pt>
                <c:pt idx="142">
                  <c:v>5.1089426097229891E-3</c:v>
                </c:pt>
                <c:pt idx="143">
                  <c:v>5.1089426097229891E-3</c:v>
                </c:pt>
                <c:pt idx="144">
                  <c:v>5.1089426097229891E-3</c:v>
                </c:pt>
                <c:pt idx="145">
                  <c:v>5.0971105713863915E-3</c:v>
                </c:pt>
                <c:pt idx="146">
                  <c:v>5.0970272471727533E-3</c:v>
                </c:pt>
                <c:pt idx="147">
                  <c:v>4.9110476023327071E-3</c:v>
                </c:pt>
                <c:pt idx="148">
                  <c:v>4.9104643328372411E-3</c:v>
                </c:pt>
                <c:pt idx="149">
                  <c:v>4.9094644422735846E-3</c:v>
                </c:pt>
                <c:pt idx="150">
                  <c:v>4.9083812274962908E-3</c:v>
                </c:pt>
                <c:pt idx="151">
                  <c:v>4.907881282214463E-3</c:v>
                </c:pt>
                <c:pt idx="152">
                  <c:v>4.9077979580008247E-3</c:v>
                </c:pt>
                <c:pt idx="153">
                  <c:v>4.9073813369326343E-3</c:v>
                </c:pt>
                <c:pt idx="154">
                  <c:v>4.9072980127189969E-3</c:v>
                </c:pt>
                <c:pt idx="155">
                  <c:v>4.9072146885053586E-3</c:v>
                </c:pt>
                <c:pt idx="156">
                  <c:v>4.9052149073780457E-3</c:v>
                </c:pt>
                <c:pt idx="157">
                  <c:v>4.9051315831644075E-3</c:v>
                </c:pt>
                <c:pt idx="158">
                  <c:v>4.9046316378825797E-3</c:v>
                </c:pt>
                <c:pt idx="159">
                  <c:v>4.9041316926007519E-3</c:v>
                </c:pt>
                <c:pt idx="160">
                  <c:v>4.9040483683871136E-3</c:v>
                </c:pt>
                <c:pt idx="161">
                  <c:v>4.9007987240552321E-3</c:v>
                </c:pt>
                <c:pt idx="162">
                  <c:v>4.9002987787734034E-3</c:v>
                </c:pt>
                <c:pt idx="163">
                  <c:v>4.9002154545597651E-3</c:v>
                </c:pt>
                <c:pt idx="164">
                  <c:v>4.8997155092779373E-3</c:v>
                </c:pt>
                <c:pt idx="165">
                  <c:v>4.8992155639961087E-3</c:v>
                </c:pt>
                <c:pt idx="166">
                  <c:v>4.8991322397824713E-3</c:v>
                </c:pt>
                <c:pt idx="167">
                  <c:v>4.8987156187142809E-3</c:v>
                </c:pt>
                <c:pt idx="168">
                  <c:v>4.8982156734324531E-3</c:v>
                </c:pt>
                <c:pt idx="169">
                  <c:v>4.8981323492188148E-3</c:v>
                </c:pt>
                <c:pt idx="170">
                  <c:v>4.8980490250051766E-3</c:v>
                </c:pt>
                <c:pt idx="171">
                  <c:v>4.8975490797233488E-3</c:v>
                </c:pt>
                <c:pt idx="172">
                  <c:v>4.8959659196642271E-3</c:v>
                </c:pt>
                <c:pt idx="173">
                  <c:v>4.895382650168761E-3</c:v>
                </c:pt>
                <c:pt idx="174">
                  <c:v>4.8938828143232759E-3</c:v>
                </c:pt>
                <c:pt idx="175">
                  <c:v>4.8937994901096377E-3</c:v>
                </c:pt>
                <c:pt idx="176">
                  <c:v>4.892216330050516E-3</c:v>
                </c:pt>
                <c:pt idx="177">
                  <c:v>4.8921330058368778E-3</c:v>
                </c:pt>
                <c:pt idx="178">
                  <c:v>4.8917163847686882E-3</c:v>
                </c:pt>
                <c:pt idx="179">
                  <c:v>4.89163306055505E-3</c:v>
                </c:pt>
                <c:pt idx="180">
                  <c:v>4.8911331152732222E-3</c:v>
                </c:pt>
                <c:pt idx="181">
                  <c:v>4.8910497910595839E-3</c:v>
                </c:pt>
                <c:pt idx="182">
                  <c:v>4.8905498457777561E-3</c:v>
                </c:pt>
                <c:pt idx="183">
                  <c:v>4.8900499004959283E-3</c:v>
                </c:pt>
                <c:pt idx="184">
                  <c:v>4.8895499552140996E-3</c:v>
                </c:pt>
                <c:pt idx="185">
                  <c:v>4.8889666857186336E-3</c:v>
                </c:pt>
                <c:pt idx="186">
                  <c:v>4.8888833615049953E-3</c:v>
                </c:pt>
                <c:pt idx="187">
                  <c:v>4.8884667404368049E-3</c:v>
                </c:pt>
                <c:pt idx="188">
                  <c:v>4.8883834162231675E-3</c:v>
                </c:pt>
                <c:pt idx="189">
                  <c:v>4.8832173149776104E-3</c:v>
                </c:pt>
                <c:pt idx="190">
                  <c:v>4.8832173149776104E-3</c:v>
                </c:pt>
                <c:pt idx="191">
                  <c:v>4.8823007486275931E-3</c:v>
                </c:pt>
                <c:pt idx="192">
                  <c:v>4.7303173829518555E-3</c:v>
                </c:pt>
                <c:pt idx="193">
                  <c:v>4.7157356455652041E-3</c:v>
                </c:pt>
                <c:pt idx="194">
                  <c:v>4.7156523213515659E-3</c:v>
                </c:pt>
                <c:pt idx="195">
                  <c:v>4.701153908178551E-3</c:v>
                </c:pt>
                <c:pt idx="196">
                  <c:v>4.7010705839649128E-3</c:v>
                </c:pt>
                <c:pt idx="197">
                  <c:v>4.5518369173392307E-3</c:v>
                </c:pt>
                <c:pt idx="198">
                  <c:v>4.5518369173392307E-3</c:v>
                </c:pt>
                <c:pt idx="199">
                  <c:v>4.5361719651752846E-3</c:v>
                </c:pt>
                <c:pt idx="200">
                  <c:v>4.5361719651752846E-3</c:v>
                </c:pt>
                <c:pt idx="201">
                  <c:v>4.4831777653015076E-3</c:v>
                </c:pt>
                <c:pt idx="202">
                  <c:v>4.3135296663345127E-3</c:v>
                </c:pt>
                <c:pt idx="203">
                  <c:v>4.3073636745253E-3</c:v>
                </c:pt>
                <c:pt idx="204">
                  <c:v>4.3063637839616436E-3</c:v>
                </c:pt>
                <c:pt idx="205">
                  <c:v>4.3063637839616436E-3</c:v>
                </c:pt>
                <c:pt idx="206">
                  <c:v>4.1228838655307382E-3</c:v>
                </c:pt>
                <c:pt idx="207">
                  <c:v>4.0962201171665736E-3</c:v>
                </c:pt>
                <c:pt idx="208">
                  <c:v>4.0918872580573973E-3</c:v>
                </c:pt>
                <c:pt idx="209">
                  <c:v>3.9497361495909461E-3</c:v>
                </c:pt>
                <c:pt idx="210">
                  <c:v>3.9427369156453534E-3</c:v>
                </c:pt>
                <c:pt idx="211">
                  <c:v>3.9093239059765101E-3</c:v>
                </c:pt>
                <c:pt idx="212">
                  <c:v>3.9082406911992154E-3</c:v>
                </c:pt>
                <c:pt idx="213">
                  <c:v>3.7709223871237691E-3</c:v>
                </c:pt>
                <c:pt idx="214">
                  <c:v>3.7660895827327651E-3</c:v>
                </c:pt>
                <c:pt idx="215">
                  <c:v>3.7634232078963487E-3</c:v>
                </c:pt>
                <c:pt idx="216">
                  <c:v>3.7634232078963487E-3</c:v>
                </c:pt>
                <c:pt idx="217">
                  <c:v>3.7634232078963487E-3</c:v>
                </c:pt>
                <c:pt idx="218">
                  <c:v>3.7617567236235879E-3</c:v>
                </c:pt>
                <c:pt idx="219">
                  <c:v>3.7617567236235879E-3</c:v>
                </c:pt>
                <c:pt idx="220">
                  <c:v>3.7590903487871715E-3</c:v>
                </c:pt>
                <c:pt idx="221">
                  <c:v>3.7552574349598231E-3</c:v>
                </c:pt>
                <c:pt idx="222">
                  <c:v>3.7552574349598231E-3</c:v>
                </c:pt>
                <c:pt idx="223">
                  <c:v>3.754090895968891E-3</c:v>
                </c:pt>
                <c:pt idx="224">
                  <c:v>3.7499246852869903E-3</c:v>
                </c:pt>
                <c:pt idx="225">
                  <c:v>3.7499246852869903E-3</c:v>
                </c:pt>
                <c:pt idx="226">
                  <c:v>3.6943474347904352E-3</c:v>
                </c:pt>
                <c:pt idx="227">
                  <c:v>3.6943474347904352E-3</c:v>
                </c:pt>
                <c:pt idx="228">
                  <c:v>3.6702667370490496E-3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9F-4CCE-9D24-AB8A59DD5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965832"/>
        <c:axId val="1"/>
      </c:scatterChart>
      <c:valAx>
        <c:axId val="393965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965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17141354907372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66675</xdr:rowOff>
    </xdr:from>
    <xdr:to>
      <xdr:col>16</xdr:col>
      <xdr:colOff>361950</xdr:colOff>
      <xdr:row>18</xdr:row>
      <xdr:rowOff>104775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BC15212F-F531-E208-6FD7-8B231E599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898" TargetMode="External"/><Relationship Id="rId18" Type="http://schemas.openxmlformats.org/officeDocument/2006/relationships/hyperlink" Target="http://www.konkoly.hu/cgi-bin/IBVS?5777" TargetMode="External"/><Relationship Id="rId26" Type="http://schemas.openxmlformats.org/officeDocument/2006/relationships/hyperlink" Target="http://vsolj.cetus-net.org/no45.pdf" TargetMode="External"/><Relationship Id="rId39" Type="http://schemas.openxmlformats.org/officeDocument/2006/relationships/hyperlink" Target="http://vsolj.cetus-net.org/no48.pdf" TargetMode="External"/><Relationship Id="rId21" Type="http://schemas.openxmlformats.org/officeDocument/2006/relationships/hyperlink" Target="http://www.konkoly.hu/cgi-bin/IBVS?5777" TargetMode="External"/><Relationship Id="rId34" Type="http://schemas.openxmlformats.org/officeDocument/2006/relationships/hyperlink" Target="http://www.konkoly.hu/cgi-bin/IBVS?5898" TargetMode="External"/><Relationship Id="rId42" Type="http://schemas.openxmlformats.org/officeDocument/2006/relationships/hyperlink" Target="http://vsolj.cetus-net.org/no48.pdf" TargetMode="External"/><Relationship Id="rId47" Type="http://schemas.openxmlformats.org/officeDocument/2006/relationships/hyperlink" Target="http://vsolj.cetus-net.org/vsoljno50.pdf" TargetMode="External"/><Relationship Id="rId50" Type="http://schemas.openxmlformats.org/officeDocument/2006/relationships/hyperlink" Target="http://vsolj.cetus-net.org/vsoljno50.pdf" TargetMode="External"/><Relationship Id="rId55" Type="http://schemas.openxmlformats.org/officeDocument/2006/relationships/hyperlink" Target="http://vsolj.cetus-net.org/vsoljno51.pdf" TargetMode="External"/><Relationship Id="rId63" Type="http://schemas.openxmlformats.org/officeDocument/2006/relationships/hyperlink" Target="http://vsolj.cetus-net.org/vsoljno53.pdf" TargetMode="External"/><Relationship Id="rId68" Type="http://schemas.openxmlformats.org/officeDocument/2006/relationships/hyperlink" Target="http://vsolj.cetus-net.org/vsoljno55.pdf" TargetMode="External"/><Relationship Id="rId76" Type="http://schemas.openxmlformats.org/officeDocument/2006/relationships/hyperlink" Target="http://vsolj.cetus-net.org/vsoljno56.pdf" TargetMode="External"/><Relationship Id="rId84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konkoly.hu/cgi-bin/IBVS?5777" TargetMode="External"/><Relationship Id="rId71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5694" TargetMode="External"/><Relationship Id="rId16" Type="http://schemas.openxmlformats.org/officeDocument/2006/relationships/hyperlink" Target="http://www.konkoly.hu/cgi-bin/IBVS?5777" TargetMode="External"/><Relationship Id="rId29" Type="http://schemas.openxmlformats.org/officeDocument/2006/relationships/hyperlink" Target="http://www.konkoly.hu/cgi-bin/IBVS?5898" TargetMode="External"/><Relationship Id="rId11" Type="http://schemas.openxmlformats.org/officeDocument/2006/relationships/hyperlink" Target="http://www.konkoly.hu/cgi-bin/IBVS?5777" TargetMode="External"/><Relationship Id="rId24" Type="http://schemas.openxmlformats.org/officeDocument/2006/relationships/hyperlink" Target="http://www.konkoly.hu/cgi-bin/IBVS?5777" TargetMode="External"/><Relationship Id="rId32" Type="http://schemas.openxmlformats.org/officeDocument/2006/relationships/hyperlink" Target="http://www.konkoly.hu/cgi-bin/IBVS?5898" TargetMode="External"/><Relationship Id="rId37" Type="http://schemas.openxmlformats.org/officeDocument/2006/relationships/hyperlink" Target="http://www.konkoly.hu/cgi-bin/IBVS?5898" TargetMode="External"/><Relationship Id="rId40" Type="http://schemas.openxmlformats.org/officeDocument/2006/relationships/hyperlink" Target="http://vsolj.cetus-net.org/no48.pdf" TargetMode="External"/><Relationship Id="rId45" Type="http://schemas.openxmlformats.org/officeDocument/2006/relationships/hyperlink" Target="http://www.konkoly.hu/cgi-bin/IBVS?5980" TargetMode="External"/><Relationship Id="rId53" Type="http://schemas.openxmlformats.org/officeDocument/2006/relationships/hyperlink" Target="http://www.konkoly.hu/cgi-bin/IBVS?5980" TargetMode="External"/><Relationship Id="rId58" Type="http://schemas.openxmlformats.org/officeDocument/2006/relationships/hyperlink" Target="http://www.konkoly.hu/cgi-bin/IBVS?6044" TargetMode="External"/><Relationship Id="rId66" Type="http://schemas.openxmlformats.org/officeDocument/2006/relationships/hyperlink" Target="http://vsolj.cetus-net.org/vsoljno55.pdf" TargetMode="External"/><Relationship Id="rId74" Type="http://schemas.openxmlformats.org/officeDocument/2006/relationships/hyperlink" Target="http://vsolj.cetus-net.org/vsoljno56.pdf" TargetMode="External"/><Relationship Id="rId79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5690" TargetMode="External"/><Relationship Id="rId61" Type="http://schemas.openxmlformats.org/officeDocument/2006/relationships/hyperlink" Target="http://vsolj.cetus-net.org/vsoljno53.pdf" TargetMode="External"/><Relationship Id="rId82" Type="http://schemas.openxmlformats.org/officeDocument/2006/relationships/hyperlink" Target="http://vsolj.cetus-net.org/vsoljno59.pdf" TargetMode="External"/><Relationship Id="rId19" Type="http://schemas.openxmlformats.org/officeDocument/2006/relationships/hyperlink" Target="http://www.konkoly.hu/cgi-bin/IBVS?5777" TargetMode="External"/><Relationship Id="rId4" Type="http://schemas.openxmlformats.org/officeDocument/2006/relationships/hyperlink" Target="http://www.konkoly.hu/cgi-bin/IBVS?5694" TargetMode="External"/><Relationship Id="rId9" Type="http://schemas.openxmlformats.org/officeDocument/2006/relationships/hyperlink" Target="http://www.konkoly.hu/cgi-bin/IBVS?5777" TargetMode="External"/><Relationship Id="rId14" Type="http://schemas.openxmlformats.org/officeDocument/2006/relationships/hyperlink" Target="http://www.konkoly.hu/cgi-bin/IBVS?5898" TargetMode="External"/><Relationship Id="rId22" Type="http://schemas.openxmlformats.org/officeDocument/2006/relationships/hyperlink" Target="http://www.konkoly.hu/cgi-bin/IBVS?5777" TargetMode="External"/><Relationship Id="rId27" Type="http://schemas.openxmlformats.org/officeDocument/2006/relationships/hyperlink" Target="http://vsolj.cetus-net.org/no46.pdf" TargetMode="External"/><Relationship Id="rId30" Type="http://schemas.openxmlformats.org/officeDocument/2006/relationships/hyperlink" Target="http://www.konkoly.hu/cgi-bin/IBVS?5898" TargetMode="External"/><Relationship Id="rId35" Type="http://schemas.openxmlformats.org/officeDocument/2006/relationships/hyperlink" Target="http://www.konkoly.hu/cgi-bin/IBVS?5898" TargetMode="External"/><Relationship Id="rId43" Type="http://schemas.openxmlformats.org/officeDocument/2006/relationships/hyperlink" Target="http://www.konkoly.hu/cgi-bin/IBVS?5871" TargetMode="External"/><Relationship Id="rId48" Type="http://schemas.openxmlformats.org/officeDocument/2006/relationships/hyperlink" Target="http://www.konkoly.hu/cgi-bin/IBVS?5980" TargetMode="External"/><Relationship Id="rId56" Type="http://schemas.openxmlformats.org/officeDocument/2006/relationships/hyperlink" Target="http://vsolj.cetus-net.org/vsoljno51.pdf" TargetMode="External"/><Relationship Id="rId64" Type="http://schemas.openxmlformats.org/officeDocument/2006/relationships/hyperlink" Target="http://vsolj.cetus-net.org/vsoljno55.pdf" TargetMode="External"/><Relationship Id="rId69" Type="http://schemas.openxmlformats.org/officeDocument/2006/relationships/hyperlink" Target="http://www.bav-astro.de/sfs/BAVM_link.php?BAVMnr=241" TargetMode="External"/><Relationship Id="rId77" Type="http://schemas.openxmlformats.org/officeDocument/2006/relationships/hyperlink" Target="http://vsolj.cetus-net.org/vsoljno56.pdf" TargetMode="External"/><Relationship Id="rId8" Type="http://schemas.openxmlformats.org/officeDocument/2006/relationships/hyperlink" Target="http://www.konkoly.hu/cgi-bin/IBVS?5777" TargetMode="External"/><Relationship Id="rId51" Type="http://schemas.openxmlformats.org/officeDocument/2006/relationships/hyperlink" Target="http://vsolj.cetus-net.org/vsoljno50.pdf" TargetMode="External"/><Relationship Id="rId72" Type="http://schemas.openxmlformats.org/officeDocument/2006/relationships/hyperlink" Target="http://vsolj.cetus-net.org/vsoljno56.pdf" TargetMode="External"/><Relationship Id="rId80" Type="http://schemas.openxmlformats.org/officeDocument/2006/relationships/hyperlink" Target="http://vsolj.cetus-net.org/vsoljno56.pdf" TargetMode="External"/><Relationship Id="rId85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konkoly.hu/cgi-bin/IBVS?5694" TargetMode="External"/><Relationship Id="rId12" Type="http://schemas.openxmlformats.org/officeDocument/2006/relationships/hyperlink" Target="http://www.konkoly.hu/cgi-bin/IBVS?5898" TargetMode="External"/><Relationship Id="rId17" Type="http://schemas.openxmlformats.org/officeDocument/2006/relationships/hyperlink" Target="http://www.konkoly.hu/cgi-bin/IBVS?5777" TargetMode="External"/><Relationship Id="rId25" Type="http://schemas.openxmlformats.org/officeDocument/2006/relationships/hyperlink" Target="http://www.konkoly.hu/cgi-bin/IBVS?5777" TargetMode="External"/><Relationship Id="rId33" Type="http://schemas.openxmlformats.org/officeDocument/2006/relationships/hyperlink" Target="http://www.konkoly.hu/cgi-bin/IBVS?5898" TargetMode="External"/><Relationship Id="rId38" Type="http://schemas.openxmlformats.org/officeDocument/2006/relationships/hyperlink" Target="http://www.konkoly.hu/cgi-bin/IBVS?5898" TargetMode="External"/><Relationship Id="rId46" Type="http://schemas.openxmlformats.org/officeDocument/2006/relationships/hyperlink" Target="http://www.konkoly.hu/cgi-bin/IBVS?5980" TargetMode="External"/><Relationship Id="rId59" Type="http://schemas.openxmlformats.org/officeDocument/2006/relationships/hyperlink" Target="http://www.konkoly.hu/cgi-bin/IBVS?6044" TargetMode="External"/><Relationship Id="rId67" Type="http://schemas.openxmlformats.org/officeDocument/2006/relationships/hyperlink" Target="http://vsolj.cetus-net.org/vsoljno55.pdf" TargetMode="External"/><Relationship Id="rId20" Type="http://schemas.openxmlformats.org/officeDocument/2006/relationships/hyperlink" Target="http://www.konkoly.hu/cgi-bin/IBVS?5777" TargetMode="External"/><Relationship Id="rId41" Type="http://schemas.openxmlformats.org/officeDocument/2006/relationships/hyperlink" Target="http://vsolj.cetus-net.org/no48.pdf" TargetMode="External"/><Relationship Id="rId54" Type="http://schemas.openxmlformats.org/officeDocument/2006/relationships/hyperlink" Target="http://vsolj.cetus-net.org/vsoljno51.pdf" TargetMode="External"/><Relationship Id="rId62" Type="http://schemas.openxmlformats.org/officeDocument/2006/relationships/hyperlink" Target="http://vsolj.cetus-net.org/vsoljno53.pdf" TargetMode="External"/><Relationship Id="rId70" Type="http://schemas.openxmlformats.org/officeDocument/2006/relationships/hyperlink" Target="http://vsolj.cetus-net.org/vsoljno55.pdf" TargetMode="External"/><Relationship Id="rId75" Type="http://schemas.openxmlformats.org/officeDocument/2006/relationships/hyperlink" Target="http://vsolj.cetus-net.org/vsoljno56.pdf" TargetMode="External"/><Relationship Id="rId83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konkoly.hu/cgi-bin/IBVS?5694" TargetMode="External"/><Relationship Id="rId6" Type="http://schemas.openxmlformats.org/officeDocument/2006/relationships/hyperlink" Target="http://www.konkoly.hu/cgi-bin/IBVS?5690" TargetMode="External"/><Relationship Id="rId15" Type="http://schemas.openxmlformats.org/officeDocument/2006/relationships/hyperlink" Target="http://www.konkoly.hu/cgi-bin/IBVS?5677" TargetMode="External"/><Relationship Id="rId23" Type="http://schemas.openxmlformats.org/officeDocument/2006/relationships/hyperlink" Target="http://www.konkoly.hu/cgi-bin/IBVS?5777" TargetMode="External"/><Relationship Id="rId28" Type="http://schemas.openxmlformats.org/officeDocument/2006/relationships/hyperlink" Target="http://www.konkoly.hu/cgi-bin/IBVS?5898" TargetMode="External"/><Relationship Id="rId36" Type="http://schemas.openxmlformats.org/officeDocument/2006/relationships/hyperlink" Target="http://www.konkoly.hu/cgi-bin/IBVS?5898" TargetMode="External"/><Relationship Id="rId49" Type="http://schemas.openxmlformats.org/officeDocument/2006/relationships/hyperlink" Target="http://vsolj.cetus-net.org/vsoljno50.pdf" TargetMode="External"/><Relationship Id="rId57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www.konkoly.hu/cgi-bin/IBVS?5777" TargetMode="External"/><Relationship Id="rId31" Type="http://schemas.openxmlformats.org/officeDocument/2006/relationships/hyperlink" Target="http://www.konkoly.hu/cgi-bin/IBVS?5898" TargetMode="External"/><Relationship Id="rId44" Type="http://schemas.openxmlformats.org/officeDocument/2006/relationships/hyperlink" Target="http://www.konkoly.hu/cgi-bin/IBVS?5980" TargetMode="External"/><Relationship Id="rId52" Type="http://schemas.openxmlformats.org/officeDocument/2006/relationships/hyperlink" Target="http://vsolj.cetus-net.org/vsoljno50.pdf" TargetMode="External"/><Relationship Id="rId60" Type="http://schemas.openxmlformats.org/officeDocument/2006/relationships/hyperlink" Target="http://www.konkoly.hu/cgi-bin/IBVS?6044" TargetMode="External"/><Relationship Id="rId65" Type="http://schemas.openxmlformats.org/officeDocument/2006/relationships/hyperlink" Target="http://vsolj.cetus-net.org/vsoljno55.pdf" TargetMode="External"/><Relationship Id="rId73" Type="http://schemas.openxmlformats.org/officeDocument/2006/relationships/hyperlink" Target="http://vsolj.cetus-net.org/vsoljno56.pdf" TargetMode="External"/><Relationship Id="rId78" Type="http://schemas.openxmlformats.org/officeDocument/2006/relationships/hyperlink" Target="http://vsolj.cetus-net.org/vsoljno56.pdf" TargetMode="External"/><Relationship Id="rId81" Type="http://schemas.openxmlformats.org/officeDocument/2006/relationships/hyperlink" Target="http://vsolj.cetus-net.org/vsoljno59.pdf" TargetMode="External"/><Relationship Id="rId86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9"/>
  <sheetViews>
    <sheetView tabSelected="1" workbookViewId="0">
      <pane xSplit="14" ySplit="21" topLeftCell="O228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30</v>
      </c>
      <c r="B1" s="1"/>
    </row>
    <row r="2" spans="1:6" ht="12.75" customHeight="1" x14ac:dyDescent="0.2">
      <c r="A2" t="s">
        <v>25</v>
      </c>
      <c r="B2" t="s">
        <v>56</v>
      </c>
      <c r="C2" s="8"/>
      <c r="D2" t="s">
        <v>31</v>
      </c>
    </row>
    <row r="3" spans="1:6" ht="13.5" thickBot="1" x14ac:dyDescent="0.25">
      <c r="C3" t="s">
        <v>32</v>
      </c>
    </row>
    <row r="4" spans="1:6" ht="14.25" thickTop="1" thickBot="1" x14ac:dyDescent="0.25">
      <c r="A4" s="5" t="s">
        <v>33</v>
      </c>
      <c r="B4" s="5"/>
      <c r="C4" s="9">
        <v>51451.720399999998</v>
      </c>
      <c r="D4" s="10">
        <v>0.30854999999999999</v>
      </c>
    </row>
    <row r="5" spans="1:6" ht="13.5" thickTop="1" x14ac:dyDescent="0.2">
      <c r="A5" s="19" t="s">
        <v>43</v>
      </c>
      <c r="B5" s="17"/>
      <c r="C5" s="20">
        <v>-9.5</v>
      </c>
      <c r="D5" s="17" t="s">
        <v>44</v>
      </c>
    </row>
    <row r="6" spans="1:6" x14ac:dyDescent="0.2">
      <c r="A6" s="5" t="s">
        <v>3</v>
      </c>
      <c r="B6" s="5"/>
    </row>
    <row r="7" spans="1:6" x14ac:dyDescent="0.2">
      <c r="A7" t="s">
        <v>4</v>
      </c>
      <c r="C7" s="8">
        <f>C4</f>
        <v>51451.720399999998</v>
      </c>
    </row>
    <row r="8" spans="1:6" x14ac:dyDescent="0.2">
      <c r="A8" t="s">
        <v>5</v>
      </c>
      <c r="C8" s="11">
        <v>0.30853560200000002</v>
      </c>
    </row>
    <row r="9" spans="1:6" x14ac:dyDescent="0.2">
      <c r="A9" s="33" t="s">
        <v>48</v>
      </c>
      <c r="B9" s="34">
        <v>122</v>
      </c>
      <c r="C9" s="32" t="str">
        <f>"F"&amp;B9</f>
        <v>F122</v>
      </c>
      <c r="D9" s="18" t="str">
        <f>"G"&amp;B9</f>
        <v>G122</v>
      </c>
    </row>
    <row r="10" spans="1:6" ht="13.5" thickBot="1" x14ac:dyDescent="0.25">
      <c r="A10" s="17"/>
      <c r="B10" s="17"/>
      <c r="C10" s="4" t="s">
        <v>21</v>
      </c>
      <c r="D10" s="4" t="s">
        <v>22</v>
      </c>
      <c r="E10" s="17"/>
    </row>
    <row r="11" spans="1:6" x14ac:dyDescent="0.2">
      <c r="A11" s="17" t="s">
        <v>17</v>
      </c>
      <c r="B11" s="17"/>
      <c r="C11" s="31">
        <f ca="1">INTERCEPT(INDIRECT($D$9):G964,INDIRECT($C$9):F964)</f>
        <v>8.272096407849254E-3</v>
      </c>
      <c r="D11" s="3"/>
      <c r="E11" s="17"/>
    </row>
    <row r="12" spans="1:6" x14ac:dyDescent="0.2">
      <c r="A12" s="17" t="s">
        <v>18</v>
      </c>
      <c r="B12" s="17"/>
      <c r="C12" s="31">
        <f ca="1">SLOPE(INDIRECT($D$9):G964,INDIRECT($C$9):F964)</f>
        <v>-1.6664842727602682E-7</v>
      </c>
      <c r="D12" s="3"/>
      <c r="E12" s="17"/>
    </row>
    <row r="13" spans="1:6" x14ac:dyDescent="0.2">
      <c r="A13" s="17" t="s">
        <v>20</v>
      </c>
      <c r="B13" s="17"/>
      <c r="C13" s="3" t="s">
        <v>15</v>
      </c>
    </row>
    <row r="14" spans="1:6" x14ac:dyDescent="0.2">
      <c r="A14" s="17"/>
      <c r="B14" s="17"/>
      <c r="C14" s="17"/>
    </row>
    <row r="15" spans="1:6" x14ac:dyDescent="0.2">
      <c r="A15" s="21" t="s">
        <v>19</v>
      </c>
      <c r="B15" s="17"/>
      <c r="C15" s="22">
        <f ca="1">(C7+C11)+(C8+C12)*INT(MAX(F21:F3505))</f>
        <v>59971.626183894732</v>
      </c>
      <c r="E15" s="23" t="s">
        <v>50</v>
      </c>
      <c r="F15" s="20">
        <v>1</v>
      </c>
    </row>
    <row r="16" spans="1:6" x14ac:dyDescent="0.2">
      <c r="A16" s="25" t="s">
        <v>6</v>
      </c>
      <c r="B16" s="17"/>
      <c r="C16" s="26">
        <f ca="1">+C8+C12</f>
        <v>0.30853543535157274</v>
      </c>
      <c r="E16" s="23" t="s">
        <v>45</v>
      </c>
      <c r="F16" s="24">
        <f ca="1">NOW()+15018.5+$C$5/24</f>
        <v>60178.799498379631</v>
      </c>
    </row>
    <row r="17" spans="1:17" ht="13.5" thickBot="1" x14ac:dyDescent="0.25">
      <c r="A17" s="23" t="s">
        <v>29</v>
      </c>
      <c r="B17" s="17"/>
      <c r="C17" s="17">
        <f>COUNT(C21:C2163)</f>
        <v>229</v>
      </c>
      <c r="E17" s="23" t="s">
        <v>51</v>
      </c>
      <c r="F17" s="24">
        <f ca="1">ROUND(2*(F16-$C$7)/$C$8,0)/2+F15</f>
        <v>28286.5</v>
      </c>
    </row>
    <row r="18" spans="1:17" ht="14.25" thickTop="1" thickBot="1" x14ac:dyDescent="0.25">
      <c r="A18" s="25" t="s">
        <v>7</v>
      </c>
      <c r="B18" s="17"/>
      <c r="C18" s="28">
        <f ca="1">+C15</f>
        <v>59971.626183894732</v>
      </c>
      <c r="D18" s="29">
        <f ca="1">+C16</f>
        <v>0.30853543535157274</v>
      </c>
      <c r="E18" s="23" t="s">
        <v>46</v>
      </c>
      <c r="F18" s="18">
        <f ca="1">ROUND(2*(F16-$C$15)/$C$16,0)/2+F15</f>
        <v>672.5</v>
      </c>
    </row>
    <row r="19" spans="1:17" ht="13.5" thickTop="1" x14ac:dyDescent="0.2">
      <c r="E19" s="23" t="s">
        <v>47</v>
      </c>
      <c r="F19" s="27">
        <f ca="1">+$C$15+$C$16*F18-15018.5-$C$5/24</f>
        <v>45161.012097502004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66</v>
      </c>
      <c r="I20" s="7" t="s">
        <v>69</v>
      </c>
      <c r="J20" s="7" t="s">
        <v>63</v>
      </c>
      <c r="K20" s="7" t="s">
        <v>61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7" x14ac:dyDescent="0.2">
      <c r="A21" t="s">
        <v>34</v>
      </c>
      <c r="B21" s="3" t="s">
        <v>35</v>
      </c>
      <c r="C21" s="12">
        <f>+C4</f>
        <v>51451.720399999998</v>
      </c>
      <c r="D21" s="12" t="s">
        <v>15</v>
      </c>
      <c r="E21">
        <f>+(C21-C$7)/C$8</f>
        <v>0</v>
      </c>
      <c r="F21">
        <f>ROUND(2*E21,0)/2</f>
        <v>0</v>
      </c>
      <c r="H21" s="18">
        <v>0</v>
      </c>
      <c r="O21">
        <f ca="1">+C$11+C$12*$F21</f>
        <v>8.272096407849254E-3</v>
      </c>
      <c r="Q21" s="2">
        <f>+C21-15018.5</f>
        <v>36433.220399999998</v>
      </c>
    </row>
    <row r="22" spans="1:17" x14ac:dyDescent="0.2">
      <c r="A22" t="s">
        <v>36</v>
      </c>
      <c r="B22" s="3" t="s">
        <v>37</v>
      </c>
      <c r="C22" s="12">
        <v>51451.877</v>
      </c>
      <c r="D22" s="12"/>
      <c r="E22">
        <f>+(C22-C$7)/C$8</f>
        <v>0.50755892994829221</v>
      </c>
      <c r="F22">
        <f>ROUND(2*E22,0)/2</f>
        <v>0.5</v>
      </c>
      <c r="G22">
        <f>+C22-(C$7+F22*C$8)</f>
        <v>2.3321990011027083E-3</v>
      </c>
      <c r="I22" s="30">
        <f>G22</f>
        <v>2.3321990011027083E-3</v>
      </c>
      <c r="O22">
        <f ca="1">+C$11+C$12*$F22</f>
        <v>8.2720130836356157E-3</v>
      </c>
      <c r="Q22" s="2">
        <f>+C22-15018.5</f>
        <v>36433.377</v>
      </c>
    </row>
    <row r="23" spans="1:17" x14ac:dyDescent="0.2">
      <c r="A23" t="s">
        <v>36</v>
      </c>
      <c r="B23" s="3" t="s">
        <v>35</v>
      </c>
      <c r="C23" s="12">
        <v>51453.879200000003</v>
      </c>
      <c r="D23" s="12"/>
      <c r="E23">
        <f>+(C23-C$7)/C$8</f>
        <v>6.9969234863362804</v>
      </c>
      <c r="F23">
        <f>ROUND(2*E23,0)/2</f>
        <v>7</v>
      </c>
      <c r="G23">
        <f>+C23-(C$7+F23*C$8)</f>
        <v>-9.4921399431768805E-4</v>
      </c>
      <c r="I23" s="30">
        <f>G23</f>
        <v>-9.4921399431768805E-4</v>
      </c>
      <c r="O23">
        <f ca="1">+C$11+C$12*$F23</f>
        <v>8.2709298688583219E-3</v>
      </c>
      <c r="Q23" s="2">
        <f>+C23-15018.5</f>
        <v>36435.379200000003</v>
      </c>
    </row>
    <row r="24" spans="1:17" x14ac:dyDescent="0.2">
      <c r="A24" t="s">
        <v>36</v>
      </c>
      <c r="B24" s="3" t="s">
        <v>35</v>
      </c>
      <c r="C24" s="12">
        <v>51454.804300000003</v>
      </c>
      <c r="D24" s="12"/>
      <c r="E24">
        <f>+(C24-C$7)/C$8</f>
        <v>9.9952808687701697</v>
      </c>
      <c r="F24">
        <f>ROUND(2*E24,0)/2</f>
        <v>10</v>
      </c>
      <c r="G24">
        <f>+C24-(C$7+F24*C$8)</f>
        <v>-1.4560199924744666E-3</v>
      </c>
      <c r="I24" s="30">
        <f>G24</f>
        <v>-1.4560199924744666E-3</v>
      </c>
      <c r="O24">
        <f ca="1">+C$11+C$12*$F24</f>
        <v>8.2704299235764941E-3</v>
      </c>
      <c r="Q24" s="2">
        <f>+C24-15018.5</f>
        <v>36436.304300000003</v>
      </c>
    </row>
    <row r="25" spans="1:17" x14ac:dyDescent="0.2">
      <c r="A25" t="s">
        <v>36</v>
      </c>
      <c r="B25" s="3" t="s">
        <v>37</v>
      </c>
      <c r="C25" s="12">
        <v>51454.962</v>
      </c>
      <c r="D25" s="12"/>
      <c r="E25">
        <f>+(C25-C$7)/C$8</f>
        <v>10.506405027453521</v>
      </c>
      <c r="F25">
        <f>ROUND(2*E25,0)/2</f>
        <v>10.5</v>
      </c>
      <c r="G25">
        <f>+C25-(C$7+F25*C$8)</f>
        <v>1.9761790026677772E-3</v>
      </c>
      <c r="I25" s="30">
        <f>G25</f>
        <v>1.9761790026677772E-3</v>
      </c>
      <c r="O25">
        <f ca="1">+C$11+C$12*$F25</f>
        <v>8.2703465993628558E-3</v>
      </c>
      <c r="Q25" s="2">
        <f>+C25-15018.5</f>
        <v>36436.462</v>
      </c>
    </row>
    <row r="26" spans="1:17" x14ac:dyDescent="0.2">
      <c r="A26" t="s">
        <v>36</v>
      </c>
      <c r="B26" s="3" t="s">
        <v>35</v>
      </c>
      <c r="C26" s="12">
        <v>51455.730100000001</v>
      </c>
      <c r="D26" s="12"/>
      <c r="E26">
        <f>+(C26-C$7)/C$8</f>
        <v>12.995907033128512</v>
      </c>
      <c r="F26">
        <f>ROUND(2*E26,0)/2</f>
        <v>13</v>
      </c>
      <c r="G26">
        <f>+C26-(C$7+F26*C$8)</f>
        <v>-1.2628260010387748E-3</v>
      </c>
      <c r="I26" s="30">
        <f>G26</f>
        <v>-1.2628260010387748E-3</v>
      </c>
      <c r="O26">
        <f ca="1">+C$11+C$12*$F26</f>
        <v>8.2699299782946663E-3</v>
      </c>
      <c r="Q26" s="2">
        <f>+C26-15018.5</f>
        <v>36437.230100000001</v>
      </c>
    </row>
    <row r="27" spans="1:17" x14ac:dyDescent="0.2">
      <c r="A27" t="s">
        <v>36</v>
      </c>
      <c r="B27" s="3" t="s">
        <v>35</v>
      </c>
      <c r="C27" s="12">
        <v>51455.730199999998</v>
      </c>
      <c r="D27" s="12"/>
      <c r="E27">
        <f>+(C27-C$7)/C$8</f>
        <v>12.996231144825268</v>
      </c>
      <c r="F27">
        <f>ROUND(2*E27,0)/2</f>
        <v>13</v>
      </c>
      <c r="G27">
        <f>+C27-(C$7+F27*C$8)</f>
        <v>-1.1628260035649873E-3</v>
      </c>
      <c r="I27" s="30">
        <f>G27</f>
        <v>-1.1628260035649873E-3</v>
      </c>
      <c r="O27">
        <f ca="1">+C$11+C$12*$F27</f>
        <v>8.2699299782946663E-3</v>
      </c>
      <c r="Q27" s="2">
        <f>+C27-15018.5</f>
        <v>36437.230199999998</v>
      </c>
    </row>
    <row r="28" spans="1:17" x14ac:dyDescent="0.2">
      <c r="A28" t="s">
        <v>36</v>
      </c>
      <c r="B28" s="3" t="s">
        <v>37</v>
      </c>
      <c r="C28" s="12">
        <v>51455.885799999996</v>
      </c>
      <c r="D28" s="12"/>
      <c r="E28">
        <f>+(C28-C$7)/C$8</f>
        <v>13.500548957711674</v>
      </c>
      <c r="F28">
        <f>ROUND(2*E28,0)/2</f>
        <v>13.5</v>
      </c>
      <c r="G28">
        <f>+C28-(C$7+F28*C$8)</f>
        <v>1.6937300097197294E-4</v>
      </c>
      <c r="I28" s="30">
        <f>G28</f>
        <v>1.6937300097197294E-4</v>
      </c>
      <c r="O28">
        <f ca="1">+C$11+C$12*$F28</f>
        <v>8.269846654081028E-3</v>
      </c>
      <c r="Q28" s="2">
        <f>+C28-15018.5</f>
        <v>36437.385799999996</v>
      </c>
    </row>
    <row r="29" spans="1:17" x14ac:dyDescent="0.2">
      <c r="A29" t="s">
        <v>36</v>
      </c>
      <c r="B29" s="3" t="s">
        <v>37</v>
      </c>
      <c r="C29" s="12">
        <v>51455.888299999999</v>
      </c>
      <c r="D29" s="12"/>
      <c r="E29">
        <f>+(C29-C$7)/C$8</f>
        <v>13.508651750342809</v>
      </c>
      <c r="F29">
        <f>ROUND(2*E29,0)/2</f>
        <v>13.5</v>
      </c>
      <c r="G29">
        <f>+C29-(C$7+F29*C$8)</f>
        <v>2.6693730033002794E-3</v>
      </c>
      <c r="I29" s="30">
        <f>G29</f>
        <v>2.6693730033002794E-3</v>
      </c>
      <c r="O29">
        <f ca="1">+C$11+C$12*$F29</f>
        <v>8.269846654081028E-3</v>
      </c>
      <c r="Q29" s="2">
        <f>+C29-15018.5</f>
        <v>36437.388299999999</v>
      </c>
    </row>
    <row r="30" spans="1:17" x14ac:dyDescent="0.2">
      <c r="A30" t="s">
        <v>36</v>
      </c>
      <c r="B30" s="3" t="s">
        <v>37</v>
      </c>
      <c r="C30" s="12">
        <v>51460.823199999999</v>
      </c>
      <c r="D30" s="12"/>
      <c r="E30">
        <f>+(C30-C$7)/C$8</f>
        <v>29.503240277601968</v>
      </c>
      <c r="F30">
        <f>ROUND(2*E30,0)/2</f>
        <v>29.5</v>
      </c>
      <c r="G30">
        <f>+C30-(C$7+F30*C$8)</f>
        <v>9.9974100157851353E-4</v>
      </c>
      <c r="I30" s="30">
        <f>G30</f>
        <v>9.9974100157851353E-4</v>
      </c>
      <c r="O30">
        <f ca="1">+C$11+C$12*$F30</f>
        <v>8.2671802792446108E-3</v>
      </c>
      <c r="Q30" s="2">
        <f>+C30-15018.5</f>
        <v>36442.323199999999</v>
      </c>
    </row>
    <row r="31" spans="1:17" x14ac:dyDescent="0.2">
      <c r="A31" t="s">
        <v>36</v>
      </c>
      <c r="B31" s="3" t="s">
        <v>35</v>
      </c>
      <c r="C31" s="12">
        <v>51460.975599999998</v>
      </c>
      <c r="D31" s="12"/>
      <c r="E31">
        <f>+(C31-C$7)/C$8</f>
        <v>29.997186515932782</v>
      </c>
      <c r="F31">
        <f>ROUND(2*E31,0)/2</f>
        <v>30</v>
      </c>
      <c r="G31">
        <f>+C31-(C$7+F31*C$8)</f>
        <v>-8.6806000035721809E-4</v>
      </c>
      <c r="I31" s="30">
        <f>G31</f>
        <v>-8.6806000035721809E-4</v>
      </c>
      <c r="O31">
        <f ca="1">+C$11+C$12*$F31</f>
        <v>8.2670969550309725E-3</v>
      </c>
      <c r="Q31" s="2">
        <f>+C31-15018.5</f>
        <v>36442.475599999998</v>
      </c>
    </row>
    <row r="32" spans="1:17" x14ac:dyDescent="0.2">
      <c r="A32" t="s">
        <v>36</v>
      </c>
      <c r="B32" s="3" t="s">
        <v>35</v>
      </c>
      <c r="C32" s="12">
        <v>51460.9758</v>
      </c>
      <c r="D32" s="12"/>
      <c r="E32">
        <f>+(C32-C$7)/C$8</f>
        <v>29.997834739349877</v>
      </c>
      <c r="F32">
        <f>ROUND(2*E32,0)/2</f>
        <v>30</v>
      </c>
      <c r="G32">
        <f>+C32-(C$7+F32*C$8)</f>
        <v>-6.6805999813368544E-4</v>
      </c>
      <c r="I32" s="30">
        <f>G32</f>
        <v>-6.6805999813368544E-4</v>
      </c>
      <c r="O32">
        <f ca="1">+C$11+C$12*$F32</f>
        <v>8.2670969550309725E-3</v>
      </c>
      <c r="Q32" s="2">
        <f>+C32-15018.5</f>
        <v>36442.4758</v>
      </c>
    </row>
    <row r="33" spans="1:17" x14ac:dyDescent="0.2">
      <c r="A33" t="s">
        <v>36</v>
      </c>
      <c r="B33" s="3" t="s">
        <v>37</v>
      </c>
      <c r="C33" s="12">
        <v>51461.749900000003</v>
      </c>
      <c r="D33" s="12"/>
      <c r="E33">
        <f>+(C33-C$7)/C$8</f>
        <v>32.506783447325439</v>
      </c>
      <c r="F33">
        <f>ROUND(2*E33,0)/2</f>
        <v>32.5</v>
      </c>
      <c r="G33">
        <f>+C33-(C$7+F33*C$8)</f>
        <v>2.092935006658081E-3</v>
      </c>
      <c r="I33" s="30">
        <f>G33</f>
        <v>2.092935006658081E-3</v>
      </c>
      <c r="O33">
        <f ca="1">+C$11+C$12*$F33</f>
        <v>8.266680333962783E-3</v>
      </c>
      <c r="Q33" s="2">
        <f>+C33-15018.5</f>
        <v>36443.249900000003</v>
      </c>
    </row>
    <row r="34" spans="1:17" x14ac:dyDescent="0.2">
      <c r="A34" t="s">
        <v>36</v>
      </c>
      <c r="B34" s="3" t="s">
        <v>35</v>
      </c>
      <c r="C34" s="12">
        <v>51461.900900000001</v>
      </c>
      <c r="D34" s="12"/>
      <c r="E34">
        <f>+(C34-C$7)/C$8</f>
        <v>32.996192121783764</v>
      </c>
      <c r="F34">
        <f>ROUND(2*E34,0)/2</f>
        <v>33</v>
      </c>
      <c r="G34">
        <f>+C34-(C$7+F34*C$8)</f>
        <v>-1.174865996290464E-3</v>
      </c>
      <c r="I34" s="30">
        <f>G34</f>
        <v>-1.174865996290464E-3</v>
      </c>
      <c r="O34">
        <f ca="1">+C$11+C$12*$F34</f>
        <v>8.2665970097491447E-3</v>
      </c>
      <c r="Q34" s="2">
        <f>+C34-15018.5</f>
        <v>36443.400900000001</v>
      </c>
    </row>
    <row r="35" spans="1:17" x14ac:dyDescent="0.2">
      <c r="A35" t="s">
        <v>36</v>
      </c>
      <c r="B35" s="3" t="s">
        <v>37</v>
      </c>
      <c r="C35" s="12">
        <v>51474.708100000003</v>
      </c>
      <c r="D35" s="12"/>
      <c r="E35">
        <f>+(C35-C$7)/C$8</f>
        <v>74.50582639732167</v>
      </c>
      <c r="F35">
        <f>ROUND(2*E35,0)/2</f>
        <v>74.5</v>
      </c>
      <c r="G35">
        <f>+C35-(C$7+F35*C$8)</f>
        <v>1.7976510061998852E-3</v>
      </c>
      <c r="I35" s="30">
        <f>G35</f>
        <v>1.7976510061998852E-3</v>
      </c>
      <c r="O35">
        <f ca="1">+C$11+C$12*$F35</f>
        <v>8.2596811000171903E-3</v>
      </c>
      <c r="Q35" s="2">
        <f>+C35-15018.5</f>
        <v>36456.208100000003</v>
      </c>
    </row>
    <row r="36" spans="1:17" x14ac:dyDescent="0.2">
      <c r="A36" s="13" t="s">
        <v>42</v>
      </c>
      <c r="B36" s="14" t="s">
        <v>35</v>
      </c>
      <c r="C36" s="15">
        <v>52920.039400000001</v>
      </c>
      <c r="D36" s="16">
        <v>1E-4</v>
      </c>
      <c r="E36">
        <f>+(C36-C$7)/C$8</f>
        <v>4758.9937449098761</v>
      </c>
      <c r="F36">
        <f>ROUND(2*E36,0)/2</f>
        <v>4759</v>
      </c>
      <c r="G36">
        <f>+C36-(C$7+F36*C$8)</f>
        <v>-1.9299179984955117E-3</v>
      </c>
      <c r="K36">
        <f>+G36</f>
        <v>-1.9299179984955117E-3</v>
      </c>
      <c r="O36">
        <f ca="1">+C$11+C$12*$F36</f>
        <v>7.4790165424426427E-3</v>
      </c>
      <c r="Q36" s="2">
        <f>+C36-15018.5</f>
        <v>37901.539400000001</v>
      </c>
    </row>
    <row r="37" spans="1:17" x14ac:dyDescent="0.2">
      <c r="A37" s="17" t="s">
        <v>42</v>
      </c>
      <c r="B37" s="14" t="s">
        <v>35</v>
      </c>
      <c r="C37" s="15">
        <v>52920.039400000001</v>
      </c>
      <c r="D37" s="15">
        <v>1E-4</v>
      </c>
      <c r="E37">
        <f>+(C37-C$7)/C$8</f>
        <v>4758.9937449098761</v>
      </c>
      <c r="F37">
        <f>ROUND(2*E37,0)/2</f>
        <v>4759</v>
      </c>
      <c r="G37">
        <f>+C37-(C$7+F37*C$8)</f>
        <v>-1.9299179984955117E-3</v>
      </c>
      <c r="K37">
        <f>+G37</f>
        <v>-1.9299179984955117E-3</v>
      </c>
      <c r="O37">
        <f ca="1">+C$11+C$12*$F37</f>
        <v>7.4790165424426427E-3</v>
      </c>
      <c r="Q37" s="2">
        <f>+C37-15018.5</f>
        <v>37901.539400000001</v>
      </c>
    </row>
    <row r="38" spans="1:17" x14ac:dyDescent="0.2">
      <c r="A38" s="13" t="s">
        <v>42</v>
      </c>
      <c r="B38" s="14" t="s">
        <v>37</v>
      </c>
      <c r="C38" s="15">
        <v>52920.195500000002</v>
      </c>
      <c r="D38" s="16">
        <v>2.9999999999999997E-4</v>
      </c>
      <c r="E38">
        <f>+(C38-C$7)/C$8</f>
        <v>4759.4996832812931</v>
      </c>
      <c r="F38">
        <f>ROUND(2*E38,0)/2</f>
        <v>4759.5</v>
      </c>
      <c r="G38">
        <f>+C38-(C$7+F38*C$8)</f>
        <v>-9.7718999313656241E-5</v>
      </c>
      <c r="K38">
        <f>+G38</f>
        <v>-9.7718999313656241E-5</v>
      </c>
      <c r="O38">
        <f ca="1">+C$11+C$12*$F38</f>
        <v>7.4789332182290044E-3</v>
      </c>
      <c r="Q38" s="2">
        <f>+C38-15018.5</f>
        <v>37901.695500000002</v>
      </c>
    </row>
    <row r="39" spans="1:17" x14ac:dyDescent="0.2">
      <c r="A39" s="17" t="s">
        <v>42</v>
      </c>
      <c r="B39" s="14" t="s">
        <v>37</v>
      </c>
      <c r="C39" s="15">
        <v>52920.195500000002</v>
      </c>
      <c r="D39" s="15">
        <v>2.9999999999999997E-4</v>
      </c>
      <c r="E39">
        <f>+(C39-C$7)/C$8</f>
        <v>4759.4996832812931</v>
      </c>
      <c r="F39">
        <f>ROUND(2*E39,0)/2</f>
        <v>4759.5</v>
      </c>
      <c r="G39">
        <f>+C39-(C$7+F39*C$8)</f>
        <v>-9.7718999313656241E-5</v>
      </c>
      <c r="K39">
        <f>+G39</f>
        <v>-9.7718999313656241E-5</v>
      </c>
      <c r="O39">
        <f ca="1">+C$11+C$12*$F39</f>
        <v>7.4789332182290044E-3</v>
      </c>
      <c r="Q39" s="2">
        <f>+C39-15018.5</f>
        <v>37901.695500000002</v>
      </c>
    </row>
    <row r="40" spans="1:17" x14ac:dyDescent="0.2">
      <c r="A40" s="13" t="s">
        <v>42</v>
      </c>
      <c r="B40" s="14" t="s">
        <v>35</v>
      </c>
      <c r="C40" s="15">
        <v>52920.965300000003</v>
      </c>
      <c r="D40" s="16">
        <v>5.0000000000000001E-4</v>
      </c>
      <c r="E40">
        <f>+(C40-C$7)/C$8</f>
        <v>4761.9946951859547</v>
      </c>
      <c r="F40">
        <f>ROUND(2*E40,0)/2</f>
        <v>4762</v>
      </c>
      <c r="G40">
        <f>+C40-(C$7+F40*C$8)</f>
        <v>-1.6367239950341173E-3</v>
      </c>
      <c r="K40">
        <f>+G40</f>
        <v>-1.6367239950341173E-3</v>
      </c>
      <c r="O40">
        <f ca="1">+C$11+C$12*$F40</f>
        <v>7.478516597160814E-3</v>
      </c>
      <c r="Q40" s="2">
        <f>+C40-15018.5</f>
        <v>37902.465300000003</v>
      </c>
    </row>
    <row r="41" spans="1:17" x14ac:dyDescent="0.2">
      <c r="A41" s="17" t="s">
        <v>42</v>
      </c>
      <c r="B41" s="14" t="s">
        <v>35</v>
      </c>
      <c r="C41" s="15">
        <v>52920.965300000003</v>
      </c>
      <c r="D41" s="15">
        <v>5.0000000000000001E-4</v>
      </c>
      <c r="E41">
        <f>+(C41-C$7)/C$8</f>
        <v>4761.9946951859547</v>
      </c>
      <c r="F41">
        <f>ROUND(2*E41,0)/2</f>
        <v>4762</v>
      </c>
      <c r="G41">
        <f>+C41-(C$7+F41*C$8)</f>
        <v>-1.6367239950341173E-3</v>
      </c>
      <c r="K41">
        <f>+G41</f>
        <v>-1.6367239950341173E-3</v>
      </c>
      <c r="O41">
        <f ca="1">+C$11+C$12*$F41</f>
        <v>7.478516597160814E-3</v>
      </c>
      <c r="Q41" s="2">
        <f>+C41-15018.5</f>
        <v>37902.465300000003</v>
      </c>
    </row>
    <row r="42" spans="1:17" x14ac:dyDescent="0.2">
      <c r="A42" s="13" t="s">
        <v>42</v>
      </c>
      <c r="B42" s="14" t="s">
        <v>35</v>
      </c>
      <c r="C42" s="15">
        <v>52921.273500000003</v>
      </c>
      <c r="D42" s="16">
        <v>1E-4</v>
      </c>
      <c r="E42">
        <f>+(C42-C$7)/C$8</f>
        <v>4762.9936074605894</v>
      </c>
      <c r="F42">
        <f>ROUND(2*E42,0)/2</f>
        <v>4763</v>
      </c>
      <c r="G42">
        <f>+C42-(C$7+F42*C$8)</f>
        <v>-1.9723259974853136E-3</v>
      </c>
      <c r="K42">
        <f>+G42</f>
        <v>-1.9723259974853136E-3</v>
      </c>
      <c r="O42">
        <f ca="1">+C$11+C$12*$F42</f>
        <v>7.4783499487335384E-3</v>
      </c>
      <c r="Q42" s="2">
        <f>+C42-15018.5</f>
        <v>37902.773500000003</v>
      </c>
    </row>
    <row r="43" spans="1:17" x14ac:dyDescent="0.2">
      <c r="A43" s="17" t="s">
        <v>42</v>
      </c>
      <c r="B43" s="14" t="s">
        <v>35</v>
      </c>
      <c r="C43" s="15">
        <v>52921.273500000003</v>
      </c>
      <c r="D43" s="15">
        <v>1E-4</v>
      </c>
      <c r="E43">
        <f>+(C43-C$7)/C$8</f>
        <v>4762.9936074605894</v>
      </c>
      <c r="F43">
        <f>ROUND(2*E43,0)/2</f>
        <v>4763</v>
      </c>
      <c r="G43">
        <f>+C43-(C$7+F43*C$8)</f>
        <v>-1.9723259974853136E-3</v>
      </c>
      <c r="K43">
        <f>+G43</f>
        <v>-1.9723259974853136E-3</v>
      </c>
      <c r="O43">
        <f ca="1">+C$11+C$12*$F43</f>
        <v>7.4783499487335384E-3</v>
      </c>
      <c r="Q43" s="2">
        <f>+C43-15018.5</f>
        <v>37902.773500000003</v>
      </c>
    </row>
    <row r="44" spans="1:17" x14ac:dyDescent="0.2">
      <c r="A44" s="13" t="s">
        <v>41</v>
      </c>
      <c r="B44" s="14" t="s">
        <v>35</v>
      </c>
      <c r="C44" s="15">
        <v>53258.813999999998</v>
      </c>
      <c r="D44" s="15">
        <v>2.0000000000000001E-4</v>
      </c>
      <c r="E44">
        <f>+(C44-C$7)/C$8</f>
        <v>5857.001876885508</v>
      </c>
      <c r="F44">
        <f>ROUND(2*E44,0)/2</f>
        <v>5857</v>
      </c>
      <c r="G44">
        <f>+C44-(C$7+F44*C$8)</f>
        <v>5.7908600138034672E-4</v>
      </c>
      <c r="K44">
        <f>+G44</f>
        <v>5.7908600138034672E-4</v>
      </c>
      <c r="O44">
        <f ca="1">+C$11+C$12*$F44</f>
        <v>7.2960365692935651E-3</v>
      </c>
      <c r="Q44" s="2">
        <f>+C44-15018.5</f>
        <v>38240.313999999998</v>
      </c>
    </row>
    <row r="45" spans="1:17" x14ac:dyDescent="0.2">
      <c r="A45" t="s">
        <v>38</v>
      </c>
      <c r="B45" s="3" t="s">
        <v>35</v>
      </c>
      <c r="C45" s="12">
        <v>53258.813999999998</v>
      </c>
      <c r="D45" s="12"/>
      <c r="E45">
        <f>+(C45-C$7)/C$8</f>
        <v>5857.001876885508</v>
      </c>
      <c r="F45">
        <f>ROUND(2*E45,0)/2</f>
        <v>5857</v>
      </c>
      <c r="G45">
        <f>+C45-(C$7+F45*C$8)</f>
        <v>5.7908600138034672E-4</v>
      </c>
      <c r="K45">
        <f>+G45</f>
        <v>5.7908600138034672E-4</v>
      </c>
      <c r="O45">
        <f ca="1">+C$11+C$12*$F45</f>
        <v>7.2960365692935651E-3</v>
      </c>
      <c r="Q45" s="2">
        <f>+C45-15018.5</f>
        <v>38240.313999999998</v>
      </c>
    </row>
    <row r="46" spans="1:17" x14ac:dyDescent="0.2">
      <c r="A46" s="13" t="s">
        <v>41</v>
      </c>
      <c r="B46" s="14" t="s">
        <v>37</v>
      </c>
      <c r="C46" s="15">
        <v>53258.967700000001</v>
      </c>
      <c r="D46" s="15">
        <v>2.9999999999999997E-4</v>
      </c>
      <c r="E46">
        <f>+(C46-C$7)/C$8</f>
        <v>5857.5000365760143</v>
      </c>
      <c r="F46">
        <f>ROUND(2*E46,0)/2</f>
        <v>5857.5</v>
      </c>
      <c r="G46">
        <f>+C46-(C$7+F46*C$8)</f>
        <v>1.1285002983640879E-5</v>
      </c>
      <c r="K46">
        <f>+G46</f>
        <v>1.1285002983640879E-5</v>
      </c>
      <c r="O46">
        <f ca="1">+C$11+C$12*$F46</f>
        <v>7.2959532450799268E-3</v>
      </c>
      <c r="Q46" s="2">
        <f>+C46-15018.5</f>
        <v>38240.467700000001</v>
      </c>
    </row>
    <row r="47" spans="1:17" x14ac:dyDescent="0.2">
      <c r="A47" t="s">
        <v>38</v>
      </c>
      <c r="B47" s="3" t="s">
        <v>37</v>
      </c>
      <c r="C47" s="12">
        <v>53258.967700000001</v>
      </c>
      <c r="D47" s="12"/>
      <c r="E47">
        <f>+(C47-C$7)/C$8</f>
        <v>5857.5000365760143</v>
      </c>
      <c r="F47">
        <f>ROUND(2*E47,0)/2</f>
        <v>5857.5</v>
      </c>
      <c r="G47">
        <f>+C47-(C$7+F47*C$8)</f>
        <v>1.1285002983640879E-5</v>
      </c>
      <c r="K47">
        <f>+G47</f>
        <v>1.1285002983640879E-5</v>
      </c>
      <c r="O47">
        <f ca="1">+C$11+C$12*$F47</f>
        <v>7.2959532450799268E-3</v>
      </c>
      <c r="Q47" s="2">
        <f>+C47-15018.5</f>
        <v>38240.467700000001</v>
      </c>
    </row>
    <row r="48" spans="1:17" x14ac:dyDescent="0.2">
      <c r="A48" s="13" t="s">
        <v>39</v>
      </c>
      <c r="B48" s="14" t="s">
        <v>35</v>
      </c>
      <c r="C48" s="15">
        <v>53284.422100000003</v>
      </c>
      <c r="D48" s="15">
        <v>1E-4</v>
      </c>
      <c r="E48">
        <f>+(C48-C$7)/C$8</f>
        <v>5940.0007263991693</v>
      </c>
      <c r="F48">
        <f>ROUND(2*E48,0)/2</f>
        <v>5940</v>
      </c>
      <c r="G48">
        <f>+C48-(C$7+F48*C$8)</f>
        <v>2.241200054413639E-4</v>
      </c>
      <c r="K48">
        <f>+G48</f>
        <v>2.241200054413639E-4</v>
      </c>
      <c r="O48">
        <f ca="1">+C$11+C$12*$F48</f>
        <v>7.2822047498296546E-3</v>
      </c>
      <c r="Q48" s="2">
        <f>+C48-15018.5</f>
        <v>38265.922100000003</v>
      </c>
    </row>
    <row r="49" spans="1:17" x14ac:dyDescent="0.2">
      <c r="A49" s="13" t="s">
        <v>39</v>
      </c>
      <c r="B49" s="14" t="s">
        <v>37</v>
      </c>
      <c r="C49" s="15">
        <v>53285.347900000001</v>
      </c>
      <c r="D49" s="15">
        <v>1E-4</v>
      </c>
      <c r="E49">
        <f>+(C49-C$7)/C$8</f>
        <v>5943.0013525635277</v>
      </c>
      <c r="F49">
        <f>ROUND(2*E49,0)/2</f>
        <v>5943</v>
      </c>
      <c r="G49">
        <f>+C49-(C$7+F49*C$8)</f>
        <v>4.1731400415301323E-4</v>
      </c>
      <c r="K49">
        <f>+G49</f>
        <v>4.1731400415301323E-4</v>
      </c>
      <c r="O49">
        <f ca="1">+C$11+C$12*$F49</f>
        <v>7.2817048045478268E-3</v>
      </c>
      <c r="Q49" s="2">
        <f>+C49-15018.5</f>
        <v>38266.847900000001</v>
      </c>
    </row>
    <row r="50" spans="1:17" x14ac:dyDescent="0.2">
      <c r="A50" s="35" t="s">
        <v>39</v>
      </c>
      <c r="B50" s="36" t="s">
        <v>35</v>
      </c>
      <c r="C50" s="37">
        <v>53285.502500000002</v>
      </c>
      <c r="D50" s="37">
        <v>2.0000000000000001E-4</v>
      </c>
      <c r="E50">
        <f>+(C50-C$7)/C$8</f>
        <v>5943.5024292593753</v>
      </c>
      <c r="F50">
        <f>ROUND(2*E50,0)/2</f>
        <v>5943.5</v>
      </c>
      <c r="G50">
        <f>+C50-(C$7+F50*C$8)</f>
        <v>7.4951300484826788E-4</v>
      </c>
      <c r="K50">
        <f>+G50</f>
        <v>7.4951300484826788E-4</v>
      </c>
      <c r="O50">
        <f ca="1">+C$11+C$12*$F50</f>
        <v>7.2816214803341885E-3</v>
      </c>
      <c r="Q50" s="2">
        <f>+C50-15018.5</f>
        <v>38267.002500000002</v>
      </c>
    </row>
    <row r="51" spans="1:17" x14ac:dyDescent="0.2">
      <c r="A51" s="35" t="s">
        <v>39</v>
      </c>
      <c r="B51" s="36" t="s">
        <v>35</v>
      </c>
      <c r="C51" s="37">
        <v>53344.278200000001</v>
      </c>
      <c r="D51" s="37">
        <v>1E-4</v>
      </c>
      <c r="E51">
        <f>+(C51-C$7)/C$8</f>
        <v>6134.0013526218672</v>
      </c>
      <c r="F51">
        <f>ROUND(2*E51,0)/2</f>
        <v>6134</v>
      </c>
      <c r="G51">
        <f>+C51-(C$7+F51*C$8)</f>
        <v>4.1733200487215072E-4</v>
      </c>
      <c r="K51">
        <f>+G51</f>
        <v>4.1733200487215072E-4</v>
      </c>
      <c r="O51">
        <f ca="1">+C$11+C$12*$F51</f>
        <v>7.2498749549381059E-3</v>
      </c>
      <c r="Q51" s="2">
        <f>+C51-15018.5</f>
        <v>38325.778200000001</v>
      </c>
    </row>
    <row r="52" spans="1:17" x14ac:dyDescent="0.2">
      <c r="A52" s="64" t="s">
        <v>362</v>
      </c>
      <c r="B52" s="65" t="s">
        <v>35</v>
      </c>
      <c r="C52" s="66">
        <v>53617.487099999998</v>
      </c>
      <c r="D52" s="66">
        <v>4.0000000000000002E-4</v>
      </c>
      <c r="E52">
        <f>+(C52-C$7)/C$8</f>
        <v>7019.5033764693389</v>
      </c>
      <c r="F52">
        <f>ROUND(2*E52,0)/2</f>
        <v>7019.5</v>
      </c>
      <c r="G52">
        <f>+C52-(C$7+F52*C$8)</f>
        <v>1.0417610028525814E-3</v>
      </c>
      <c r="K52">
        <f>+G52</f>
        <v>1.0417610028525814E-3</v>
      </c>
      <c r="O52">
        <f ca="1">+C$11+C$12*$F52</f>
        <v>7.1023077725851837E-3</v>
      </c>
      <c r="Q52" s="2">
        <f>+C52-15018.5</f>
        <v>38598.987099999998</v>
      </c>
    </row>
    <row r="53" spans="1:17" x14ac:dyDescent="0.2">
      <c r="A53" s="64" t="s">
        <v>362</v>
      </c>
      <c r="B53" s="65" t="s">
        <v>37</v>
      </c>
      <c r="C53" s="66">
        <v>53618.413800000002</v>
      </c>
      <c r="D53" s="66">
        <v>8.0000000000000004E-4</v>
      </c>
      <c r="E53">
        <f>+(C53-C$7)/C$8</f>
        <v>7022.5069196390623</v>
      </c>
      <c r="F53">
        <f>ROUND(2*E53,0)/2</f>
        <v>7022.5</v>
      </c>
      <c r="G53">
        <f>+C53-(C$7+F53*C$8)</f>
        <v>2.1349550006561913E-3</v>
      </c>
      <c r="K53">
        <f>+G53</f>
        <v>2.1349550006561913E-3</v>
      </c>
      <c r="O53">
        <f ca="1">+C$11+C$12*$F53</f>
        <v>7.1018078273033559E-3</v>
      </c>
      <c r="Q53" s="2">
        <f>+C53-15018.5</f>
        <v>38599.913800000002</v>
      </c>
    </row>
    <row r="54" spans="1:17" x14ac:dyDescent="0.2">
      <c r="A54" s="64" t="s">
        <v>362</v>
      </c>
      <c r="B54" s="65" t="s">
        <v>35</v>
      </c>
      <c r="C54" s="66">
        <v>53618.565600000002</v>
      </c>
      <c r="D54" s="66">
        <v>1E-4</v>
      </c>
      <c r="E54">
        <f>+(C54-C$7)/C$8</f>
        <v>7022.998921207165</v>
      </c>
      <c r="F54">
        <f>ROUND(2*E54,0)/2</f>
        <v>7023</v>
      </c>
      <c r="G54">
        <f>+C54-(C$7+F54*C$8)</f>
        <v>-3.3284599339822307E-4</v>
      </c>
      <c r="K54">
        <f>+G54</f>
        <v>-3.3284599339822307E-4</v>
      </c>
      <c r="O54">
        <f ca="1">+C$11+C$12*$F54</f>
        <v>7.1017245030897177E-3</v>
      </c>
      <c r="Q54" s="2">
        <f>+C54-15018.5</f>
        <v>38600.065600000002</v>
      </c>
    </row>
    <row r="55" spans="1:17" x14ac:dyDescent="0.2">
      <c r="A55" s="38" t="s">
        <v>52</v>
      </c>
      <c r="B55" s="39" t="s">
        <v>35</v>
      </c>
      <c r="C55" s="38">
        <v>53618.565900000001</v>
      </c>
      <c r="D55" s="38">
        <v>1E-4</v>
      </c>
      <c r="E55">
        <f>+(C55-C$7)/C$8</f>
        <v>7022.9998935422791</v>
      </c>
      <c r="F55">
        <f>ROUND(2*E55,0)/2</f>
        <v>7023</v>
      </c>
      <c r="G55">
        <f>+C55-(C$7+F55*C$8)</f>
        <v>-3.2845993700902909E-5</v>
      </c>
      <c r="K55">
        <f>+G55</f>
        <v>-3.2845993700902909E-5</v>
      </c>
      <c r="O55">
        <f ca="1">+C$11+C$12*$F55</f>
        <v>7.1017245030897177E-3</v>
      </c>
      <c r="Q55" s="2">
        <f>+C55-15018.5</f>
        <v>38600.065900000001</v>
      </c>
    </row>
    <row r="56" spans="1:17" x14ac:dyDescent="0.2">
      <c r="A56" s="38" t="s">
        <v>52</v>
      </c>
      <c r="B56" s="39" t="s">
        <v>35</v>
      </c>
      <c r="C56" s="38">
        <v>53637.386200000001</v>
      </c>
      <c r="D56" s="38">
        <v>1E-4</v>
      </c>
      <c r="E56">
        <f>+(C56-C$7)/C$8</f>
        <v>7083.9986887477653</v>
      </c>
      <c r="F56">
        <f>ROUND(2*E56,0)/2</f>
        <v>7084</v>
      </c>
      <c r="G56">
        <f>+C56-(C$7+F56*C$8)</f>
        <v>-4.0456799615640193E-4</v>
      </c>
      <c r="K56">
        <f>+G56</f>
        <v>-4.0456799615640193E-4</v>
      </c>
      <c r="O56">
        <f ca="1">+C$11+C$12*$F56</f>
        <v>7.09155894902588E-3</v>
      </c>
      <c r="Q56" s="2">
        <f>+C56-15018.5</f>
        <v>38618.886200000001</v>
      </c>
    </row>
    <row r="57" spans="1:17" x14ac:dyDescent="0.2">
      <c r="A57" s="38" t="s">
        <v>52</v>
      </c>
      <c r="B57" s="39" t="s">
        <v>35</v>
      </c>
      <c r="C57" s="38">
        <v>53640.472000000002</v>
      </c>
      <c r="D57" s="38">
        <v>1E-4</v>
      </c>
      <c r="E57">
        <f>+(C57-C$7)/C$8</f>
        <v>7094.0001277389156</v>
      </c>
      <c r="F57">
        <f>ROUND(2*E57,0)/2</f>
        <v>7094</v>
      </c>
      <c r="G57">
        <f>+C57-(C$7+F57*C$8)</f>
        <v>3.9411999750882387E-5</v>
      </c>
      <c r="K57">
        <f>+G57</f>
        <v>3.9411999750882387E-5</v>
      </c>
      <c r="O57">
        <f ca="1">+C$11+C$12*$F57</f>
        <v>7.0898924647531201E-3</v>
      </c>
      <c r="Q57" s="2">
        <f>+C57-15018.5</f>
        <v>38621.972000000002</v>
      </c>
    </row>
    <row r="58" spans="1:17" x14ac:dyDescent="0.2">
      <c r="A58" s="38" t="s">
        <v>52</v>
      </c>
      <c r="B58" s="39" t="s">
        <v>37</v>
      </c>
      <c r="C58" s="38">
        <v>53648.339699999997</v>
      </c>
      <c r="D58" s="38">
        <v>2.0000000000000001E-4</v>
      </c>
      <c r="E58">
        <f>+(C58-C$7)/C$8</f>
        <v>7119.5002643487423</v>
      </c>
      <c r="F58">
        <f>ROUND(2*E58,0)/2</f>
        <v>7119.5</v>
      </c>
      <c r="G58">
        <f>+C58-(C$7+F58*C$8)</f>
        <v>8.1560996477492154E-5</v>
      </c>
      <c r="K58">
        <f>+G58</f>
        <v>8.1560996477492154E-5</v>
      </c>
      <c r="O58">
        <f ca="1">+C$11+C$12*$F58</f>
        <v>7.0856429298575812E-3</v>
      </c>
      <c r="Q58" s="2">
        <f>+C58-15018.5</f>
        <v>38629.839699999997</v>
      </c>
    </row>
    <row r="59" spans="1:17" x14ac:dyDescent="0.2">
      <c r="A59" s="38" t="s">
        <v>52</v>
      </c>
      <c r="B59" s="39" t="s">
        <v>35</v>
      </c>
      <c r="C59" s="38">
        <v>53648.493799999997</v>
      </c>
      <c r="D59" s="38">
        <v>1E-4</v>
      </c>
      <c r="E59">
        <f>+(C59-C$7)/C$8</f>
        <v>7119.9997204860592</v>
      </c>
      <c r="F59">
        <f>ROUND(2*E59,0)/2</f>
        <v>7120</v>
      </c>
      <c r="G59">
        <f>+C59-(C$7+F59*C$8)</f>
        <v>-8.6240004748106003E-5</v>
      </c>
      <c r="K59">
        <f>+G59</f>
        <v>-8.6240004748106003E-5</v>
      </c>
      <c r="O59">
        <f ca="1">+C$11+C$12*$F59</f>
        <v>7.0855596056439429E-3</v>
      </c>
      <c r="Q59" s="2">
        <f>+C59-15018.5</f>
        <v>38629.993799999997</v>
      </c>
    </row>
    <row r="60" spans="1:17" x14ac:dyDescent="0.2">
      <c r="A60" s="38" t="s">
        <v>53</v>
      </c>
      <c r="B60" s="39" t="s">
        <v>35</v>
      </c>
      <c r="C60" s="38">
        <v>53666.386700000003</v>
      </c>
      <c r="D60" s="38">
        <v>2.0000000000000001E-4</v>
      </c>
      <c r="E60">
        <f>+(C60-C$7)/C$8</f>
        <v>7177.9927037399211</v>
      </c>
      <c r="F60">
        <f>ROUND(2*E60,0)/2</f>
        <v>7178</v>
      </c>
      <c r="G60">
        <f>+C60-(C$7+F60*C$8)</f>
        <v>-2.2511559945996851E-3</v>
      </c>
      <c r="K60">
        <f>+G60</f>
        <v>-2.2511559945996851E-3</v>
      </c>
      <c r="O60">
        <f ca="1">+C$11+C$12*$F60</f>
        <v>7.075893996861933E-3</v>
      </c>
      <c r="Q60" s="2">
        <f>+C60-15018.5</f>
        <v>38647.886700000003</v>
      </c>
    </row>
    <row r="61" spans="1:17" x14ac:dyDescent="0.2">
      <c r="A61" s="38" t="s">
        <v>53</v>
      </c>
      <c r="B61" s="39" t="s">
        <v>37</v>
      </c>
      <c r="C61" s="38">
        <v>53667.464</v>
      </c>
      <c r="D61" s="38">
        <v>1E-4</v>
      </c>
      <c r="E61">
        <f>+(C61-C$7)/C$8</f>
        <v>7181.4843591372692</v>
      </c>
      <c r="F61">
        <f>ROUND(2*E61,0)/2</f>
        <v>7181.5</v>
      </c>
      <c r="G61">
        <f>+C61-(C$7+F61*C$8)</f>
        <v>-4.8257629969157279E-3</v>
      </c>
      <c r="K61">
        <f>+G61</f>
        <v>-4.8257629969157279E-3</v>
      </c>
      <c r="O61">
        <f ca="1">+C$11+C$12*$F61</f>
        <v>7.075310727366467E-3</v>
      </c>
      <c r="Q61" s="2">
        <f>+C61-15018.5</f>
        <v>38648.964</v>
      </c>
    </row>
    <row r="62" spans="1:17" x14ac:dyDescent="0.2">
      <c r="A62" s="38" t="s">
        <v>53</v>
      </c>
      <c r="B62" s="39" t="s">
        <v>37</v>
      </c>
      <c r="C62" s="38">
        <v>53668.398699999998</v>
      </c>
      <c r="D62" s="38">
        <v>1E-4</v>
      </c>
      <c r="E62">
        <f>+(C62-C$7)/C$8</f>
        <v>7184.5138312433692</v>
      </c>
      <c r="F62">
        <f>ROUND(2*E62,0)/2</f>
        <v>7184.5</v>
      </c>
      <c r="G62">
        <f>+C62-(C$7+F62*C$8)</f>
        <v>4.2674310025176965E-3</v>
      </c>
      <c r="K62">
        <f>+G62</f>
        <v>4.2674310025176965E-3</v>
      </c>
      <c r="O62">
        <f ca="1">+C$11+C$12*$F62</f>
        <v>7.0748107820846392E-3</v>
      </c>
      <c r="Q62" s="2">
        <f>+C62-15018.5</f>
        <v>38649.898699999998</v>
      </c>
    </row>
    <row r="63" spans="1:17" x14ac:dyDescent="0.2">
      <c r="A63" s="35" t="s">
        <v>40</v>
      </c>
      <c r="B63" s="36" t="s">
        <v>35</v>
      </c>
      <c r="C63" s="37">
        <v>53668.703999999998</v>
      </c>
      <c r="D63" s="37">
        <v>2.9999999999999997E-4</v>
      </c>
      <c r="E63">
        <f>+(C63-C$7)/C$8</f>
        <v>7185.5033442785625</v>
      </c>
      <c r="F63">
        <f>ROUND(2*E63,0)/2</f>
        <v>7185.5</v>
      </c>
      <c r="G63">
        <f>+C63-(C$7+F63*C$8)</f>
        <v>1.031829000567086E-3</v>
      </c>
      <c r="K63">
        <f>+G63</f>
        <v>1.031829000567086E-3</v>
      </c>
      <c r="O63">
        <f ca="1">+C$11+C$12*$F63</f>
        <v>7.0746441336573635E-3</v>
      </c>
      <c r="Q63" s="2">
        <f>+C63-15018.5</f>
        <v>38650.203999999998</v>
      </c>
    </row>
    <row r="64" spans="1:17" x14ac:dyDescent="0.2">
      <c r="A64" s="38" t="s">
        <v>52</v>
      </c>
      <c r="B64" s="39" t="s">
        <v>35</v>
      </c>
      <c r="C64" s="38">
        <v>53671.328999999998</v>
      </c>
      <c r="D64" s="38">
        <v>1E-4</v>
      </c>
      <c r="E64">
        <f>+(C64-C$7)/C$8</f>
        <v>7194.0112765333297</v>
      </c>
      <c r="F64">
        <f>ROUND(2*E64,0)/2</f>
        <v>7194</v>
      </c>
      <c r="G64">
        <f>+C64-(C$7+F64*C$8)</f>
        <v>3.4792119986377656E-3</v>
      </c>
      <c r="K64">
        <f>+G64</f>
        <v>3.4792119986377656E-3</v>
      </c>
      <c r="O64">
        <f ca="1">+C$11+C$12*$F64</f>
        <v>7.0732276220255175E-3</v>
      </c>
      <c r="Q64" s="2">
        <f>+C64-15018.5</f>
        <v>38652.828999999998</v>
      </c>
    </row>
    <row r="65" spans="1:17" x14ac:dyDescent="0.2">
      <c r="A65" s="64" t="s">
        <v>362</v>
      </c>
      <c r="B65" s="65" t="s">
        <v>35</v>
      </c>
      <c r="C65" s="66">
        <v>53696.316800000001</v>
      </c>
      <c r="D65" s="66">
        <v>2.9999999999999997E-4</v>
      </c>
      <c r="E65">
        <f>+(C65-C$7)/C$8</f>
        <v>7274.9996611412189</v>
      </c>
      <c r="F65">
        <f>ROUND(2*E65,0)/2</f>
        <v>7275</v>
      </c>
      <c r="G65">
        <f>+C65-(C$7+F65*C$8)</f>
        <v>-1.0454999573994428E-4</v>
      </c>
      <c r="K65">
        <f>+G65</f>
        <v>-1.0454999573994428E-4</v>
      </c>
      <c r="O65">
        <f ca="1">+C$11+C$12*$F65</f>
        <v>7.0597290994161592E-3</v>
      </c>
      <c r="Q65" s="2">
        <f>+C65-15018.5</f>
        <v>38677.816800000001</v>
      </c>
    </row>
    <row r="66" spans="1:17" x14ac:dyDescent="0.2">
      <c r="A66" s="64" t="s">
        <v>362</v>
      </c>
      <c r="B66" s="65" t="s">
        <v>37</v>
      </c>
      <c r="C66" s="66">
        <v>53708.196199999998</v>
      </c>
      <c r="D66" s="66">
        <v>5.0000000000000001E-4</v>
      </c>
      <c r="E66">
        <f>+(C66-C$7)/C$8</f>
        <v>7313.5021870182745</v>
      </c>
      <c r="F66">
        <f>ROUND(2*E66,0)/2</f>
        <v>7313.5</v>
      </c>
      <c r="G66">
        <f>+C66-(C$7+F66*C$8)</f>
        <v>6.7477300035534427E-4</v>
      </c>
      <c r="K66">
        <f>+G66</f>
        <v>6.7477300035534427E-4</v>
      </c>
      <c r="O66">
        <f ca="1">+C$11+C$12*$F66</f>
        <v>7.0533131349660317E-3</v>
      </c>
      <c r="Q66" s="2">
        <f>+C66-15018.5</f>
        <v>38689.696199999998</v>
      </c>
    </row>
    <row r="67" spans="1:17" x14ac:dyDescent="0.2">
      <c r="A67" s="64" t="s">
        <v>362</v>
      </c>
      <c r="B67" s="65" t="s">
        <v>35</v>
      </c>
      <c r="C67" s="66">
        <v>53708.349699999999</v>
      </c>
      <c r="D67" s="66">
        <v>2.9999999999999997E-4</v>
      </c>
      <c r="E67">
        <f>+(C67-C$7)/C$8</f>
        <v>7313.9996984853642</v>
      </c>
      <c r="F67">
        <f>ROUND(2*E67,0)/2</f>
        <v>7314</v>
      </c>
      <c r="G67">
        <f>+C67-(C$7+F67*C$8)</f>
        <v>-9.3028000264894217E-5</v>
      </c>
      <c r="K67">
        <f>+G67</f>
        <v>-9.3028000264894217E-5</v>
      </c>
      <c r="O67">
        <f ca="1">+C$11+C$12*$F67</f>
        <v>7.0532298107523934E-3</v>
      </c>
      <c r="Q67" s="2">
        <f>+C67-15018.5</f>
        <v>38689.849699999999</v>
      </c>
    </row>
    <row r="68" spans="1:17" x14ac:dyDescent="0.2">
      <c r="A68" s="64" t="s">
        <v>362</v>
      </c>
      <c r="B68" s="65" t="s">
        <v>35</v>
      </c>
      <c r="C68" s="66">
        <v>53709.275600000001</v>
      </c>
      <c r="D68" s="66">
        <v>4.0000000000000002E-4</v>
      </c>
      <c r="E68">
        <f>+(C68-C$7)/C$8</f>
        <v>7317.0006487614428</v>
      </c>
      <c r="F68">
        <f>ROUND(2*E68,0)/2</f>
        <v>7317</v>
      </c>
      <c r="G68">
        <f>+C68-(C$7+F68*C$8)</f>
        <v>2.0016600319650024E-4</v>
      </c>
      <c r="K68">
        <f>+G68</f>
        <v>2.0016600319650024E-4</v>
      </c>
      <c r="O68">
        <f ca="1">+C$11+C$12*$F68</f>
        <v>7.0527298654705656E-3</v>
      </c>
      <c r="Q68" s="2">
        <f>+C68-15018.5</f>
        <v>38690.775600000001</v>
      </c>
    </row>
    <row r="69" spans="1:17" x14ac:dyDescent="0.2">
      <c r="A69" s="64" t="s">
        <v>362</v>
      </c>
      <c r="B69" s="65" t="s">
        <v>35</v>
      </c>
      <c r="C69" s="66">
        <v>53710.200700000001</v>
      </c>
      <c r="D69" s="66">
        <v>5.9999999999999995E-4</v>
      </c>
      <c r="E69">
        <f>+(C69-C$7)/C$8</f>
        <v>7319.9990061438766</v>
      </c>
      <c r="F69">
        <f>ROUND(2*E69,0)/2</f>
        <v>7320</v>
      </c>
      <c r="G69">
        <f>+C69-(C$7+F69*C$8)</f>
        <v>-3.0663999496027827E-4</v>
      </c>
      <c r="K69">
        <f>+G69</f>
        <v>-3.0663999496027827E-4</v>
      </c>
      <c r="O69">
        <f ca="1">+C$11+C$12*$F69</f>
        <v>7.0522299201887378E-3</v>
      </c>
      <c r="Q69" s="2">
        <f>+C69-15018.5</f>
        <v>38691.700700000001</v>
      </c>
    </row>
    <row r="70" spans="1:17" x14ac:dyDescent="0.2">
      <c r="A70" s="64" t="s">
        <v>362</v>
      </c>
      <c r="B70" s="65" t="s">
        <v>37</v>
      </c>
      <c r="C70" s="66">
        <v>53710.355000000003</v>
      </c>
      <c r="D70" s="66">
        <v>2.2000000000000001E-3</v>
      </c>
      <c r="E70">
        <f>+(C70-C$7)/C$8</f>
        <v>7320.4991105046111</v>
      </c>
      <c r="F70">
        <f>ROUND(2*E70,0)/2</f>
        <v>7320.5</v>
      </c>
      <c r="G70">
        <f>+C70-(C$7+F70*C$8)</f>
        <v>-2.7444099396234378E-4</v>
      </c>
      <c r="K70">
        <f>+G70</f>
        <v>-2.7444099396234378E-4</v>
      </c>
      <c r="O70">
        <f ca="1">+C$11+C$12*$F70</f>
        <v>7.0521465959750996E-3</v>
      </c>
      <c r="Q70" s="2">
        <f>+C70-15018.5</f>
        <v>38691.855000000003</v>
      </c>
    </row>
    <row r="71" spans="1:17" x14ac:dyDescent="0.2">
      <c r="A71" s="64" t="s">
        <v>362</v>
      </c>
      <c r="B71" s="65" t="s">
        <v>35</v>
      </c>
      <c r="C71" s="66">
        <v>53712.361199999999</v>
      </c>
      <c r="D71" s="66">
        <v>4.0000000000000002E-4</v>
      </c>
      <c r="E71">
        <f>+(C71-C$7)/C$8</f>
        <v>7327.0014395291755</v>
      </c>
      <c r="F71">
        <f>ROUND(2*E71,0)/2</f>
        <v>7327</v>
      </c>
      <c r="G71">
        <f>+C71-(C$7+F71*C$8)</f>
        <v>4.4414600415620953E-4</v>
      </c>
      <c r="K71">
        <f>+G71</f>
        <v>4.4414600415620953E-4</v>
      </c>
      <c r="O71">
        <f ca="1">+C$11+C$12*$F71</f>
        <v>7.0510633811978057E-3</v>
      </c>
      <c r="Q71" s="2">
        <f>+C71-15018.5</f>
        <v>38693.861199999999</v>
      </c>
    </row>
    <row r="72" spans="1:17" x14ac:dyDescent="0.2">
      <c r="A72" s="64" t="s">
        <v>362</v>
      </c>
      <c r="B72" s="65" t="s">
        <v>35</v>
      </c>
      <c r="C72" s="66">
        <v>53721.308400000002</v>
      </c>
      <c r="D72" s="66">
        <v>5.0000000000000001E-4</v>
      </c>
      <c r="E72">
        <f>+(C72-C$7)/C$8</f>
        <v>7356.0003619938916</v>
      </c>
      <c r="F72">
        <f>ROUND(2*E72,0)/2</f>
        <v>7356</v>
      </c>
      <c r="G72">
        <f>+C72-(C$7+F72*C$8)</f>
        <v>1.1168800119776279E-4</v>
      </c>
      <c r="K72">
        <f>+G72</f>
        <v>1.1168800119776279E-4</v>
      </c>
      <c r="O72">
        <f ca="1">+C$11+C$12*$F72</f>
        <v>7.0462305768068008E-3</v>
      </c>
      <c r="Q72" s="2">
        <f>+C72-15018.5</f>
        <v>38702.808400000002</v>
      </c>
    </row>
    <row r="73" spans="1:17" x14ac:dyDescent="0.2">
      <c r="A73" s="64" t="s">
        <v>362</v>
      </c>
      <c r="B73" s="65" t="s">
        <v>37</v>
      </c>
      <c r="C73" s="66">
        <v>53724.2402</v>
      </c>
      <c r="D73" s="66">
        <v>6.9999999999999999E-4</v>
      </c>
      <c r="E73">
        <f>+(C73-C$7)/C$8</f>
        <v>7365.5026689594215</v>
      </c>
      <c r="F73">
        <f>ROUND(2*E73,0)/2</f>
        <v>7365.5</v>
      </c>
      <c r="G73">
        <f>+C73-(C$7+F73*C$8)</f>
        <v>8.2346900308039039E-4</v>
      </c>
      <c r="K73">
        <f>+G73</f>
        <v>8.2346900308039039E-4</v>
      </c>
      <c r="O73">
        <f ca="1">+C$11+C$12*$F73</f>
        <v>7.0446474167476783E-3</v>
      </c>
      <c r="Q73" s="2">
        <f>+C73-15018.5</f>
        <v>38705.7402</v>
      </c>
    </row>
    <row r="74" spans="1:17" x14ac:dyDescent="0.2">
      <c r="A74" s="64" t="s">
        <v>362</v>
      </c>
      <c r="B74" s="65" t="s">
        <v>37</v>
      </c>
      <c r="C74" s="66">
        <v>53736.271200000003</v>
      </c>
      <c r="D74" s="66">
        <v>8.9999999999999998E-4</v>
      </c>
      <c r="E74">
        <f>+(C74-C$7)/C$8</f>
        <v>7404.4965481811869</v>
      </c>
      <c r="F74">
        <f>ROUND(2*E74,0)/2</f>
        <v>7404.5</v>
      </c>
      <c r="G74">
        <f>+C74-(C$7+F74*C$8)</f>
        <v>-1.065008997102268E-3</v>
      </c>
      <c r="K74">
        <f>+G74</f>
        <v>-1.065008997102268E-3</v>
      </c>
      <c r="O74">
        <f ca="1">+C$11+C$12*$F74</f>
        <v>7.0381481280839134E-3</v>
      </c>
      <c r="Q74" s="2">
        <f>+C74-15018.5</f>
        <v>38717.771200000003</v>
      </c>
    </row>
    <row r="75" spans="1:17" x14ac:dyDescent="0.2">
      <c r="A75" s="38" t="s">
        <v>52</v>
      </c>
      <c r="B75" s="39" t="s">
        <v>35</v>
      </c>
      <c r="C75" s="38">
        <v>53963.5049</v>
      </c>
      <c r="D75" s="38">
        <v>1E-4</v>
      </c>
      <c r="E75">
        <f>+(C75-C$7)/C$8</f>
        <v>8140.987567457455</v>
      </c>
      <c r="F75">
        <f>ROUND(2*E75,0)/2</f>
        <v>8141</v>
      </c>
      <c r="G75">
        <f>+C75-(C$7+F75*C$8)</f>
        <v>-3.8358820020221174E-3</v>
      </c>
      <c r="K75">
        <f>+G75</f>
        <v>-3.8358820020221174E-3</v>
      </c>
      <c r="O75">
        <f ca="1">+C$11+C$12*$F75</f>
        <v>6.9154115613951194E-3</v>
      </c>
      <c r="Q75" s="2">
        <f>+C75-15018.5</f>
        <v>38945.0049</v>
      </c>
    </row>
    <row r="76" spans="1:17" x14ac:dyDescent="0.2">
      <c r="A76" s="38" t="s">
        <v>52</v>
      </c>
      <c r="B76" s="39" t="s">
        <v>37</v>
      </c>
      <c r="C76" s="38">
        <v>53965.511100000003</v>
      </c>
      <c r="D76" s="38">
        <v>4.0000000000000002E-4</v>
      </c>
      <c r="E76">
        <f>+(C76-C$7)/C$8</f>
        <v>8147.4898964820432</v>
      </c>
      <c r="F76">
        <f>ROUND(2*E76,0)/2</f>
        <v>8147.5</v>
      </c>
      <c r="G76">
        <f>+C76-(C$7+F76*C$8)</f>
        <v>-3.1172949966276065E-3</v>
      </c>
      <c r="K76">
        <f>+G76</f>
        <v>-3.1172949966276065E-3</v>
      </c>
      <c r="O76">
        <f ca="1">+C$11+C$12*$F76</f>
        <v>6.9143283466178256E-3</v>
      </c>
      <c r="Q76" s="2">
        <f>+C76-15018.5</f>
        <v>38947.011100000003</v>
      </c>
    </row>
    <row r="77" spans="1:17" x14ac:dyDescent="0.2">
      <c r="A77" s="38" t="s">
        <v>52</v>
      </c>
      <c r="B77" s="39" t="s">
        <v>35</v>
      </c>
      <c r="C77" s="38">
        <v>53972.452299999997</v>
      </c>
      <c r="D77" s="38">
        <v>1E-4</v>
      </c>
      <c r="E77">
        <f>+(C77-C$7)/C$8</f>
        <v>8169.9871381455641</v>
      </c>
      <c r="F77">
        <f>ROUND(2*E77,0)/2</f>
        <v>8170</v>
      </c>
      <c r="G77">
        <f>+C77-(C$7+F77*C$8)</f>
        <v>-3.9683400027570315E-3</v>
      </c>
      <c r="K77">
        <f>+G77</f>
        <v>-3.9683400027570315E-3</v>
      </c>
      <c r="O77">
        <f ca="1">+C$11+C$12*$F77</f>
        <v>6.9105787570041145E-3</v>
      </c>
      <c r="Q77" s="2">
        <f>+C77-15018.5</f>
        <v>38953.952299999997</v>
      </c>
    </row>
    <row r="78" spans="1:17" x14ac:dyDescent="0.2">
      <c r="A78" s="38" t="s">
        <v>52</v>
      </c>
      <c r="B78" s="39" t="s">
        <v>37</v>
      </c>
      <c r="C78" s="38">
        <v>53974.457999999999</v>
      </c>
      <c r="D78" s="38">
        <v>1E-4</v>
      </c>
      <c r="E78">
        <f>+(C78-C$7)/C$8</f>
        <v>8176.4878466116215</v>
      </c>
      <c r="F78">
        <f>ROUND(2*E78,0)/2</f>
        <v>8176.5</v>
      </c>
      <c r="G78">
        <f>+C78-(C$7+F78*C$8)</f>
        <v>-3.7497529992833734E-3</v>
      </c>
      <c r="K78">
        <f>+G78</f>
        <v>-3.7497529992833734E-3</v>
      </c>
      <c r="O78">
        <f ca="1">+C$11+C$12*$F78</f>
        <v>6.9094955422268206E-3</v>
      </c>
      <c r="Q78" s="2">
        <f>+C78-15018.5</f>
        <v>38955.957999999999</v>
      </c>
    </row>
    <row r="79" spans="1:17" x14ac:dyDescent="0.2">
      <c r="A79" s="38" t="s">
        <v>52</v>
      </c>
      <c r="B79" s="39" t="s">
        <v>37</v>
      </c>
      <c r="C79" s="38">
        <v>53995.439700000003</v>
      </c>
      <c r="D79" s="38">
        <v>1E-4</v>
      </c>
      <c r="E79">
        <f>+(C79-C$7)/C$8</f>
        <v>8244.4919922077715</v>
      </c>
      <c r="F79">
        <f>ROUND(2*E79,0)/2</f>
        <v>8244.5</v>
      </c>
      <c r="G79">
        <f>+C79-(C$7+F79*C$8)</f>
        <v>-2.4706889962544665E-3</v>
      </c>
      <c r="K79">
        <f>+G79</f>
        <v>-2.4706889962544665E-3</v>
      </c>
      <c r="O79">
        <f ca="1">+C$11+C$12*$F79</f>
        <v>6.8981634491720508E-3</v>
      </c>
      <c r="Q79" s="2">
        <f>+C79-15018.5</f>
        <v>38976.939700000003</v>
      </c>
    </row>
    <row r="80" spans="1:17" x14ac:dyDescent="0.2">
      <c r="A80" s="38" t="s">
        <v>52</v>
      </c>
      <c r="B80" s="39" t="s">
        <v>37</v>
      </c>
      <c r="C80" s="38">
        <v>54026.2961</v>
      </c>
      <c r="D80" s="38">
        <v>1E-4</v>
      </c>
      <c r="E80">
        <f>+(C80-C$7)/C$8</f>
        <v>8344.5011963319594</v>
      </c>
      <c r="F80">
        <f>ROUND(2*E80,0)/2</f>
        <v>8344.5</v>
      </c>
      <c r="G80">
        <f>+C80-(C$7+F80*C$8)</f>
        <v>3.6911100323777646E-4</v>
      </c>
      <c r="K80">
        <f>+G80</f>
        <v>3.6911100323777646E-4</v>
      </c>
      <c r="O80">
        <f ca="1">+C$11+C$12*$F80</f>
        <v>6.8814986064444483E-3</v>
      </c>
      <c r="Q80" s="2">
        <f>+C80-15018.5</f>
        <v>39007.7961</v>
      </c>
    </row>
    <row r="81" spans="1:17" x14ac:dyDescent="0.2">
      <c r="A81" s="38" t="s">
        <v>52</v>
      </c>
      <c r="B81" s="39" t="s">
        <v>35</v>
      </c>
      <c r="C81" s="38">
        <v>54026.453000000001</v>
      </c>
      <c r="D81" s="38">
        <v>1E-4</v>
      </c>
      <c r="E81">
        <f>+(C81-C$7)/C$8</f>
        <v>8345.0097275970202</v>
      </c>
      <c r="F81">
        <f>ROUND(2*E81,0)/2</f>
        <v>8345</v>
      </c>
      <c r="G81">
        <f>+C81-(C$7+F81*C$8)</f>
        <v>3.0013100040378049E-3</v>
      </c>
      <c r="K81">
        <f>+G81</f>
        <v>3.0013100040378049E-3</v>
      </c>
      <c r="O81">
        <f ca="1">+C$11+C$12*$F81</f>
        <v>6.88141528223081E-3</v>
      </c>
      <c r="Q81" s="2">
        <f>+C81-15018.5</f>
        <v>39007.953000000001</v>
      </c>
    </row>
    <row r="82" spans="1:17" x14ac:dyDescent="0.2">
      <c r="A82" s="38" t="s">
        <v>52</v>
      </c>
      <c r="B82" s="39" t="s">
        <v>35</v>
      </c>
      <c r="C82" s="38">
        <v>54027.377099999998</v>
      </c>
      <c r="D82" s="38">
        <v>1E-4</v>
      </c>
      <c r="E82">
        <f>+(C82-C$7)/C$8</f>
        <v>8348.0048438623926</v>
      </c>
      <c r="F82">
        <f>ROUND(2*E82,0)/2</f>
        <v>8348</v>
      </c>
      <c r="G82">
        <f>+C82-(C$7+F82*C$8)</f>
        <v>1.4945040020393208E-3</v>
      </c>
      <c r="K82">
        <f>+G82</f>
        <v>1.4945040020393208E-3</v>
      </c>
      <c r="O82">
        <f ca="1">+C$11+C$12*$F82</f>
        <v>6.8809153369489822E-3</v>
      </c>
      <c r="Q82" s="2">
        <f>+C82-15018.5</f>
        <v>39008.877099999998</v>
      </c>
    </row>
    <row r="83" spans="1:17" x14ac:dyDescent="0.2">
      <c r="A83" s="38" t="s">
        <v>52</v>
      </c>
      <c r="B83" s="39" t="s">
        <v>35</v>
      </c>
      <c r="C83" s="38">
        <v>54035.3992</v>
      </c>
      <c r="D83" s="38">
        <v>1E-4</v>
      </c>
      <c r="E83">
        <f>+(C83-C$7)/C$8</f>
        <v>8374.0054089446749</v>
      </c>
      <c r="F83">
        <f>ROUND(2*E83,0)/2</f>
        <v>8374</v>
      </c>
      <c r="G83">
        <f>+C83-(C$7+F83*C$8)</f>
        <v>1.6688520045136102E-3</v>
      </c>
      <c r="K83">
        <f>+G83</f>
        <v>1.6688520045136102E-3</v>
      </c>
      <c r="O83">
        <f ca="1">+C$11+C$12*$F83</f>
        <v>6.8765824778398051E-3</v>
      </c>
      <c r="Q83" s="2">
        <f>+C83-15018.5</f>
        <v>39016.8992</v>
      </c>
    </row>
    <row r="84" spans="1:17" x14ac:dyDescent="0.2">
      <c r="A84" s="62" t="s">
        <v>157</v>
      </c>
      <c r="B84" s="63" t="s">
        <v>37</v>
      </c>
      <c r="C84" s="62">
        <v>54088.929900000003</v>
      </c>
      <c r="D84" s="41"/>
      <c r="E84">
        <f>+(C84-C$7)/C$8</f>
        <v>8547.5046733828931</v>
      </c>
      <c r="F84">
        <f>ROUND(2*E84,0)/2</f>
        <v>8547.5</v>
      </c>
      <c r="G84">
        <f>+C84-(C$7+F84*C$8)</f>
        <v>1.441905005776789E-3</v>
      </c>
      <c r="K84">
        <f>+G84</f>
        <v>1.441905005776789E-3</v>
      </c>
      <c r="O84">
        <f ca="1">+C$11+C$12*$F84</f>
        <v>6.8476689757074145E-3</v>
      </c>
      <c r="Q84" s="2">
        <f>+C84-15018.5</f>
        <v>39070.429900000003</v>
      </c>
    </row>
    <row r="85" spans="1:17" x14ac:dyDescent="0.2">
      <c r="A85" s="62" t="s">
        <v>162</v>
      </c>
      <c r="B85" s="63" t="s">
        <v>35</v>
      </c>
      <c r="C85" s="62">
        <v>54110.99</v>
      </c>
      <c r="D85" s="40"/>
      <c r="E85">
        <f>+(C85-C$7)/C$8</f>
        <v>8619.0040396051263</v>
      </c>
      <c r="F85">
        <f>ROUND(2*E85,0)/2</f>
        <v>8619</v>
      </c>
      <c r="G85">
        <f>+C85-(C$7+F85*C$8)</f>
        <v>1.2463620005291887E-3</v>
      </c>
      <c r="K85">
        <f>+G85</f>
        <v>1.2463620005291887E-3</v>
      </c>
      <c r="O85">
        <f ca="1">+C$11+C$12*$F85</f>
        <v>6.8357536131571786E-3</v>
      </c>
      <c r="Q85" s="2">
        <f>+C85-15018.5</f>
        <v>39092.49</v>
      </c>
    </row>
    <row r="86" spans="1:17" x14ac:dyDescent="0.2">
      <c r="A86" s="38" t="s">
        <v>53</v>
      </c>
      <c r="B86" s="39" t="s">
        <v>35</v>
      </c>
      <c r="C86" s="38">
        <v>54404.407599999999</v>
      </c>
      <c r="D86" s="38">
        <v>4.0000000000000002E-4</v>
      </c>
      <c r="E86">
        <f>+(C86-C$7)/C$8</f>
        <v>9570.004825569531</v>
      </c>
      <c r="F86">
        <f>ROUND(2*E86,0)/2</f>
        <v>9570</v>
      </c>
      <c r="G86">
        <f>+C86-(C$7+F86*C$8)</f>
        <v>1.488859998062253E-3</v>
      </c>
      <c r="K86">
        <f>+G86</f>
        <v>1.488859998062253E-3</v>
      </c>
      <c r="O86">
        <f ca="1">+C$11+C$12*$F86</f>
        <v>6.6772709588176771E-3</v>
      </c>
      <c r="Q86" s="2">
        <f>+C86-15018.5</f>
        <v>39385.907599999999</v>
      </c>
    </row>
    <row r="87" spans="1:17" x14ac:dyDescent="0.2">
      <c r="A87" s="38" t="s">
        <v>53</v>
      </c>
      <c r="B87" s="39" t="s">
        <v>35</v>
      </c>
      <c r="C87" s="38">
        <v>54410.269800000002</v>
      </c>
      <c r="D87" s="38">
        <v>2.0000000000000001E-4</v>
      </c>
      <c r="E87">
        <f>+(C87-C$7)/C$8</f>
        <v>9589.0049019367416</v>
      </c>
      <c r="F87">
        <f>ROUND(2*E87,0)/2</f>
        <v>9589</v>
      </c>
      <c r="G87">
        <f>+C87-(C$7+F87*C$8)</f>
        <v>1.5124220008146949E-3</v>
      </c>
      <c r="K87">
        <f>+G87</f>
        <v>1.5124220008146949E-3</v>
      </c>
      <c r="O87">
        <f ca="1">+C$11+C$12*$F87</f>
        <v>6.6741046386994329E-3</v>
      </c>
      <c r="Q87" s="2">
        <f>+C87-15018.5</f>
        <v>39391.769800000002</v>
      </c>
    </row>
    <row r="88" spans="1:17" x14ac:dyDescent="0.2">
      <c r="A88" s="38" t="s">
        <v>53</v>
      </c>
      <c r="B88" s="39" t="s">
        <v>37</v>
      </c>
      <c r="C88" s="38">
        <v>54410.425999999999</v>
      </c>
      <c r="D88" s="38">
        <v>2.0000000000000001E-4</v>
      </c>
      <c r="E88">
        <f>+(C88-C$7)/C$8</f>
        <v>9589.511164419855</v>
      </c>
      <c r="F88">
        <f>ROUND(2*E88,0)/2</f>
        <v>9589.5</v>
      </c>
      <c r="G88">
        <f>+C88-(C$7+F88*C$8)</f>
        <v>3.4446209974703379E-3</v>
      </c>
      <c r="K88">
        <f>+G88</f>
        <v>3.4446209974703379E-3</v>
      </c>
      <c r="O88">
        <f ca="1">+C$11+C$12*$F88</f>
        <v>6.6740213144857946E-3</v>
      </c>
      <c r="Q88" s="2">
        <f>+C88-15018.5</f>
        <v>39391.925999999999</v>
      </c>
    </row>
    <row r="89" spans="1:17" x14ac:dyDescent="0.2">
      <c r="A89" s="38" t="s">
        <v>53</v>
      </c>
      <c r="B89" s="39" t="s">
        <v>37</v>
      </c>
      <c r="C89" s="38">
        <v>54433.260999999999</v>
      </c>
      <c r="D89" s="38">
        <v>2.0000000000000001E-4</v>
      </c>
      <c r="E89">
        <f>+(C89-C$7)/C$8</f>
        <v>9663.522072243708</v>
      </c>
      <c r="F89">
        <f>ROUND(2*E89,0)/2</f>
        <v>9663.5</v>
      </c>
      <c r="G89">
        <f>+C89-(C$7+F89*C$8)</f>
        <v>6.8100729986326769E-3</v>
      </c>
      <c r="K89">
        <f>+G89</f>
        <v>6.8100729986326769E-3</v>
      </c>
      <c r="O89">
        <f ca="1">+C$11+C$12*$F89</f>
        <v>6.6616893308673684E-3</v>
      </c>
      <c r="Q89" s="2">
        <f>+C89-15018.5</f>
        <v>39414.760999999999</v>
      </c>
    </row>
    <row r="90" spans="1:17" x14ac:dyDescent="0.2">
      <c r="A90" s="38" t="s">
        <v>53</v>
      </c>
      <c r="B90" s="39" t="s">
        <v>35</v>
      </c>
      <c r="C90" s="38">
        <v>54715.412700000001</v>
      </c>
      <c r="D90" s="38">
        <v>1E-4</v>
      </c>
      <c r="E90">
        <f>+(C90-C$7)/C$8</f>
        <v>10578.008757640884</v>
      </c>
      <c r="F90">
        <f>ROUND(2*E90,0)/2</f>
        <v>10578</v>
      </c>
      <c r="G90">
        <f>+C90-(C$7+F90*C$8)</f>
        <v>2.7020440029446036E-3</v>
      </c>
      <c r="K90">
        <f>+G90</f>
        <v>2.7020440029446036E-3</v>
      </c>
      <c r="O90">
        <f ca="1">+C$11+C$12*$F90</f>
        <v>6.5092893441234421E-3</v>
      </c>
      <c r="Q90" s="2">
        <f>+C90-15018.5</f>
        <v>39696.912700000001</v>
      </c>
    </row>
    <row r="91" spans="1:17" x14ac:dyDescent="0.2">
      <c r="A91" s="38" t="s">
        <v>53</v>
      </c>
      <c r="B91" s="39" t="s">
        <v>37</v>
      </c>
      <c r="C91" s="38">
        <v>54715.577100000002</v>
      </c>
      <c r="D91" s="38">
        <v>2.0000000000000001E-4</v>
      </c>
      <c r="E91">
        <f>+(C91-C$7)/C$8</f>
        <v>10578.541597283816</v>
      </c>
      <c r="F91">
        <f>ROUND(2*E91,0)/2</f>
        <v>10578.5</v>
      </c>
      <c r="G91">
        <f>+C91-(C$7+F91*C$8)</f>
        <v>1.2834243003453594E-2</v>
      </c>
      <c r="K91">
        <f>+G91</f>
        <v>1.2834243003453594E-2</v>
      </c>
      <c r="O91">
        <f ca="1">+C$11+C$12*$F91</f>
        <v>6.5092060199098047E-3</v>
      </c>
      <c r="Q91" s="2">
        <f>+C91-15018.5</f>
        <v>39697.077100000002</v>
      </c>
    </row>
    <row r="92" spans="1:17" x14ac:dyDescent="0.2">
      <c r="A92" s="38" t="s">
        <v>53</v>
      </c>
      <c r="B92" s="39" t="s">
        <v>37</v>
      </c>
      <c r="C92" s="38">
        <v>54716.4977</v>
      </c>
      <c r="D92" s="38">
        <v>2.0000000000000001E-4</v>
      </c>
      <c r="E92">
        <f>+(C92-C$7)/C$8</f>
        <v>10581.525369639519</v>
      </c>
      <c r="F92">
        <f>ROUND(2*E92,0)/2</f>
        <v>10581.5</v>
      </c>
      <c r="G92">
        <f>+C92-(C$7+F92*C$8)</f>
        <v>7.8274370025610551E-3</v>
      </c>
      <c r="K92">
        <f>+G92</f>
        <v>7.8274370025610551E-3</v>
      </c>
      <c r="O92">
        <f ca="1">+C$11+C$12*$F92</f>
        <v>6.5087060746279761E-3</v>
      </c>
      <c r="Q92" s="2">
        <f>+C92-15018.5</f>
        <v>39697.9977</v>
      </c>
    </row>
    <row r="93" spans="1:17" x14ac:dyDescent="0.2">
      <c r="A93" s="38" t="s">
        <v>53</v>
      </c>
      <c r="B93" s="39" t="s">
        <v>35</v>
      </c>
      <c r="C93" s="38">
        <v>54737.316200000001</v>
      </c>
      <c r="D93" s="38">
        <v>2.0000000000000001E-4</v>
      </c>
      <c r="E93">
        <f>+(C93-C$7)/C$8</f>
        <v>10649.000564933192</v>
      </c>
      <c r="F93">
        <f>ROUND(2*E93,0)/2</f>
        <v>10649</v>
      </c>
      <c r="G93">
        <f>+C93-(C$7+F93*C$8)</f>
        <v>1.7430200387025252E-4</v>
      </c>
      <c r="K93">
        <f>+G93</f>
        <v>1.7430200387025252E-4</v>
      </c>
      <c r="O93">
        <f ca="1">+C$11+C$12*$F93</f>
        <v>6.4974573057868445E-3</v>
      </c>
      <c r="Q93" s="2">
        <f>+C93-15018.5</f>
        <v>39718.816200000001</v>
      </c>
    </row>
    <row r="94" spans="1:17" x14ac:dyDescent="0.2">
      <c r="A94" s="38" t="s">
        <v>53</v>
      </c>
      <c r="B94" s="39" t="s">
        <v>37</v>
      </c>
      <c r="C94" s="38">
        <v>54737.469100000002</v>
      </c>
      <c r="D94" s="38">
        <v>2.9999999999999997E-4</v>
      </c>
      <c r="E94">
        <f>+(C94-C$7)/C$8</f>
        <v>10649.496131730055</v>
      </c>
      <c r="F94">
        <f>ROUND(2*E94,0)/2</f>
        <v>10649.5</v>
      </c>
      <c r="G94">
        <f>+C94-(C$7+F94*C$8)</f>
        <v>-1.1934989961446263E-3</v>
      </c>
      <c r="K94">
        <f>+G94</f>
        <v>-1.1934989961446263E-3</v>
      </c>
      <c r="O94">
        <f ca="1">+C$11+C$12*$F94</f>
        <v>6.4973739815732063E-3</v>
      </c>
      <c r="Q94" s="2">
        <f>+C94-15018.5</f>
        <v>39718.969100000002</v>
      </c>
    </row>
    <row r="95" spans="1:17" x14ac:dyDescent="0.2">
      <c r="A95" s="38" t="s">
        <v>53</v>
      </c>
      <c r="B95" s="39" t="s">
        <v>37</v>
      </c>
      <c r="C95" s="38">
        <v>54739.3226</v>
      </c>
      <c r="D95" s="38">
        <v>2.0000000000000001E-4</v>
      </c>
      <c r="E95">
        <f>+(C95-C$7)/C$8</f>
        <v>10655.503542181174</v>
      </c>
      <c r="F95">
        <f>ROUND(2*E95,0)/2</f>
        <v>10655.5</v>
      </c>
      <c r="G95">
        <f>+C95-(C$7+F95*C$8)</f>
        <v>1.0928890042123385E-3</v>
      </c>
      <c r="K95">
        <f>+G95</f>
        <v>1.0928890042123385E-3</v>
      </c>
      <c r="O95">
        <f ca="1">+C$11+C$12*$F95</f>
        <v>6.4963740910095498E-3</v>
      </c>
      <c r="Q95" s="2">
        <f>+C95-15018.5</f>
        <v>39720.8226</v>
      </c>
    </row>
    <row r="96" spans="1:17" x14ac:dyDescent="0.2">
      <c r="A96" s="38" t="s">
        <v>53</v>
      </c>
      <c r="B96" s="39" t="s">
        <v>35</v>
      </c>
      <c r="C96" s="38">
        <v>54748.425199999998</v>
      </c>
      <c r="D96" s="38">
        <v>2.0000000000000001E-4</v>
      </c>
      <c r="E96">
        <f>+(C96-C$7)/C$8</f>
        <v>10685.006134235358</v>
      </c>
      <c r="F96">
        <f>ROUND(2*E96,0)/2</f>
        <v>10685</v>
      </c>
      <c r="G96">
        <f>+C96-(C$7+F96*C$8)</f>
        <v>1.8926299962913617E-3</v>
      </c>
      <c r="K96">
        <f>+G96</f>
        <v>1.8926299962913617E-3</v>
      </c>
      <c r="O96">
        <f ca="1">+C$11+C$12*$F96</f>
        <v>6.4914579624049075E-3</v>
      </c>
      <c r="Q96" s="2">
        <f>+C96-15018.5</f>
        <v>39729.925199999998</v>
      </c>
    </row>
    <row r="97" spans="1:17" x14ac:dyDescent="0.2">
      <c r="A97" s="62" t="s">
        <v>200</v>
      </c>
      <c r="B97" s="63" t="s">
        <v>37</v>
      </c>
      <c r="C97" s="62">
        <v>54751.051500000001</v>
      </c>
      <c r="D97" s="40"/>
      <c r="E97">
        <f>+(C97-C$7)/C$8</f>
        <v>10693.518279942302</v>
      </c>
      <c r="F97">
        <f>ROUND(2*E97,0)/2</f>
        <v>10693.5</v>
      </c>
      <c r="G97">
        <f>+C97-(C$7+F97*C$8)</f>
        <v>5.6400130051770248E-3</v>
      </c>
      <c r="K97">
        <f>+G97</f>
        <v>5.6400130051770248E-3</v>
      </c>
      <c r="O97">
        <f ca="1">+C$11+C$12*$F97</f>
        <v>6.4900414507730615E-3</v>
      </c>
      <c r="Q97" s="2">
        <f>+C97-15018.5</f>
        <v>39732.551500000001</v>
      </c>
    </row>
    <row r="98" spans="1:17" x14ac:dyDescent="0.2">
      <c r="A98" s="62" t="s">
        <v>200</v>
      </c>
      <c r="B98" s="63" t="s">
        <v>35</v>
      </c>
      <c r="C98" s="62">
        <v>54751.199800000002</v>
      </c>
      <c r="D98" s="40"/>
      <c r="E98">
        <f>+(C98-C$7)/C$8</f>
        <v>10693.998937600736</v>
      </c>
      <c r="F98">
        <f>ROUND(2*E98,0)/2</f>
        <v>10694</v>
      </c>
      <c r="G98">
        <f>+C98-(C$7+F98*C$8)</f>
        <v>-3.2778799504740164E-4</v>
      </c>
      <c r="K98">
        <f>+G98</f>
        <v>-3.2778799504740164E-4</v>
      </c>
      <c r="O98">
        <f ca="1">+C$11+C$12*$F98</f>
        <v>6.4899581265594232E-3</v>
      </c>
      <c r="Q98" s="2">
        <f>+C98-15018.5</f>
        <v>39732.699800000002</v>
      </c>
    </row>
    <row r="99" spans="1:17" x14ac:dyDescent="0.2">
      <c r="A99" s="62" t="s">
        <v>200</v>
      </c>
      <c r="B99" s="63" t="s">
        <v>37</v>
      </c>
      <c r="C99" s="62">
        <v>54755.989699999998</v>
      </c>
      <c r="D99" s="40"/>
      <c r="E99">
        <f>+(C99-C$7)/C$8</f>
        <v>10709.523564155814</v>
      </c>
      <c r="F99">
        <f>ROUND(2*E99,0)/2</f>
        <v>10709.5</v>
      </c>
      <c r="G99">
        <f>+C99-(C$7+F99*C$8)</f>
        <v>7.2703810001257807E-3</v>
      </c>
      <c r="K99">
        <f>+G99</f>
        <v>7.2703810001257807E-3</v>
      </c>
      <c r="O99">
        <f ca="1">+C$11+C$12*$F99</f>
        <v>6.4873750759366451E-3</v>
      </c>
      <c r="Q99" s="2">
        <f>+C99-15018.5</f>
        <v>39737.489699999998</v>
      </c>
    </row>
    <row r="100" spans="1:17" x14ac:dyDescent="0.2">
      <c r="A100" s="62" t="s">
        <v>200</v>
      </c>
      <c r="B100" s="63" t="s">
        <v>35</v>
      </c>
      <c r="C100" s="62">
        <v>54761.075799999999</v>
      </c>
      <c r="D100" s="40"/>
      <c r="E100">
        <f>+(C100-C$7)/C$8</f>
        <v>10726.008209580948</v>
      </c>
      <c r="F100">
        <f>ROUND(2*E100,0)/2</f>
        <v>10726</v>
      </c>
      <c r="G100">
        <f>+C100-(C$7+F100*C$8)</f>
        <v>2.5329479976790026E-3</v>
      </c>
      <c r="K100">
        <f>+G100</f>
        <v>2.5329479976790026E-3</v>
      </c>
      <c r="O100">
        <f ca="1">+C$11+C$12*$F100</f>
        <v>6.4846253768865905E-3</v>
      </c>
      <c r="Q100" s="2">
        <f>+C100-15018.5</f>
        <v>39742.575799999999</v>
      </c>
    </row>
    <row r="101" spans="1:17" x14ac:dyDescent="0.2">
      <c r="A101" s="41" t="s">
        <v>49</v>
      </c>
      <c r="B101" s="43" t="s">
        <v>37</v>
      </c>
      <c r="C101" s="41">
        <v>54792.72</v>
      </c>
      <c r="D101" s="41">
        <v>2E-3</v>
      </c>
      <c r="E101">
        <f>+(C101-C$7)/C$8</f>
        <v>10828.570765716699</v>
      </c>
      <c r="F101">
        <f>ROUND(2*E101,0)/2</f>
        <v>10828.5</v>
      </c>
      <c r="G101">
        <f>+C101-(C$7+F101*C$8)</f>
        <v>2.1833743005117867E-2</v>
      </c>
      <c r="K101">
        <f>+G101</f>
        <v>2.1833743005117867E-2</v>
      </c>
      <c r="O101">
        <f ca="1">+C$11+C$12*$F101</f>
        <v>6.4675439130907975E-3</v>
      </c>
      <c r="Q101" s="2">
        <f>+C101-15018.5</f>
        <v>39774.22</v>
      </c>
    </row>
    <row r="102" spans="1:17" x14ac:dyDescent="0.2">
      <c r="A102" s="62" t="s">
        <v>360</v>
      </c>
      <c r="B102" s="63" t="s">
        <v>37</v>
      </c>
      <c r="C102" s="62">
        <v>55060.512499999997</v>
      </c>
      <c r="D102" s="40"/>
      <c r="E102">
        <f>+(C102-C$7)/C$8</f>
        <v>11696.517603177603</v>
      </c>
      <c r="F102">
        <f>ROUND(2*E102,0)/2</f>
        <v>11696.5</v>
      </c>
      <c r="G102">
        <f>+C102-(C$7+F102*C$8)</f>
        <v>5.4312069987645373E-3</v>
      </c>
      <c r="K102">
        <f>+G102</f>
        <v>5.4312069987645373E-3</v>
      </c>
      <c r="O102">
        <f ca="1">+C$11+C$12*$F102</f>
        <v>6.3228930782152064E-3</v>
      </c>
      <c r="Q102" s="2">
        <f>+C102-15018.5</f>
        <v>40042.012499999997</v>
      </c>
    </row>
    <row r="103" spans="1:17" x14ac:dyDescent="0.2">
      <c r="A103" s="62" t="s">
        <v>360</v>
      </c>
      <c r="B103" s="63" t="s">
        <v>37</v>
      </c>
      <c r="C103" s="62">
        <v>55064.524799999999</v>
      </c>
      <c r="D103" s="40"/>
      <c r="E103">
        <f>+(C103-C$7)/C$8</f>
        <v>11709.521937115058</v>
      </c>
      <c r="F103">
        <f>ROUND(2*E103,0)/2</f>
        <v>11709.5</v>
      </c>
      <c r="G103">
        <f>+C103-(C$7+F103*C$8)</f>
        <v>6.7683809975278564E-3</v>
      </c>
      <c r="K103">
        <f>+G103</f>
        <v>6.7683809975278564E-3</v>
      </c>
      <c r="O103">
        <f ca="1">+C$11+C$12*$F103</f>
        <v>6.3207266486606179E-3</v>
      </c>
      <c r="Q103" s="2">
        <f>+C103-15018.5</f>
        <v>40046.024799999999</v>
      </c>
    </row>
    <row r="104" spans="1:17" x14ac:dyDescent="0.2">
      <c r="A104" s="62" t="s">
        <v>360</v>
      </c>
      <c r="B104" s="63" t="s">
        <v>37</v>
      </c>
      <c r="C104" s="62">
        <v>55090.441800000001</v>
      </c>
      <c r="D104" s="40"/>
      <c r="E104">
        <f>+(C104-C$7)/C$8</f>
        <v>11793.521967685279</v>
      </c>
      <c r="F104">
        <f>ROUND(2*E104,0)/2</f>
        <v>11793.5</v>
      </c>
      <c r="G104">
        <f>+C104-(C$7+F104*C$8)</f>
        <v>6.7778130032820627E-3</v>
      </c>
      <c r="K104">
        <f>+G104</f>
        <v>6.7778130032820627E-3</v>
      </c>
      <c r="O104">
        <f ca="1">+C$11+C$12*$F104</f>
        <v>6.3067281807694317E-3</v>
      </c>
      <c r="Q104" s="2">
        <f>+C104-15018.5</f>
        <v>40071.941800000001</v>
      </c>
    </row>
    <row r="105" spans="1:17" x14ac:dyDescent="0.2">
      <c r="A105" s="62" t="s">
        <v>229</v>
      </c>
      <c r="B105" s="63" t="s">
        <v>35</v>
      </c>
      <c r="C105" s="62">
        <v>55091.209900000002</v>
      </c>
      <c r="D105" s="40"/>
      <c r="E105">
        <f>+(C105-C$7)/C$8</f>
        <v>11796.011469690953</v>
      </c>
      <c r="F105">
        <f>ROUND(2*E105,0)/2</f>
        <v>11796</v>
      </c>
      <c r="G105">
        <f>+C105-(C$7+F105*C$8)</f>
        <v>3.5388079995755106E-3</v>
      </c>
      <c r="K105">
        <f>+G105</f>
        <v>3.5388079995755106E-3</v>
      </c>
      <c r="O105">
        <f ca="1">+C$11+C$12*$F105</f>
        <v>6.3063115597012422E-3</v>
      </c>
      <c r="Q105" s="2">
        <f>+C105-15018.5</f>
        <v>40072.709900000002</v>
      </c>
    </row>
    <row r="106" spans="1:17" x14ac:dyDescent="0.2">
      <c r="A106" s="62" t="s">
        <v>360</v>
      </c>
      <c r="B106" s="63" t="s">
        <v>35</v>
      </c>
      <c r="C106" s="62">
        <v>55097.381300000001</v>
      </c>
      <c r="E106">
        <f>+(C106-C$7)/C$8</f>
        <v>11816.013699449837</v>
      </c>
      <c r="F106">
        <f>ROUND(2*E106,0)/2</f>
        <v>11816</v>
      </c>
      <c r="G106">
        <f>+C106-(C$7+F106*C$8)</f>
        <v>4.2267680037184618E-3</v>
      </c>
      <c r="K106">
        <f>+G106</f>
        <v>4.2267680037184618E-3</v>
      </c>
      <c r="O106">
        <f ca="1">+C$11+C$12*$F106</f>
        <v>6.3029785911557206E-3</v>
      </c>
      <c r="Q106" s="2">
        <f>+C106-15018.5</f>
        <v>40078.881300000001</v>
      </c>
    </row>
    <row r="107" spans="1:17" x14ac:dyDescent="0.2">
      <c r="A107" s="62" t="s">
        <v>229</v>
      </c>
      <c r="B107" s="63" t="s">
        <v>37</v>
      </c>
      <c r="C107" s="62">
        <v>55116.0504</v>
      </c>
      <c r="E107">
        <f>+(C107-C$7)/C$8</f>
        <v>11876.522437757447</v>
      </c>
      <c r="F107">
        <f>ROUND(2*E107,0)/2</f>
        <v>11876.5</v>
      </c>
      <c r="G107">
        <f>+C107-(C$7+F107*C$8)</f>
        <v>6.9228470019879751E-3</v>
      </c>
      <c r="K107">
        <f>+G107</f>
        <v>6.9228470019879751E-3</v>
      </c>
      <c r="O107">
        <f ca="1">+C$11+C$12*$F107</f>
        <v>6.2928963613055212E-3</v>
      </c>
      <c r="Q107" s="2">
        <f>+C107-15018.5</f>
        <v>40097.5504</v>
      </c>
    </row>
    <row r="108" spans="1:17" x14ac:dyDescent="0.2">
      <c r="A108" s="62" t="s">
        <v>229</v>
      </c>
      <c r="B108" s="63" t="s">
        <v>35</v>
      </c>
      <c r="C108" s="62">
        <v>55118.054799999998</v>
      </c>
      <c r="E108">
        <f>+(C108-C$7)/C$8</f>
        <v>11883.018932771329</v>
      </c>
      <c r="F108">
        <f>ROUND(2*E108,0)/2</f>
        <v>11883</v>
      </c>
      <c r="G108">
        <f>+C108-(C$7+F108*C$8)</f>
        <v>5.8414340019226074E-3</v>
      </c>
      <c r="K108">
        <f>+G108</f>
        <v>5.8414340019226074E-3</v>
      </c>
      <c r="O108">
        <f ca="1">+C$11+C$12*$F108</f>
        <v>6.2918131465282273E-3</v>
      </c>
      <c r="Q108" s="2">
        <f>+C108-15018.5</f>
        <v>40099.554799999998</v>
      </c>
    </row>
    <row r="109" spans="1:17" x14ac:dyDescent="0.2">
      <c r="A109" s="62" t="s">
        <v>229</v>
      </c>
      <c r="B109" s="63" t="s">
        <v>37</v>
      </c>
      <c r="C109" s="62">
        <v>55139.190499999997</v>
      </c>
      <c r="E109">
        <f>+(C109-C$7)/C$8</f>
        <v>11951.522210393076</v>
      </c>
      <c r="F109">
        <f>ROUND(2*E109,0)/2</f>
        <v>11951.5</v>
      </c>
      <c r="G109">
        <f>+C109-(C$7+F109*C$8)</f>
        <v>6.852696998976171E-3</v>
      </c>
      <c r="K109">
        <f>+G109</f>
        <v>6.852696998976171E-3</v>
      </c>
      <c r="O109">
        <f ca="1">+C$11+C$12*$F109</f>
        <v>6.2803977292598193E-3</v>
      </c>
      <c r="Q109" s="2">
        <f>+C109-15018.5</f>
        <v>40120.690499999997</v>
      </c>
    </row>
    <row r="110" spans="1:17" x14ac:dyDescent="0.2">
      <c r="A110" s="62" t="s">
        <v>229</v>
      </c>
      <c r="B110" s="63" t="s">
        <v>35</v>
      </c>
      <c r="C110" s="62">
        <v>55143.970200000003</v>
      </c>
      <c r="E110">
        <f>+(C110-C$7)/C$8</f>
        <v>11967.013777554283</v>
      </c>
      <c r="F110">
        <f>ROUND(2*E110,0)/2</f>
        <v>11967</v>
      </c>
      <c r="G110">
        <f>+C110-(C$7+F110*C$8)</f>
        <v>4.2508660044404678E-3</v>
      </c>
      <c r="K110">
        <f>+G110</f>
        <v>4.2508660044404678E-3</v>
      </c>
      <c r="O110">
        <f ca="1">+C$11+C$12*$F110</f>
        <v>6.2778146786370411E-3</v>
      </c>
      <c r="Q110" s="2">
        <f>+C110-15018.5</f>
        <v>40125.470200000003</v>
      </c>
    </row>
    <row r="111" spans="1:17" x14ac:dyDescent="0.2">
      <c r="A111" s="62" t="s">
        <v>360</v>
      </c>
      <c r="B111" s="63" t="s">
        <v>35</v>
      </c>
      <c r="C111" s="62">
        <v>55501.257400000002</v>
      </c>
      <c r="E111">
        <f>+(C111-C$7)/C$8</f>
        <v>13125.023413019298</v>
      </c>
      <c r="F111">
        <f>ROUND(2*E111,0)/2</f>
        <v>13125</v>
      </c>
      <c r="G111">
        <f>+C111-(C$7+F111*C$8)</f>
        <v>7.2237500062328763E-3</v>
      </c>
      <c r="K111">
        <f>+G111</f>
        <v>7.2237500062328763E-3</v>
      </c>
      <c r="O111">
        <f ca="1">+C$11+C$12*$F111</f>
        <v>6.0848357998514024E-3</v>
      </c>
      <c r="Q111" s="2">
        <f>+C111-15018.5</f>
        <v>40482.757400000002</v>
      </c>
    </row>
    <row r="112" spans="1:17" x14ac:dyDescent="0.2">
      <c r="A112" s="62" t="s">
        <v>250</v>
      </c>
      <c r="B112" s="63" t="s">
        <v>35</v>
      </c>
      <c r="C112" s="62">
        <v>55504.034800000001</v>
      </c>
      <c r="E112">
        <f>+(C112-C$7)/C$8</f>
        <v>13134.025291512397</v>
      </c>
      <c r="F112">
        <f>ROUND(2*E112,0)/2</f>
        <v>13134</v>
      </c>
      <c r="G112">
        <f>+C112-(C$7+F112*C$8)</f>
        <v>7.8033320023678243E-3</v>
      </c>
      <c r="K112">
        <f>+G112</f>
        <v>7.8033320023678243E-3</v>
      </c>
      <c r="O112">
        <f ca="1">+C$11+C$12*$F112</f>
        <v>6.0833359640059172E-3</v>
      </c>
      <c r="Q112" s="2">
        <f>+C112-15018.5</f>
        <v>40485.534800000001</v>
      </c>
    </row>
    <row r="113" spans="1:17" x14ac:dyDescent="0.2">
      <c r="A113" s="62" t="s">
        <v>250</v>
      </c>
      <c r="B113" s="63" t="s">
        <v>37</v>
      </c>
      <c r="C113" s="62">
        <v>55504.193899999998</v>
      </c>
      <c r="E113">
        <f>+(C113-C$7)/C$8</f>
        <v>13134.540953234951</v>
      </c>
      <c r="F113">
        <f>ROUND(2*E113,0)/2</f>
        <v>13134.5</v>
      </c>
      <c r="G113">
        <f>+C113-(C$7+F113*C$8)</f>
        <v>1.2635530998522881E-2</v>
      </c>
      <c r="K113">
        <f>+G113</f>
        <v>1.2635530998522881E-2</v>
      </c>
      <c r="O113">
        <f ca="1">+C$11+C$12*$F113</f>
        <v>6.0832526397922798E-3</v>
      </c>
      <c r="Q113" s="2">
        <f>+C113-15018.5</f>
        <v>40485.693899999998</v>
      </c>
    </row>
    <row r="114" spans="1:17" x14ac:dyDescent="0.2">
      <c r="A114" s="62" t="s">
        <v>250</v>
      </c>
      <c r="B114" s="63" t="s">
        <v>37</v>
      </c>
      <c r="C114" s="62">
        <v>55506.9643</v>
      </c>
      <c r="E114">
        <f>+(C114-C$7)/C$8</f>
        <v>13143.520143908712</v>
      </c>
      <c r="F114">
        <f>ROUND(2*E114,0)/2</f>
        <v>13143.5</v>
      </c>
      <c r="G114">
        <f>+C114-(C$7+F114*C$8)</f>
        <v>6.2151130041456781E-3</v>
      </c>
      <c r="K114">
        <f>+G114</f>
        <v>6.2151130041456781E-3</v>
      </c>
      <c r="O114">
        <f ca="1">+C$11+C$12*$F114</f>
        <v>6.0817528039467956E-3</v>
      </c>
      <c r="Q114" s="2">
        <f>+C114-15018.5</f>
        <v>40488.4643</v>
      </c>
    </row>
    <row r="115" spans="1:17" x14ac:dyDescent="0.2">
      <c r="A115" s="42" t="s">
        <v>55</v>
      </c>
      <c r="B115" s="45" t="s">
        <v>35</v>
      </c>
      <c r="C115" s="46">
        <v>55796.526899999997</v>
      </c>
      <c r="D115" s="46">
        <v>1E-4</v>
      </c>
      <c r="E115">
        <f>+(C115-C$7)/C$8</f>
        <v>14082.026423647532</v>
      </c>
      <c r="F115">
        <f>ROUND(2*E115,0)/2</f>
        <v>14082</v>
      </c>
      <c r="G115">
        <f>+C115-(C$7+F115*C$8)</f>
        <v>8.1526360008865595E-3</v>
      </c>
      <c r="K115">
        <f>+G115</f>
        <v>8.1526360008865595E-3</v>
      </c>
      <c r="O115">
        <f ca="1">+C$11+C$12*$F115</f>
        <v>5.9253532549482443E-3</v>
      </c>
      <c r="Q115" s="2">
        <f>+C115-15018.5</f>
        <v>40778.026899999997</v>
      </c>
    </row>
    <row r="116" spans="1:17" x14ac:dyDescent="0.2">
      <c r="A116" s="44" t="s">
        <v>54</v>
      </c>
      <c r="B116" s="36" t="s">
        <v>35</v>
      </c>
      <c r="C116" s="37">
        <v>55801.463300000003</v>
      </c>
      <c r="D116" s="37">
        <v>2.9999999999999997E-4</v>
      </c>
      <c r="E116">
        <f>+(C116-C$7)/C$8</f>
        <v>14098.025873850385</v>
      </c>
      <c r="F116">
        <f>ROUND(2*E116,0)/2</f>
        <v>14098</v>
      </c>
      <c r="G116">
        <f>+C116-(C$7+F116*C$8)</f>
        <v>7.9830040049273521E-3</v>
      </c>
      <c r="K116">
        <f>+G116</f>
        <v>7.9830040049273521E-3</v>
      </c>
      <c r="O116">
        <f ca="1">+C$11+C$12*$F116</f>
        <v>5.922686880111828E-3</v>
      </c>
      <c r="Q116" s="2">
        <f>+C116-15018.5</f>
        <v>40782.963300000003</v>
      </c>
    </row>
    <row r="117" spans="1:17" x14ac:dyDescent="0.2">
      <c r="A117" s="44" t="s">
        <v>54</v>
      </c>
      <c r="B117" s="36" t="s">
        <v>37</v>
      </c>
      <c r="C117" s="37">
        <v>55838.334999999999</v>
      </c>
      <c r="D117" s="37">
        <v>2.9999999999999997E-4</v>
      </c>
      <c r="E117">
        <f>+(C117-C$7)/C$8</f>
        <v>14217.531369362037</v>
      </c>
      <c r="F117">
        <f>ROUND(2*E117,0)/2</f>
        <v>14217.5</v>
      </c>
      <c r="G117">
        <f>+C117-(C$7+F117*C$8)</f>
        <v>9.6785650021047331E-3</v>
      </c>
      <c r="K117">
        <f>+G117</f>
        <v>9.6785650021047331E-3</v>
      </c>
      <c r="O117">
        <f ca="1">+C$11+C$12*$F117</f>
        <v>5.902772393052343E-3</v>
      </c>
      <c r="Q117" s="2">
        <f>+C117-15018.5</f>
        <v>40819.834999999999</v>
      </c>
    </row>
    <row r="118" spans="1:17" x14ac:dyDescent="0.2">
      <c r="A118" s="44" t="s">
        <v>54</v>
      </c>
      <c r="B118" s="36" t="s">
        <v>35</v>
      </c>
      <c r="C118" s="37">
        <v>55838.487800000003</v>
      </c>
      <c r="D118" s="37">
        <v>2.9999999999999997E-4</v>
      </c>
      <c r="E118">
        <f>+(C118-C$7)/C$8</f>
        <v>14218.026612047202</v>
      </c>
      <c r="F118">
        <f>ROUND(2*E118,0)/2</f>
        <v>14218</v>
      </c>
      <c r="G118">
        <f>+C118-(C$7+F118*C$8)</f>
        <v>8.2107640046160668E-3</v>
      </c>
      <c r="K118">
        <f>+G118</f>
        <v>8.2107640046160668E-3</v>
      </c>
      <c r="O118">
        <f ca="1">+C$11+C$12*$F118</f>
        <v>5.9026890688387047E-3</v>
      </c>
      <c r="Q118" s="2">
        <f>+C118-15018.5</f>
        <v>40819.987800000003</v>
      </c>
    </row>
    <row r="119" spans="1:17" x14ac:dyDescent="0.2">
      <c r="A119" s="62" t="s">
        <v>279</v>
      </c>
      <c r="B119" s="63" t="s">
        <v>35</v>
      </c>
      <c r="C119" s="62">
        <v>55861.011100000003</v>
      </c>
      <c r="E119">
        <f>+(C119-C$7)/C$8</f>
        <v>14291.027263686752</v>
      </c>
      <c r="F119">
        <f>ROUND(2*E119,0)/2</f>
        <v>14291</v>
      </c>
      <c r="G119">
        <f>+C119-(C$7+F119*C$8)</f>
        <v>8.4118180020595901E-3</v>
      </c>
      <c r="K119">
        <f>+G119</f>
        <v>8.4118180020595901E-3</v>
      </c>
      <c r="O119">
        <f ca="1">+C$11+C$12*$F119</f>
        <v>5.8905237336475541E-3</v>
      </c>
      <c r="Q119" s="2">
        <f>+C119-15018.5</f>
        <v>40842.511100000003</v>
      </c>
    </row>
    <row r="120" spans="1:17" x14ac:dyDescent="0.2">
      <c r="A120" s="62" t="s">
        <v>279</v>
      </c>
      <c r="B120" s="63" t="s">
        <v>35</v>
      </c>
      <c r="C120" s="62">
        <v>55878.904600000002</v>
      </c>
      <c r="E120">
        <f>+(C120-C$7)/C$8</f>
        <v>14349.022191610818</v>
      </c>
      <c r="F120">
        <f>ROUND(2*E120,0)/2</f>
        <v>14349</v>
      </c>
      <c r="G120">
        <f>+C120-(C$7+F120*C$8)</f>
        <v>6.8469020043266937E-3</v>
      </c>
      <c r="K120">
        <f>+G120</f>
        <v>6.8469020043266937E-3</v>
      </c>
      <c r="O120">
        <f ca="1">+C$11+C$12*$F120</f>
        <v>5.8808581248655451E-3</v>
      </c>
      <c r="Q120" s="2">
        <f>+C120-15018.5</f>
        <v>40860.404600000002</v>
      </c>
    </row>
    <row r="121" spans="1:17" x14ac:dyDescent="0.2">
      <c r="A121" s="62" t="s">
        <v>279</v>
      </c>
      <c r="B121" s="63" t="s">
        <v>35</v>
      </c>
      <c r="C121" s="62">
        <v>55886.002899999999</v>
      </c>
      <c r="E121">
        <f>+(C121-C$7)/C$8</f>
        <v>14372.028612762817</v>
      </c>
      <c r="F121">
        <f>ROUND(2*E121,0)/2</f>
        <v>14372</v>
      </c>
      <c r="G121">
        <f>+C121-(C$7+F121*C$8)</f>
        <v>8.8280560012208298E-3</v>
      </c>
      <c r="K121">
        <f>+G121</f>
        <v>8.8280560012208298E-3</v>
      </c>
      <c r="O121">
        <f ca="1">+C$11+C$12*$F121</f>
        <v>5.8770252110381966E-3</v>
      </c>
      <c r="Q121" s="2">
        <f>+C121-15018.5</f>
        <v>40867.502899999999</v>
      </c>
    </row>
    <row r="122" spans="1:17" x14ac:dyDescent="0.2">
      <c r="A122" s="62" t="s">
        <v>292</v>
      </c>
      <c r="B122" s="63" t="s">
        <v>37</v>
      </c>
      <c r="C122" s="62">
        <v>56155.200400000002</v>
      </c>
      <c r="E122">
        <f>+(C122-C$7)/C$8</f>
        <v>15244.529219678197</v>
      </c>
      <c r="F122">
        <f>ROUND(2*E122,0)/2</f>
        <v>15244.5</v>
      </c>
      <c r="G122">
        <f>+C122-(C$7+F122*C$8)</f>
        <v>9.0153110068058595E-3</v>
      </c>
      <c r="K122">
        <f>+G122</f>
        <v>9.0153110068058595E-3</v>
      </c>
      <c r="O122">
        <f ca="1">+C$11+C$12*$F122</f>
        <v>5.731624458239863E-3</v>
      </c>
      <c r="Q122" s="2">
        <f>+C122-15018.5</f>
        <v>41136.700400000002</v>
      </c>
    </row>
    <row r="123" spans="1:17" x14ac:dyDescent="0.2">
      <c r="A123" s="62" t="s">
        <v>292</v>
      </c>
      <c r="B123" s="63" t="s">
        <v>37</v>
      </c>
      <c r="C123" s="62">
        <v>56158.287199999999</v>
      </c>
      <c r="E123">
        <f>+(C123-C$7)/C$8</f>
        <v>15254.533899786386</v>
      </c>
      <c r="F123">
        <f>ROUND(2*E123,0)/2</f>
        <v>15254.5</v>
      </c>
      <c r="G123">
        <f>+C123-(C$7+F123*C$8)</f>
        <v>1.0459290999278892E-2</v>
      </c>
      <c r="K123">
        <f>+G123</f>
        <v>1.0459290999278892E-2</v>
      </c>
      <c r="O123">
        <f ca="1">+C$11+C$12*$F123</f>
        <v>5.7299579739671022E-3</v>
      </c>
      <c r="Q123" s="2">
        <f>+C123-15018.5</f>
        <v>41139.787199999999</v>
      </c>
    </row>
    <row r="124" spans="1:17" x14ac:dyDescent="0.2">
      <c r="A124" s="62" t="s">
        <v>292</v>
      </c>
      <c r="B124" s="63" t="s">
        <v>37</v>
      </c>
      <c r="C124" s="62">
        <v>56160.1374</v>
      </c>
      <c r="E124">
        <f>+(C124-C$7)/C$8</f>
        <v>15260.530614551253</v>
      </c>
      <c r="F124">
        <f>ROUND(2*E124,0)/2</f>
        <v>15260.5</v>
      </c>
      <c r="G124">
        <f>+C124-(C$7+F124*C$8)</f>
        <v>9.4456790029653348E-3</v>
      </c>
      <c r="K124">
        <f>+G124</f>
        <v>9.4456790029653348E-3</v>
      </c>
      <c r="O124">
        <f ca="1">+C$11+C$12*$F124</f>
        <v>5.7289580834034466E-3</v>
      </c>
      <c r="Q124" s="2">
        <f>+C124-15018.5</f>
        <v>41141.6374</v>
      </c>
    </row>
    <row r="125" spans="1:17" x14ac:dyDescent="0.2">
      <c r="A125" s="62" t="s">
        <v>292</v>
      </c>
      <c r="B125" s="63" t="s">
        <v>35</v>
      </c>
      <c r="C125" s="62">
        <v>56160.288</v>
      </c>
      <c r="E125">
        <f>+(C125-C$7)/C$8</f>
        <v>15261.018726778901</v>
      </c>
      <c r="F125">
        <f>ROUND(2*E125,0)/2</f>
        <v>15261</v>
      </c>
      <c r="G125">
        <f>+C125-(C$7+F125*C$8)</f>
        <v>5.7778780028456822E-3</v>
      </c>
      <c r="K125">
        <f>+G125</f>
        <v>5.7778780028456822E-3</v>
      </c>
      <c r="O125">
        <f ca="1">+C$11+C$12*$F125</f>
        <v>5.7288747591898084E-3</v>
      </c>
      <c r="Q125" s="2">
        <f>+C125-15018.5</f>
        <v>41141.788</v>
      </c>
    </row>
    <row r="126" spans="1:17" x14ac:dyDescent="0.2">
      <c r="A126" s="64" t="s">
        <v>362</v>
      </c>
      <c r="B126" s="65" t="s">
        <v>35</v>
      </c>
      <c r="C126" s="66">
        <v>56209.345300000001</v>
      </c>
      <c r="D126" s="66">
        <v>4.0000000000000002E-4</v>
      </c>
      <c r="E126">
        <f>+(C126-C$7)/C$8</f>
        <v>15420.019178208167</v>
      </c>
      <c r="F126">
        <f>ROUND(2*E126,0)/2</f>
        <v>15420</v>
      </c>
      <c r="G126">
        <f>+C126-(C$7+F126*C$8)</f>
        <v>5.9171600005356595E-3</v>
      </c>
      <c r="K126">
        <f>+G126</f>
        <v>5.9171600005356595E-3</v>
      </c>
      <c r="O126">
        <f ca="1">+C$11+C$12*$F126</f>
        <v>5.7023776592529203E-3</v>
      </c>
      <c r="Q126" s="2">
        <f>+C126-15018.5</f>
        <v>41190.845300000001</v>
      </c>
    </row>
    <row r="127" spans="1:17" x14ac:dyDescent="0.2">
      <c r="A127" s="64" t="s">
        <v>362</v>
      </c>
      <c r="B127" s="65" t="s">
        <v>37</v>
      </c>
      <c r="C127" s="66">
        <v>56209.502899999999</v>
      </c>
      <c r="D127" s="66">
        <v>5.9999999999999995E-4</v>
      </c>
      <c r="E127">
        <f>+(C127-C$7)/C$8</f>
        <v>15420.529978255154</v>
      </c>
      <c r="F127">
        <f>ROUND(2*E127,0)/2</f>
        <v>15420.5</v>
      </c>
      <c r="G127">
        <f>+C127-(C$7+F127*C$8)</f>
        <v>9.2493589982041158E-3</v>
      </c>
      <c r="K127">
        <f>+G127</f>
        <v>9.2493589982041158E-3</v>
      </c>
      <c r="O127">
        <f ca="1">+C$11+C$12*$F127</f>
        <v>5.7022943350392829E-3</v>
      </c>
      <c r="Q127" s="2">
        <f>+C127-15018.5</f>
        <v>41191.002899999999</v>
      </c>
    </row>
    <row r="128" spans="1:17" x14ac:dyDescent="0.2">
      <c r="A128" s="64" t="s">
        <v>362</v>
      </c>
      <c r="B128" s="65" t="s">
        <v>35</v>
      </c>
      <c r="C128" s="66">
        <v>56212.431499999999</v>
      </c>
      <c r="D128" s="66">
        <v>4.0000000000000002E-4</v>
      </c>
      <c r="E128">
        <f>+(C128-C$7)/C$8</f>
        <v>15430.021913646127</v>
      </c>
      <c r="F128">
        <f>ROUND(2*E128,0)/2</f>
        <v>15430</v>
      </c>
      <c r="G128">
        <f>+C128-(C$7+F128*C$8)</f>
        <v>6.7611400008900091E-3</v>
      </c>
      <c r="K128">
        <f>+G128</f>
        <v>6.7611400008900091E-3</v>
      </c>
      <c r="O128">
        <f ca="1">+C$11+C$12*$F128</f>
        <v>5.7007111749801595E-3</v>
      </c>
      <c r="Q128" s="2">
        <f>+C128-15018.5</f>
        <v>41193.931499999999</v>
      </c>
    </row>
    <row r="129" spans="1:17" x14ac:dyDescent="0.2">
      <c r="A129" s="62" t="s">
        <v>292</v>
      </c>
      <c r="B129" s="63" t="s">
        <v>37</v>
      </c>
      <c r="C129" s="62">
        <v>56219.991099999999</v>
      </c>
      <c r="E129">
        <f>+(C129-C$7)/C$8</f>
        <v>15454.523462093041</v>
      </c>
      <c r="F129">
        <f>ROUND(2*E129,0)/2</f>
        <v>15454.5</v>
      </c>
      <c r="G129">
        <f>+C129-(C$7+F129*C$8)</f>
        <v>7.2388909975416027E-3</v>
      </c>
      <c r="K129">
        <f>+G129</f>
        <v>7.2388909975416027E-3</v>
      </c>
      <c r="O129">
        <f ca="1">+C$11+C$12*$F129</f>
        <v>5.6966282885118971E-3</v>
      </c>
      <c r="Q129" s="2">
        <f>+C129-15018.5</f>
        <v>41201.491099999999</v>
      </c>
    </row>
    <row r="130" spans="1:17" x14ac:dyDescent="0.2">
      <c r="A130" s="47" t="s">
        <v>57</v>
      </c>
      <c r="B130" s="48"/>
      <c r="C130" s="47">
        <v>56221.378900000003</v>
      </c>
      <c r="D130" s="47">
        <v>1E-4</v>
      </c>
      <c r="E130">
        <f>+(C130-C$7)/C$8</f>
        <v>15459.02148433426</v>
      </c>
      <c r="F130">
        <f>ROUND(2*E130,0)/2</f>
        <v>15459</v>
      </c>
      <c r="G130">
        <f>+C130-(C$7+F130*C$8)</f>
        <v>6.6286820074310526E-3</v>
      </c>
      <c r="K130">
        <f>+G130</f>
        <v>6.6286820074310526E-3</v>
      </c>
      <c r="O130">
        <f ca="1">+C$11+C$12*$F130</f>
        <v>5.6958783705891554E-3</v>
      </c>
      <c r="Q130" s="2">
        <f>+C130-15018.5</f>
        <v>41202.878900000003</v>
      </c>
    </row>
    <row r="131" spans="1:17" x14ac:dyDescent="0.2">
      <c r="A131" s="62" t="s">
        <v>292</v>
      </c>
      <c r="B131" s="63" t="s">
        <v>35</v>
      </c>
      <c r="C131" s="62">
        <v>56221.995600000002</v>
      </c>
      <c r="E131">
        <f>+(C131-C$7)/C$8</f>
        <v>15461.020281218644</v>
      </c>
      <c r="F131">
        <f>ROUND(2*E131,0)/2</f>
        <v>15461</v>
      </c>
      <c r="G131">
        <f>+C131-(C$7+F131*C$8)</f>
        <v>6.2574780022259802E-3</v>
      </c>
      <c r="K131">
        <f>+G131</f>
        <v>6.2574780022259802E-3</v>
      </c>
      <c r="O131">
        <f ca="1">+C$11+C$12*$F131</f>
        <v>5.6955450737346033E-3</v>
      </c>
      <c r="Q131" s="2">
        <f>+C131-15018.5</f>
        <v>41203.495600000002</v>
      </c>
    </row>
    <row r="132" spans="1:17" x14ac:dyDescent="0.2">
      <c r="A132" s="64" t="s">
        <v>362</v>
      </c>
      <c r="B132" s="65" t="s">
        <v>35</v>
      </c>
      <c r="C132" s="66">
        <v>56243.285400000001</v>
      </c>
      <c r="D132" s="66">
        <v>2.0000000000000001E-4</v>
      </c>
      <c r="E132">
        <f>+(C132-C$7)/C$8</f>
        <v>15530.023014977707</v>
      </c>
      <c r="F132">
        <f>ROUND(2*E132,0)/2</f>
        <v>15530</v>
      </c>
      <c r="G132">
        <f>+C132-(C$7+F132*C$8)</f>
        <v>7.1009400053299032E-3</v>
      </c>
      <c r="K132">
        <f>+G132</f>
        <v>7.1009400053299032E-3</v>
      </c>
      <c r="O132">
        <f ca="1">+C$11+C$12*$F132</f>
        <v>5.684046332252557E-3</v>
      </c>
      <c r="Q132" s="2">
        <f>+C132-15018.5</f>
        <v>41224.785400000001</v>
      </c>
    </row>
    <row r="133" spans="1:17" x14ac:dyDescent="0.2">
      <c r="A133" s="64" t="s">
        <v>362</v>
      </c>
      <c r="B133" s="65" t="s">
        <v>37</v>
      </c>
      <c r="C133" s="66">
        <v>56243.4424</v>
      </c>
      <c r="D133" s="66">
        <v>5.9999999999999995E-4</v>
      </c>
      <c r="E133">
        <f>+(C133-C$7)/C$8</f>
        <v>15530.531870354467</v>
      </c>
      <c r="F133">
        <f>ROUND(2*E133,0)/2</f>
        <v>15530.5</v>
      </c>
      <c r="G133">
        <f>+C133-(C$7+F133*C$8)</f>
        <v>9.8331390036037192E-3</v>
      </c>
      <c r="K133">
        <f>+G133</f>
        <v>9.8331390036037192E-3</v>
      </c>
      <c r="O133">
        <f ca="1">+C$11+C$12*$F133</f>
        <v>5.6839630080389196E-3</v>
      </c>
      <c r="Q133" s="2">
        <f>+C133-15018.5</f>
        <v>41224.9424</v>
      </c>
    </row>
    <row r="134" spans="1:17" x14ac:dyDescent="0.2">
      <c r="A134" s="64" t="s">
        <v>362</v>
      </c>
      <c r="B134" s="65" t="s">
        <v>37</v>
      </c>
      <c r="C134" s="66">
        <v>56245.2932</v>
      </c>
      <c r="D134" s="66">
        <v>2.9999999999999997E-4</v>
      </c>
      <c r="E134">
        <f>+(C134-C$7)/C$8</f>
        <v>15536.530529789561</v>
      </c>
      <c r="F134">
        <f>ROUND(2*E134,0)/2</f>
        <v>15536.5</v>
      </c>
      <c r="G134">
        <f>+C134-(C$7+F134*C$8)</f>
        <v>9.4195269994088449E-3</v>
      </c>
      <c r="K134">
        <f>+G134</f>
        <v>9.4195269994088449E-3</v>
      </c>
      <c r="O134">
        <f ca="1">+C$11+C$12*$F134</f>
        <v>5.6829631174752631E-3</v>
      </c>
      <c r="Q134" s="2">
        <f>+C134-15018.5</f>
        <v>41226.7932</v>
      </c>
    </row>
    <row r="135" spans="1:17" x14ac:dyDescent="0.2">
      <c r="A135" s="64" t="s">
        <v>362</v>
      </c>
      <c r="B135" s="65" t="s">
        <v>35</v>
      </c>
      <c r="C135" s="66">
        <v>56245.445099999997</v>
      </c>
      <c r="D135" s="66">
        <v>1E-4</v>
      </c>
      <c r="E135">
        <f>+(C135-C$7)/C$8</f>
        <v>15537.022855469362</v>
      </c>
      <c r="F135">
        <f>ROUND(2*E135,0)/2</f>
        <v>15537</v>
      </c>
      <c r="G135">
        <f>+C135-(C$7+F135*C$8)</f>
        <v>7.0517259955522604E-3</v>
      </c>
      <c r="K135">
        <f>+G135</f>
        <v>7.0517259955522604E-3</v>
      </c>
      <c r="O135">
        <f ca="1">+C$11+C$12*$F135</f>
        <v>5.6828797932616248E-3</v>
      </c>
      <c r="Q135" s="2">
        <f>+C135-15018.5</f>
        <v>41226.945099999997</v>
      </c>
    </row>
    <row r="136" spans="1:17" x14ac:dyDescent="0.2">
      <c r="A136" s="64" t="s">
        <v>362</v>
      </c>
      <c r="B136" s="65" t="s">
        <v>37</v>
      </c>
      <c r="C136" s="66">
        <v>56246.220099999999</v>
      </c>
      <c r="D136" s="66">
        <v>8.9999999999999998E-4</v>
      </c>
      <c r="E136">
        <f>+(C136-C$7)/C$8</f>
        <v>15539.534721182679</v>
      </c>
      <c r="F136">
        <f>ROUND(2*E136,0)/2</f>
        <v>15539.5</v>
      </c>
      <c r="G136">
        <f>+C136-(C$7+F136*C$8)</f>
        <v>1.0712720999435987E-2</v>
      </c>
      <c r="K136">
        <f>+G136</f>
        <v>1.0712720999435987E-2</v>
      </c>
      <c r="O136">
        <f ca="1">+C$11+C$12*$F136</f>
        <v>5.6824631721934353E-3</v>
      </c>
      <c r="Q136" s="2">
        <f>+C136-15018.5</f>
        <v>41227.720099999999</v>
      </c>
    </row>
    <row r="137" spans="1:17" x14ac:dyDescent="0.2">
      <c r="A137" s="64" t="s">
        <v>362</v>
      </c>
      <c r="B137" s="65" t="s">
        <v>35</v>
      </c>
      <c r="C137" s="66">
        <v>56246.370600000002</v>
      </c>
      <c r="D137" s="66">
        <v>1E-4</v>
      </c>
      <c r="E137">
        <f>+(C137-C$7)/C$8</f>
        <v>15540.022509298629</v>
      </c>
      <c r="F137">
        <f>ROUND(2*E137,0)/2</f>
        <v>15540</v>
      </c>
      <c r="G137">
        <f>+C137-(C$7+F137*C$8)</f>
        <v>6.9449200018425472E-3</v>
      </c>
      <c r="K137">
        <f>+G137</f>
        <v>6.9449200018425472E-3</v>
      </c>
      <c r="O137">
        <f ca="1">+C$11+C$12*$F137</f>
        <v>5.682379847979797E-3</v>
      </c>
      <c r="Q137" s="2">
        <f>+C137-15018.5</f>
        <v>41227.870600000002</v>
      </c>
    </row>
    <row r="138" spans="1:17" x14ac:dyDescent="0.2">
      <c r="A138" s="62" t="s">
        <v>318</v>
      </c>
      <c r="B138" s="63" t="s">
        <v>35</v>
      </c>
      <c r="C138" s="62">
        <v>56557.063099999999</v>
      </c>
      <c r="E138">
        <f>+(C138-C$7)/C$8</f>
        <v>16547.013268180315</v>
      </c>
      <c r="F138">
        <f>ROUND(2*E138,0)/2</f>
        <v>16547</v>
      </c>
      <c r="G138">
        <f>+C138-(C$7+F138*C$8)</f>
        <v>4.0937059966381639E-3</v>
      </c>
      <c r="K138">
        <f>+G138</f>
        <v>4.0937059966381639E-3</v>
      </c>
      <c r="O138">
        <f ca="1">+C$11+C$12*$F138</f>
        <v>5.5145648817128377E-3</v>
      </c>
      <c r="Q138" s="2">
        <f>+C138-15018.5</f>
        <v>41538.563099999999</v>
      </c>
    </row>
    <row r="139" spans="1:17" x14ac:dyDescent="0.2">
      <c r="A139" s="64" t="s">
        <v>362</v>
      </c>
      <c r="B139" s="65" t="s">
        <v>37</v>
      </c>
      <c r="C139" s="66">
        <v>56559.381999999998</v>
      </c>
      <c r="D139" s="66">
        <v>4.0000000000000002E-4</v>
      </c>
      <c r="E139">
        <f>+(C139-C$7)/C$8</f>
        <v>16554.529094506244</v>
      </c>
      <c r="F139">
        <f>ROUND(2*E139,0)/2</f>
        <v>16554.5</v>
      </c>
      <c r="G139">
        <f>+C139-(C$7+F139*C$8)</f>
        <v>8.976690995041281E-3</v>
      </c>
      <c r="K139">
        <f>+G139</f>
        <v>8.976690995041281E-3</v>
      </c>
      <c r="O139">
        <f ca="1">+C$11+C$12*$F139</f>
        <v>5.5133150185082674E-3</v>
      </c>
      <c r="Q139" s="2">
        <f>+C139-15018.5</f>
        <v>41540.881999999998</v>
      </c>
    </row>
    <row r="140" spans="1:17" x14ac:dyDescent="0.2">
      <c r="A140" s="64" t="s">
        <v>362</v>
      </c>
      <c r="B140" s="65" t="s">
        <v>35</v>
      </c>
      <c r="C140" s="66">
        <v>56559.531199999998</v>
      </c>
      <c r="D140" s="66">
        <v>2.0000000000000001E-4</v>
      </c>
      <c r="E140">
        <f>+(C140-C$7)/C$8</f>
        <v>16555.012669170021</v>
      </c>
      <c r="F140">
        <f>ROUND(2*E140,0)/2</f>
        <v>16555</v>
      </c>
      <c r="G140">
        <f>+C140-(C$7+F140*C$8)</f>
        <v>3.9088900011847727E-3</v>
      </c>
      <c r="K140">
        <f>+G140</f>
        <v>3.9088900011847727E-3</v>
      </c>
      <c r="O140">
        <f ca="1">+C$11+C$12*$F140</f>
        <v>5.51323169429463E-3</v>
      </c>
      <c r="Q140" s="2">
        <f>+C140-15018.5</f>
        <v>41541.031199999998</v>
      </c>
    </row>
    <row r="141" spans="1:17" x14ac:dyDescent="0.2">
      <c r="A141" s="64" t="s">
        <v>362</v>
      </c>
      <c r="B141" s="65" t="s">
        <v>37</v>
      </c>
      <c r="C141" s="66">
        <v>56560.308199999999</v>
      </c>
      <c r="D141" s="66">
        <v>2.9999999999999997E-4</v>
      </c>
      <c r="E141">
        <f>+(C141-C$7)/C$8</f>
        <v>16557.531017117439</v>
      </c>
      <c r="F141">
        <f>ROUND(2*E141,0)/2</f>
        <v>16557.5</v>
      </c>
      <c r="G141">
        <f>+C141-(C$7+F141*C$8)</f>
        <v>9.5698849981999956E-3</v>
      </c>
      <c r="K141">
        <f>+G141</f>
        <v>9.5698849981999956E-3</v>
      </c>
      <c r="O141">
        <f ca="1">+C$11+C$12*$F141</f>
        <v>5.5128150732264396E-3</v>
      </c>
      <c r="Q141" s="2">
        <f>+C141-15018.5</f>
        <v>41541.808199999999</v>
      </c>
    </row>
    <row r="142" spans="1:17" x14ac:dyDescent="0.2">
      <c r="A142" s="64" t="s">
        <v>362</v>
      </c>
      <c r="B142" s="65" t="s">
        <v>35</v>
      </c>
      <c r="C142" s="66">
        <v>56560.456899999997</v>
      </c>
      <c r="D142" s="66">
        <v>2.0000000000000001E-4</v>
      </c>
      <c r="E142">
        <f>+(C142-C$7)/C$8</f>
        <v>16558.012971222681</v>
      </c>
      <c r="F142">
        <f>ROUND(2*E142,0)/2</f>
        <v>16558</v>
      </c>
      <c r="G142">
        <f>+C142-(C$7+F142*C$8)</f>
        <v>4.0020840024226345E-3</v>
      </c>
      <c r="K142">
        <f>+G142</f>
        <v>4.0020840024226345E-3</v>
      </c>
      <c r="O142">
        <f ca="1">+C$11+C$12*$F142</f>
        <v>5.5127317490128013E-3</v>
      </c>
      <c r="Q142" s="2">
        <f>+C142-15018.5</f>
        <v>41541.956899999997</v>
      </c>
    </row>
    <row r="143" spans="1:17" x14ac:dyDescent="0.2">
      <c r="A143" s="64" t="s">
        <v>362</v>
      </c>
      <c r="B143" s="65" t="s">
        <v>37</v>
      </c>
      <c r="C143" s="66">
        <v>56560.616300000002</v>
      </c>
      <c r="D143" s="66">
        <v>5.0000000000000001E-4</v>
      </c>
      <c r="E143">
        <f>+(C143-C$7)/C$8</f>
        <v>16558.529605280375</v>
      </c>
      <c r="F143">
        <f>ROUND(2*E143,0)/2</f>
        <v>16558.5</v>
      </c>
      <c r="G143">
        <f>+C143-(C$7+F143*C$8)</f>
        <v>9.1342830055509694E-3</v>
      </c>
      <c r="K143">
        <f>+G143</f>
        <v>9.1342830055509694E-3</v>
      </c>
      <c r="O143">
        <f ca="1">+C$11+C$12*$F143</f>
        <v>5.5126484247991639E-3</v>
      </c>
      <c r="Q143" s="2">
        <f>+C143-15018.5</f>
        <v>41542.116300000002</v>
      </c>
    </row>
    <row r="144" spans="1:17" x14ac:dyDescent="0.2">
      <c r="A144" s="64" t="s">
        <v>362</v>
      </c>
      <c r="B144" s="65" t="s">
        <v>35</v>
      </c>
      <c r="C144" s="66">
        <v>56561.383000000002</v>
      </c>
      <c r="D144" s="66">
        <v>1E-4</v>
      </c>
      <c r="E144">
        <f>+(C144-C$7)/C$8</f>
        <v>16561.014569722178</v>
      </c>
      <c r="F144">
        <f>ROUND(2*E144,0)/2</f>
        <v>16561</v>
      </c>
      <c r="G144">
        <f>+C144-(C$7+F144*C$8)</f>
        <v>4.495278000831604E-3</v>
      </c>
      <c r="K144">
        <f>+G144</f>
        <v>4.495278000831604E-3</v>
      </c>
      <c r="O144">
        <f ca="1">+C$11+C$12*$F144</f>
        <v>5.5122318037309735E-3</v>
      </c>
      <c r="Q144" s="2">
        <f>+C144-15018.5</f>
        <v>41542.883000000002</v>
      </c>
    </row>
    <row r="145" spans="1:17" x14ac:dyDescent="0.2">
      <c r="A145" s="64" t="s">
        <v>362</v>
      </c>
      <c r="B145" s="65" t="s">
        <v>37</v>
      </c>
      <c r="C145" s="66">
        <v>56561.542699999998</v>
      </c>
      <c r="D145" s="66">
        <v>2.9999999999999997E-4</v>
      </c>
      <c r="E145">
        <f>+(C145-C$7)/C$8</f>
        <v>16561.532176114961</v>
      </c>
      <c r="F145">
        <f>ROUND(2*E145,0)/2</f>
        <v>16561.5</v>
      </c>
      <c r="G145">
        <f>+C145-(C$7+F145*C$8)</f>
        <v>9.9274769963813014E-3</v>
      </c>
      <c r="K145">
        <f>+G145</f>
        <v>9.9274769963813014E-3</v>
      </c>
      <c r="O145">
        <f ca="1">+C$11+C$12*$F145</f>
        <v>5.5121484795173353E-3</v>
      </c>
      <c r="Q145" s="2">
        <f>+C145-15018.5</f>
        <v>41543.042699999998</v>
      </c>
    </row>
    <row r="146" spans="1:17" x14ac:dyDescent="0.2">
      <c r="A146" s="47" t="s">
        <v>58</v>
      </c>
      <c r="B146" s="48" t="s">
        <v>35</v>
      </c>
      <c r="C146" s="47">
        <v>56573.416299999997</v>
      </c>
      <c r="D146" s="47">
        <v>1E-4</v>
      </c>
      <c r="E146">
        <f>+(C146-C$7)/C$8</f>
        <v>16600.015903513133</v>
      </c>
      <c r="F146">
        <f>ROUND(2*E146,0)/2</f>
        <v>16600</v>
      </c>
      <c r="G146">
        <f>+C146-(C$7+F146*C$8)</f>
        <v>4.9068000007537194E-3</v>
      </c>
      <c r="K146">
        <f>+G146</f>
        <v>4.9068000007537194E-3</v>
      </c>
      <c r="O146">
        <f ca="1">+C$11+C$12*$F146</f>
        <v>5.5057325150672087E-3</v>
      </c>
      <c r="Q146" s="2">
        <f>+C146-15018.5</f>
        <v>41554.916299999997</v>
      </c>
    </row>
    <row r="147" spans="1:17" x14ac:dyDescent="0.2">
      <c r="A147" s="62" t="s">
        <v>318</v>
      </c>
      <c r="B147" s="63" t="s">
        <v>35</v>
      </c>
      <c r="C147" s="62">
        <v>56578.968500000003</v>
      </c>
      <c r="E147">
        <f>+(C147-C$7)/C$8</f>
        <v>16618.011233595025</v>
      </c>
      <c r="F147">
        <f>ROUND(2*E147,0)/2</f>
        <v>16618</v>
      </c>
      <c r="G147">
        <f>+C147-(C$7+F147*C$8)</f>
        <v>3.4659640077734366E-3</v>
      </c>
      <c r="K147">
        <f>+G147</f>
        <v>3.4659640077734366E-3</v>
      </c>
      <c r="O147">
        <f ca="1">+C$11+C$12*$F147</f>
        <v>5.5027328433762401E-3</v>
      </c>
      <c r="Q147" s="2">
        <f>+C147-15018.5</f>
        <v>41560.468500000003</v>
      </c>
    </row>
    <row r="148" spans="1:17" x14ac:dyDescent="0.2">
      <c r="A148" s="62" t="s">
        <v>318</v>
      </c>
      <c r="B148" s="63" t="s">
        <v>35</v>
      </c>
      <c r="C148" s="62">
        <v>56578.968800000002</v>
      </c>
      <c r="E148">
        <f>+(C148-C$7)/C$8</f>
        <v>16618.012205930139</v>
      </c>
      <c r="F148">
        <f>ROUND(2*E148,0)/2</f>
        <v>16618</v>
      </c>
      <c r="G148">
        <f>+C148-(C$7+F148*C$8)</f>
        <v>3.7659640074707568E-3</v>
      </c>
      <c r="K148">
        <f>+G148</f>
        <v>3.7659640074707568E-3</v>
      </c>
      <c r="O148">
        <f ca="1">+C$11+C$12*$F148</f>
        <v>5.5027328433762401E-3</v>
      </c>
      <c r="Q148" s="2">
        <f>+C148-15018.5</f>
        <v>41560.468800000002</v>
      </c>
    </row>
    <row r="149" spans="1:17" x14ac:dyDescent="0.2">
      <c r="A149" s="62" t="s">
        <v>318</v>
      </c>
      <c r="B149" s="63" t="s">
        <v>35</v>
      </c>
      <c r="C149" s="62">
        <v>56578.969100000002</v>
      </c>
      <c r="E149">
        <f>+(C149-C$7)/C$8</f>
        <v>16618.013178265253</v>
      </c>
      <c r="F149">
        <f>ROUND(2*E149,0)/2</f>
        <v>16618</v>
      </c>
      <c r="G149">
        <f>+C149-(C$7+F149*C$8)</f>
        <v>4.0659640071680769E-3</v>
      </c>
      <c r="K149">
        <f>+G149</f>
        <v>4.0659640071680769E-3</v>
      </c>
      <c r="O149">
        <f ca="1">+C$11+C$12*$F149</f>
        <v>5.5027328433762401E-3</v>
      </c>
      <c r="Q149" s="2">
        <f>+C149-15018.5</f>
        <v>41560.469100000002</v>
      </c>
    </row>
    <row r="150" spans="1:17" x14ac:dyDescent="0.2">
      <c r="A150" s="62" t="s">
        <v>318</v>
      </c>
      <c r="B150" s="63" t="s">
        <v>37</v>
      </c>
      <c r="C150" s="62">
        <v>56579.1253</v>
      </c>
      <c r="E150">
        <f>+(C150-C$7)/C$8</f>
        <v>16618.519440748369</v>
      </c>
      <c r="F150">
        <f>ROUND(2*E150,0)/2</f>
        <v>16618.5</v>
      </c>
      <c r="G150">
        <f>+C150-(C$7+F150*C$8)</f>
        <v>5.9981630038237199E-3</v>
      </c>
      <c r="K150">
        <f>+G150</f>
        <v>5.9981630038237199E-3</v>
      </c>
      <c r="O150">
        <f ca="1">+C$11+C$12*$F150</f>
        <v>5.5026495191626019E-3</v>
      </c>
      <c r="Q150" s="2">
        <f>+C150-15018.5</f>
        <v>41560.6253</v>
      </c>
    </row>
    <row r="151" spans="1:17" x14ac:dyDescent="0.2">
      <c r="A151" s="62" t="s">
        <v>318</v>
      </c>
      <c r="B151" s="63" t="s">
        <v>37</v>
      </c>
      <c r="C151" s="62">
        <v>56579.126900000003</v>
      </c>
      <c r="E151">
        <f>+(C151-C$7)/C$8</f>
        <v>16618.524626535658</v>
      </c>
      <c r="F151">
        <f>ROUND(2*E151,0)/2</f>
        <v>16618.5</v>
      </c>
      <c r="G151">
        <f>+C151-(C$7+F151*C$8)</f>
        <v>7.5981630070600659E-3</v>
      </c>
      <c r="K151">
        <f>+G151</f>
        <v>7.5981630070600659E-3</v>
      </c>
      <c r="O151">
        <f ca="1">+C$11+C$12*$F151</f>
        <v>5.5026495191626019E-3</v>
      </c>
      <c r="Q151" s="2">
        <f>+C151-15018.5</f>
        <v>41560.626900000003</v>
      </c>
    </row>
    <row r="152" spans="1:17" x14ac:dyDescent="0.2">
      <c r="A152" s="62" t="s">
        <v>318</v>
      </c>
      <c r="B152" s="63" t="s">
        <v>37</v>
      </c>
      <c r="C152" s="62">
        <v>56579.130899999996</v>
      </c>
      <c r="E152">
        <f>+(C152-C$7)/C$8</f>
        <v>16618.537591003835</v>
      </c>
      <c r="F152">
        <f>ROUND(2*E152,0)/2</f>
        <v>16618.5</v>
      </c>
      <c r="G152">
        <f>+C152-(C$7+F152*C$8)</f>
        <v>1.1598163000599016E-2</v>
      </c>
      <c r="K152">
        <f>+G152</f>
        <v>1.1598163000599016E-2</v>
      </c>
      <c r="O152">
        <f ca="1">+C$11+C$12*$F152</f>
        <v>5.5026495191626019E-3</v>
      </c>
      <c r="Q152" s="2">
        <f>+C152-15018.5</f>
        <v>41560.630899999996</v>
      </c>
    </row>
    <row r="153" spans="1:17" x14ac:dyDescent="0.2">
      <c r="A153" s="62" t="s">
        <v>318</v>
      </c>
      <c r="B153" s="63" t="s">
        <v>35</v>
      </c>
      <c r="C153" s="62">
        <v>56579.277000000002</v>
      </c>
      <c r="E153">
        <f>+(C153-C$7)/C$8</f>
        <v>16619.011118204773</v>
      </c>
      <c r="F153">
        <f>ROUND(2*E153,0)/2</f>
        <v>16619</v>
      </c>
      <c r="G153">
        <f>+C153-(C$7+F153*C$8)</f>
        <v>3.4303620050195605E-3</v>
      </c>
      <c r="K153">
        <f>+G153</f>
        <v>3.4303620050195605E-3</v>
      </c>
      <c r="O153">
        <f ca="1">+C$11+C$12*$F153</f>
        <v>5.5025661949489636E-3</v>
      </c>
      <c r="Q153" s="2">
        <f>+C153-15018.5</f>
        <v>41560.777000000002</v>
      </c>
    </row>
    <row r="154" spans="1:17" x14ac:dyDescent="0.2">
      <c r="A154" s="62" t="s">
        <v>348</v>
      </c>
      <c r="B154" s="63" t="s">
        <v>35</v>
      </c>
      <c r="C154" s="62">
        <v>56947.976799999997</v>
      </c>
      <c r="E154">
        <f>+(C154-C$7)/C$8</f>
        <v>17814.01032610816</v>
      </c>
      <c r="F154">
        <f>ROUND(2*E154,0)/2</f>
        <v>17814</v>
      </c>
      <c r="G154">
        <f>+C154-(C$7+F154*C$8)</f>
        <v>3.1859719965723343E-3</v>
      </c>
      <c r="K154">
        <f>+G154</f>
        <v>3.1859719965723343E-3</v>
      </c>
      <c r="O154">
        <f ca="1">+C$11+C$12*$F154</f>
        <v>5.3034213243541121E-3</v>
      </c>
      <c r="Q154" s="2">
        <f>+C154-15018.5</f>
        <v>41929.476799999997</v>
      </c>
    </row>
    <row r="155" spans="1:17" x14ac:dyDescent="0.2">
      <c r="A155" s="47" t="s">
        <v>58</v>
      </c>
      <c r="B155" s="48" t="s">
        <v>35</v>
      </c>
      <c r="C155" s="47">
        <v>56956.3076</v>
      </c>
      <c r="D155" s="47">
        <v>1E-4</v>
      </c>
      <c r="E155">
        <f>+(C155-C$7)/C$8</f>
        <v>17841.011424023607</v>
      </c>
      <c r="F155">
        <f>ROUND(2*E155,0)/2</f>
        <v>17841</v>
      </c>
      <c r="G155">
        <f>+C155-(C$7+F155*C$8)</f>
        <v>3.5247179985162802E-3</v>
      </c>
      <c r="K155">
        <f>+G155</f>
        <v>3.5247179985162802E-3</v>
      </c>
      <c r="O155">
        <f ca="1">+C$11+C$12*$F155</f>
        <v>5.2989218168176594E-3</v>
      </c>
      <c r="Q155" s="2">
        <f>+C155-15018.5</f>
        <v>41937.8076</v>
      </c>
    </row>
    <row r="156" spans="1:17" x14ac:dyDescent="0.2">
      <c r="A156" s="47" t="s">
        <v>58</v>
      </c>
      <c r="B156" s="48" t="s">
        <v>37</v>
      </c>
      <c r="C156" s="47">
        <v>56956.463799999998</v>
      </c>
      <c r="D156" s="47">
        <v>2.0000000000000001E-4</v>
      </c>
      <c r="E156">
        <f>+(C156-C$7)/C$8</f>
        <v>17841.517686506722</v>
      </c>
      <c r="F156">
        <f>ROUND(2*E156,0)/2</f>
        <v>17841.5</v>
      </c>
      <c r="G156">
        <f>+C156-(C$7+F156*C$8)</f>
        <v>5.4569170024478808E-3</v>
      </c>
      <c r="K156">
        <f>+G156</f>
        <v>5.4569170024478808E-3</v>
      </c>
      <c r="O156">
        <f ca="1">+C$11+C$12*$F156</f>
        <v>5.298838492604022E-3</v>
      </c>
      <c r="Q156" s="2">
        <f>+C156-15018.5</f>
        <v>41937.963799999998</v>
      </c>
    </row>
    <row r="157" spans="1:17" x14ac:dyDescent="0.2">
      <c r="A157" s="62" t="s">
        <v>348</v>
      </c>
      <c r="B157" s="63" t="s">
        <v>35</v>
      </c>
      <c r="C157" s="62">
        <v>57018.939299999998</v>
      </c>
      <c r="E157">
        <f>+(C157-C$7)/C$8</f>
        <v>18044.008094728724</v>
      </c>
      <c r="F157">
        <f>ROUND(2*E157,0)/2</f>
        <v>18044</v>
      </c>
      <c r="G157">
        <f>+C157-(C$7+F157*C$8)</f>
        <v>2.4975120031740516E-3</v>
      </c>
      <c r="K157">
        <f>+G157</f>
        <v>2.4975120031740516E-3</v>
      </c>
      <c r="O157">
        <f ca="1">+C$11+C$12*$F157</f>
        <v>5.2650921860806256E-3</v>
      </c>
      <c r="Q157" s="2">
        <f>+C157-15018.5</f>
        <v>42000.439299999998</v>
      </c>
    </row>
    <row r="158" spans="1:17" x14ac:dyDescent="0.2">
      <c r="A158" s="67" t="s">
        <v>361</v>
      </c>
      <c r="B158" s="68" t="s">
        <v>37</v>
      </c>
      <c r="C158" s="67">
        <v>57024.344799999999</v>
      </c>
      <c r="D158" s="67" t="s">
        <v>68</v>
      </c>
      <c r="E158">
        <f>+(C158-C$7)/C$8</f>
        <v>18061.527952939447</v>
      </c>
      <c r="F158">
        <f>ROUND(2*E158,0)/2</f>
        <v>18061.5</v>
      </c>
      <c r="G158">
        <f>+C158-(C$7+F158*C$8)</f>
        <v>8.624476999102626E-3</v>
      </c>
      <c r="K158">
        <f>+G158</f>
        <v>8.624476999102626E-3</v>
      </c>
      <c r="O158">
        <f ca="1">+C$11+C$12*$F158</f>
        <v>5.2621758386032953E-3</v>
      </c>
      <c r="Q158" s="2">
        <f>+C158-15018.5</f>
        <v>42005.844799999999</v>
      </c>
    </row>
    <row r="159" spans="1:17" x14ac:dyDescent="0.2">
      <c r="A159" s="47" t="s">
        <v>58</v>
      </c>
      <c r="B159" s="48" t="s">
        <v>35</v>
      </c>
      <c r="C159" s="47">
        <v>57279.3459</v>
      </c>
      <c r="D159" s="47">
        <v>2.0000000000000001E-4</v>
      </c>
      <c r="E159">
        <f>+(C159-C$7)/C$8</f>
        <v>18888.01636577422</v>
      </c>
      <c r="F159">
        <f>ROUND(2*E159,0)/2</f>
        <v>18888</v>
      </c>
      <c r="G159">
        <f>+C159-(C$7+F159*C$8)</f>
        <v>5.049423998571001E-3</v>
      </c>
      <c r="K159">
        <f>+G159</f>
        <v>5.049423998571001E-3</v>
      </c>
      <c r="O159">
        <f ca="1">+C$11+C$12*$F159</f>
        <v>5.1244409134596595E-3</v>
      </c>
      <c r="Q159" s="2">
        <f>+C159-15018.5</f>
        <v>42260.8459</v>
      </c>
    </row>
    <row r="160" spans="1:17" x14ac:dyDescent="0.2">
      <c r="A160" s="47" t="s">
        <v>58</v>
      </c>
      <c r="B160" s="48" t="s">
        <v>35</v>
      </c>
      <c r="C160" s="47">
        <v>57283.357199999999</v>
      </c>
      <c r="D160" s="47">
        <v>2.0000000000000001E-4</v>
      </c>
      <c r="E160">
        <f>+(C160-C$7)/C$8</f>
        <v>18901.017458594615</v>
      </c>
      <c r="F160">
        <f>ROUND(2*E160,0)/2</f>
        <v>18901</v>
      </c>
      <c r="G160">
        <f>+C160-(C$7+F160*C$8)</f>
        <v>5.3865980007685721E-3</v>
      </c>
      <c r="K160">
        <f>+G160</f>
        <v>5.3865980007685721E-3</v>
      </c>
      <c r="O160">
        <f ca="1">+C$11+C$12*$F160</f>
        <v>5.122274483905071E-3</v>
      </c>
      <c r="Q160" s="2">
        <f>+C160-15018.5</f>
        <v>42264.857199999999</v>
      </c>
    </row>
    <row r="161" spans="1:17" x14ac:dyDescent="0.2">
      <c r="A161" s="47" t="s">
        <v>58</v>
      </c>
      <c r="B161" s="48" t="s">
        <v>37</v>
      </c>
      <c r="C161" s="47">
        <v>57287.367299999998</v>
      </c>
      <c r="D161" s="47">
        <v>2.0000000000000001E-4</v>
      </c>
      <c r="E161">
        <f>+(C161-C$7)/C$8</f>
        <v>18914.014662074555</v>
      </c>
      <c r="F161">
        <f>ROUND(2*E161,0)/2</f>
        <v>18914</v>
      </c>
      <c r="G161">
        <f>+C161-(C$7+F161*C$8)</f>
        <v>4.5237719969009049E-3</v>
      </c>
      <c r="K161">
        <f>+G161</f>
        <v>4.5237719969009049E-3</v>
      </c>
      <c r="O161">
        <f ca="1">+C$11+C$12*$F161</f>
        <v>5.1201080543504824E-3</v>
      </c>
      <c r="Q161" s="2">
        <f>+C161-15018.5</f>
        <v>42268.867299999998</v>
      </c>
    </row>
    <row r="162" spans="1:17" x14ac:dyDescent="0.2">
      <c r="A162" s="47" t="s">
        <v>58</v>
      </c>
      <c r="B162" s="48" t="s">
        <v>35</v>
      </c>
      <c r="C162" s="47">
        <v>57287.5216</v>
      </c>
      <c r="D162" s="47">
        <v>2.0000000000000001E-4</v>
      </c>
      <c r="E162">
        <f>+(C162-C$7)/C$8</f>
        <v>18914.514766435288</v>
      </c>
      <c r="F162">
        <f>ROUND(2*E162,0)/2</f>
        <v>18914.5</v>
      </c>
      <c r="G162">
        <f>+C162-(C$7+F162*C$8)</f>
        <v>4.555971005174797E-3</v>
      </c>
      <c r="K162">
        <f>+G162</f>
        <v>4.555971005174797E-3</v>
      </c>
      <c r="O162">
        <f ca="1">+C$11+C$12*$F162</f>
        <v>5.1200247301368441E-3</v>
      </c>
      <c r="Q162" s="2">
        <f>+C162-15018.5</f>
        <v>42269.0216</v>
      </c>
    </row>
    <row r="163" spans="1:17" x14ac:dyDescent="0.2">
      <c r="A163" s="73" t="s">
        <v>361</v>
      </c>
      <c r="B163" s="74" t="s">
        <v>35</v>
      </c>
      <c r="C163" s="73">
        <v>57308.038800000002</v>
      </c>
      <c r="D163" s="73" t="s">
        <v>68</v>
      </c>
      <c r="E163">
        <f>+(C163-C$7)/C$8</f>
        <v>18981.013413161971</v>
      </c>
      <c r="F163">
        <f>ROUND(2*E163,0)/2</f>
        <v>18981</v>
      </c>
      <c r="G163">
        <f>+C163-(C$7+F163*C$8)</f>
        <v>4.1384380019735545E-3</v>
      </c>
      <c r="K163">
        <f>+G163</f>
        <v>4.1384380019735545E-3</v>
      </c>
      <c r="O163">
        <f ca="1">+C$11+C$12*$F163</f>
        <v>5.1089426097229891E-3</v>
      </c>
      <c r="Q163" s="2">
        <f>+C163-15018.5</f>
        <v>42289.538800000002</v>
      </c>
    </row>
    <row r="164" spans="1:17" x14ac:dyDescent="0.2">
      <c r="A164" s="73" t="s">
        <v>361</v>
      </c>
      <c r="B164" s="74" t="s">
        <v>35</v>
      </c>
      <c r="C164" s="73">
        <v>57308.0389</v>
      </c>
      <c r="D164" s="73" t="s">
        <v>160</v>
      </c>
      <c r="E164">
        <f>+(C164-C$7)/C$8</f>
        <v>18981.013737273668</v>
      </c>
      <c r="F164">
        <f>ROUND(2*E164,0)/2</f>
        <v>18981</v>
      </c>
      <c r="G164">
        <f>+C164-(C$7+F164*C$8)</f>
        <v>4.238437999447342E-3</v>
      </c>
      <c r="K164">
        <f>+G164</f>
        <v>4.238437999447342E-3</v>
      </c>
      <c r="O164">
        <f ca="1">+C$11+C$12*$F164</f>
        <v>5.1089426097229891E-3</v>
      </c>
      <c r="Q164" s="2">
        <f>+C164-15018.5</f>
        <v>42289.5389</v>
      </c>
    </row>
    <row r="165" spans="1:17" x14ac:dyDescent="0.2">
      <c r="A165" s="73" t="s">
        <v>361</v>
      </c>
      <c r="B165" s="74" t="s">
        <v>35</v>
      </c>
      <c r="C165" s="73">
        <v>57308.04</v>
      </c>
      <c r="D165" s="73" t="s">
        <v>112</v>
      </c>
      <c r="E165">
        <f>+(C165-C$7)/C$8</f>
        <v>18981.017302502427</v>
      </c>
      <c r="F165">
        <f>ROUND(2*E165,0)/2</f>
        <v>18981</v>
      </c>
      <c r="G165">
        <f>+C165-(C$7+F165*C$8)</f>
        <v>5.3384380007628351E-3</v>
      </c>
      <c r="K165">
        <f>+G165</f>
        <v>5.3384380007628351E-3</v>
      </c>
      <c r="O165">
        <f ca="1">+C$11+C$12*$F165</f>
        <v>5.1089426097229891E-3</v>
      </c>
      <c r="Q165" s="2">
        <f>+C165-15018.5</f>
        <v>42289.54</v>
      </c>
    </row>
    <row r="166" spans="1:17" x14ac:dyDescent="0.2">
      <c r="A166" s="73" t="s">
        <v>361</v>
      </c>
      <c r="B166" s="74" t="s">
        <v>35</v>
      </c>
      <c r="C166" s="73">
        <v>57329.9447</v>
      </c>
      <c r="D166" s="73" t="s">
        <v>68</v>
      </c>
      <c r="E166">
        <f>+(C166-C$7)/C$8</f>
        <v>19052.01299913519</v>
      </c>
      <c r="F166">
        <f>ROUND(2*E166,0)/2</f>
        <v>19052</v>
      </c>
      <c r="G166">
        <f>+C166-(C$7+F166*C$8)</f>
        <v>4.0106960004777648E-3</v>
      </c>
      <c r="K166">
        <f>+G166</f>
        <v>4.0106960004777648E-3</v>
      </c>
      <c r="O166">
        <f ca="1">+C$11+C$12*$F166</f>
        <v>5.0971105713863915E-3</v>
      </c>
      <c r="Q166" s="2">
        <f>+C166-15018.5</f>
        <v>42311.4447</v>
      </c>
    </row>
    <row r="167" spans="1:17" x14ac:dyDescent="0.2">
      <c r="A167" s="73" t="s">
        <v>361</v>
      </c>
      <c r="B167" s="74" t="s">
        <v>37</v>
      </c>
      <c r="C167" s="73">
        <v>57330.095600000001</v>
      </c>
      <c r="D167" s="73" t="s">
        <v>68</v>
      </c>
      <c r="E167">
        <f>+(C167-C$7)/C$8</f>
        <v>19052.502083697953</v>
      </c>
      <c r="F167">
        <f>ROUND(2*E167,0)/2</f>
        <v>19052.5</v>
      </c>
      <c r="G167">
        <f>+C167-(C$7+F167*C$8)</f>
        <v>6.4289500005543232E-4</v>
      </c>
      <c r="K167">
        <f>+G167</f>
        <v>6.4289500005543232E-4</v>
      </c>
      <c r="O167">
        <f ca="1">+C$11+C$12*$F167</f>
        <v>5.0970272471727533E-3</v>
      </c>
      <c r="Q167" s="2">
        <f>+C167-15018.5</f>
        <v>42311.595600000001</v>
      </c>
    </row>
    <row r="168" spans="1:17" x14ac:dyDescent="0.2">
      <c r="A168" s="75" t="s">
        <v>362</v>
      </c>
      <c r="B168" s="76" t="s">
        <v>37</v>
      </c>
      <c r="C168" s="72">
        <v>57674.423799999997</v>
      </c>
      <c r="D168" s="72">
        <v>2.9999999999999997E-4</v>
      </c>
      <c r="E168">
        <f>+(C168-C$7)/C$8</f>
        <v>20168.510083319325</v>
      </c>
      <c r="F168">
        <f>ROUND(2*E168,0)/2</f>
        <v>20168.5</v>
      </c>
      <c r="G168">
        <f>+C168-(C$7+F168*C$8)</f>
        <v>3.1110630006878637E-3</v>
      </c>
      <c r="K168">
        <f>+G168</f>
        <v>3.1110630006878637E-3</v>
      </c>
      <c r="O168">
        <f ca="1">+C$11+C$12*$F168</f>
        <v>4.9110476023327071E-3</v>
      </c>
      <c r="Q168" s="2">
        <f>+C168-15018.5</f>
        <v>42655.923799999997</v>
      </c>
    </row>
    <row r="169" spans="1:17" x14ac:dyDescent="0.2">
      <c r="A169" s="75" t="s">
        <v>362</v>
      </c>
      <c r="B169" s="76" t="s">
        <v>35</v>
      </c>
      <c r="C169" s="72">
        <v>57675.5046</v>
      </c>
      <c r="D169" s="72">
        <v>1E-4</v>
      </c>
      <c r="E169">
        <f>+(C169-C$7)/C$8</f>
        <v>20172.013082626367</v>
      </c>
      <c r="F169">
        <f>ROUND(2*E169,0)/2</f>
        <v>20172</v>
      </c>
      <c r="G169">
        <f>+C169-(C$7+F169*C$8)</f>
        <v>4.036456004541833E-3</v>
      </c>
      <c r="K169">
        <f>+G169</f>
        <v>4.036456004541833E-3</v>
      </c>
      <c r="O169">
        <f ca="1">+C$11+C$12*$F169</f>
        <v>4.9104643328372411E-3</v>
      </c>
      <c r="Q169" s="2">
        <f>+C169-15018.5</f>
        <v>42657.0046</v>
      </c>
    </row>
    <row r="170" spans="1:17" x14ac:dyDescent="0.2">
      <c r="A170" s="75" t="s">
        <v>362</v>
      </c>
      <c r="B170" s="76" t="s">
        <v>35</v>
      </c>
      <c r="C170" s="72">
        <v>57677.356099999997</v>
      </c>
      <c r="D170" s="72">
        <v>4.0000000000000002E-4</v>
      </c>
      <c r="E170">
        <f>+(C170-C$7)/C$8</f>
        <v>20178.014010843384</v>
      </c>
      <c r="F170">
        <f>ROUND(2*E170,0)/2</f>
        <v>20178</v>
      </c>
      <c r="G170">
        <f>+C170-(C$7+F170*C$8)</f>
        <v>4.3228439972153865E-3</v>
      </c>
      <c r="K170">
        <f>+G170</f>
        <v>4.3228439972153865E-3</v>
      </c>
      <c r="O170">
        <f ca="1">+C$11+C$12*$F170</f>
        <v>4.9094644422735846E-3</v>
      </c>
      <c r="Q170" s="2">
        <f>+C170-15018.5</f>
        <v>42658.856099999997</v>
      </c>
    </row>
    <row r="171" spans="1:17" x14ac:dyDescent="0.2">
      <c r="A171" s="75" t="s">
        <v>362</v>
      </c>
      <c r="B171" s="76" t="s">
        <v>37</v>
      </c>
      <c r="C171" s="72">
        <v>57679.360399999998</v>
      </c>
      <c r="D171" s="72">
        <v>2.0000000000000001E-4</v>
      </c>
      <c r="E171">
        <f>+(C171-C$7)/C$8</f>
        <v>20184.510181745569</v>
      </c>
      <c r="F171">
        <f>ROUND(2*E171,0)/2</f>
        <v>20184.5</v>
      </c>
      <c r="G171">
        <f>+C171-(C$7+F171*C$8)</f>
        <v>3.1414309996762313E-3</v>
      </c>
      <c r="K171">
        <f>+G171</f>
        <v>3.1414309996762313E-3</v>
      </c>
      <c r="O171">
        <f ca="1">+C$11+C$12*$F171</f>
        <v>4.9083812274962908E-3</v>
      </c>
      <c r="Q171" s="2">
        <f>+C171-15018.5</f>
        <v>42660.860399999998</v>
      </c>
    </row>
    <row r="172" spans="1:17" x14ac:dyDescent="0.2">
      <c r="A172" s="75" t="s">
        <v>362</v>
      </c>
      <c r="B172" s="76" t="s">
        <v>37</v>
      </c>
      <c r="C172" s="72">
        <v>57680.2863</v>
      </c>
      <c r="D172" s="72">
        <v>2.0000000000000001E-4</v>
      </c>
      <c r="E172">
        <f>+(C172-C$7)/C$8</f>
        <v>20187.511132021649</v>
      </c>
      <c r="F172">
        <f>ROUND(2*E172,0)/2</f>
        <v>20187.5</v>
      </c>
      <c r="G172">
        <f>+C172-(C$7+F172*C$8)</f>
        <v>3.4346250031376258E-3</v>
      </c>
      <c r="K172">
        <f>+G172</f>
        <v>3.4346250031376258E-3</v>
      </c>
      <c r="O172">
        <f ca="1">+C$11+C$12*$F172</f>
        <v>4.907881282214463E-3</v>
      </c>
      <c r="Q172" s="2">
        <f>+C172-15018.5</f>
        <v>42661.7863</v>
      </c>
    </row>
    <row r="173" spans="1:17" x14ac:dyDescent="0.2">
      <c r="A173" s="75" t="s">
        <v>362</v>
      </c>
      <c r="B173" s="76" t="s">
        <v>35</v>
      </c>
      <c r="C173" s="72">
        <v>57680.440799999997</v>
      </c>
      <c r="D173" s="72">
        <v>1E-4</v>
      </c>
      <c r="E173">
        <f>+(C173-C$7)/C$8</f>
        <v>20188.011884605778</v>
      </c>
      <c r="F173">
        <f>ROUND(2*E173,0)/2</f>
        <v>20188</v>
      </c>
      <c r="G173">
        <f>+C173-(C$7+F173*C$8)</f>
        <v>3.6668239990831353E-3</v>
      </c>
      <c r="K173">
        <f>+G173</f>
        <v>3.6668239990831353E-3</v>
      </c>
      <c r="O173">
        <f ca="1">+C$11+C$12*$F173</f>
        <v>4.9077979580008247E-3</v>
      </c>
      <c r="Q173" s="2">
        <f>+C173-15018.5</f>
        <v>42661.940799999997</v>
      </c>
    </row>
    <row r="174" spans="1:17" x14ac:dyDescent="0.2">
      <c r="A174" s="75" t="s">
        <v>362</v>
      </c>
      <c r="B174" s="76" t="s">
        <v>37</v>
      </c>
      <c r="C174" s="72">
        <v>57681.214500000002</v>
      </c>
      <c r="D174" s="72">
        <v>2.9999999999999997E-4</v>
      </c>
      <c r="E174">
        <f>+(C174-C$7)/C$8</f>
        <v>20190.519536866941</v>
      </c>
      <c r="F174">
        <f>ROUND(2*E174,0)/2</f>
        <v>20190.5</v>
      </c>
      <c r="G174">
        <f>+C174-(C$7+F174*C$8)</f>
        <v>6.027819006703794E-3</v>
      </c>
      <c r="K174">
        <f>+G174</f>
        <v>6.027819006703794E-3</v>
      </c>
      <c r="O174">
        <f ca="1">+C$11+C$12*$F174</f>
        <v>4.9073813369326343E-3</v>
      </c>
      <c r="Q174" s="2">
        <f>+C174-15018.5</f>
        <v>42662.714500000002</v>
      </c>
    </row>
    <row r="175" spans="1:17" x14ac:dyDescent="0.2">
      <c r="A175" s="75" t="s">
        <v>362</v>
      </c>
      <c r="B175" s="76" t="s">
        <v>35</v>
      </c>
      <c r="C175" s="72">
        <v>57681.367299999998</v>
      </c>
      <c r="D175" s="72">
        <v>1E-4</v>
      </c>
      <c r="E175">
        <f>+(C175-C$7)/C$8</f>
        <v>20191.014779552082</v>
      </c>
      <c r="F175">
        <f>ROUND(2*E175,0)/2</f>
        <v>20191</v>
      </c>
      <c r="G175">
        <f>+C175-(C$7+F175*C$8)</f>
        <v>4.5600180019391701E-3</v>
      </c>
      <c r="K175">
        <f>+G175</f>
        <v>4.5600180019391701E-3</v>
      </c>
      <c r="O175">
        <f ca="1">+C$11+C$12*$F175</f>
        <v>4.9072980127189969E-3</v>
      </c>
      <c r="Q175" s="2">
        <f>+C175-15018.5</f>
        <v>42662.867299999998</v>
      </c>
    </row>
    <row r="176" spans="1:17" x14ac:dyDescent="0.2">
      <c r="A176" s="75" t="s">
        <v>362</v>
      </c>
      <c r="B176" s="76" t="s">
        <v>37</v>
      </c>
      <c r="C176" s="72">
        <v>57681.519699999997</v>
      </c>
      <c r="D176" s="72">
        <v>1E-4</v>
      </c>
      <c r="E176">
        <f>+(C176-C$7)/C$8</f>
        <v>20191.508725790412</v>
      </c>
      <c r="F176">
        <f>ROUND(2*E176,0)/2</f>
        <v>20191.5</v>
      </c>
      <c r="G176">
        <f>+C176-(C$7+F176*C$8)</f>
        <v>2.6922170000034384E-3</v>
      </c>
      <c r="K176">
        <f>+G176</f>
        <v>2.6922170000034384E-3</v>
      </c>
      <c r="O176">
        <f ca="1">+C$11+C$12*$F176</f>
        <v>4.9072146885053586E-3</v>
      </c>
      <c r="Q176" s="2">
        <f>+C176-15018.5</f>
        <v>42663.019699999997</v>
      </c>
    </row>
    <row r="177" spans="1:17" x14ac:dyDescent="0.2">
      <c r="A177" s="75" t="s">
        <v>362</v>
      </c>
      <c r="B177" s="76" t="s">
        <v>37</v>
      </c>
      <c r="C177" s="72">
        <v>57685.221299999997</v>
      </c>
      <c r="D177" s="72">
        <v>2.0000000000000001E-4</v>
      </c>
      <c r="E177">
        <f>+(C177-C$7)/C$8</f>
        <v>20203.506044660604</v>
      </c>
      <c r="F177">
        <f>ROUND(2*E177,0)/2</f>
        <v>20203.5</v>
      </c>
      <c r="G177">
        <f>+C177-(C$7+F177*C$8)</f>
        <v>1.8649929988896474E-3</v>
      </c>
      <c r="K177">
        <f>+G177</f>
        <v>1.8649929988896474E-3</v>
      </c>
      <c r="O177">
        <f ca="1">+C$11+C$12*$F177</f>
        <v>4.9052149073780457E-3</v>
      </c>
      <c r="Q177" s="2">
        <f>+C177-15018.5</f>
        <v>42666.721299999997</v>
      </c>
    </row>
    <row r="178" spans="1:17" x14ac:dyDescent="0.2">
      <c r="A178" s="75" t="s">
        <v>362</v>
      </c>
      <c r="B178" s="76" t="s">
        <v>35</v>
      </c>
      <c r="C178" s="72">
        <v>57685.3776</v>
      </c>
      <c r="D178" s="72">
        <v>2.0000000000000001E-4</v>
      </c>
      <c r="E178">
        <f>+(C178-C$7)/C$8</f>
        <v>20204.012631255438</v>
      </c>
      <c r="F178">
        <f>ROUND(2*E178,0)/2</f>
        <v>20204</v>
      </c>
      <c r="G178">
        <f>+C178-(C$7+F178*C$8)</f>
        <v>3.8971920002950355E-3</v>
      </c>
      <c r="K178">
        <f>+G178</f>
        <v>3.8971920002950355E-3</v>
      </c>
      <c r="O178">
        <f ca="1">+C$11+C$12*$F178</f>
        <v>4.9051315831644075E-3</v>
      </c>
      <c r="Q178" s="2">
        <f>+C178-15018.5</f>
        <v>42666.8776</v>
      </c>
    </row>
    <row r="179" spans="1:17" x14ac:dyDescent="0.2">
      <c r="A179" s="75" t="s">
        <v>362</v>
      </c>
      <c r="B179" s="76" t="s">
        <v>35</v>
      </c>
      <c r="C179" s="72">
        <v>57686.303599999999</v>
      </c>
      <c r="D179" s="72">
        <v>1E-4</v>
      </c>
      <c r="E179">
        <f>+(C179-C$7)/C$8</f>
        <v>20207.013905643216</v>
      </c>
      <c r="F179">
        <f>ROUND(2*E179,0)/2</f>
        <v>20207</v>
      </c>
      <c r="G179">
        <f>+C179-(C$7+F179*C$8)</f>
        <v>4.2903860012302175E-3</v>
      </c>
      <c r="K179">
        <f>+G179</f>
        <v>4.2903860012302175E-3</v>
      </c>
      <c r="O179">
        <f ca="1">+C$11+C$12*$F179</f>
        <v>4.9046316378825797E-3</v>
      </c>
      <c r="Q179" s="2">
        <f>+C179-15018.5</f>
        <v>42667.803599999999</v>
      </c>
    </row>
    <row r="180" spans="1:17" x14ac:dyDescent="0.2">
      <c r="A180" s="75" t="s">
        <v>362</v>
      </c>
      <c r="B180" s="76" t="s">
        <v>35</v>
      </c>
      <c r="C180" s="72">
        <v>57687.229599999999</v>
      </c>
      <c r="D180" s="72">
        <v>1E-4</v>
      </c>
      <c r="E180">
        <f>+(C180-C$7)/C$8</f>
        <v>20210.01518003099</v>
      </c>
      <c r="F180">
        <f>ROUND(2*E180,0)/2</f>
        <v>20210</v>
      </c>
      <c r="G180">
        <f>+C180-(C$7+F180*C$8)</f>
        <v>4.6835800021653995E-3</v>
      </c>
      <c r="K180">
        <f>+G180</f>
        <v>4.6835800021653995E-3</v>
      </c>
      <c r="O180">
        <f ca="1">+C$11+C$12*$F180</f>
        <v>4.9041316926007519E-3</v>
      </c>
      <c r="Q180" s="2">
        <f>+C180-15018.5</f>
        <v>42668.729599999999</v>
      </c>
    </row>
    <row r="181" spans="1:17" x14ac:dyDescent="0.2">
      <c r="A181" s="75" t="s">
        <v>362</v>
      </c>
      <c r="B181" s="76" t="s">
        <v>37</v>
      </c>
      <c r="C181" s="72">
        <v>57687.381600000001</v>
      </c>
      <c r="D181" s="72">
        <v>2.0000000000000001E-4</v>
      </c>
      <c r="E181">
        <f>+(C181-C$7)/C$8</f>
        <v>20210.507829822509</v>
      </c>
      <c r="F181">
        <f>ROUND(2*E181,0)/2</f>
        <v>20210.5</v>
      </c>
      <c r="G181">
        <f>+C181-(C$7+F181*C$8)</f>
        <v>2.4157790030585602E-3</v>
      </c>
      <c r="K181">
        <f>+G181</f>
        <v>2.4157790030585602E-3</v>
      </c>
      <c r="O181">
        <f ca="1">+C$11+C$12*$F181</f>
        <v>4.9040483683871136E-3</v>
      </c>
      <c r="Q181" s="2">
        <f>+C181-15018.5</f>
        <v>42668.881600000001</v>
      </c>
    </row>
    <row r="182" spans="1:17" x14ac:dyDescent="0.2">
      <c r="A182" s="75" t="s">
        <v>362</v>
      </c>
      <c r="B182" s="76" t="s">
        <v>35</v>
      </c>
      <c r="C182" s="72">
        <v>57693.400399999999</v>
      </c>
      <c r="D182" s="72">
        <v>2.0000000000000001E-4</v>
      </c>
      <c r="E182">
        <f>+(C182-C$7)/C$8</f>
        <v>20230.015465119646</v>
      </c>
      <c r="F182">
        <f>ROUND(2*E182,0)/2</f>
        <v>20230</v>
      </c>
      <c r="G182">
        <f>+C182-(C$7+F182*C$8)</f>
        <v>4.7715399996377528E-3</v>
      </c>
      <c r="K182">
        <f>+G182</f>
        <v>4.7715399996377528E-3</v>
      </c>
      <c r="O182">
        <f ca="1">+C$11+C$12*$F182</f>
        <v>4.9007987240552321E-3</v>
      </c>
      <c r="Q182" s="2">
        <f>+C182-15018.5</f>
        <v>42674.900399999999</v>
      </c>
    </row>
    <row r="183" spans="1:17" x14ac:dyDescent="0.2">
      <c r="A183" s="75" t="s">
        <v>362</v>
      </c>
      <c r="B183" s="76" t="s">
        <v>35</v>
      </c>
      <c r="C183" s="72">
        <v>57694.325799999999</v>
      </c>
      <c r="D183" s="72">
        <v>1E-4</v>
      </c>
      <c r="E183">
        <f>+(C183-C$7)/C$8</f>
        <v>20233.014794837192</v>
      </c>
      <c r="F183">
        <f>ROUND(2*E183,0)/2</f>
        <v>20233</v>
      </c>
      <c r="G183">
        <f>+C183-(C$7+F183*C$8)</f>
        <v>4.5647340011782944E-3</v>
      </c>
      <c r="K183">
        <f>+G183</f>
        <v>4.5647340011782944E-3</v>
      </c>
      <c r="O183">
        <f ca="1">+C$11+C$12*$F183</f>
        <v>4.9002987787734034E-3</v>
      </c>
      <c r="Q183" s="2">
        <f>+C183-15018.5</f>
        <v>42675.825799999999</v>
      </c>
    </row>
    <row r="184" spans="1:17" x14ac:dyDescent="0.2">
      <c r="A184" s="75" t="s">
        <v>362</v>
      </c>
      <c r="B184" s="76" t="s">
        <v>37</v>
      </c>
      <c r="C184" s="72">
        <v>57694.478900000002</v>
      </c>
      <c r="D184" s="72">
        <v>1E-4</v>
      </c>
      <c r="E184">
        <f>+(C184-C$7)/C$8</f>
        <v>20233.511009857473</v>
      </c>
      <c r="F184">
        <f>ROUND(2*E184,0)/2</f>
        <v>20233.5</v>
      </c>
      <c r="G184">
        <f>+C184-(C$7+F184*C$8)</f>
        <v>3.3969330033869483E-3</v>
      </c>
      <c r="K184">
        <f>+G184</f>
        <v>3.3969330033869483E-3</v>
      </c>
      <c r="O184">
        <f ca="1">+C$11+C$12*$F184</f>
        <v>4.9002154545597651E-3</v>
      </c>
      <c r="Q184" s="2">
        <f>+C184-15018.5</f>
        <v>42675.978900000002</v>
      </c>
    </row>
    <row r="185" spans="1:17" x14ac:dyDescent="0.2">
      <c r="A185" s="75" t="s">
        <v>362</v>
      </c>
      <c r="B185" s="76" t="s">
        <v>37</v>
      </c>
      <c r="C185" s="72">
        <v>57695.404199999997</v>
      </c>
      <c r="D185" s="72">
        <v>2.0000000000000001E-4</v>
      </c>
      <c r="E185">
        <f>+(C185-C$7)/C$8</f>
        <v>20236.5100154633</v>
      </c>
      <c r="F185">
        <f>ROUND(2*E185,0)/2</f>
        <v>20236.5</v>
      </c>
      <c r="G185">
        <f>+C185-(C$7+F185*C$8)</f>
        <v>3.0901270001777448E-3</v>
      </c>
      <c r="K185">
        <f>+G185</f>
        <v>3.0901270001777448E-3</v>
      </c>
      <c r="O185">
        <f ca="1">+C$11+C$12*$F185</f>
        <v>4.8997155092779373E-3</v>
      </c>
      <c r="Q185" s="2">
        <f>+C185-15018.5</f>
        <v>42676.904199999997</v>
      </c>
    </row>
    <row r="186" spans="1:17" x14ac:dyDescent="0.2">
      <c r="A186" s="75" t="s">
        <v>362</v>
      </c>
      <c r="B186" s="76" t="s">
        <v>37</v>
      </c>
      <c r="C186" s="72">
        <v>57696.3298</v>
      </c>
      <c r="D186" s="72">
        <v>2.0000000000000001E-4</v>
      </c>
      <c r="E186">
        <f>+(C186-C$7)/C$8</f>
        <v>20239.509993404263</v>
      </c>
      <c r="F186">
        <f>ROUND(2*E186,0)/2</f>
        <v>20239.5</v>
      </c>
      <c r="G186">
        <f>+C186-(C$7+F186*C$8)</f>
        <v>3.0833210039418191E-3</v>
      </c>
      <c r="K186">
        <f>+G186</f>
        <v>3.0833210039418191E-3</v>
      </c>
      <c r="O186">
        <f ca="1">+C$11+C$12*$F186</f>
        <v>4.8992155639961087E-3</v>
      </c>
      <c r="Q186" s="2">
        <f>+C186-15018.5</f>
        <v>42677.8298</v>
      </c>
    </row>
    <row r="187" spans="1:17" x14ac:dyDescent="0.2">
      <c r="A187" s="75" t="s">
        <v>362</v>
      </c>
      <c r="B187" s="76" t="s">
        <v>35</v>
      </c>
      <c r="C187" s="72">
        <v>57696.485800000002</v>
      </c>
      <c r="D187" s="72">
        <v>2.0000000000000001E-4</v>
      </c>
      <c r="E187">
        <f>+(C187-C$7)/C$8</f>
        <v>20240.015607663987</v>
      </c>
      <c r="F187">
        <f>ROUND(2*E187,0)/2</f>
        <v>20240</v>
      </c>
      <c r="G187">
        <f>+C187-(C$7+F187*C$8)</f>
        <v>4.815520005649887E-3</v>
      </c>
      <c r="K187">
        <f>+G187</f>
        <v>4.815520005649887E-3</v>
      </c>
      <c r="O187">
        <f ca="1">+C$11+C$12*$F187</f>
        <v>4.8991322397824713E-3</v>
      </c>
      <c r="Q187" s="2">
        <f>+C187-15018.5</f>
        <v>42677.985800000002</v>
      </c>
    </row>
    <row r="188" spans="1:17" x14ac:dyDescent="0.2">
      <c r="A188" s="75" t="s">
        <v>362</v>
      </c>
      <c r="B188" s="76" t="s">
        <v>37</v>
      </c>
      <c r="C188" s="72">
        <v>57697.255100000002</v>
      </c>
      <c r="D188" s="72">
        <v>2.0000000000000001E-4</v>
      </c>
      <c r="E188">
        <f>+(C188-C$7)/C$8</f>
        <v>20242.508999010115</v>
      </c>
      <c r="F188">
        <f>ROUND(2*E188,0)/2</f>
        <v>20242.5</v>
      </c>
      <c r="G188">
        <f>+C188-(C$7+F188*C$8)</f>
        <v>2.7765150007326156E-3</v>
      </c>
      <c r="K188">
        <f>+G188</f>
        <v>2.7765150007326156E-3</v>
      </c>
      <c r="O188">
        <f ca="1">+C$11+C$12*$F188</f>
        <v>4.8987156187142809E-3</v>
      </c>
      <c r="Q188" s="2">
        <f>+C188-15018.5</f>
        <v>42678.755100000002</v>
      </c>
    </row>
    <row r="189" spans="1:17" x14ac:dyDescent="0.2">
      <c r="A189" s="75" t="s">
        <v>362</v>
      </c>
      <c r="B189" s="76" t="s">
        <v>37</v>
      </c>
      <c r="C189" s="72">
        <v>57698.181400000001</v>
      </c>
      <c r="D189" s="72">
        <v>6.9999999999999999E-4</v>
      </c>
      <c r="E189">
        <f>+(C189-C$7)/C$8</f>
        <v>20245.511245733003</v>
      </c>
      <c r="F189">
        <f>ROUND(2*E189,0)/2</f>
        <v>20245.5</v>
      </c>
      <c r="G189">
        <f>+C189-(C$7+F189*C$8)</f>
        <v>3.4697090013651177E-3</v>
      </c>
      <c r="K189">
        <f>+G189</f>
        <v>3.4697090013651177E-3</v>
      </c>
      <c r="O189">
        <f ca="1">+C$11+C$12*$F189</f>
        <v>4.8982156734324531E-3</v>
      </c>
      <c r="Q189" s="2">
        <f>+C189-15018.5</f>
        <v>42679.681400000001</v>
      </c>
    </row>
    <row r="190" spans="1:17" x14ac:dyDescent="0.2">
      <c r="A190" s="75" t="s">
        <v>362</v>
      </c>
      <c r="B190" s="76" t="s">
        <v>35</v>
      </c>
      <c r="C190" s="72">
        <v>57698.336900000002</v>
      </c>
      <c r="D190" s="72">
        <v>1E-4</v>
      </c>
      <c r="E190">
        <f>+(C190-C$7)/C$8</f>
        <v>20246.015239434193</v>
      </c>
      <c r="F190">
        <f>ROUND(2*E190,0)/2</f>
        <v>20246</v>
      </c>
      <c r="G190">
        <f>+C190-(C$7+F190*C$8)</f>
        <v>4.7019080011523329E-3</v>
      </c>
      <c r="K190">
        <f>+G190</f>
        <v>4.7019080011523329E-3</v>
      </c>
      <c r="O190">
        <f ca="1">+C$11+C$12*$F190</f>
        <v>4.8981323492188148E-3</v>
      </c>
      <c r="Q190" s="2">
        <f>+C190-15018.5</f>
        <v>42679.836900000002</v>
      </c>
    </row>
    <row r="191" spans="1:17" x14ac:dyDescent="0.2">
      <c r="A191" s="75" t="s">
        <v>362</v>
      </c>
      <c r="B191" s="76" t="s">
        <v>37</v>
      </c>
      <c r="C191" s="72">
        <v>57698.488499999999</v>
      </c>
      <c r="D191" s="72">
        <v>4.0000000000000002E-4</v>
      </c>
      <c r="E191">
        <f>+(C191-C$7)/C$8</f>
        <v>20246.506592778882</v>
      </c>
      <c r="F191">
        <f>ROUND(2*E191,0)/2</f>
        <v>20246.5</v>
      </c>
      <c r="G191">
        <f>+C191-(C$7+F191*C$8)</f>
        <v>2.0341069975984283E-3</v>
      </c>
      <c r="K191">
        <f>+G191</f>
        <v>2.0341069975984283E-3</v>
      </c>
      <c r="O191">
        <f ca="1">+C$11+C$12*$F191</f>
        <v>4.8980490250051766E-3</v>
      </c>
      <c r="Q191" s="2">
        <f>+C191-15018.5</f>
        <v>42679.988499999999</v>
      </c>
    </row>
    <row r="192" spans="1:17" x14ac:dyDescent="0.2">
      <c r="A192" s="75" t="s">
        <v>362</v>
      </c>
      <c r="B192" s="76" t="s">
        <v>37</v>
      </c>
      <c r="C192" s="72">
        <v>57699.414900000003</v>
      </c>
      <c r="D192" s="72">
        <v>2.0000000000000001E-4</v>
      </c>
      <c r="E192">
        <f>+(C192-C$7)/C$8</f>
        <v>20249.509163613489</v>
      </c>
      <c r="F192">
        <f>ROUND(2*E192,0)/2</f>
        <v>20249.5</v>
      </c>
      <c r="G192">
        <f>+C192-(C$7+F192*C$8)</f>
        <v>2.8273010029806755E-3</v>
      </c>
      <c r="K192">
        <f>+G192</f>
        <v>2.8273010029806755E-3</v>
      </c>
      <c r="O192">
        <f ca="1">+C$11+C$12*$F192</f>
        <v>4.8975490797233488E-3</v>
      </c>
      <c r="Q192" s="2">
        <f>+C192-15018.5</f>
        <v>42680.914900000003</v>
      </c>
    </row>
    <row r="193" spans="1:17" x14ac:dyDescent="0.2">
      <c r="A193" s="75" t="s">
        <v>362</v>
      </c>
      <c r="B193" s="76" t="s">
        <v>35</v>
      </c>
      <c r="C193" s="72">
        <v>57702.3482</v>
      </c>
      <c r="D193" s="72">
        <v>1E-4</v>
      </c>
      <c r="E193">
        <f>+(C193-C$7)/C$8</f>
        <v>20259.016332254589</v>
      </c>
      <c r="F193">
        <f>ROUND(2*E193,0)/2</f>
        <v>20259</v>
      </c>
      <c r="G193">
        <f>+C193-(C$7+F193*C$8)</f>
        <v>5.039082003349904E-3</v>
      </c>
      <c r="K193">
        <f>+G193</f>
        <v>5.039082003349904E-3</v>
      </c>
      <c r="O193">
        <f ca="1">+C$11+C$12*$F193</f>
        <v>4.8959659196642271E-3</v>
      </c>
      <c r="Q193" s="2">
        <f>+C193-15018.5</f>
        <v>42683.8482</v>
      </c>
    </row>
    <row r="194" spans="1:17" x14ac:dyDescent="0.2">
      <c r="A194" s="75" t="s">
        <v>362</v>
      </c>
      <c r="B194" s="76" t="s">
        <v>37</v>
      </c>
      <c r="C194" s="72">
        <v>57703.425499999998</v>
      </c>
      <c r="D194" s="72">
        <v>2.9999999999999997E-4</v>
      </c>
      <c r="E194">
        <f>+(C194-C$7)/C$8</f>
        <v>20262.507987651938</v>
      </c>
      <c r="F194">
        <f>ROUND(2*E194,0)/2</f>
        <v>20262.5</v>
      </c>
      <c r="G194">
        <f>+C194-(C$7+F194*C$8)</f>
        <v>2.4644750010338612E-3</v>
      </c>
      <c r="K194">
        <f>+G194</f>
        <v>2.4644750010338612E-3</v>
      </c>
      <c r="O194">
        <f ca="1">+C$11+C$12*$F194</f>
        <v>4.895382650168761E-3</v>
      </c>
      <c r="Q194" s="2">
        <f>+C194-15018.5</f>
        <v>42684.925499999998</v>
      </c>
    </row>
    <row r="195" spans="1:17" x14ac:dyDescent="0.2">
      <c r="A195" s="75" t="s">
        <v>362</v>
      </c>
      <c r="B195" s="76" t="s">
        <v>37</v>
      </c>
      <c r="C195" s="72">
        <v>57706.198600000003</v>
      </c>
      <c r="D195" s="72">
        <v>5.9999999999999995E-4</v>
      </c>
      <c r="E195">
        <f>+(C195-C$7)/C$8</f>
        <v>20271.495929341745</v>
      </c>
      <c r="F195">
        <f>ROUND(2*E195,0)/2</f>
        <v>20271.5</v>
      </c>
      <c r="G195">
        <f>+C195-(C$7+F195*C$8)</f>
        <v>-1.2559429960674606E-3</v>
      </c>
      <c r="K195">
        <f>+G195</f>
        <v>-1.2559429960674606E-3</v>
      </c>
      <c r="O195">
        <f ca="1">+C$11+C$12*$F195</f>
        <v>4.8938828143232759E-3</v>
      </c>
      <c r="Q195" s="2">
        <f>+C195-15018.5</f>
        <v>42687.698600000003</v>
      </c>
    </row>
    <row r="196" spans="1:17" x14ac:dyDescent="0.2">
      <c r="A196" s="75" t="s">
        <v>362</v>
      </c>
      <c r="B196" s="76" t="s">
        <v>35</v>
      </c>
      <c r="C196" s="72">
        <v>57706.359499999999</v>
      </c>
      <c r="D196" s="72">
        <v>2.0000000000000001E-4</v>
      </c>
      <c r="E196">
        <f>+(C196-C$7)/C$8</f>
        <v>20272.017425074984</v>
      </c>
      <c r="F196">
        <f>ROUND(2*E196,0)/2</f>
        <v>20272</v>
      </c>
      <c r="G196">
        <f>+C196-(C$7+F196*C$8)</f>
        <v>5.3762559982715175E-3</v>
      </c>
      <c r="K196">
        <f>+G196</f>
        <v>5.3762559982715175E-3</v>
      </c>
      <c r="O196">
        <f ca="1">+C$11+C$12*$F196</f>
        <v>4.8937994901096377E-3</v>
      </c>
      <c r="Q196" s="2">
        <f>+C196-15018.5</f>
        <v>42687.859499999999</v>
      </c>
    </row>
    <row r="197" spans="1:17" x14ac:dyDescent="0.2">
      <c r="A197" s="75" t="s">
        <v>362</v>
      </c>
      <c r="B197" s="76" t="s">
        <v>37</v>
      </c>
      <c r="C197" s="72">
        <v>57709.285600000003</v>
      </c>
      <c r="D197" s="72">
        <v>5.0000000000000001E-4</v>
      </c>
      <c r="E197">
        <f>+(C197-C$7)/C$8</f>
        <v>20281.50125767335</v>
      </c>
      <c r="F197">
        <f>ROUND(2*E197,0)/2</f>
        <v>20281.5</v>
      </c>
      <c r="G197">
        <f>+C197-(C$7+F197*C$8)</f>
        <v>3.8803700590506196E-4</v>
      </c>
      <c r="K197">
        <f>+G197</f>
        <v>3.8803700590506196E-4</v>
      </c>
      <c r="O197">
        <f ca="1">+C$11+C$12*$F197</f>
        <v>4.892216330050516E-3</v>
      </c>
      <c r="Q197" s="2">
        <f>+C197-15018.5</f>
        <v>42690.785600000003</v>
      </c>
    </row>
    <row r="198" spans="1:17" x14ac:dyDescent="0.2">
      <c r="A198" s="75" t="s">
        <v>362</v>
      </c>
      <c r="B198" s="76" t="s">
        <v>35</v>
      </c>
      <c r="C198" s="72">
        <v>57709.444799999997</v>
      </c>
      <c r="D198" s="72">
        <v>2.0000000000000001E-4</v>
      </c>
      <c r="E198">
        <f>+(C198-C$7)/C$8</f>
        <v>20282.017243507602</v>
      </c>
      <c r="F198">
        <f>ROUND(2*E198,0)/2</f>
        <v>20282</v>
      </c>
      <c r="G198">
        <f>+C198-(C$7+F198*C$8)</f>
        <v>5.3202359995339066E-3</v>
      </c>
      <c r="K198">
        <f>+G198</f>
        <v>5.3202359995339066E-3</v>
      </c>
      <c r="O198">
        <f ca="1">+C$11+C$12*$F198</f>
        <v>4.8921330058368778E-3</v>
      </c>
      <c r="Q198" s="2">
        <f>+C198-15018.5</f>
        <v>42690.944799999997</v>
      </c>
    </row>
    <row r="199" spans="1:17" x14ac:dyDescent="0.2">
      <c r="A199" s="75" t="s">
        <v>362</v>
      </c>
      <c r="B199" s="76" t="s">
        <v>37</v>
      </c>
      <c r="C199" s="72">
        <v>57710.212299999999</v>
      </c>
      <c r="D199" s="72">
        <v>4.0000000000000002E-4</v>
      </c>
      <c r="E199">
        <f>+(C199-C$7)/C$8</f>
        <v>20284.504800843049</v>
      </c>
      <c r="F199">
        <f>ROUND(2*E199,0)/2</f>
        <v>20284.5</v>
      </c>
      <c r="G199">
        <f>+C199-(C$7+F199*C$8)</f>
        <v>1.4812309964327142E-3</v>
      </c>
      <c r="K199">
        <f>+G199</f>
        <v>1.4812309964327142E-3</v>
      </c>
      <c r="O199">
        <f ca="1">+C$11+C$12*$F199</f>
        <v>4.8917163847686882E-3</v>
      </c>
      <c r="Q199" s="2">
        <f>+C199-15018.5</f>
        <v>42691.712299999999</v>
      </c>
    </row>
    <row r="200" spans="1:17" x14ac:dyDescent="0.2">
      <c r="A200" s="75" t="s">
        <v>362</v>
      </c>
      <c r="B200" s="76" t="s">
        <v>35</v>
      </c>
      <c r="C200" s="72">
        <v>57710.370699999999</v>
      </c>
      <c r="D200" s="72">
        <v>2.0000000000000001E-4</v>
      </c>
      <c r="E200">
        <f>+(C200-C$7)/C$8</f>
        <v>20285.018193783682</v>
      </c>
      <c r="F200">
        <f>ROUND(2*E200,0)/2</f>
        <v>20285</v>
      </c>
      <c r="G200">
        <f>+C200-(C$7+F200*C$8)</f>
        <v>5.613430002995301E-3</v>
      </c>
      <c r="K200">
        <f>+G200</f>
        <v>5.613430002995301E-3</v>
      </c>
      <c r="O200">
        <f ca="1">+C$11+C$12*$F200</f>
        <v>4.89163306055505E-3</v>
      </c>
      <c r="Q200" s="2">
        <f>+C200-15018.5</f>
        <v>42691.870699999999</v>
      </c>
    </row>
    <row r="201" spans="1:17" x14ac:dyDescent="0.2">
      <c r="A201" s="75" t="s">
        <v>362</v>
      </c>
      <c r="B201" s="76" t="s">
        <v>35</v>
      </c>
      <c r="C201" s="72">
        <v>57711.2961</v>
      </c>
      <c r="D201" s="72">
        <v>1E-4</v>
      </c>
      <c r="E201">
        <f>+(C201-C$7)/C$8</f>
        <v>20288.017523501228</v>
      </c>
      <c r="F201">
        <f>ROUND(2*E201,0)/2</f>
        <v>20288</v>
      </c>
      <c r="G201">
        <f>+C201-(C$7+F201*C$8)</f>
        <v>5.4066240045358427E-3</v>
      </c>
      <c r="K201">
        <f>+G201</f>
        <v>5.4066240045358427E-3</v>
      </c>
      <c r="O201">
        <f ca="1">+C$11+C$12*$F201</f>
        <v>4.8911331152732222E-3</v>
      </c>
      <c r="Q201" s="2">
        <f>+C201-15018.5</f>
        <v>42692.7961</v>
      </c>
    </row>
    <row r="202" spans="1:17" x14ac:dyDescent="0.2">
      <c r="A202" s="75" t="s">
        <v>362</v>
      </c>
      <c r="B202" s="76" t="s">
        <v>37</v>
      </c>
      <c r="C202" s="72">
        <v>57711.446400000001</v>
      </c>
      <c r="D202" s="72">
        <v>5.0000000000000001E-4</v>
      </c>
      <c r="E202">
        <f>+(C202-C$7)/C$8</f>
        <v>20288.504663393764</v>
      </c>
      <c r="F202">
        <f>ROUND(2*E202,0)/2</f>
        <v>20288.5</v>
      </c>
      <c r="G202">
        <f>+C202-(C$7+F202*C$8)</f>
        <v>1.4388230047188699E-3</v>
      </c>
      <c r="K202">
        <f>+G202</f>
        <v>1.4388230047188699E-3</v>
      </c>
      <c r="O202">
        <f ca="1">+C$11+C$12*$F202</f>
        <v>4.8910497910595839E-3</v>
      </c>
      <c r="Q202" s="2">
        <f>+C202-15018.5</f>
        <v>42692.946400000001</v>
      </c>
    </row>
    <row r="203" spans="1:17" x14ac:dyDescent="0.2">
      <c r="A203" s="75" t="s">
        <v>362</v>
      </c>
      <c r="B203" s="76" t="s">
        <v>37</v>
      </c>
      <c r="C203" s="72">
        <v>57712.373</v>
      </c>
      <c r="D203" s="72">
        <v>5.0000000000000001E-4</v>
      </c>
      <c r="E203">
        <f>+(C203-C$7)/C$8</f>
        <v>20291.507882451766</v>
      </c>
      <c r="F203">
        <f>ROUND(2*E203,0)/2</f>
        <v>20291.5</v>
      </c>
      <c r="G203">
        <f>+C203-(C$7+F203*C$8)</f>
        <v>2.4320169977727346E-3</v>
      </c>
      <c r="K203">
        <f>+G203</f>
        <v>2.4320169977727346E-3</v>
      </c>
      <c r="O203">
        <f ca="1">+C$11+C$12*$F203</f>
        <v>4.8905498457777561E-3</v>
      </c>
      <c r="Q203" s="2">
        <f>+C203-15018.5</f>
        <v>42693.873</v>
      </c>
    </row>
    <row r="204" spans="1:17" x14ac:dyDescent="0.2">
      <c r="A204" s="75" t="s">
        <v>362</v>
      </c>
      <c r="B204" s="76" t="s">
        <v>37</v>
      </c>
      <c r="C204" s="72">
        <v>57713.2984</v>
      </c>
      <c r="D204" s="72">
        <v>5.9999999999999995E-4</v>
      </c>
      <c r="E204">
        <f>+(C204-C$7)/C$8</f>
        <v>20294.507212169312</v>
      </c>
      <c r="F204">
        <f>ROUND(2*E204,0)/2</f>
        <v>20294.5</v>
      </c>
      <c r="G204">
        <f>+C204-(C$7+F204*C$8)</f>
        <v>2.2252109993132763E-3</v>
      </c>
      <c r="K204">
        <f>+G204</f>
        <v>2.2252109993132763E-3</v>
      </c>
      <c r="O204">
        <f ca="1">+C$11+C$12*$F204</f>
        <v>4.8900499004959283E-3</v>
      </c>
      <c r="Q204" s="2">
        <f>+C204-15018.5</f>
        <v>42694.7984</v>
      </c>
    </row>
    <row r="205" spans="1:17" x14ac:dyDescent="0.2">
      <c r="A205" s="75" t="s">
        <v>362</v>
      </c>
      <c r="B205" s="76" t="s">
        <v>37</v>
      </c>
      <c r="C205" s="72">
        <v>57714.224900000001</v>
      </c>
      <c r="D205" s="72">
        <v>5.0000000000000001E-4</v>
      </c>
      <c r="E205">
        <f>+(C205-C$7)/C$8</f>
        <v>20297.51010711562</v>
      </c>
      <c r="F205">
        <f>ROUND(2*E205,0)/2</f>
        <v>20297.5</v>
      </c>
      <c r="G205">
        <f>+C205-(C$7+F205*C$8)</f>
        <v>3.118405002169311E-3</v>
      </c>
      <c r="K205">
        <f>+G205</f>
        <v>3.118405002169311E-3</v>
      </c>
      <c r="O205">
        <f ca="1">+C$11+C$12*$F205</f>
        <v>4.8895499552140996E-3</v>
      </c>
      <c r="Q205" s="2">
        <f>+C205-15018.5</f>
        <v>42695.724900000001</v>
      </c>
    </row>
    <row r="206" spans="1:17" x14ac:dyDescent="0.2">
      <c r="A206" s="75" t="s">
        <v>362</v>
      </c>
      <c r="B206" s="76" t="s">
        <v>35</v>
      </c>
      <c r="C206" s="72">
        <v>57715.307200000003</v>
      </c>
      <c r="D206" s="72">
        <v>1E-4</v>
      </c>
      <c r="E206">
        <f>+(C206-C$7)/C$8</f>
        <v>20301.017968098229</v>
      </c>
      <c r="F206">
        <f>ROUND(2*E206,0)/2</f>
        <v>20301</v>
      </c>
      <c r="G206">
        <f>+C206-(C$7+F206*C$8)</f>
        <v>5.5437980045098811E-3</v>
      </c>
      <c r="K206">
        <f>+G206</f>
        <v>5.5437980045098811E-3</v>
      </c>
      <c r="O206">
        <f ca="1">+C$11+C$12*$F206</f>
        <v>4.8889666857186336E-3</v>
      </c>
      <c r="Q206" s="2">
        <f>+C206-15018.5</f>
        <v>42696.807200000003</v>
      </c>
    </row>
    <row r="207" spans="1:17" x14ac:dyDescent="0.2">
      <c r="A207" s="75" t="s">
        <v>362</v>
      </c>
      <c r="B207" s="76" t="s">
        <v>37</v>
      </c>
      <c r="C207" s="72">
        <v>57715.453300000001</v>
      </c>
      <c r="D207" s="72">
        <v>1E-3</v>
      </c>
      <c r="E207">
        <f>+(C207-C$7)/C$8</f>
        <v>20301.491495299146</v>
      </c>
      <c r="F207">
        <f>ROUND(2*E207,0)/2</f>
        <v>20301.5</v>
      </c>
      <c r="G207">
        <f>+C207-(C$7+F207*C$8)</f>
        <v>-2.6240029983455315E-3</v>
      </c>
      <c r="K207">
        <f>+G207</f>
        <v>-2.6240029983455315E-3</v>
      </c>
      <c r="O207">
        <f ca="1">+C$11+C$12*$F207</f>
        <v>4.8888833615049953E-3</v>
      </c>
      <c r="Q207" s="2">
        <f>+C207-15018.5</f>
        <v>42696.953300000001</v>
      </c>
    </row>
    <row r="208" spans="1:17" x14ac:dyDescent="0.2">
      <c r="A208" s="75" t="s">
        <v>362</v>
      </c>
      <c r="B208" s="76" t="s">
        <v>35</v>
      </c>
      <c r="C208" s="72">
        <v>57716.2327</v>
      </c>
      <c r="D208" s="72">
        <v>1.1000000000000001E-3</v>
      </c>
      <c r="E208">
        <f>+(C208-C$7)/C$8</f>
        <v>20304.017621927476</v>
      </c>
      <c r="F208">
        <f>ROUND(2*E208,0)/2</f>
        <v>20304</v>
      </c>
      <c r="G208">
        <f>+C208-(C$7+F208*C$8)</f>
        <v>5.4369920035242103E-3</v>
      </c>
      <c r="K208">
        <f>+G208</f>
        <v>5.4369920035242103E-3</v>
      </c>
      <c r="O208">
        <f ca="1">+C$11+C$12*$F208</f>
        <v>4.8884667404368049E-3</v>
      </c>
      <c r="Q208" s="2">
        <f>+C208-15018.5</f>
        <v>42697.7327</v>
      </c>
    </row>
    <row r="209" spans="1:17" x14ac:dyDescent="0.2">
      <c r="A209" s="75" t="s">
        <v>362</v>
      </c>
      <c r="B209" s="76" t="s">
        <v>37</v>
      </c>
      <c r="C209" s="72">
        <v>57716.384299999998</v>
      </c>
      <c r="D209" s="72">
        <v>4.0000000000000002E-4</v>
      </c>
      <c r="E209">
        <f>+(C209-C$7)/C$8</f>
        <v>20304.508975272161</v>
      </c>
      <c r="F209">
        <f>ROUND(2*E209,0)/2</f>
        <v>20304.5</v>
      </c>
      <c r="G209">
        <f>+C209-(C$7+F209*C$8)</f>
        <v>2.7691909999703057E-3</v>
      </c>
      <c r="K209">
        <f>+G209</f>
        <v>2.7691909999703057E-3</v>
      </c>
      <c r="O209">
        <f ca="1">+C$11+C$12*$F209</f>
        <v>4.8883834162231675E-3</v>
      </c>
      <c r="Q209" s="2">
        <f>+C209-15018.5</f>
        <v>42697.884299999998</v>
      </c>
    </row>
    <row r="210" spans="1:17" x14ac:dyDescent="0.2">
      <c r="A210" s="77" t="s">
        <v>1</v>
      </c>
      <c r="B210" s="78" t="s">
        <v>37</v>
      </c>
      <c r="C210" s="77">
        <v>57725.949699999997</v>
      </c>
      <c r="D210" s="77" t="s">
        <v>68</v>
      </c>
      <c r="E210">
        <f>+(C210-C$7)/C$8</f>
        <v>20335.511556296828</v>
      </c>
      <c r="F210">
        <f>ROUND(2*E210,0)/2</f>
        <v>20335.5</v>
      </c>
      <c r="G210">
        <f>+C210-(C$7+F210*C$8)</f>
        <v>3.5655289975693449E-3</v>
      </c>
      <c r="K210">
        <f>+G210</f>
        <v>3.5655289975693449E-3</v>
      </c>
      <c r="O210">
        <f ca="1">+C$11+C$12*$F210</f>
        <v>4.8832173149776104E-3</v>
      </c>
      <c r="Q210" s="2">
        <f>+C210-15018.5</f>
        <v>42707.449699999997</v>
      </c>
    </row>
    <row r="211" spans="1:17" x14ac:dyDescent="0.2">
      <c r="A211" s="77" t="s">
        <v>1</v>
      </c>
      <c r="B211" s="78" t="s">
        <v>37</v>
      </c>
      <c r="C211" s="77">
        <v>57725.949800000002</v>
      </c>
      <c r="D211" s="77" t="s">
        <v>68</v>
      </c>
      <c r="E211">
        <f>+(C211-C$7)/C$8</f>
        <v>20335.511880408547</v>
      </c>
      <c r="F211">
        <f>ROUND(2*E211,0)/2</f>
        <v>20335.5</v>
      </c>
      <c r="G211">
        <f>+C211-(C$7+F211*C$8)</f>
        <v>3.6655290023190901E-3</v>
      </c>
      <c r="K211">
        <f>+G211</f>
        <v>3.6655290023190901E-3</v>
      </c>
      <c r="O211">
        <f ca="1">+C$11+C$12*$F211</f>
        <v>4.8832173149776104E-3</v>
      </c>
      <c r="Q211" s="2">
        <f>+C211-15018.5</f>
        <v>42707.449800000002</v>
      </c>
    </row>
    <row r="212" spans="1:17" x14ac:dyDescent="0.2">
      <c r="A212" s="79" t="s">
        <v>0</v>
      </c>
      <c r="B212" s="80" t="s">
        <v>35</v>
      </c>
      <c r="C212" s="79">
        <v>57727.648000000001</v>
      </c>
      <c r="D212" s="79">
        <v>1E-4</v>
      </c>
      <c r="E212">
        <f>+(C212-C$7)/C$8</f>
        <v>20341.015945381896</v>
      </c>
      <c r="F212">
        <f>ROUND(2*E212,0)/2</f>
        <v>20341</v>
      </c>
      <c r="G212">
        <f>+C212-(C$7+F212*C$8)</f>
        <v>4.9197180051123723E-3</v>
      </c>
      <c r="K212">
        <f>+G212</f>
        <v>4.9197180051123723E-3</v>
      </c>
      <c r="O212">
        <f ca="1">+C$11+C$12*$F212</f>
        <v>4.8823007486275931E-3</v>
      </c>
      <c r="Q212" s="2">
        <f>+C212-15018.5</f>
        <v>42709.148000000001</v>
      </c>
    </row>
    <row r="213" spans="1:17" x14ac:dyDescent="0.2">
      <c r="A213" s="81" t="s">
        <v>2</v>
      </c>
      <c r="B213" s="82" t="s">
        <v>35</v>
      </c>
      <c r="C213" s="83">
        <v>58009.031900000002</v>
      </c>
      <c r="D213" s="84" t="s">
        <v>68</v>
      </c>
      <c r="E213">
        <f>+(C213-C$7)/C$8</f>
        <v>21253.014101108511</v>
      </c>
      <c r="F213">
        <f>ROUND(2*E213,0)/2</f>
        <v>21253</v>
      </c>
      <c r="G213">
        <f>+C213-(C$7+F213*C$8)</f>
        <v>4.3506940055522136E-3</v>
      </c>
      <c r="K213">
        <f>+G213</f>
        <v>4.3506940055522136E-3</v>
      </c>
      <c r="O213">
        <f ca="1">+C$11+C$12*$F213</f>
        <v>4.7303173829518555E-3</v>
      </c>
      <c r="Q213" s="2">
        <f>+C213-15018.5</f>
        <v>42990.531900000002</v>
      </c>
    </row>
    <row r="214" spans="1:17" x14ac:dyDescent="0.2">
      <c r="A214" s="81" t="s">
        <v>2</v>
      </c>
      <c r="B214" s="82" t="s">
        <v>37</v>
      </c>
      <c r="C214" s="83">
        <v>58036.0291</v>
      </c>
      <c r="D214" s="84" t="s">
        <v>68</v>
      </c>
      <c r="E214">
        <f>+(C214-C$7)/C$8</f>
        <v>21340.515186315519</v>
      </c>
      <c r="F214">
        <f>ROUND(2*E214,0)/2</f>
        <v>21340.5</v>
      </c>
      <c r="G214">
        <f>+C214-(C$7+F214*C$8)</f>
        <v>4.6855190012138337E-3</v>
      </c>
      <c r="K214">
        <f>+G214</f>
        <v>4.6855190012138337E-3</v>
      </c>
      <c r="O214">
        <f ca="1">+C$11+C$12*$F214</f>
        <v>4.7157356455652041E-3</v>
      </c>
      <c r="Q214" s="2">
        <f>+C214-15018.5</f>
        <v>43017.5291</v>
      </c>
    </row>
    <row r="215" spans="1:17" x14ac:dyDescent="0.2">
      <c r="A215" s="81" t="s">
        <v>2</v>
      </c>
      <c r="B215" s="82" t="s">
        <v>35</v>
      </c>
      <c r="C215" s="83">
        <v>58036.183900000004</v>
      </c>
      <c r="D215" s="84" t="s">
        <v>68</v>
      </c>
      <c r="E215">
        <f>+(C215-C$7)/C$8</f>
        <v>21341.016911234783</v>
      </c>
      <c r="F215">
        <f>ROUND(2*E215,0)/2</f>
        <v>21341</v>
      </c>
      <c r="G215">
        <f>+C215-(C$7+F215*C$8)</f>
        <v>5.217718004132621E-3</v>
      </c>
      <c r="K215">
        <f>+G215</f>
        <v>5.217718004132621E-3</v>
      </c>
      <c r="O215">
        <f ca="1">+C$11+C$12*$F215</f>
        <v>4.7156523213515659E-3</v>
      </c>
      <c r="Q215" s="2">
        <f>+C215-15018.5</f>
        <v>43017.683900000004</v>
      </c>
    </row>
    <row r="216" spans="1:17" x14ac:dyDescent="0.2">
      <c r="A216" s="81" t="s">
        <v>2</v>
      </c>
      <c r="B216" s="82" t="s">
        <v>35</v>
      </c>
      <c r="C216" s="83">
        <v>58063.0265</v>
      </c>
      <c r="D216" s="84" t="s">
        <v>68</v>
      </c>
      <c r="E216">
        <f>+(C216-C$7)/C$8</f>
        <v>21428.016919745947</v>
      </c>
      <c r="F216">
        <f>ROUND(2*E216,0)/2</f>
        <v>21428</v>
      </c>
      <c r="G216">
        <f>+C216-(C$7+F216*C$8)</f>
        <v>5.2203439990989864E-3</v>
      </c>
      <c r="K216">
        <f>+G216</f>
        <v>5.2203439990989864E-3</v>
      </c>
      <c r="O216">
        <f ca="1">+C$11+C$12*$F216</f>
        <v>4.701153908178551E-3</v>
      </c>
      <c r="Q216" s="2">
        <f>+C216-15018.5</f>
        <v>43044.5265</v>
      </c>
    </row>
    <row r="217" spans="1:17" x14ac:dyDescent="0.2">
      <c r="A217" s="81" t="s">
        <v>2</v>
      </c>
      <c r="B217" s="82" t="s">
        <v>37</v>
      </c>
      <c r="C217" s="85">
        <v>58063.173000000003</v>
      </c>
      <c r="D217" s="84" t="s">
        <v>68</v>
      </c>
      <c r="E217">
        <f>+(C217-C$7)/C$8</f>
        <v>21428.491743393697</v>
      </c>
      <c r="F217">
        <f>ROUND(2*E217,0)/2</f>
        <v>21428.5</v>
      </c>
      <c r="G217">
        <f>+C217-(C$7+F217*C$8)</f>
        <v>-2.547456999309361E-3</v>
      </c>
      <c r="K217">
        <f>+G217</f>
        <v>-2.547456999309361E-3</v>
      </c>
      <c r="O217">
        <f ca="1">+C$11+C$12*$F217</f>
        <v>4.7010705839649128E-3</v>
      </c>
      <c r="Q217" s="2">
        <f>+C217-15018.5</f>
        <v>43044.673000000003</v>
      </c>
    </row>
    <row r="218" spans="1:17" s="70" customFormat="1" x14ac:dyDescent="0.2">
      <c r="A218" s="86" t="s">
        <v>364</v>
      </c>
      <c r="B218" s="87" t="s">
        <v>35</v>
      </c>
      <c r="C218" s="88">
        <v>58339.472260000002</v>
      </c>
      <c r="D218" s="88">
        <v>6.0000000000000002E-5</v>
      </c>
      <c r="E218">
        <f>+(C218-C$7)/C$8</f>
        <v>22324.009985726068</v>
      </c>
      <c r="F218">
        <f>ROUND(2*E218,0)/2</f>
        <v>22324</v>
      </c>
      <c r="G218">
        <f>+C218-(C$7+F218*C$8)</f>
        <v>3.0809520030743442E-3</v>
      </c>
      <c r="H218"/>
      <c r="I218"/>
      <c r="J218"/>
      <c r="K218">
        <f>+G218</f>
        <v>3.0809520030743442E-3</v>
      </c>
      <c r="L218"/>
      <c r="M218"/>
      <c r="N218"/>
      <c r="O218">
        <f ca="1">+C$11+C$12*$F218</f>
        <v>4.5518369173392307E-3</v>
      </c>
      <c r="P218"/>
      <c r="Q218" s="2">
        <f>+C218-15018.5</f>
        <v>43320.972260000002</v>
      </c>
    </row>
    <row r="219" spans="1:17" x14ac:dyDescent="0.2">
      <c r="A219" s="89" t="s">
        <v>364</v>
      </c>
      <c r="B219" s="90" t="s">
        <v>35</v>
      </c>
      <c r="C219" s="91">
        <v>58339.472260000002</v>
      </c>
      <c r="D219" s="91">
        <v>6.0000000000000002E-5</v>
      </c>
      <c r="E219">
        <f>+(C219-C$7)/C$8</f>
        <v>22324.009985726068</v>
      </c>
      <c r="F219">
        <f>ROUND(2*E219,0)/2</f>
        <v>22324</v>
      </c>
      <c r="G219">
        <f>+C219-(C$7+F219*C$8)</f>
        <v>3.0809520030743442E-3</v>
      </c>
      <c r="K219">
        <f>+G219</f>
        <v>3.0809520030743442E-3</v>
      </c>
      <c r="O219">
        <f ca="1">+C$11+C$12*$F219</f>
        <v>4.5518369173392307E-3</v>
      </c>
      <c r="Q219" s="2">
        <f>+C219-15018.5</f>
        <v>43320.972260000002</v>
      </c>
    </row>
    <row r="220" spans="1:17" x14ac:dyDescent="0.2">
      <c r="A220" s="86" t="s">
        <v>364</v>
      </c>
      <c r="B220" s="87" t="s">
        <v>35</v>
      </c>
      <c r="C220" s="88">
        <v>58368.475290000002</v>
      </c>
      <c r="D220" s="88">
        <v>1E-4</v>
      </c>
      <c r="E220">
        <f>+(C220-C$7)/C$8</f>
        <v>22418.012200744353</v>
      </c>
      <c r="F220">
        <f>ROUND(2*E220,0)/2</f>
        <v>22418</v>
      </c>
      <c r="G220">
        <f>+C220-(C$7+F220*C$8)</f>
        <v>3.764364002563525E-3</v>
      </c>
      <c r="K220">
        <f>+G220</f>
        <v>3.764364002563525E-3</v>
      </c>
      <c r="O220">
        <f ca="1">+C$11+C$12*$F220</f>
        <v>4.5361719651752846E-3</v>
      </c>
      <c r="Q220" s="2">
        <f>+C220-15018.5</f>
        <v>43349.975290000002</v>
      </c>
    </row>
    <row r="221" spans="1:17" x14ac:dyDescent="0.2">
      <c r="A221" s="89" t="s">
        <v>364</v>
      </c>
      <c r="B221" s="90" t="s">
        <v>35</v>
      </c>
      <c r="C221" s="91">
        <v>58368.475290000002</v>
      </c>
      <c r="D221" s="91">
        <v>1E-4</v>
      </c>
      <c r="E221">
        <f>+(C221-C$7)/C$8</f>
        <v>22418.012200744353</v>
      </c>
      <c r="F221">
        <f>ROUND(2*E221,0)/2</f>
        <v>22418</v>
      </c>
      <c r="G221">
        <f>+C221-(C$7+F221*C$8)</f>
        <v>3.764364002563525E-3</v>
      </c>
      <c r="K221">
        <f>+G221</f>
        <v>3.764364002563525E-3</v>
      </c>
      <c r="O221">
        <f ca="1">+C$11+C$12*$F221</f>
        <v>4.5361719651752846E-3</v>
      </c>
      <c r="Q221" s="2">
        <f>+C221-15018.5</f>
        <v>43349.975290000002</v>
      </c>
    </row>
    <row r="222" spans="1:17" x14ac:dyDescent="0.2">
      <c r="A222" s="69" t="s">
        <v>363</v>
      </c>
      <c r="B222" s="70"/>
      <c r="C222" s="71">
        <v>58466.589599999999</v>
      </c>
      <c r="D222" s="72">
        <v>2.0000000000000001E-4</v>
      </c>
      <c r="E222">
        <f>+(C222-C$7)/C$8</f>
        <v>22736.012163678926</v>
      </c>
      <c r="F222">
        <f>ROUND(2*E222,0)/2</f>
        <v>22736</v>
      </c>
      <c r="G222">
        <f>+C222-(C$7+F222*C$8)</f>
        <v>3.752928001631517E-3</v>
      </c>
      <c r="K222">
        <f>+G222</f>
        <v>3.752928001631517E-3</v>
      </c>
      <c r="O222">
        <f ca="1">+C$11+C$12*$F222</f>
        <v>4.4831777653015076E-3</v>
      </c>
      <c r="Q222" s="2">
        <f>+C222-15018.5</f>
        <v>43448.089599999999</v>
      </c>
    </row>
    <row r="223" spans="1:17" x14ac:dyDescent="0.2">
      <c r="A223" s="92" t="s">
        <v>365</v>
      </c>
      <c r="B223" s="68" t="s">
        <v>35</v>
      </c>
      <c r="C223" s="67">
        <v>58780.680699999997</v>
      </c>
      <c r="D223" s="67">
        <v>2.0000000000000001E-4</v>
      </c>
      <c r="E223">
        <f>+(C223-C$7)/C$8</f>
        <v>23754.018182964825</v>
      </c>
      <c r="F223">
        <f>ROUND(2*E223,0)/2</f>
        <v>23754</v>
      </c>
      <c r="G223">
        <f>+C223-(C$7+F223*C$8)</f>
        <v>5.6100919973687269E-3</v>
      </c>
      <c r="K223">
        <f>+G223</f>
        <v>5.6100919973687269E-3</v>
      </c>
      <c r="O223">
        <f ca="1">+C$11+C$12*$F223</f>
        <v>4.3135296663345127E-3</v>
      </c>
      <c r="Q223" s="2">
        <f>+C223-15018.5</f>
        <v>43762.180699999997</v>
      </c>
    </row>
    <row r="224" spans="1:17" x14ac:dyDescent="0.2">
      <c r="A224" s="86" t="s">
        <v>366</v>
      </c>
      <c r="B224" s="87" t="s">
        <v>35</v>
      </c>
      <c r="C224" s="88">
        <v>58792.097399999999</v>
      </c>
      <c r="D224" s="88" t="s">
        <v>68</v>
      </c>
      <c r="E224">
        <f>+(C224-C$7)/C$8</f>
        <v>23791.021043983117</v>
      </c>
      <c r="F224">
        <f>ROUND(2*E224,0)/2</f>
        <v>23791</v>
      </c>
      <c r="G224">
        <f>+C224-(C$7+F224*C$8)</f>
        <v>6.4928179999697022E-3</v>
      </c>
      <c r="K224">
        <f>+G224</f>
        <v>6.4928179999697022E-3</v>
      </c>
      <c r="O224">
        <f ca="1">+C$11+C$12*$F224</f>
        <v>4.3073636745253E-3</v>
      </c>
      <c r="Q224" s="2">
        <f>+C224-15018.5</f>
        <v>43773.597399999999</v>
      </c>
    </row>
    <row r="225" spans="1:17" x14ac:dyDescent="0.2">
      <c r="A225" s="86" t="s">
        <v>366</v>
      </c>
      <c r="B225" s="87" t="s">
        <v>35</v>
      </c>
      <c r="C225" s="88">
        <v>58793.947</v>
      </c>
      <c r="D225" s="88" t="s">
        <v>68</v>
      </c>
      <c r="E225">
        <f>+(C225-C$7)/C$8</f>
        <v>23797.01581407776</v>
      </c>
      <c r="F225">
        <f>ROUND(2*E225,0)/2</f>
        <v>23797</v>
      </c>
      <c r="G225">
        <f>+C225-(C$7+F225*C$8)</f>
        <v>4.8792060042615049E-3</v>
      </c>
      <c r="K225">
        <f>+G225</f>
        <v>4.8792060042615049E-3</v>
      </c>
      <c r="O225">
        <f ca="1">+C$11+C$12*$F225</f>
        <v>4.3063637839616436E-3</v>
      </c>
      <c r="Q225" s="2">
        <f>+C225-15018.5</f>
        <v>43775.447</v>
      </c>
    </row>
    <row r="226" spans="1:17" ht="12" customHeight="1" x14ac:dyDescent="0.2">
      <c r="A226" s="86" t="s">
        <v>366</v>
      </c>
      <c r="B226" s="87" t="s">
        <v>35</v>
      </c>
      <c r="C226" s="88">
        <v>58793.953999999998</v>
      </c>
      <c r="D226" s="88" t="s">
        <v>160</v>
      </c>
      <c r="E226">
        <f>+(C226-C$7)/C$8</f>
        <v>23797.038501897099</v>
      </c>
      <c r="F226">
        <f>ROUND(2*E226,0)/2</f>
        <v>23797</v>
      </c>
      <c r="G226">
        <f>+C226-(C$7+F226*C$8)</f>
        <v>1.1879206002049614E-2</v>
      </c>
      <c r="K226">
        <f>+G226</f>
        <v>1.1879206002049614E-2</v>
      </c>
      <c r="O226">
        <f ca="1">+C$11+C$12*$F226</f>
        <v>4.3063637839616436E-3</v>
      </c>
      <c r="Q226" s="2">
        <f>+C226-15018.5</f>
        <v>43775.453999999998</v>
      </c>
    </row>
    <row r="227" spans="1:17" ht="12" customHeight="1" x14ac:dyDescent="0.2">
      <c r="A227" s="93" t="s">
        <v>368</v>
      </c>
      <c r="B227" s="45" t="s">
        <v>35</v>
      </c>
      <c r="C227" s="46">
        <v>59133.646000000001</v>
      </c>
      <c r="D227" s="46">
        <v>1E-3</v>
      </c>
      <c r="E227">
        <f>+(C227-C$7)/C$8</f>
        <v>24898.020034653899</v>
      </c>
      <c r="F227">
        <f>ROUND(2*E227,0)/2</f>
        <v>24898</v>
      </c>
      <c r="G227">
        <f>+C227-(C$7+F227*C$8)</f>
        <v>6.1814040018361993E-3</v>
      </c>
      <c r="K227">
        <f>+G227</f>
        <v>6.1814040018361993E-3</v>
      </c>
      <c r="O227">
        <f ca="1">+C$11+C$12*$F227</f>
        <v>4.1228838655307382E-3</v>
      </c>
      <c r="Q227" s="2">
        <f>+C227-15018.5</f>
        <v>44115.146000000001</v>
      </c>
    </row>
    <row r="228" spans="1:17" ht="12" customHeight="1" x14ac:dyDescent="0.2">
      <c r="A228" s="92" t="s">
        <v>367</v>
      </c>
      <c r="B228" s="68" t="s">
        <v>35</v>
      </c>
      <c r="C228" s="67">
        <v>59183.013700000003</v>
      </c>
      <c r="D228" s="67" t="s">
        <v>68</v>
      </c>
      <c r="E228">
        <f>+(C228-C$7)/C$8</f>
        <v>25058.026528815317</v>
      </c>
      <c r="F228">
        <f>ROUND(2*E228,0)/2</f>
        <v>25058</v>
      </c>
      <c r="G228">
        <f>+C228-(C$7+F228*C$8)</f>
        <v>8.1850840069819242E-3</v>
      </c>
      <c r="K228">
        <f>+G228</f>
        <v>8.1850840069819242E-3</v>
      </c>
      <c r="O228">
        <f ca="1">+C$11+C$12*$F228</f>
        <v>4.0962201171665736E-3</v>
      </c>
      <c r="Q228" s="2">
        <f>+C228-15018.5</f>
        <v>44164.513700000003</v>
      </c>
    </row>
    <row r="229" spans="1:17" ht="12" customHeight="1" x14ac:dyDescent="0.2">
      <c r="A229" s="92" t="s">
        <v>367</v>
      </c>
      <c r="B229" s="68" t="s">
        <v>35</v>
      </c>
      <c r="C229" s="67">
        <v>59191.035900000003</v>
      </c>
      <c r="D229" s="67" t="s">
        <v>68</v>
      </c>
      <c r="E229">
        <f>+(C229-C$7)/C$8</f>
        <v>25084.027418009297</v>
      </c>
      <c r="F229">
        <f>ROUND(2*E229,0)/2</f>
        <v>25084</v>
      </c>
      <c r="G229">
        <f>+C229-(C$7+F229*C$8)</f>
        <v>8.4594320069300011E-3</v>
      </c>
      <c r="K229">
        <f>+G229</f>
        <v>8.4594320069300011E-3</v>
      </c>
      <c r="O229">
        <f ca="1">+C$11+C$12*$F229</f>
        <v>4.0918872580573973E-3</v>
      </c>
      <c r="Q229" s="2">
        <f>+C229-15018.5</f>
        <v>44172.535900000003</v>
      </c>
    </row>
    <row r="230" spans="1:17" ht="12" customHeight="1" x14ac:dyDescent="0.2">
      <c r="A230" s="94" t="s">
        <v>369</v>
      </c>
      <c r="B230" s="95" t="s">
        <v>35</v>
      </c>
      <c r="C230" s="96">
        <v>59454.216500000097</v>
      </c>
      <c r="D230" s="94" t="s">
        <v>68</v>
      </c>
      <c r="E230">
        <f>+(C230-C$7)/C$8</f>
        <v>25937.026547750225</v>
      </c>
      <c r="F230">
        <f>ROUND(2*E230,0)/2</f>
        <v>25937</v>
      </c>
      <c r="G230">
        <f>+C230-(C$7+F230*C$8)</f>
        <v>8.1909260989050381E-3</v>
      </c>
      <c r="K230">
        <f>+G230</f>
        <v>8.1909260989050381E-3</v>
      </c>
      <c r="O230">
        <f ca="1">+C$11+C$12*$F230</f>
        <v>3.9497361495909461E-3</v>
      </c>
      <c r="Q230" s="2">
        <f>+C230-15018.5</f>
        <v>44435.716500000097</v>
      </c>
    </row>
    <row r="231" spans="1:17" ht="12" customHeight="1" x14ac:dyDescent="0.2">
      <c r="A231" s="94" t="s">
        <v>369</v>
      </c>
      <c r="B231" s="95" t="s">
        <v>35</v>
      </c>
      <c r="C231" s="96">
        <v>59467.17389999982</v>
      </c>
      <c r="D231" s="94" t="s">
        <v>68</v>
      </c>
      <c r="E231">
        <f>+(C231-C$7)/C$8</f>
        <v>25979.022997805681</v>
      </c>
      <c r="F231">
        <f>ROUND(2*E231,0)/2</f>
        <v>25979</v>
      </c>
      <c r="G231">
        <f>+C231-(C$7+F231*C$8)</f>
        <v>7.09564182034228E-3</v>
      </c>
      <c r="K231">
        <f>+G231</f>
        <v>7.09564182034228E-3</v>
      </c>
      <c r="O231">
        <f ca="1">+C$11+C$12*$F231</f>
        <v>3.9427369156453534E-3</v>
      </c>
      <c r="Q231" s="2">
        <f>+C231-15018.5</f>
        <v>44448.67389999982</v>
      </c>
    </row>
    <row r="232" spans="1:17" ht="12" customHeight="1" x14ac:dyDescent="0.2">
      <c r="A232" s="94" t="s">
        <v>369</v>
      </c>
      <c r="B232" s="95" t="s">
        <v>35</v>
      </c>
      <c r="C232" s="96">
        <v>59529.033499999903</v>
      </c>
      <c r="D232" s="94" t="s">
        <v>68</v>
      </c>
      <c r="E232">
        <f>+(C232-C$7)/C$8</f>
        <v>26179.517202037205</v>
      </c>
      <c r="F232">
        <f>ROUND(2*E232,0)/2</f>
        <v>26179.5</v>
      </c>
      <c r="G232">
        <f>+C232-(C$7+F232*C$8)</f>
        <v>5.30744090792723E-3</v>
      </c>
      <c r="K232">
        <f>+G232</f>
        <v>5.30744090792723E-3</v>
      </c>
      <c r="O232">
        <f ca="1">+C$11+C$12*$F232</f>
        <v>3.9093239059765101E-3</v>
      </c>
      <c r="Q232" s="2">
        <f>+C232-15018.5</f>
        <v>44510.533499999903</v>
      </c>
    </row>
    <row r="233" spans="1:17" ht="12" customHeight="1" x14ac:dyDescent="0.2">
      <c r="A233" s="94" t="s">
        <v>369</v>
      </c>
      <c r="B233" s="95" t="s">
        <v>35</v>
      </c>
      <c r="C233" s="96">
        <v>59531.039400000125</v>
      </c>
      <c r="D233" s="94" t="s">
        <v>68</v>
      </c>
      <c r="E233">
        <f>+(C233-C$7)/C$8</f>
        <v>26186.018558727385</v>
      </c>
      <c r="F233">
        <f>ROUND(2*E233,0)/2</f>
        <v>26186</v>
      </c>
      <c r="G233">
        <f>+C233-(C$7+F233*C$8)</f>
        <v>5.7260281246271916E-3</v>
      </c>
      <c r="K233">
        <f>+G233</f>
        <v>5.7260281246271916E-3</v>
      </c>
      <c r="O233">
        <f ca="1">+C$11+C$12*$F233</f>
        <v>3.9082406911992154E-3</v>
      </c>
      <c r="Q233" s="2">
        <f>+C233-15018.5</f>
        <v>44512.539400000125</v>
      </c>
    </row>
    <row r="234" spans="1:17" ht="12" customHeight="1" x14ac:dyDescent="0.2">
      <c r="A234" s="101" t="s">
        <v>372</v>
      </c>
      <c r="B234" s="102" t="s">
        <v>35</v>
      </c>
      <c r="C234" s="100">
        <v>59785.266700000037</v>
      </c>
      <c r="E234">
        <f>+(C234-C$7)/C$8</f>
        <v>27009.998995189013</v>
      </c>
      <c r="F234">
        <f>ROUND(2*E234,0)/2</f>
        <v>27010</v>
      </c>
      <c r="G234">
        <f>+C234-(C$7+F234*C$8)</f>
        <v>-3.1001996103441343E-4</v>
      </c>
      <c r="K234">
        <f>+G234</f>
        <v>-3.1001996103441343E-4</v>
      </c>
      <c r="O234">
        <f ca="1">+C$11+C$12*$F234</f>
        <v>3.7709223871237691E-3</v>
      </c>
      <c r="Q234" s="2">
        <f>+C234-15018.5</f>
        <v>44766.766700000037</v>
      </c>
    </row>
    <row r="235" spans="1:17" ht="12" customHeight="1" x14ac:dyDescent="0.2">
      <c r="A235" s="101" t="s">
        <v>372</v>
      </c>
      <c r="B235" s="102" t="s">
        <v>35</v>
      </c>
      <c r="C235" s="100">
        <v>59794.218299999833</v>
      </c>
      <c r="E235">
        <f>+(C235-C$7)/C$8</f>
        <v>27039.012178568082</v>
      </c>
      <c r="F235">
        <f>ROUND(2*E235,0)/2</f>
        <v>27039</v>
      </c>
      <c r="G235">
        <f>+C235-(C$7+F235*C$8)</f>
        <v>3.7575218302663416E-3</v>
      </c>
      <c r="K235">
        <f>+G235</f>
        <v>3.7575218302663416E-3</v>
      </c>
      <c r="O235">
        <f ca="1">+C$11+C$12*$F235</f>
        <v>3.7660895827327651E-3</v>
      </c>
      <c r="Q235" s="2">
        <f>+C235-15018.5</f>
        <v>44775.718299999833</v>
      </c>
    </row>
    <row r="236" spans="1:17" x14ac:dyDescent="0.2">
      <c r="A236" s="101" t="s">
        <v>372</v>
      </c>
      <c r="B236" s="102" t="s">
        <v>35</v>
      </c>
      <c r="C236" s="100">
        <v>59799.154999999795</v>
      </c>
      <c r="E236">
        <f>+(C236-C$7)/C$8</f>
        <v>27055.012601105904</v>
      </c>
      <c r="F236">
        <f>ROUND(2*E236,0)/2</f>
        <v>27055</v>
      </c>
      <c r="G236">
        <f>+C236-(C$7+F236*C$8)</f>
        <v>3.8878897976246662E-3</v>
      </c>
      <c r="K236">
        <f>+G236</f>
        <v>3.8878897976246662E-3</v>
      </c>
      <c r="O236">
        <f ca="1">+C$11+C$12*$F236</f>
        <v>3.7634232078963487E-3</v>
      </c>
      <c r="Q236" s="2">
        <f>+C236-15018.5</f>
        <v>44780.654999999795</v>
      </c>
    </row>
    <row r="237" spans="1:17" x14ac:dyDescent="0.2">
      <c r="A237" s="101" t="s">
        <v>372</v>
      </c>
      <c r="B237" s="102" t="s">
        <v>35</v>
      </c>
      <c r="C237" s="100">
        <v>59799.154999999795</v>
      </c>
      <c r="E237">
        <f>+(C237-C$7)/C$8</f>
        <v>27055.012601105904</v>
      </c>
      <c r="F237">
        <f>ROUND(2*E237,0)/2</f>
        <v>27055</v>
      </c>
      <c r="G237">
        <f>+C237-(C$7+F237*C$8)</f>
        <v>3.8878897976246662E-3</v>
      </c>
      <c r="K237">
        <f>+G237</f>
        <v>3.8878897976246662E-3</v>
      </c>
      <c r="O237">
        <f ca="1">+C$11+C$12*$F237</f>
        <v>3.7634232078963487E-3</v>
      </c>
      <c r="Q237" s="2">
        <f>+C237-15018.5</f>
        <v>44780.654999999795</v>
      </c>
    </row>
    <row r="238" spans="1:17" x14ac:dyDescent="0.2">
      <c r="A238" s="101" t="s">
        <v>372</v>
      </c>
      <c r="B238" s="102" t="s">
        <v>35</v>
      </c>
      <c r="C238" s="100">
        <v>59799.155999999959</v>
      </c>
      <c r="E238">
        <f>+(C238-C$7)/C$8</f>
        <v>27055.015842223485</v>
      </c>
      <c r="F238">
        <f>ROUND(2*E238,0)/2</f>
        <v>27055</v>
      </c>
      <c r="G238">
        <f>+C238-(C$7+F238*C$8)</f>
        <v>4.8878899615374394E-3</v>
      </c>
      <c r="K238">
        <f>+G238</f>
        <v>4.8878899615374394E-3</v>
      </c>
      <c r="O238">
        <f ca="1">+C$11+C$12*$F238</f>
        <v>3.7634232078963487E-3</v>
      </c>
      <c r="Q238" s="2">
        <f>+C238-15018.5</f>
        <v>44780.655999999959</v>
      </c>
    </row>
    <row r="239" spans="1:17" x14ac:dyDescent="0.2">
      <c r="A239" s="101" t="s">
        <v>372</v>
      </c>
      <c r="B239" s="102" t="s">
        <v>35</v>
      </c>
      <c r="C239" s="100">
        <v>59802.240999999922</v>
      </c>
      <c r="E239">
        <f>+(C239-C$7)/C$8</f>
        <v>27065.014688320873</v>
      </c>
      <c r="F239">
        <f>ROUND(2*E239,0)/2</f>
        <v>27065</v>
      </c>
      <c r="G239">
        <f>+C239-(C$7+F239*C$8)</f>
        <v>4.5318699267227203E-3</v>
      </c>
      <c r="K239">
        <f>+G239</f>
        <v>4.5318699267227203E-3</v>
      </c>
      <c r="O239">
        <f ca="1">+C$11+C$12*$F239</f>
        <v>3.7617567236235879E-3</v>
      </c>
      <c r="Q239" s="2">
        <f>+C239-15018.5</f>
        <v>44783.740999999922</v>
      </c>
    </row>
    <row r="240" spans="1:17" x14ac:dyDescent="0.2">
      <c r="A240" s="101" t="s">
        <v>372</v>
      </c>
      <c r="B240" s="102" t="s">
        <v>35</v>
      </c>
      <c r="C240" s="100">
        <v>59802.242000000086</v>
      </c>
      <c r="E240">
        <f>+(C240-C$7)/C$8</f>
        <v>27065.017929438454</v>
      </c>
      <c r="F240">
        <f>ROUND(2*E240,0)/2</f>
        <v>27065</v>
      </c>
      <c r="G240">
        <f>+C240-(C$7+F240*C$8)</f>
        <v>5.5318700906354934E-3</v>
      </c>
      <c r="K240">
        <f>+G240</f>
        <v>5.5318700906354934E-3</v>
      </c>
      <c r="O240">
        <f ca="1">+C$11+C$12*$F240</f>
        <v>3.7617567236235879E-3</v>
      </c>
      <c r="Q240" s="2">
        <f>+C240-15018.5</f>
        <v>44783.742000000086</v>
      </c>
    </row>
    <row r="241" spans="1:17" x14ac:dyDescent="0.2">
      <c r="A241" s="101" t="s">
        <v>372</v>
      </c>
      <c r="B241" s="102" t="s">
        <v>35</v>
      </c>
      <c r="C241" s="100">
        <v>59807.17920000013</v>
      </c>
      <c r="E241">
        <f>+(C241-C$7)/C$8</f>
        <v>27081.019972535069</v>
      </c>
      <c r="F241">
        <f>ROUND(2*E241,0)/2</f>
        <v>27081</v>
      </c>
      <c r="G241">
        <f>+C241-(C$7+F241*C$8)</f>
        <v>6.162238132674247E-3</v>
      </c>
      <c r="K241">
        <f>+G241</f>
        <v>6.162238132674247E-3</v>
      </c>
      <c r="O241">
        <f ca="1">+C$11+C$12*$F241</f>
        <v>3.7590903487871715E-3</v>
      </c>
      <c r="Q241" s="2">
        <f>+C241-15018.5</f>
        <v>44788.67920000013</v>
      </c>
    </row>
    <row r="242" spans="1:17" x14ac:dyDescent="0.2">
      <c r="A242" s="101" t="s">
        <v>372</v>
      </c>
      <c r="B242" s="102" t="s">
        <v>35</v>
      </c>
      <c r="C242" s="100">
        <v>59814.273699999787</v>
      </c>
      <c r="E242">
        <f>+(C242-C$7)/C$8</f>
        <v>27104.014077441178</v>
      </c>
      <c r="F242">
        <f>ROUND(2*E242,0)/2</f>
        <v>27104</v>
      </c>
      <c r="G242">
        <f>+C242-(C$7+F242*C$8)</f>
        <v>4.3433917890070006E-3</v>
      </c>
      <c r="K242">
        <f>+G242</f>
        <v>4.3433917890070006E-3</v>
      </c>
      <c r="O242">
        <f ca="1">+C$11+C$12*$F242</f>
        <v>3.7552574349598231E-3</v>
      </c>
      <c r="Q242" s="2">
        <f>+C242-15018.5</f>
        <v>44795.773699999787</v>
      </c>
    </row>
    <row r="243" spans="1:17" x14ac:dyDescent="0.2">
      <c r="A243" s="101" t="s">
        <v>372</v>
      </c>
      <c r="B243" s="102" t="s">
        <v>35</v>
      </c>
      <c r="C243" s="100">
        <v>59814.273800000083</v>
      </c>
      <c r="E243">
        <f>+(C243-C$7)/C$8</f>
        <v>27104.014401553839</v>
      </c>
      <c r="F243">
        <f>ROUND(2*E243,0)/2</f>
        <v>27104</v>
      </c>
      <c r="G243">
        <f>+C243-(C$7+F243*C$8)</f>
        <v>4.4433920847950503E-3</v>
      </c>
      <c r="K243">
        <f>+G243</f>
        <v>4.4433920847950503E-3</v>
      </c>
      <c r="O243">
        <f ca="1">+C$11+C$12*$F243</f>
        <v>3.7552574349598231E-3</v>
      </c>
      <c r="Q243" s="2">
        <f>+C243-15018.5</f>
        <v>44795.773800000083</v>
      </c>
    </row>
    <row r="244" spans="1:17" x14ac:dyDescent="0.2">
      <c r="A244" s="99" t="s">
        <v>371</v>
      </c>
      <c r="B244" s="99" t="s">
        <v>35</v>
      </c>
      <c r="C244" s="100">
        <v>59816.434100000188</v>
      </c>
      <c r="D244" s="94">
        <v>1E-4</v>
      </c>
      <c r="E244">
        <f>+(C244-C$7)/C$8</f>
        <v>27111.016186716075</v>
      </c>
      <c r="F244">
        <f>ROUND(2*E244,0)/2</f>
        <v>27111</v>
      </c>
      <c r="G244">
        <f>+C244-(C$7+F244*C$8)</f>
        <v>4.9941781908273697E-3</v>
      </c>
      <c r="K244">
        <f>+G244</f>
        <v>4.9941781908273697E-3</v>
      </c>
      <c r="O244">
        <f ca="1">+C$11+C$12*$F244</f>
        <v>3.754090895968891E-3</v>
      </c>
      <c r="Q244" s="2">
        <f>+C244-15018.5</f>
        <v>44797.934100000188</v>
      </c>
    </row>
    <row r="245" spans="1:17" x14ac:dyDescent="0.2">
      <c r="A245" s="97" t="s">
        <v>372</v>
      </c>
      <c r="B245" s="98" t="s">
        <v>35</v>
      </c>
      <c r="C245" s="100">
        <v>59824.146999999881</v>
      </c>
      <c r="E245">
        <f>+(C245-C$7)/C$8</f>
        <v>27136.014598405673</v>
      </c>
      <c r="F245">
        <f>ROUND(2*E245,0)/2</f>
        <v>27136</v>
      </c>
      <c r="G245">
        <f>+C245-(C$7+F245*C$8)</f>
        <v>4.5041278790449724E-3</v>
      </c>
      <c r="K245">
        <f>+G245</f>
        <v>4.5041278790449724E-3</v>
      </c>
      <c r="O245">
        <f ca="1">+C$11+C$12*$F245</f>
        <v>3.7499246852869903E-3</v>
      </c>
      <c r="Q245" s="2">
        <f>+C245-15018.5</f>
        <v>44805.646999999881</v>
      </c>
    </row>
    <row r="246" spans="1:17" x14ac:dyDescent="0.2">
      <c r="A246" s="101" t="s">
        <v>372</v>
      </c>
      <c r="B246" s="102" t="s">
        <v>35</v>
      </c>
      <c r="C246" s="100">
        <v>59824.147200000007</v>
      </c>
      <c r="E246">
        <f>+(C246-C$7)/C$8</f>
        <v>27136.015246629489</v>
      </c>
      <c r="F246">
        <f>ROUND(2*E246,0)/2</f>
        <v>27136</v>
      </c>
      <c r="G246">
        <f>+C246-(C$7+F246*C$8)</f>
        <v>4.7041280049597844E-3</v>
      </c>
      <c r="K246">
        <f>+G246</f>
        <v>4.7041280049597844E-3</v>
      </c>
      <c r="O246">
        <f ca="1">+C$11+C$12*$F246</f>
        <v>3.7499246852869903E-3</v>
      </c>
      <c r="Q246" s="2">
        <f>+C246-15018.5</f>
        <v>44805.647200000007</v>
      </c>
    </row>
    <row r="247" spans="1:17" x14ac:dyDescent="0.2">
      <c r="A247" s="101" t="s">
        <v>372</v>
      </c>
      <c r="B247" s="102" t="s">
        <v>37</v>
      </c>
      <c r="C247" s="100">
        <v>59927.044000000227</v>
      </c>
      <c r="E247">
        <f>+(C247-C$7)/C$8</f>
        <v>27469.515819442542</v>
      </c>
      <c r="F247">
        <f>ROUND(2*E247,0)/2</f>
        <v>27469.5</v>
      </c>
      <c r="G247">
        <f>+C247-(C$7+F247*C$8)</f>
        <v>4.8808612264110707E-3</v>
      </c>
      <c r="K247">
        <f>+G247</f>
        <v>4.8808612264110707E-3</v>
      </c>
      <c r="O247">
        <f ca="1">+C$11+C$12*$F247</f>
        <v>3.6943474347904352E-3</v>
      </c>
      <c r="Q247" s="2">
        <f>+C247-15018.5</f>
        <v>44908.544000000227</v>
      </c>
    </row>
    <row r="248" spans="1:17" x14ac:dyDescent="0.2">
      <c r="A248" s="101" t="s">
        <v>372</v>
      </c>
      <c r="B248" s="102" t="s">
        <v>37</v>
      </c>
      <c r="C248" s="100">
        <v>59927.044000000227</v>
      </c>
      <c r="E248">
        <f>+(C248-C$7)/C$8</f>
        <v>27469.515819442542</v>
      </c>
      <c r="F248">
        <f>ROUND(2*E248,0)/2</f>
        <v>27469.5</v>
      </c>
      <c r="G248">
        <f>+C248-(C$7+F248*C$8)</f>
        <v>4.8808612264110707E-3</v>
      </c>
      <c r="K248">
        <f>+G248</f>
        <v>4.8808612264110707E-3</v>
      </c>
      <c r="O248">
        <f ca="1">+C$11+C$12*$F248</f>
        <v>3.6943474347904352E-3</v>
      </c>
      <c r="Q248" s="2">
        <f>+C248-15018.5</f>
        <v>44908.544000000227</v>
      </c>
    </row>
    <row r="249" spans="1:17" x14ac:dyDescent="0.2">
      <c r="A249" s="97" t="s">
        <v>370</v>
      </c>
      <c r="B249" s="98" t="s">
        <v>35</v>
      </c>
      <c r="C249" s="96">
        <v>59971.626700000001</v>
      </c>
      <c r="D249" s="94">
        <v>6.9999999999999999E-4</v>
      </c>
      <c r="E249">
        <f>+(C249-C$7)/C$8</f>
        <v>27614.01356852167</v>
      </c>
      <c r="F249">
        <f>ROUND(2*E249,0)/2</f>
        <v>27614</v>
      </c>
      <c r="G249">
        <f>+C249-(C$7+F249*C$8)</f>
        <v>4.1863720034598373E-3</v>
      </c>
      <c r="K249">
        <f>+G249</f>
        <v>4.1863720034598373E-3</v>
      </c>
      <c r="O249">
        <f ca="1">+C$11+C$12*$F249</f>
        <v>3.6702667370490496E-3</v>
      </c>
      <c r="Q249" s="2">
        <f>+C249-15018.5</f>
        <v>44953.126700000001</v>
      </c>
    </row>
  </sheetData>
  <protectedRanges>
    <protectedRange sqref="A219:D226" name="Range1"/>
  </protectedRanges>
  <sortState xmlns:xlrd2="http://schemas.microsoft.com/office/spreadsheetml/2017/richdata2" ref="A21:S249">
    <sortCondition ref="C21:C249"/>
  </sortState>
  <phoneticPr fontId="8" type="noConversion"/>
  <hyperlinks>
    <hyperlink ref="H63386" r:id="rId1" display="http://vsolj.cetus-net.org/bulletin.html" xr:uid="{00000000-0004-0000-0000-000000000000}"/>
    <hyperlink ref="H63379" r:id="rId2" display="https://www.aavso.org/ejaavso" xr:uid="{00000000-0004-0000-0000-000001000000}"/>
    <hyperlink ref="I63386" r:id="rId3" display="http://vsolj.cetus-net.org/bulletin.html" xr:uid="{00000000-0004-0000-0000-000002000000}"/>
    <hyperlink ref="AQ57037" r:id="rId4" display="http://cdsbib.u-strasbg.fr/cgi-bin/cdsbib?1990RMxAA..21..381G" xr:uid="{00000000-0004-0000-0000-000003000000}"/>
    <hyperlink ref="H63383" r:id="rId5" display="https://www.aavso.org/ejaavso" xr:uid="{00000000-0004-0000-0000-000004000000}"/>
    <hyperlink ref="AP4401" r:id="rId6" display="http://cdsbib.u-strasbg.fr/cgi-bin/cdsbib?1990RMxAA..21..381G" xr:uid="{00000000-0004-0000-0000-000005000000}"/>
    <hyperlink ref="AP4404" r:id="rId7" display="http://cdsbib.u-strasbg.fr/cgi-bin/cdsbib?1990RMxAA..21..381G" xr:uid="{00000000-0004-0000-0000-000006000000}"/>
    <hyperlink ref="AP4402" r:id="rId8" display="http://cdsbib.u-strasbg.fr/cgi-bin/cdsbib?1990RMxAA..21..381G" xr:uid="{00000000-0004-0000-0000-000007000000}"/>
    <hyperlink ref="AP4386" r:id="rId9" display="http://cdsbib.u-strasbg.fr/cgi-bin/cdsbib?1990RMxAA..21..381G" xr:uid="{00000000-0004-0000-0000-000008000000}"/>
    <hyperlink ref="AQ4615" r:id="rId10" display="http://cdsbib.u-strasbg.fr/cgi-bin/cdsbib?1990RMxAA..21..381G" xr:uid="{00000000-0004-0000-0000-000009000000}"/>
    <hyperlink ref="AQ4619" r:id="rId11" display="http://cdsbib.u-strasbg.fr/cgi-bin/cdsbib?1990RMxAA..21..381G" xr:uid="{00000000-0004-0000-0000-00000A000000}"/>
    <hyperlink ref="AQ64299" r:id="rId12" display="http://cdsbib.u-strasbg.fr/cgi-bin/cdsbib?1990RMxAA..21..381G" xr:uid="{00000000-0004-0000-0000-00000B000000}"/>
    <hyperlink ref="I1507" r:id="rId13" display="http://vsolj.cetus-net.org/bulletin.html" xr:uid="{00000000-0004-0000-0000-00000C000000}"/>
    <hyperlink ref="H1507" r:id="rId14" display="http://vsolj.cetus-net.org/bulletin.html" xr:uid="{00000000-0004-0000-0000-00000D000000}"/>
    <hyperlink ref="AQ64960" r:id="rId15" display="http://cdsbib.u-strasbg.fr/cgi-bin/cdsbib?1990RMxAA..21..381G" xr:uid="{00000000-0004-0000-0000-00000E000000}"/>
    <hyperlink ref="AQ64959" r:id="rId16" display="http://cdsbib.u-strasbg.fr/cgi-bin/cdsbib?1990RMxAA..21..381G" xr:uid="{00000000-0004-0000-0000-00000F000000}"/>
    <hyperlink ref="AP2677" r:id="rId17" display="http://cdsbib.u-strasbg.fr/cgi-bin/cdsbib?1990RMxAA..21..381G" xr:uid="{00000000-0004-0000-0000-000010000000}"/>
    <hyperlink ref="AP2695" r:id="rId18" display="http://cdsbib.u-strasbg.fr/cgi-bin/cdsbib?1990RMxAA..21..381G" xr:uid="{00000000-0004-0000-0000-000011000000}"/>
    <hyperlink ref="AP2696" r:id="rId19" display="http://cdsbib.u-strasbg.fr/cgi-bin/cdsbib?1990RMxAA..21..381G" xr:uid="{00000000-0004-0000-0000-000012000000}"/>
    <hyperlink ref="AP2692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0"/>
  <sheetViews>
    <sheetView topLeftCell="A47" workbookViewId="0">
      <selection activeCell="N47" sqref="N1:N65536"/>
    </sheetView>
  </sheetViews>
  <sheetFormatPr defaultRowHeight="12.75" x14ac:dyDescent="0.2"/>
  <cols>
    <col min="1" max="1" width="19.7109375" style="16" customWidth="1"/>
    <col min="2" max="2" width="4.42578125" style="17" customWidth="1"/>
    <col min="3" max="3" width="12.7109375" style="16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6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9" t="s">
        <v>59</v>
      </c>
      <c r="I1" s="50" t="s">
        <v>60</v>
      </c>
      <c r="J1" s="51" t="s">
        <v>61</v>
      </c>
    </row>
    <row r="2" spans="1:16" x14ac:dyDescent="0.2">
      <c r="I2" s="52" t="s">
        <v>62</v>
      </c>
      <c r="J2" s="53" t="s">
        <v>63</v>
      </c>
    </row>
    <row r="3" spans="1:16" x14ac:dyDescent="0.2">
      <c r="A3" s="54" t="s">
        <v>64</v>
      </c>
      <c r="I3" s="52" t="s">
        <v>65</v>
      </c>
      <c r="J3" s="53" t="s">
        <v>66</v>
      </c>
    </row>
    <row r="4" spans="1:16" x14ac:dyDescent="0.2">
      <c r="I4" s="52" t="s">
        <v>67</v>
      </c>
      <c r="J4" s="53" t="s">
        <v>66</v>
      </c>
    </row>
    <row r="5" spans="1:16" ht="13.5" thickBot="1" x14ac:dyDescent="0.25">
      <c r="I5" s="55" t="s">
        <v>68</v>
      </c>
      <c r="J5" s="56" t="s">
        <v>69</v>
      </c>
    </row>
    <row r="10" spans="1:16" ht="13.5" thickBot="1" x14ac:dyDescent="0.25"/>
    <row r="11" spans="1:16" ht="12.75" customHeight="1" thickBot="1" x14ac:dyDescent="0.25">
      <c r="A11" s="16" t="str">
        <f t="shared" ref="A11:A42" si="0">P11</f>
        <v>IBVS 5694 </v>
      </c>
      <c r="B11" s="3" t="str">
        <f t="shared" ref="B11:B42" si="1">IF(H11=INT(H11),"I","II")</f>
        <v>I</v>
      </c>
      <c r="C11" s="16">
        <f t="shared" ref="C11:C42" si="2">1*G11</f>
        <v>52920.039400000001</v>
      </c>
      <c r="D11" s="17" t="str">
        <f t="shared" ref="D11:D42" si="3">VLOOKUP(F11,I$1:J$5,2,FALSE)</f>
        <v>vis</v>
      </c>
      <c r="E11" s="57">
        <f>VLOOKUP(C11,Active!C$21:E$945,3,FALSE)</f>
        <v>4758.9937449098761</v>
      </c>
      <c r="F11" s="3" t="s">
        <v>68</v>
      </c>
      <c r="G11" s="17" t="str">
        <f t="shared" ref="G11:G42" si="4">MID(I11,3,LEN(I11)-3)</f>
        <v>52920.0394</v>
      </c>
      <c r="H11" s="16">
        <f t="shared" ref="H11:H42" si="5">1*K11</f>
        <v>1361</v>
      </c>
      <c r="I11" s="58" t="s">
        <v>70</v>
      </c>
      <c r="J11" s="59" t="s">
        <v>71</v>
      </c>
      <c r="K11" s="58">
        <v>1361</v>
      </c>
      <c r="L11" s="58" t="s">
        <v>72</v>
      </c>
      <c r="M11" s="59" t="s">
        <v>73</v>
      </c>
      <c r="N11" s="59"/>
      <c r="O11" s="60" t="s">
        <v>74</v>
      </c>
      <c r="P11" s="61" t="s">
        <v>75</v>
      </c>
    </row>
    <row r="12" spans="1:16" ht="12.75" customHeight="1" thickBot="1" x14ac:dyDescent="0.25">
      <c r="A12" s="16" t="str">
        <f t="shared" si="0"/>
        <v>IBVS 5694 </v>
      </c>
      <c r="B12" s="3" t="str">
        <f t="shared" si="1"/>
        <v>II</v>
      </c>
      <c r="C12" s="16">
        <f t="shared" si="2"/>
        <v>52920.195500000002</v>
      </c>
      <c r="D12" s="17" t="str">
        <f t="shared" si="3"/>
        <v>vis</v>
      </c>
      <c r="E12" s="57">
        <f>VLOOKUP(C12,Active!C$21:E$945,3,FALSE)</f>
        <v>4759.4996832812931</v>
      </c>
      <c r="F12" s="3" t="s">
        <v>68</v>
      </c>
      <c r="G12" s="17" t="str">
        <f t="shared" si="4"/>
        <v>52920.1955</v>
      </c>
      <c r="H12" s="16">
        <f t="shared" si="5"/>
        <v>1361.5</v>
      </c>
      <c r="I12" s="58" t="s">
        <v>76</v>
      </c>
      <c r="J12" s="59" t="s">
        <v>77</v>
      </c>
      <c r="K12" s="58">
        <v>1361.5</v>
      </c>
      <c r="L12" s="58" t="s">
        <v>78</v>
      </c>
      <c r="M12" s="59" t="s">
        <v>73</v>
      </c>
      <c r="N12" s="59"/>
      <c r="O12" s="60" t="s">
        <v>74</v>
      </c>
      <c r="P12" s="61" t="s">
        <v>75</v>
      </c>
    </row>
    <row r="13" spans="1:16" ht="12.75" customHeight="1" thickBot="1" x14ac:dyDescent="0.25">
      <c r="A13" s="16" t="str">
        <f t="shared" si="0"/>
        <v>IBVS 5694 </v>
      </c>
      <c r="B13" s="3" t="str">
        <f t="shared" si="1"/>
        <v>I</v>
      </c>
      <c r="C13" s="16">
        <f t="shared" si="2"/>
        <v>52920.965300000003</v>
      </c>
      <c r="D13" s="17" t="str">
        <f t="shared" si="3"/>
        <v>vis</v>
      </c>
      <c r="E13" s="57">
        <f>VLOOKUP(C13,Active!C$21:E$945,3,FALSE)</f>
        <v>4761.9946951859547</v>
      </c>
      <c r="F13" s="3" t="s">
        <v>68</v>
      </c>
      <c r="G13" s="17" t="str">
        <f t="shared" si="4"/>
        <v>52920.9653</v>
      </c>
      <c r="H13" s="16">
        <f t="shared" si="5"/>
        <v>1364</v>
      </c>
      <c r="I13" s="58" t="s">
        <v>79</v>
      </c>
      <c r="J13" s="59" t="s">
        <v>80</v>
      </c>
      <c r="K13" s="58">
        <v>1364</v>
      </c>
      <c r="L13" s="58" t="s">
        <v>81</v>
      </c>
      <c r="M13" s="59" t="s">
        <v>73</v>
      </c>
      <c r="N13" s="59"/>
      <c r="O13" s="60" t="s">
        <v>74</v>
      </c>
      <c r="P13" s="61" t="s">
        <v>75</v>
      </c>
    </row>
    <row r="14" spans="1:16" ht="12.75" customHeight="1" thickBot="1" x14ac:dyDescent="0.25">
      <c r="A14" s="16" t="str">
        <f t="shared" si="0"/>
        <v>IBVS 5694 </v>
      </c>
      <c r="B14" s="3" t="str">
        <f t="shared" si="1"/>
        <v>I</v>
      </c>
      <c r="C14" s="16">
        <f t="shared" si="2"/>
        <v>52921.273500000003</v>
      </c>
      <c r="D14" s="17" t="str">
        <f t="shared" si="3"/>
        <v>vis</v>
      </c>
      <c r="E14" s="57">
        <f>VLOOKUP(C14,Active!C$21:E$945,3,FALSE)</f>
        <v>4762.9936074605894</v>
      </c>
      <c r="F14" s="3" t="s">
        <v>68</v>
      </c>
      <c r="G14" s="17" t="str">
        <f t="shared" si="4"/>
        <v>52921.2735</v>
      </c>
      <c r="H14" s="16">
        <f t="shared" si="5"/>
        <v>1365</v>
      </c>
      <c r="I14" s="58" t="s">
        <v>82</v>
      </c>
      <c r="J14" s="59" t="s">
        <v>83</v>
      </c>
      <c r="K14" s="58">
        <v>1365</v>
      </c>
      <c r="L14" s="58" t="s">
        <v>72</v>
      </c>
      <c r="M14" s="59" t="s">
        <v>73</v>
      </c>
      <c r="N14" s="59"/>
      <c r="O14" s="60" t="s">
        <v>74</v>
      </c>
      <c r="P14" s="61" t="s">
        <v>75</v>
      </c>
    </row>
    <row r="15" spans="1:16" ht="12.75" customHeight="1" thickBot="1" x14ac:dyDescent="0.25">
      <c r="A15" s="16" t="str">
        <f t="shared" si="0"/>
        <v>IBVS 5690 </v>
      </c>
      <c r="B15" s="3" t="str">
        <f t="shared" si="1"/>
        <v>I</v>
      </c>
      <c r="C15" s="16">
        <f t="shared" si="2"/>
        <v>53258.813999999998</v>
      </c>
      <c r="D15" s="17" t="str">
        <f t="shared" si="3"/>
        <v>vis</v>
      </c>
      <c r="E15" s="57">
        <f>VLOOKUP(C15,Active!C$21:E$945,3,FALSE)</f>
        <v>5857.001876885508</v>
      </c>
      <c r="F15" s="3" t="s">
        <v>68</v>
      </c>
      <c r="G15" s="17" t="str">
        <f t="shared" si="4"/>
        <v>53258.8140</v>
      </c>
      <c r="H15" s="16">
        <f t="shared" si="5"/>
        <v>2459</v>
      </c>
      <c r="I15" s="58" t="s">
        <v>84</v>
      </c>
      <c r="J15" s="59" t="s">
        <v>85</v>
      </c>
      <c r="K15" s="58">
        <v>2459</v>
      </c>
      <c r="L15" s="58" t="s">
        <v>86</v>
      </c>
      <c r="M15" s="59" t="s">
        <v>73</v>
      </c>
      <c r="N15" s="59"/>
      <c r="O15" s="60" t="s">
        <v>87</v>
      </c>
      <c r="P15" s="61" t="s">
        <v>88</v>
      </c>
    </row>
    <row r="16" spans="1:16" ht="12.75" customHeight="1" thickBot="1" x14ac:dyDescent="0.25">
      <c r="A16" s="16" t="str">
        <f t="shared" si="0"/>
        <v>IBVS 5690 </v>
      </c>
      <c r="B16" s="3" t="str">
        <f t="shared" si="1"/>
        <v>II</v>
      </c>
      <c r="C16" s="16">
        <f t="shared" si="2"/>
        <v>53258.967700000001</v>
      </c>
      <c r="D16" s="17" t="str">
        <f t="shared" si="3"/>
        <v>vis</v>
      </c>
      <c r="E16" s="57">
        <f>VLOOKUP(C16,Active!C$21:E$945,3,FALSE)</f>
        <v>5857.5000365760143</v>
      </c>
      <c r="F16" s="3" t="s">
        <v>68</v>
      </c>
      <c r="G16" s="17" t="str">
        <f t="shared" si="4"/>
        <v>53258.9677</v>
      </c>
      <c r="H16" s="16">
        <f t="shared" si="5"/>
        <v>2459.5</v>
      </c>
      <c r="I16" s="58" t="s">
        <v>89</v>
      </c>
      <c r="J16" s="59" t="s">
        <v>90</v>
      </c>
      <c r="K16" s="58">
        <v>2459.5</v>
      </c>
      <c r="L16" s="58" t="s">
        <v>91</v>
      </c>
      <c r="M16" s="59" t="s">
        <v>73</v>
      </c>
      <c r="N16" s="59"/>
      <c r="O16" s="60" t="s">
        <v>87</v>
      </c>
      <c r="P16" s="61" t="s">
        <v>88</v>
      </c>
    </row>
    <row r="17" spans="1:16" ht="12.75" customHeight="1" thickBot="1" x14ac:dyDescent="0.25">
      <c r="A17" s="16" t="str">
        <f t="shared" si="0"/>
        <v>IBVS 5777 </v>
      </c>
      <c r="B17" s="3" t="str">
        <f t="shared" si="1"/>
        <v>I</v>
      </c>
      <c r="C17" s="16">
        <f t="shared" si="2"/>
        <v>53618.565900000001</v>
      </c>
      <c r="D17" s="17" t="str">
        <f t="shared" si="3"/>
        <v>vis</v>
      </c>
      <c r="E17" s="57">
        <f>VLOOKUP(C17,Active!C$21:E$945,3,FALSE)</f>
        <v>7022.9998935422791</v>
      </c>
      <c r="F17" s="3" t="s">
        <v>68</v>
      </c>
      <c r="G17" s="17" t="str">
        <f t="shared" si="4"/>
        <v>53618.5659</v>
      </c>
      <c r="H17" s="16">
        <f t="shared" si="5"/>
        <v>3625</v>
      </c>
      <c r="I17" s="58" t="s">
        <v>92</v>
      </c>
      <c r="J17" s="59" t="s">
        <v>93</v>
      </c>
      <c r="K17" s="58">
        <v>3625</v>
      </c>
      <c r="L17" s="58" t="s">
        <v>94</v>
      </c>
      <c r="M17" s="59" t="s">
        <v>95</v>
      </c>
      <c r="N17" s="59"/>
      <c r="O17" s="60" t="s">
        <v>96</v>
      </c>
      <c r="P17" s="61" t="s">
        <v>97</v>
      </c>
    </row>
    <row r="18" spans="1:16" ht="12.75" customHeight="1" thickBot="1" x14ac:dyDescent="0.25">
      <c r="A18" s="16" t="str">
        <f t="shared" si="0"/>
        <v>IBVS 5777 </v>
      </c>
      <c r="B18" s="3" t="str">
        <f t="shared" si="1"/>
        <v>I</v>
      </c>
      <c r="C18" s="16">
        <f t="shared" si="2"/>
        <v>53637.386200000001</v>
      </c>
      <c r="D18" s="17" t="str">
        <f t="shared" si="3"/>
        <v>vis</v>
      </c>
      <c r="E18" s="57">
        <f>VLOOKUP(C18,Active!C$21:E$945,3,FALSE)</f>
        <v>7083.9986887477653</v>
      </c>
      <c r="F18" s="3" t="s">
        <v>68</v>
      </c>
      <c r="G18" s="17" t="str">
        <f t="shared" si="4"/>
        <v>53637.3862</v>
      </c>
      <c r="H18" s="16">
        <f t="shared" si="5"/>
        <v>3686</v>
      </c>
      <c r="I18" s="58" t="s">
        <v>98</v>
      </c>
      <c r="J18" s="59" t="s">
        <v>99</v>
      </c>
      <c r="K18" s="58">
        <v>3686</v>
      </c>
      <c r="L18" s="58" t="s">
        <v>100</v>
      </c>
      <c r="M18" s="59" t="s">
        <v>95</v>
      </c>
      <c r="N18" s="59"/>
      <c r="O18" s="60" t="s">
        <v>96</v>
      </c>
      <c r="P18" s="61" t="s">
        <v>97</v>
      </c>
    </row>
    <row r="19" spans="1:16" ht="12.75" customHeight="1" thickBot="1" x14ac:dyDescent="0.25">
      <c r="A19" s="16" t="str">
        <f t="shared" si="0"/>
        <v>IBVS 5777 </v>
      </c>
      <c r="B19" s="3" t="str">
        <f t="shared" si="1"/>
        <v>I</v>
      </c>
      <c r="C19" s="16">
        <f t="shared" si="2"/>
        <v>53640.472000000002</v>
      </c>
      <c r="D19" s="17" t="str">
        <f t="shared" si="3"/>
        <v>vis</v>
      </c>
      <c r="E19" s="57">
        <f>VLOOKUP(C19,Active!C$21:E$945,3,FALSE)</f>
        <v>7094.0001277389156</v>
      </c>
      <c r="F19" s="3" t="s">
        <v>68</v>
      </c>
      <c r="G19" s="17" t="str">
        <f t="shared" si="4"/>
        <v>53640.4720</v>
      </c>
      <c r="H19" s="16">
        <f t="shared" si="5"/>
        <v>3696</v>
      </c>
      <c r="I19" s="58" t="s">
        <v>101</v>
      </c>
      <c r="J19" s="59" t="s">
        <v>102</v>
      </c>
      <c r="K19" s="58">
        <v>3696</v>
      </c>
      <c r="L19" s="58" t="s">
        <v>103</v>
      </c>
      <c r="M19" s="59" t="s">
        <v>95</v>
      </c>
      <c r="N19" s="59"/>
      <c r="O19" s="60" t="s">
        <v>96</v>
      </c>
      <c r="P19" s="61" t="s">
        <v>97</v>
      </c>
    </row>
    <row r="20" spans="1:16" ht="12.75" customHeight="1" thickBot="1" x14ac:dyDescent="0.25">
      <c r="A20" s="16" t="str">
        <f t="shared" si="0"/>
        <v>IBVS 5777 </v>
      </c>
      <c r="B20" s="3" t="str">
        <f t="shared" si="1"/>
        <v>II</v>
      </c>
      <c r="C20" s="16">
        <f t="shared" si="2"/>
        <v>53648.339699999997</v>
      </c>
      <c r="D20" s="17" t="str">
        <f t="shared" si="3"/>
        <v>vis</v>
      </c>
      <c r="E20" s="57">
        <f>VLOOKUP(C20,Active!C$21:E$945,3,FALSE)</f>
        <v>7119.5002643487423</v>
      </c>
      <c r="F20" s="3" t="s">
        <v>68</v>
      </c>
      <c r="G20" s="17" t="str">
        <f t="shared" si="4"/>
        <v>53648.3397</v>
      </c>
      <c r="H20" s="16">
        <f t="shared" si="5"/>
        <v>3721.5</v>
      </c>
      <c r="I20" s="58" t="s">
        <v>104</v>
      </c>
      <c r="J20" s="59" t="s">
        <v>105</v>
      </c>
      <c r="K20" s="58">
        <v>3721.5</v>
      </c>
      <c r="L20" s="58" t="s">
        <v>103</v>
      </c>
      <c r="M20" s="59" t="s">
        <v>95</v>
      </c>
      <c r="N20" s="59"/>
      <c r="O20" s="60" t="s">
        <v>96</v>
      </c>
      <c r="P20" s="61" t="s">
        <v>97</v>
      </c>
    </row>
    <row r="21" spans="1:16" ht="12.75" customHeight="1" thickBot="1" x14ac:dyDescent="0.25">
      <c r="A21" s="16" t="str">
        <f t="shared" si="0"/>
        <v>IBVS 5777 </v>
      </c>
      <c r="B21" s="3" t="str">
        <f t="shared" si="1"/>
        <v>I</v>
      </c>
      <c r="C21" s="16">
        <f t="shared" si="2"/>
        <v>53648.493799999997</v>
      </c>
      <c r="D21" s="17" t="str">
        <f t="shared" si="3"/>
        <v>vis</v>
      </c>
      <c r="E21" s="57">
        <f>VLOOKUP(C21,Active!C$21:E$945,3,FALSE)</f>
        <v>7119.9997204860592</v>
      </c>
      <c r="F21" s="3" t="s">
        <v>68</v>
      </c>
      <c r="G21" s="17" t="str">
        <f t="shared" si="4"/>
        <v>53648.4938</v>
      </c>
      <c r="H21" s="16">
        <f t="shared" si="5"/>
        <v>3722</v>
      </c>
      <c r="I21" s="58" t="s">
        <v>106</v>
      </c>
      <c r="J21" s="59" t="s">
        <v>107</v>
      </c>
      <c r="K21" s="58">
        <v>3722</v>
      </c>
      <c r="L21" s="58" t="s">
        <v>108</v>
      </c>
      <c r="M21" s="59" t="s">
        <v>95</v>
      </c>
      <c r="N21" s="59"/>
      <c r="O21" s="60" t="s">
        <v>96</v>
      </c>
      <c r="P21" s="61" t="s">
        <v>97</v>
      </c>
    </row>
    <row r="22" spans="1:16" ht="12.75" customHeight="1" thickBot="1" x14ac:dyDescent="0.25">
      <c r="A22" s="16" t="str">
        <f t="shared" si="0"/>
        <v>IBVS 5898 </v>
      </c>
      <c r="B22" s="3" t="str">
        <f t="shared" si="1"/>
        <v>I</v>
      </c>
      <c r="C22" s="16">
        <f t="shared" si="2"/>
        <v>53666.386700000003</v>
      </c>
      <c r="D22" s="17" t="str">
        <f t="shared" si="3"/>
        <v>vis</v>
      </c>
      <c r="E22" s="57">
        <f>VLOOKUP(C22,Active!C$21:E$945,3,FALSE)</f>
        <v>7177.9927037399211</v>
      </c>
      <c r="F22" s="3" t="s">
        <v>68</v>
      </c>
      <c r="G22" s="17" t="str">
        <f t="shared" si="4"/>
        <v>53666.3867</v>
      </c>
      <c r="H22" s="16">
        <f t="shared" si="5"/>
        <v>3780</v>
      </c>
      <c r="I22" s="58" t="s">
        <v>109</v>
      </c>
      <c r="J22" s="59" t="s">
        <v>110</v>
      </c>
      <c r="K22" s="58">
        <v>3780</v>
      </c>
      <c r="L22" s="58" t="s">
        <v>111</v>
      </c>
      <c r="M22" s="59" t="s">
        <v>95</v>
      </c>
      <c r="N22" s="59"/>
      <c r="O22" s="60" t="s">
        <v>96</v>
      </c>
      <c r="P22" s="61" t="s">
        <v>113</v>
      </c>
    </row>
    <row r="23" spans="1:16" ht="12.75" customHeight="1" thickBot="1" x14ac:dyDescent="0.25">
      <c r="A23" s="16" t="str">
        <f t="shared" si="0"/>
        <v>IBVS 5898 </v>
      </c>
      <c r="B23" s="3" t="str">
        <f t="shared" si="1"/>
        <v>II</v>
      </c>
      <c r="C23" s="16">
        <f t="shared" si="2"/>
        <v>53667.464</v>
      </c>
      <c r="D23" s="17" t="str">
        <f t="shared" si="3"/>
        <v>vis</v>
      </c>
      <c r="E23" s="57">
        <f>VLOOKUP(C23,Active!C$21:E$945,3,FALSE)</f>
        <v>7181.4843591372692</v>
      </c>
      <c r="F23" s="3" t="s">
        <v>68</v>
      </c>
      <c r="G23" s="17" t="str">
        <f t="shared" si="4"/>
        <v>53667.4640</v>
      </c>
      <c r="H23" s="16">
        <f t="shared" si="5"/>
        <v>3783.5</v>
      </c>
      <c r="I23" s="58" t="s">
        <v>114</v>
      </c>
      <c r="J23" s="59" t="s">
        <v>115</v>
      </c>
      <c r="K23" s="58">
        <v>3783.5</v>
      </c>
      <c r="L23" s="58" t="s">
        <v>116</v>
      </c>
      <c r="M23" s="59" t="s">
        <v>95</v>
      </c>
      <c r="N23" s="59"/>
      <c r="O23" s="60" t="s">
        <v>96</v>
      </c>
      <c r="P23" s="61" t="s">
        <v>113</v>
      </c>
    </row>
    <row r="24" spans="1:16" ht="12.75" customHeight="1" thickBot="1" x14ac:dyDescent="0.25">
      <c r="A24" s="16" t="str">
        <f t="shared" si="0"/>
        <v>IBVS 5898 </v>
      </c>
      <c r="B24" s="3" t="str">
        <f t="shared" si="1"/>
        <v>II</v>
      </c>
      <c r="C24" s="16">
        <f t="shared" si="2"/>
        <v>53668.398699999998</v>
      </c>
      <c r="D24" s="17" t="str">
        <f t="shared" si="3"/>
        <v>vis</v>
      </c>
      <c r="E24" s="57">
        <f>VLOOKUP(C24,Active!C$21:E$945,3,FALSE)</f>
        <v>7184.5138312433692</v>
      </c>
      <c r="F24" s="3" t="s">
        <v>68</v>
      </c>
      <c r="G24" s="17" t="str">
        <f t="shared" si="4"/>
        <v>53668.3987</v>
      </c>
      <c r="H24" s="16">
        <f t="shared" si="5"/>
        <v>3786.5</v>
      </c>
      <c r="I24" s="58" t="s">
        <v>117</v>
      </c>
      <c r="J24" s="59" t="s">
        <v>118</v>
      </c>
      <c r="K24" s="58">
        <v>3786.5</v>
      </c>
      <c r="L24" s="58" t="s">
        <v>119</v>
      </c>
      <c r="M24" s="59" t="s">
        <v>95</v>
      </c>
      <c r="N24" s="59"/>
      <c r="O24" s="60" t="s">
        <v>96</v>
      </c>
      <c r="P24" s="61" t="s">
        <v>113</v>
      </c>
    </row>
    <row r="25" spans="1:16" ht="12.75" customHeight="1" thickBot="1" x14ac:dyDescent="0.25">
      <c r="A25" s="16" t="str">
        <f t="shared" si="0"/>
        <v>IBVS 5677 </v>
      </c>
      <c r="B25" s="3" t="str">
        <f t="shared" si="1"/>
        <v>II</v>
      </c>
      <c r="C25" s="16">
        <f t="shared" si="2"/>
        <v>53668.703999999998</v>
      </c>
      <c r="D25" s="17" t="str">
        <f t="shared" si="3"/>
        <v>vis</v>
      </c>
      <c r="E25" s="57">
        <f>VLOOKUP(C25,Active!C$21:E$945,3,FALSE)</f>
        <v>7185.5033442785625</v>
      </c>
      <c r="F25" s="3" t="s">
        <v>68</v>
      </c>
      <c r="G25" s="17" t="str">
        <f t="shared" si="4"/>
        <v>53668.7040</v>
      </c>
      <c r="H25" s="16">
        <f t="shared" si="5"/>
        <v>3787.5</v>
      </c>
      <c r="I25" s="58" t="s">
        <v>120</v>
      </c>
      <c r="J25" s="59" t="s">
        <v>121</v>
      </c>
      <c r="K25" s="58">
        <v>3787.5</v>
      </c>
      <c r="L25" s="58" t="s">
        <v>122</v>
      </c>
      <c r="M25" s="59" t="s">
        <v>73</v>
      </c>
      <c r="N25" s="59"/>
      <c r="O25" s="60" t="s">
        <v>123</v>
      </c>
      <c r="P25" s="61" t="s">
        <v>124</v>
      </c>
    </row>
    <row r="26" spans="1:16" ht="12.75" customHeight="1" thickBot="1" x14ac:dyDescent="0.25">
      <c r="A26" s="16" t="str">
        <f t="shared" si="0"/>
        <v>IBVS 5777 </v>
      </c>
      <c r="B26" s="3" t="str">
        <f t="shared" si="1"/>
        <v>I</v>
      </c>
      <c r="C26" s="16">
        <f t="shared" si="2"/>
        <v>53671.328999999998</v>
      </c>
      <c r="D26" s="17" t="str">
        <f t="shared" si="3"/>
        <v>vis</v>
      </c>
      <c r="E26" s="57">
        <f>VLOOKUP(C26,Active!C$21:E$945,3,FALSE)</f>
        <v>7194.0112765333297</v>
      </c>
      <c r="F26" s="3" t="s">
        <v>68</v>
      </c>
      <c r="G26" s="17" t="str">
        <f t="shared" si="4"/>
        <v>53671.3290</v>
      </c>
      <c r="H26" s="16">
        <f t="shared" si="5"/>
        <v>3796</v>
      </c>
      <c r="I26" s="58" t="s">
        <v>125</v>
      </c>
      <c r="J26" s="59" t="s">
        <v>126</v>
      </c>
      <c r="K26" s="58">
        <v>3796</v>
      </c>
      <c r="L26" s="58" t="s">
        <v>127</v>
      </c>
      <c r="M26" s="59" t="s">
        <v>95</v>
      </c>
      <c r="N26" s="59"/>
      <c r="O26" s="60" t="s">
        <v>96</v>
      </c>
      <c r="P26" s="61" t="s">
        <v>97</v>
      </c>
    </row>
    <row r="27" spans="1:16" ht="12.75" customHeight="1" thickBot="1" x14ac:dyDescent="0.25">
      <c r="A27" s="16" t="str">
        <f t="shared" si="0"/>
        <v>IBVS 5777 </v>
      </c>
      <c r="B27" s="3" t="str">
        <f t="shared" si="1"/>
        <v>I</v>
      </c>
      <c r="C27" s="16">
        <f t="shared" si="2"/>
        <v>53963.5049</v>
      </c>
      <c r="D27" s="17" t="str">
        <f t="shared" si="3"/>
        <v>vis</v>
      </c>
      <c r="E27" s="57">
        <f>VLOOKUP(C27,Active!C$21:E$945,3,FALSE)</f>
        <v>8140.987567457455</v>
      </c>
      <c r="F27" s="3" t="s">
        <v>68</v>
      </c>
      <c r="G27" s="17" t="str">
        <f t="shared" si="4"/>
        <v>53963.5049</v>
      </c>
      <c r="H27" s="16">
        <f t="shared" si="5"/>
        <v>4743</v>
      </c>
      <c r="I27" s="58" t="s">
        <v>128</v>
      </c>
      <c r="J27" s="59" t="s">
        <v>129</v>
      </c>
      <c r="K27" s="58">
        <v>4743</v>
      </c>
      <c r="L27" s="58" t="s">
        <v>130</v>
      </c>
      <c r="M27" s="59" t="s">
        <v>95</v>
      </c>
      <c r="N27" s="59"/>
      <c r="O27" s="60" t="s">
        <v>96</v>
      </c>
      <c r="P27" s="61" t="s">
        <v>97</v>
      </c>
    </row>
    <row r="28" spans="1:16" ht="12.75" customHeight="1" thickBot="1" x14ac:dyDescent="0.25">
      <c r="A28" s="16" t="str">
        <f t="shared" si="0"/>
        <v>IBVS 5777 </v>
      </c>
      <c r="B28" s="3" t="str">
        <f t="shared" si="1"/>
        <v>II</v>
      </c>
      <c r="C28" s="16">
        <f t="shared" si="2"/>
        <v>53965.511100000003</v>
      </c>
      <c r="D28" s="17" t="str">
        <f t="shared" si="3"/>
        <v>vis</v>
      </c>
      <c r="E28" s="57">
        <f>VLOOKUP(C28,Active!C$21:E$945,3,FALSE)</f>
        <v>8147.4898964820432</v>
      </c>
      <c r="F28" s="3" t="s">
        <v>68</v>
      </c>
      <c r="G28" s="17" t="str">
        <f t="shared" si="4"/>
        <v>53965.5111</v>
      </c>
      <c r="H28" s="16">
        <f t="shared" si="5"/>
        <v>4749.5</v>
      </c>
      <c r="I28" s="58" t="s">
        <v>131</v>
      </c>
      <c r="J28" s="59" t="s">
        <v>132</v>
      </c>
      <c r="K28" s="58">
        <v>4749.5</v>
      </c>
      <c r="L28" s="58" t="s">
        <v>133</v>
      </c>
      <c r="M28" s="59" t="s">
        <v>95</v>
      </c>
      <c r="N28" s="59"/>
      <c r="O28" s="60" t="s">
        <v>96</v>
      </c>
      <c r="P28" s="61" t="s">
        <v>97</v>
      </c>
    </row>
    <row r="29" spans="1:16" ht="12.75" customHeight="1" thickBot="1" x14ac:dyDescent="0.25">
      <c r="A29" s="16" t="str">
        <f t="shared" si="0"/>
        <v>IBVS 5777 </v>
      </c>
      <c r="B29" s="3" t="str">
        <f t="shared" si="1"/>
        <v>I</v>
      </c>
      <c r="C29" s="16">
        <f t="shared" si="2"/>
        <v>53972.452299999997</v>
      </c>
      <c r="D29" s="17" t="str">
        <f t="shared" si="3"/>
        <v>vis</v>
      </c>
      <c r="E29" s="57">
        <f>VLOOKUP(C29,Active!C$21:E$945,3,FALSE)</f>
        <v>8169.9871381455641</v>
      </c>
      <c r="F29" s="3" t="s">
        <v>68</v>
      </c>
      <c r="G29" s="17" t="str">
        <f t="shared" si="4"/>
        <v>53972.4523</v>
      </c>
      <c r="H29" s="16">
        <f t="shared" si="5"/>
        <v>4772</v>
      </c>
      <c r="I29" s="58" t="s">
        <v>134</v>
      </c>
      <c r="J29" s="59" t="s">
        <v>135</v>
      </c>
      <c r="K29" s="58">
        <v>4772</v>
      </c>
      <c r="L29" s="58" t="s">
        <v>136</v>
      </c>
      <c r="M29" s="59" t="s">
        <v>95</v>
      </c>
      <c r="N29" s="59"/>
      <c r="O29" s="60" t="s">
        <v>96</v>
      </c>
      <c r="P29" s="61" t="s">
        <v>97</v>
      </c>
    </row>
    <row r="30" spans="1:16" ht="12.75" customHeight="1" thickBot="1" x14ac:dyDescent="0.25">
      <c r="A30" s="16" t="str">
        <f t="shared" si="0"/>
        <v>IBVS 5777 </v>
      </c>
      <c r="B30" s="3" t="str">
        <f t="shared" si="1"/>
        <v>II</v>
      </c>
      <c r="C30" s="16">
        <f t="shared" si="2"/>
        <v>53974.457999999999</v>
      </c>
      <c r="D30" s="17" t="str">
        <f t="shared" si="3"/>
        <v>vis</v>
      </c>
      <c r="E30" s="57">
        <f>VLOOKUP(C30,Active!C$21:E$945,3,FALSE)</f>
        <v>8176.4878466116215</v>
      </c>
      <c r="F30" s="3" t="s">
        <v>68</v>
      </c>
      <c r="G30" s="17" t="str">
        <f t="shared" si="4"/>
        <v>53974.4580</v>
      </c>
      <c r="H30" s="16">
        <f t="shared" si="5"/>
        <v>4778.5</v>
      </c>
      <c r="I30" s="58" t="s">
        <v>137</v>
      </c>
      <c r="J30" s="59" t="s">
        <v>138</v>
      </c>
      <c r="K30" s="58">
        <v>4778.5</v>
      </c>
      <c r="L30" s="58" t="s">
        <v>111</v>
      </c>
      <c r="M30" s="59" t="s">
        <v>95</v>
      </c>
      <c r="N30" s="59"/>
      <c r="O30" s="60" t="s">
        <v>96</v>
      </c>
      <c r="P30" s="61" t="s">
        <v>97</v>
      </c>
    </row>
    <row r="31" spans="1:16" ht="12.75" customHeight="1" thickBot="1" x14ac:dyDescent="0.25">
      <c r="A31" s="16" t="str">
        <f t="shared" si="0"/>
        <v>IBVS 5777 </v>
      </c>
      <c r="B31" s="3" t="str">
        <f t="shared" si="1"/>
        <v>II</v>
      </c>
      <c r="C31" s="16">
        <f t="shared" si="2"/>
        <v>53995.439700000003</v>
      </c>
      <c r="D31" s="17" t="str">
        <f t="shared" si="3"/>
        <v>vis</v>
      </c>
      <c r="E31" s="57">
        <f>VLOOKUP(C31,Active!C$21:E$945,3,FALSE)</f>
        <v>8244.4919922077715</v>
      </c>
      <c r="F31" s="3" t="s">
        <v>68</v>
      </c>
      <c r="G31" s="17" t="str">
        <f t="shared" si="4"/>
        <v>53995.4397</v>
      </c>
      <c r="H31" s="16">
        <f t="shared" si="5"/>
        <v>4846.5</v>
      </c>
      <c r="I31" s="58" t="s">
        <v>139</v>
      </c>
      <c r="J31" s="59" t="s">
        <v>140</v>
      </c>
      <c r="K31" s="58">
        <v>4846.5</v>
      </c>
      <c r="L31" s="58" t="s">
        <v>141</v>
      </c>
      <c r="M31" s="59" t="s">
        <v>95</v>
      </c>
      <c r="N31" s="59"/>
      <c r="O31" s="60" t="s">
        <v>96</v>
      </c>
      <c r="P31" s="61" t="s">
        <v>97</v>
      </c>
    </row>
    <row r="32" spans="1:16" ht="12.75" customHeight="1" thickBot="1" x14ac:dyDescent="0.25">
      <c r="A32" s="16" t="str">
        <f t="shared" si="0"/>
        <v>IBVS 5777 </v>
      </c>
      <c r="B32" s="3" t="str">
        <f t="shared" si="1"/>
        <v>II</v>
      </c>
      <c r="C32" s="16">
        <f t="shared" si="2"/>
        <v>54026.2961</v>
      </c>
      <c r="D32" s="17" t="str">
        <f t="shared" si="3"/>
        <v>vis</v>
      </c>
      <c r="E32" s="57">
        <f>VLOOKUP(C32,Active!C$21:E$945,3,FALSE)</f>
        <v>8344.5011963319594</v>
      </c>
      <c r="F32" s="3" t="s">
        <v>68</v>
      </c>
      <c r="G32" s="17" t="str">
        <f t="shared" si="4"/>
        <v>54026.2961</v>
      </c>
      <c r="H32" s="16">
        <f t="shared" si="5"/>
        <v>4946.5</v>
      </c>
      <c r="I32" s="58" t="s">
        <v>142</v>
      </c>
      <c r="J32" s="59" t="s">
        <v>143</v>
      </c>
      <c r="K32" s="58">
        <v>4946.5</v>
      </c>
      <c r="L32" s="58" t="s">
        <v>144</v>
      </c>
      <c r="M32" s="59" t="s">
        <v>95</v>
      </c>
      <c r="N32" s="59"/>
      <c r="O32" s="60" t="s">
        <v>96</v>
      </c>
      <c r="P32" s="61" t="s">
        <v>97</v>
      </c>
    </row>
    <row r="33" spans="1:16" ht="12.75" customHeight="1" thickBot="1" x14ac:dyDescent="0.25">
      <c r="A33" s="16" t="str">
        <f t="shared" si="0"/>
        <v>IBVS 5777 </v>
      </c>
      <c r="B33" s="3" t="str">
        <f t="shared" si="1"/>
        <v>I</v>
      </c>
      <c r="C33" s="16">
        <f t="shared" si="2"/>
        <v>54026.453000000001</v>
      </c>
      <c r="D33" s="17" t="str">
        <f t="shared" si="3"/>
        <v>vis</v>
      </c>
      <c r="E33" s="57">
        <f>VLOOKUP(C33,Active!C$21:E$945,3,FALSE)</f>
        <v>8345.0097275970202</v>
      </c>
      <c r="F33" s="3" t="s">
        <v>68</v>
      </c>
      <c r="G33" s="17" t="str">
        <f t="shared" si="4"/>
        <v>54026.4530</v>
      </c>
      <c r="H33" s="16">
        <f t="shared" si="5"/>
        <v>4947</v>
      </c>
      <c r="I33" s="58" t="s">
        <v>145</v>
      </c>
      <c r="J33" s="59" t="s">
        <v>146</v>
      </c>
      <c r="K33" s="58">
        <v>4947</v>
      </c>
      <c r="L33" s="58" t="s">
        <v>147</v>
      </c>
      <c r="M33" s="59" t="s">
        <v>95</v>
      </c>
      <c r="N33" s="59"/>
      <c r="O33" s="60" t="s">
        <v>96</v>
      </c>
      <c r="P33" s="61" t="s">
        <v>97</v>
      </c>
    </row>
    <row r="34" spans="1:16" ht="12.75" customHeight="1" thickBot="1" x14ac:dyDescent="0.25">
      <c r="A34" s="16" t="str">
        <f t="shared" si="0"/>
        <v>IBVS 5777 </v>
      </c>
      <c r="B34" s="3" t="str">
        <f t="shared" si="1"/>
        <v>I</v>
      </c>
      <c r="C34" s="16">
        <f t="shared" si="2"/>
        <v>54027.377099999998</v>
      </c>
      <c r="D34" s="17" t="str">
        <f t="shared" si="3"/>
        <v>vis</v>
      </c>
      <c r="E34" s="57">
        <f>VLOOKUP(C34,Active!C$21:E$945,3,FALSE)</f>
        <v>8348.0048438623926</v>
      </c>
      <c r="F34" s="3" t="s">
        <v>68</v>
      </c>
      <c r="G34" s="17" t="str">
        <f t="shared" si="4"/>
        <v>54027.3771</v>
      </c>
      <c r="H34" s="16">
        <f t="shared" si="5"/>
        <v>4950</v>
      </c>
      <c r="I34" s="58" t="s">
        <v>148</v>
      </c>
      <c r="J34" s="59" t="s">
        <v>149</v>
      </c>
      <c r="K34" s="58">
        <v>4950</v>
      </c>
      <c r="L34" s="58" t="s">
        <v>150</v>
      </c>
      <c r="M34" s="59" t="s">
        <v>95</v>
      </c>
      <c r="N34" s="59"/>
      <c r="O34" s="60" t="s">
        <v>96</v>
      </c>
      <c r="P34" s="61" t="s">
        <v>97</v>
      </c>
    </row>
    <row r="35" spans="1:16" ht="12.75" customHeight="1" thickBot="1" x14ac:dyDescent="0.25">
      <c r="A35" s="16" t="str">
        <f t="shared" si="0"/>
        <v>IBVS 5777 </v>
      </c>
      <c r="B35" s="3" t="str">
        <f t="shared" si="1"/>
        <v>I</v>
      </c>
      <c r="C35" s="16">
        <f t="shared" si="2"/>
        <v>54035.3992</v>
      </c>
      <c r="D35" s="17" t="str">
        <f t="shared" si="3"/>
        <v>vis</v>
      </c>
      <c r="E35" s="57">
        <f>VLOOKUP(C35,Active!C$21:E$945,3,FALSE)</f>
        <v>8374.0054089446749</v>
      </c>
      <c r="F35" s="3" t="s">
        <v>68</v>
      </c>
      <c r="G35" s="17" t="str">
        <f t="shared" si="4"/>
        <v>54035.3992</v>
      </c>
      <c r="H35" s="16">
        <f t="shared" si="5"/>
        <v>4976</v>
      </c>
      <c r="I35" s="58" t="s">
        <v>151</v>
      </c>
      <c r="J35" s="59" t="s">
        <v>152</v>
      </c>
      <c r="K35" s="58">
        <v>4976</v>
      </c>
      <c r="L35" s="58" t="s">
        <v>153</v>
      </c>
      <c r="M35" s="59" t="s">
        <v>95</v>
      </c>
      <c r="N35" s="59"/>
      <c r="O35" s="60" t="s">
        <v>96</v>
      </c>
      <c r="P35" s="61" t="s">
        <v>97</v>
      </c>
    </row>
    <row r="36" spans="1:16" ht="12.75" customHeight="1" thickBot="1" x14ac:dyDescent="0.25">
      <c r="A36" s="16" t="str">
        <f t="shared" si="0"/>
        <v>IBVS 5898 </v>
      </c>
      <c r="B36" s="3" t="str">
        <f t="shared" si="1"/>
        <v>I</v>
      </c>
      <c r="C36" s="16">
        <f t="shared" si="2"/>
        <v>54404.407599999999</v>
      </c>
      <c r="D36" s="17" t="str">
        <f t="shared" si="3"/>
        <v>vis</v>
      </c>
      <c r="E36" s="57">
        <f>VLOOKUP(C36,Active!C$21:E$945,3,FALSE)</f>
        <v>9570.004825569531</v>
      </c>
      <c r="F36" s="3" t="s">
        <v>68</v>
      </c>
      <c r="G36" s="17" t="str">
        <f t="shared" si="4"/>
        <v>54404.4076</v>
      </c>
      <c r="H36" s="16">
        <f t="shared" si="5"/>
        <v>6172</v>
      </c>
      <c r="I36" s="58" t="s">
        <v>163</v>
      </c>
      <c r="J36" s="59" t="s">
        <v>164</v>
      </c>
      <c r="K36" s="58">
        <v>6172</v>
      </c>
      <c r="L36" s="58" t="s">
        <v>165</v>
      </c>
      <c r="M36" s="59" t="s">
        <v>95</v>
      </c>
      <c r="N36" s="59"/>
      <c r="O36" s="60" t="s">
        <v>96</v>
      </c>
      <c r="P36" s="61" t="s">
        <v>113</v>
      </c>
    </row>
    <row r="37" spans="1:16" ht="12.75" customHeight="1" thickBot="1" x14ac:dyDescent="0.25">
      <c r="A37" s="16" t="str">
        <f t="shared" si="0"/>
        <v>IBVS 5898 </v>
      </c>
      <c r="B37" s="3" t="str">
        <f t="shared" si="1"/>
        <v>I</v>
      </c>
      <c r="C37" s="16">
        <f t="shared" si="2"/>
        <v>54410.269800000002</v>
      </c>
      <c r="D37" s="17" t="str">
        <f t="shared" si="3"/>
        <v>vis</v>
      </c>
      <c r="E37" s="57">
        <f>VLOOKUP(C37,Active!C$21:E$945,3,FALSE)</f>
        <v>9589.0049019367416</v>
      </c>
      <c r="F37" s="3" t="s">
        <v>68</v>
      </c>
      <c r="G37" s="17" t="str">
        <f t="shared" si="4"/>
        <v>54410.2698</v>
      </c>
      <c r="H37" s="16">
        <f t="shared" si="5"/>
        <v>6191</v>
      </c>
      <c r="I37" s="58" t="s">
        <v>166</v>
      </c>
      <c r="J37" s="59" t="s">
        <v>167</v>
      </c>
      <c r="K37" s="58">
        <v>6191</v>
      </c>
      <c r="L37" s="58" t="s">
        <v>168</v>
      </c>
      <c r="M37" s="59" t="s">
        <v>95</v>
      </c>
      <c r="N37" s="59"/>
      <c r="O37" s="60" t="s">
        <v>96</v>
      </c>
      <c r="P37" s="61" t="s">
        <v>113</v>
      </c>
    </row>
    <row r="38" spans="1:16" ht="12.75" customHeight="1" thickBot="1" x14ac:dyDescent="0.25">
      <c r="A38" s="16" t="str">
        <f t="shared" si="0"/>
        <v>IBVS 5898 </v>
      </c>
      <c r="B38" s="3" t="str">
        <f t="shared" si="1"/>
        <v>II</v>
      </c>
      <c r="C38" s="16">
        <f t="shared" si="2"/>
        <v>54410.425999999999</v>
      </c>
      <c r="D38" s="17" t="str">
        <f t="shared" si="3"/>
        <v>vis</v>
      </c>
      <c r="E38" s="57">
        <f>VLOOKUP(C38,Active!C$21:E$945,3,FALSE)</f>
        <v>9589.511164419855</v>
      </c>
      <c r="F38" s="3" t="s">
        <v>68</v>
      </c>
      <c r="G38" s="17" t="str">
        <f t="shared" si="4"/>
        <v>54410.4260</v>
      </c>
      <c r="H38" s="16">
        <f t="shared" si="5"/>
        <v>6191.5</v>
      </c>
      <c r="I38" s="58" t="s">
        <v>169</v>
      </c>
      <c r="J38" s="59" t="s">
        <v>170</v>
      </c>
      <c r="K38" s="58">
        <v>6191.5</v>
      </c>
      <c r="L38" s="58" t="s">
        <v>171</v>
      </c>
      <c r="M38" s="59" t="s">
        <v>95</v>
      </c>
      <c r="N38" s="59"/>
      <c r="O38" s="60" t="s">
        <v>96</v>
      </c>
      <c r="P38" s="61" t="s">
        <v>113</v>
      </c>
    </row>
    <row r="39" spans="1:16" ht="12.75" customHeight="1" thickBot="1" x14ac:dyDescent="0.25">
      <c r="A39" s="16" t="str">
        <f t="shared" si="0"/>
        <v>IBVS 5898 </v>
      </c>
      <c r="B39" s="3" t="str">
        <f t="shared" si="1"/>
        <v>II</v>
      </c>
      <c r="C39" s="16">
        <f t="shared" si="2"/>
        <v>54433.260999999999</v>
      </c>
      <c r="D39" s="17" t="str">
        <f t="shared" si="3"/>
        <v>vis</v>
      </c>
      <c r="E39" s="57">
        <f>VLOOKUP(C39,Active!C$21:E$945,3,FALSE)</f>
        <v>9663.522072243708</v>
      </c>
      <c r="F39" s="3" t="s">
        <v>68</v>
      </c>
      <c r="G39" s="17" t="str">
        <f t="shared" si="4"/>
        <v>54433.2610</v>
      </c>
      <c r="H39" s="16">
        <f t="shared" si="5"/>
        <v>6265.5</v>
      </c>
      <c r="I39" s="58" t="s">
        <v>172</v>
      </c>
      <c r="J39" s="59" t="s">
        <v>173</v>
      </c>
      <c r="K39" s="58">
        <v>6265.5</v>
      </c>
      <c r="L39" s="58" t="s">
        <v>174</v>
      </c>
      <c r="M39" s="59" t="s">
        <v>95</v>
      </c>
      <c r="N39" s="59"/>
      <c r="O39" s="60" t="s">
        <v>96</v>
      </c>
      <c r="P39" s="61" t="s">
        <v>113</v>
      </c>
    </row>
    <row r="40" spans="1:16" ht="12.75" customHeight="1" thickBot="1" x14ac:dyDescent="0.25">
      <c r="A40" s="16" t="str">
        <f t="shared" si="0"/>
        <v>IBVS 5898 </v>
      </c>
      <c r="B40" s="3" t="str">
        <f t="shared" si="1"/>
        <v>I</v>
      </c>
      <c r="C40" s="16">
        <f t="shared" si="2"/>
        <v>54715.412700000001</v>
      </c>
      <c r="D40" s="17" t="str">
        <f t="shared" si="3"/>
        <v>vis</v>
      </c>
      <c r="E40" s="57">
        <f>VLOOKUP(C40,Active!C$21:E$945,3,FALSE)</f>
        <v>10578.008757640884</v>
      </c>
      <c r="F40" s="3" t="s">
        <v>68</v>
      </c>
      <c r="G40" s="17" t="str">
        <f t="shared" si="4"/>
        <v>54715.4127</v>
      </c>
      <c r="H40" s="16">
        <f t="shared" si="5"/>
        <v>7180</v>
      </c>
      <c r="I40" s="58" t="s">
        <v>175</v>
      </c>
      <c r="J40" s="59" t="s">
        <v>176</v>
      </c>
      <c r="K40" s="58">
        <v>7180</v>
      </c>
      <c r="L40" s="58" t="s">
        <v>177</v>
      </c>
      <c r="M40" s="59" t="s">
        <v>95</v>
      </c>
      <c r="N40" s="59"/>
      <c r="O40" s="60" t="s">
        <v>96</v>
      </c>
      <c r="P40" s="61" t="s">
        <v>113</v>
      </c>
    </row>
    <row r="41" spans="1:16" ht="12.75" customHeight="1" thickBot="1" x14ac:dyDescent="0.25">
      <c r="A41" s="16" t="str">
        <f t="shared" si="0"/>
        <v>IBVS 5898 </v>
      </c>
      <c r="B41" s="3" t="str">
        <f t="shared" si="1"/>
        <v>II</v>
      </c>
      <c r="C41" s="16">
        <f t="shared" si="2"/>
        <v>54715.577100000002</v>
      </c>
      <c r="D41" s="17" t="str">
        <f t="shared" si="3"/>
        <v>vis</v>
      </c>
      <c r="E41" s="57">
        <f>VLOOKUP(C41,Active!C$21:E$945,3,FALSE)</f>
        <v>10578.541597283816</v>
      </c>
      <c r="F41" s="3" t="s">
        <v>68</v>
      </c>
      <c r="G41" s="17" t="str">
        <f t="shared" si="4"/>
        <v>54715.5771</v>
      </c>
      <c r="H41" s="16">
        <f t="shared" si="5"/>
        <v>7180.5</v>
      </c>
      <c r="I41" s="58" t="s">
        <v>178</v>
      </c>
      <c r="J41" s="59" t="s">
        <v>179</v>
      </c>
      <c r="K41" s="58">
        <v>7180.5</v>
      </c>
      <c r="L41" s="58" t="s">
        <v>180</v>
      </c>
      <c r="M41" s="59" t="s">
        <v>95</v>
      </c>
      <c r="N41" s="59"/>
      <c r="O41" s="60" t="s">
        <v>96</v>
      </c>
      <c r="P41" s="61" t="s">
        <v>113</v>
      </c>
    </row>
    <row r="42" spans="1:16" ht="12.75" customHeight="1" thickBot="1" x14ac:dyDescent="0.25">
      <c r="A42" s="16" t="str">
        <f t="shared" si="0"/>
        <v>IBVS 5898 </v>
      </c>
      <c r="B42" s="3" t="str">
        <f t="shared" si="1"/>
        <v>II</v>
      </c>
      <c r="C42" s="16">
        <f t="shared" si="2"/>
        <v>54716.4977</v>
      </c>
      <c r="D42" s="17" t="str">
        <f t="shared" si="3"/>
        <v>vis</v>
      </c>
      <c r="E42" s="57">
        <f>VLOOKUP(C42,Active!C$21:E$945,3,FALSE)</f>
        <v>10581.525369639519</v>
      </c>
      <c r="F42" s="3" t="s">
        <v>68</v>
      </c>
      <c r="G42" s="17" t="str">
        <f t="shared" si="4"/>
        <v>54716.4977</v>
      </c>
      <c r="H42" s="16">
        <f t="shared" si="5"/>
        <v>7183.5</v>
      </c>
      <c r="I42" s="58" t="s">
        <v>181</v>
      </c>
      <c r="J42" s="59" t="s">
        <v>182</v>
      </c>
      <c r="K42" s="58">
        <v>7183.5</v>
      </c>
      <c r="L42" s="58" t="s">
        <v>183</v>
      </c>
      <c r="M42" s="59" t="s">
        <v>95</v>
      </c>
      <c r="N42" s="59"/>
      <c r="O42" s="60" t="s">
        <v>96</v>
      </c>
      <c r="P42" s="61" t="s">
        <v>113</v>
      </c>
    </row>
    <row r="43" spans="1:16" ht="12.75" customHeight="1" thickBot="1" x14ac:dyDescent="0.25">
      <c r="A43" s="16" t="str">
        <f t="shared" ref="A43:A74" si="6">P43</f>
        <v>IBVS 5898 </v>
      </c>
      <c r="B43" s="3" t="str">
        <f t="shared" ref="B43:B74" si="7">IF(H43=INT(H43),"I","II")</f>
        <v>I</v>
      </c>
      <c r="C43" s="16">
        <f t="shared" ref="C43:C74" si="8">1*G43</f>
        <v>54737.316200000001</v>
      </c>
      <c r="D43" s="17" t="str">
        <f t="shared" ref="D43:D74" si="9">VLOOKUP(F43,I$1:J$5,2,FALSE)</f>
        <v>vis</v>
      </c>
      <c r="E43" s="57">
        <f>VLOOKUP(C43,Active!C$21:E$945,3,FALSE)</f>
        <v>10649.000564933192</v>
      </c>
      <c r="F43" s="3" t="s">
        <v>68</v>
      </c>
      <c r="G43" s="17" t="str">
        <f t="shared" ref="G43:G74" si="10">MID(I43,3,LEN(I43)-3)</f>
        <v>54737.3162</v>
      </c>
      <c r="H43" s="16">
        <f t="shared" ref="H43:H74" si="11">1*K43</f>
        <v>7251</v>
      </c>
      <c r="I43" s="58" t="s">
        <v>184</v>
      </c>
      <c r="J43" s="59" t="s">
        <v>185</v>
      </c>
      <c r="K43" s="58">
        <v>7251</v>
      </c>
      <c r="L43" s="58" t="s">
        <v>186</v>
      </c>
      <c r="M43" s="59" t="s">
        <v>95</v>
      </c>
      <c r="N43" s="59"/>
      <c r="O43" s="60" t="s">
        <v>96</v>
      </c>
      <c r="P43" s="61" t="s">
        <v>113</v>
      </c>
    </row>
    <row r="44" spans="1:16" ht="12.75" customHeight="1" thickBot="1" x14ac:dyDescent="0.25">
      <c r="A44" s="16" t="str">
        <f t="shared" si="6"/>
        <v>IBVS 5898 </v>
      </c>
      <c r="B44" s="3" t="str">
        <f t="shared" si="7"/>
        <v>II</v>
      </c>
      <c r="C44" s="16">
        <f t="shared" si="8"/>
        <v>54737.469100000002</v>
      </c>
      <c r="D44" s="17" t="str">
        <f t="shared" si="9"/>
        <v>vis</v>
      </c>
      <c r="E44" s="57">
        <f>VLOOKUP(C44,Active!C$21:E$945,3,FALSE)</f>
        <v>10649.496131730055</v>
      </c>
      <c r="F44" s="3" t="s">
        <v>68</v>
      </c>
      <c r="G44" s="17" t="str">
        <f t="shared" si="10"/>
        <v>54737.4691</v>
      </c>
      <c r="H44" s="16">
        <f t="shared" si="11"/>
        <v>7251.5</v>
      </c>
      <c r="I44" s="58" t="s">
        <v>187</v>
      </c>
      <c r="J44" s="59" t="s">
        <v>188</v>
      </c>
      <c r="K44" s="58">
        <v>7251.5</v>
      </c>
      <c r="L44" s="58" t="s">
        <v>189</v>
      </c>
      <c r="M44" s="59" t="s">
        <v>95</v>
      </c>
      <c r="N44" s="59"/>
      <c r="O44" s="60" t="s">
        <v>96</v>
      </c>
      <c r="P44" s="61" t="s">
        <v>113</v>
      </c>
    </row>
    <row r="45" spans="1:16" ht="12.75" customHeight="1" thickBot="1" x14ac:dyDescent="0.25">
      <c r="A45" s="16" t="str">
        <f t="shared" si="6"/>
        <v>IBVS 5898 </v>
      </c>
      <c r="B45" s="3" t="str">
        <f t="shared" si="7"/>
        <v>II</v>
      </c>
      <c r="C45" s="16">
        <f t="shared" si="8"/>
        <v>54739.3226</v>
      </c>
      <c r="D45" s="17" t="str">
        <f t="shared" si="9"/>
        <v>vis</v>
      </c>
      <c r="E45" s="57">
        <f>VLOOKUP(C45,Active!C$21:E$945,3,FALSE)</f>
        <v>10655.503542181174</v>
      </c>
      <c r="F45" s="3" t="s">
        <v>68</v>
      </c>
      <c r="G45" s="17" t="str">
        <f t="shared" si="10"/>
        <v>54739.3226</v>
      </c>
      <c r="H45" s="16">
        <f t="shared" si="11"/>
        <v>7257.5</v>
      </c>
      <c r="I45" s="58" t="s">
        <v>190</v>
      </c>
      <c r="J45" s="59" t="s">
        <v>191</v>
      </c>
      <c r="K45" s="58">
        <v>7257.5</v>
      </c>
      <c r="L45" s="58" t="s">
        <v>192</v>
      </c>
      <c r="M45" s="59" t="s">
        <v>95</v>
      </c>
      <c r="N45" s="59"/>
      <c r="O45" s="60" t="s">
        <v>96</v>
      </c>
      <c r="P45" s="61" t="s">
        <v>113</v>
      </c>
    </row>
    <row r="46" spans="1:16" ht="12.75" customHeight="1" thickBot="1" x14ac:dyDescent="0.25">
      <c r="A46" s="16" t="str">
        <f t="shared" si="6"/>
        <v>IBVS 5898 </v>
      </c>
      <c r="B46" s="3" t="str">
        <f t="shared" si="7"/>
        <v>I</v>
      </c>
      <c r="C46" s="16">
        <f t="shared" si="8"/>
        <v>54748.425199999998</v>
      </c>
      <c r="D46" s="17" t="str">
        <f t="shared" si="9"/>
        <v>vis</v>
      </c>
      <c r="E46" s="57">
        <f>VLOOKUP(C46,Active!C$21:E$945,3,FALSE)</f>
        <v>10685.006134235358</v>
      </c>
      <c r="F46" s="3" t="s">
        <v>68</v>
      </c>
      <c r="G46" s="17" t="str">
        <f t="shared" si="10"/>
        <v>54748.4252</v>
      </c>
      <c r="H46" s="16">
        <f t="shared" si="11"/>
        <v>7287</v>
      </c>
      <c r="I46" s="58" t="s">
        <v>193</v>
      </c>
      <c r="J46" s="59" t="s">
        <v>194</v>
      </c>
      <c r="K46" s="58">
        <v>7287</v>
      </c>
      <c r="L46" s="58" t="s">
        <v>195</v>
      </c>
      <c r="M46" s="59" t="s">
        <v>95</v>
      </c>
      <c r="N46" s="59"/>
      <c r="O46" s="60" t="s">
        <v>96</v>
      </c>
      <c r="P46" s="61" t="s">
        <v>113</v>
      </c>
    </row>
    <row r="47" spans="1:16" ht="12.75" customHeight="1" thickBot="1" x14ac:dyDescent="0.25">
      <c r="A47" s="16" t="str">
        <f t="shared" si="6"/>
        <v>IBVS 5871 </v>
      </c>
      <c r="B47" s="3" t="str">
        <f t="shared" si="7"/>
        <v>II</v>
      </c>
      <c r="C47" s="16">
        <f t="shared" si="8"/>
        <v>54792.72</v>
      </c>
      <c r="D47" s="17" t="str">
        <f t="shared" si="9"/>
        <v>vis</v>
      </c>
      <c r="E47" s="57">
        <f>VLOOKUP(C47,Active!C$21:E$945,3,FALSE)</f>
        <v>10828.570765716699</v>
      </c>
      <c r="F47" s="3" t="s">
        <v>68</v>
      </c>
      <c r="G47" s="17" t="str">
        <f t="shared" si="10"/>
        <v>54792.720</v>
      </c>
      <c r="H47" s="16">
        <f t="shared" si="11"/>
        <v>7430.5</v>
      </c>
      <c r="I47" s="58" t="s">
        <v>210</v>
      </c>
      <c r="J47" s="59" t="s">
        <v>211</v>
      </c>
      <c r="K47" s="58">
        <v>7430.5</v>
      </c>
      <c r="L47" s="58" t="s">
        <v>212</v>
      </c>
      <c r="M47" s="59" t="s">
        <v>95</v>
      </c>
      <c r="N47" s="59"/>
      <c r="O47" s="60" t="s">
        <v>213</v>
      </c>
      <c r="P47" s="61" t="s">
        <v>214</v>
      </c>
    </row>
    <row r="48" spans="1:16" ht="12.75" customHeight="1" thickBot="1" x14ac:dyDescent="0.25">
      <c r="A48" s="16" t="str">
        <f t="shared" si="6"/>
        <v>BAVM 231 </v>
      </c>
      <c r="B48" s="3" t="str">
        <f t="shared" si="7"/>
        <v>I</v>
      </c>
      <c r="C48" s="16">
        <f t="shared" si="8"/>
        <v>55796.526899999997</v>
      </c>
      <c r="D48" s="17" t="str">
        <f t="shared" si="9"/>
        <v>vis</v>
      </c>
      <c r="E48" s="57">
        <f>VLOOKUP(C48,Active!C$21:E$945,3,FALSE)</f>
        <v>14082.026423647532</v>
      </c>
      <c r="F48" s="3" t="s">
        <v>68</v>
      </c>
      <c r="G48" s="17" t="str">
        <f t="shared" si="10"/>
        <v>55796.5269</v>
      </c>
      <c r="H48" s="16">
        <f t="shared" si="11"/>
        <v>10684</v>
      </c>
      <c r="I48" s="58" t="s">
        <v>257</v>
      </c>
      <c r="J48" s="59" t="s">
        <v>258</v>
      </c>
      <c r="K48" s="58">
        <v>10684</v>
      </c>
      <c r="L48" s="58" t="s">
        <v>259</v>
      </c>
      <c r="M48" s="59" t="s">
        <v>95</v>
      </c>
      <c r="N48" s="59"/>
      <c r="O48" s="60" t="s">
        <v>260</v>
      </c>
      <c r="P48" s="61" t="s">
        <v>261</v>
      </c>
    </row>
    <row r="49" spans="1:16" ht="12.75" customHeight="1" thickBot="1" x14ac:dyDescent="0.25">
      <c r="A49" s="16" t="str">
        <f t="shared" si="6"/>
        <v>IBVS 6044 </v>
      </c>
      <c r="B49" s="3" t="str">
        <f t="shared" si="7"/>
        <v>I</v>
      </c>
      <c r="C49" s="16">
        <f t="shared" si="8"/>
        <v>55801.463300000003</v>
      </c>
      <c r="D49" s="17" t="str">
        <f t="shared" si="9"/>
        <v>vis</v>
      </c>
      <c r="E49" s="57">
        <f>VLOOKUP(C49,Active!C$21:E$945,3,FALSE)</f>
        <v>14098.025873850385</v>
      </c>
      <c r="F49" s="3" t="s">
        <v>68</v>
      </c>
      <c r="G49" s="17" t="str">
        <f t="shared" si="10"/>
        <v>55801.4633</v>
      </c>
      <c r="H49" s="16">
        <f t="shared" si="11"/>
        <v>10700</v>
      </c>
      <c r="I49" s="58" t="s">
        <v>262</v>
      </c>
      <c r="J49" s="59" t="s">
        <v>263</v>
      </c>
      <c r="K49" s="58" t="s">
        <v>264</v>
      </c>
      <c r="L49" s="58" t="s">
        <v>265</v>
      </c>
      <c r="M49" s="59" t="s">
        <v>95</v>
      </c>
      <c r="N49" s="59"/>
      <c r="O49" s="60" t="s">
        <v>96</v>
      </c>
      <c r="P49" s="61" t="s">
        <v>266</v>
      </c>
    </row>
    <row r="50" spans="1:16" ht="12.75" customHeight="1" thickBot="1" x14ac:dyDescent="0.25">
      <c r="A50" s="16" t="str">
        <f t="shared" si="6"/>
        <v>IBVS 6044 </v>
      </c>
      <c r="B50" s="3" t="str">
        <f t="shared" si="7"/>
        <v>II</v>
      </c>
      <c r="C50" s="16">
        <f t="shared" si="8"/>
        <v>55838.334999999999</v>
      </c>
      <c r="D50" s="17" t="str">
        <f t="shared" si="9"/>
        <v>vis</v>
      </c>
      <c r="E50" s="57">
        <f>VLOOKUP(C50,Active!C$21:E$945,3,FALSE)</f>
        <v>14217.531369362037</v>
      </c>
      <c r="F50" s="3" t="s">
        <v>68</v>
      </c>
      <c r="G50" s="17" t="str">
        <f t="shared" si="10"/>
        <v>55838.3350</v>
      </c>
      <c r="H50" s="16">
        <f t="shared" si="11"/>
        <v>10819.5</v>
      </c>
      <c r="I50" s="58" t="s">
        <v>267</v>
      </c>
      <c r="J50" s="59" t="s">
        <v>268</v>
      </c>
      <c r="K50" s="58" t="s">
        <v>269</v>
      </c>
      <c r="L50" s="58" t="s">
        <v>270</v>
      </c>
      <c r="M50" s="59" t="s">
        <v>95</v>
      </c>
      <c r="N50" s="59"/>
      <c r="O50" s="60" t="s">
        <v>96</v>
      </c>
      <c r="P50" s="61" t="s">
        <v>266</v>
      </c>
    </row>
    <row r="51" spans="1:16" ht="12.75" customHeight="1" thickBot="1" x14ac:dyDescent="0.25">
      <c r="A51" s="16" t="str">
        <f t="shared" si="6"/>
        <v>IBVS 6044 </v>
      </c>
      <c r="B51" s="3" t="str">
        <f t="shared" si="7"/>
        <v>I</v>
      </c>
      <c r="C51" s="16">
        <f t="shared" si="8"/>
        <v>55838.487800000003</v>
      </c>
      <c r="D51" s="17" t="str">
        <f t="shared" si="9"/>
        <v>vis</v>
      </c>
      <c r="E51" s="57">
        <f>VLOOKUP(C51,Active!C$21:E$945,3,FALSE)</f>
        <v>14218.026612047202</v>
      </c>
      <c r="F51" s="3" t="s">
        <v>68</v>
      </c>
      <c r="G51" s="17" t="str">
        <f t="shared" si="10"/>
        <v>55838.4878</v>
      </c>
      <c r="H51" s="16">
        <f t="shared" si="11"/>
        <v>10820</v>
      </c>
      <c r="I51" s="58" t="s">
        <v>271</v>
      </c>
      <c r="J51" s="59" t="s">
        <v>272</v>
      </c>
      <c r="K51" s="58" t="s">
        <v>273</v>
      </c>
      <c r="L51" s="58" t="s">
        <v>274</v>
      </c>
      <c r="M51" s="59" t="s">
        <v>95</v>
      </c>
      <c r="N51" s="59"/>
      <c r="O51" s="60" t="s">
        <v>96</v>
      </c>
      <c r="P51" s="61" t="s">
        <v>266</v>
      </c>
    </row>
    <row r="52" spans="1:16" ht="12.75" customHeight="1" thickBot="1" x14ac:dyDescent="0.25">
      <c r="A52" s="16" t="str">
        <f t="shared" si="6"/>
        <v>BAVM 241 (=IBVS 6157) </v>
      </c>
      <c r="B52" s="3" t="str">
        <f t="shared" si="7"/>
        <v>I</v>
      </c>
      <c r="C52" s="16">
        <f t="shared" si="8"/>
        <v>56221.378900000003</v>
      </c>
      <c r="D52" s="17" t="str">
        <f t="shared" si="9"/>
        <v>CCD</v>
      </c>
      <c r="E52" s="57">
        <f>VLOOKUP(C52,Active!C$21:E$945,3,FALSE)</f>
        <v>15459.02148433426</v>
      </c>
      <c r="F52" s="3" t="str">
        <f>LEFT(M52,1)</f>
        <v>C</v>
      </c>
      <c r="G52" s="17" t="str">
        <f t="shared" si="10"/>
        <v>56221.3789</v>
      </c>
      <c r="H52" s="16">
        <f t="shared" si="11"/>
        <v>12061</v>
      </c>
      <c r="I52" s="58" t="s">
        <v>307</v>
      </c>
      <c r="J52" s="59" t="s">
        <v>308</v>
      </c>
      <c r="K52" s="58" t="s">
        <v>309</v>
      </c>
      <c r="L52" s="58" t="s">
        <v>278</v>
      </c>
      <c r="M52" s="59" t="s">
        <v>95</v>
      </c>
      <c r="N52" s="59"/>
      <c r="O52" s="60" t="s">
        <v>260</v>
      </c>
      <c r="P52" s="61" t="s">
        <v>310</v>
      </c>
    </row>
    <row r="53" spans="1:16" ht="12.75" customHeight="1" thickBot="1" x14ac:dyDescent="0.25">
      <c r="A53" s="16" t="str">
        <f t="shared" si="6"/>
        <v>VSB 45 </v>
      </c>
      <c r="B53" s="3" t="str">
        <f t="shared" si="7"/>
        <v>II</v>
      </c>
      <c r="C53" s="16">
        <f t="shared" si="8"/>
        <v>54088.929900000003</v>
      </c>
      <c r="D53" s="17" t="str">
        <f t="shared" si="9"/>
        <v>vis</v>
      </c>
      <c r="E53" s="57">
        <f>VLOOKUP(C53,Active!C$21:E$945,3,FALSE)</f>
        <v>8547.5046733828931</v>
      </c>
      <c r="F53" s="3" t="s">
        <v>68</v>
      </c>
      <c r="G53" s="17" t="str">
        <f t="shared" si="10"/>
        <v>54088.9299</v>
      </c>
      <c r="H53" s="16">
        <f t="shared" si="11"/>
        <v>5149.5</v>
      </c>
      <c r="I53" s="58" t="s">
        <v>154</v>
      </c>
      <c r="J53" s="59" t="s">
        <v>155</v>
      </c>
      <c r="K53" s="58">
        <v>5149.5</v>
      </c>
      <c r="L53" s="58" t="s">
        <v>127</v>
      </c>
      <c r="M53" s="59" t="s">
        <v>73</v>
      </c>
      <c r="N53" s="59"/>
      <c r="O53" s="60" t="s">
        <v>156</v>
      </c>
      <c r="P53" s="61" t="s">
        <v>157</v>
      </c>
    </row>
    <row r="54" spans="1:16" ht="12.75" customHeight="1" thickBot="1" x14ac:dyDescent="0.25">
      <c r="A54" s="16" t="str">
        <f t="shared" si="6"/>
        <v>VSB 46 </v>
      </c>
      <c r="B54" s="3" t="str">
        <f t="shared" si="7"/>
        <v>I</v>
      </c>
      <c r="C54" s="16">
        <f t="shared" si="8"/>
        <v>54110.99</v>
      </c>
      <c r="D54" s="17" t="str">
        <f t="shared" si="9"/>
        <v>vis</v>
      </c>
      <c r="E54" s="57">
        <f>VLOOKUP(C54,Active!C$21:E$945,3,FALSE)</f>
        <v>8619.0040396051263</v>
      </c>
      <c r="F54" s="3" t="s">
        <v>68</v>
      </c>
      <c r="G54" s="17" t="str">
        <f t="shared" si="10"/>
        <v>54110.9900</v>
      </c>
      <c r="H54" s="16">
        <f t="shared" si="11"/>
        <v>5221</v>
      </c>
      <c r="I54" s="58" t="s">
        <v>158</v>
      </c>
      <c r="J54" s="59" t="s">
        <v>159</v>
      </c>
      <c r="K54" s="58">
        <v>5221</v>
      </c>
      <c r="L54" s="58" t="s">
        <v>153</v>
      </c>
      <c r="M54" s="59" t="s">
        <v>95</v>
      </c>
      <c r="N54" s="59"/>
      <c r="O54" s="60" t="s">
        <v>161</v>
      </c>
      <c r="P54" s="61" t="s">
        <v>162</v>
      </c>
    </row>
    <row r="55" spans="1:16" ht="12.75" customHeight="1" thickBot="1" x14ac:dyDescent="0.25">
      <c r="A55" s="16" t="str">
        <f t="shared" si="6"/>
        <v>VSB 48 </v>
      </c>
      <c r="B55" s="3" t="str">
        <f t="shared" si="7"/>
        <v>II</v>
      </c>
      <c r="C55" s="16">
        <f t="shared" si="8"/>
        <v>54751.051500000001</v>
      </c>
      <c r="D55" s="17" t="str">
        <f t="shared" si="9"/>
        <v>vis</v>
      </c>
      <c r="E55" s="57">
        <f>VLOOKUP(C55,Active!C$21:E$945,3,FALSE)</f>
        <v>10693.518279942302</v>
      </c>
      <c r="F55" s="3" t="s">
        <v>68</v>
      </c>
      <c r="G55" s="17" t="str">
        <f t="shared" si="10"/>
        <v>54751.0515</v>
      </c>
      <c r="H55" s="16">
        <f t="shared" si="11"/>
        <v>7295.5</v>
      </c>
      <c r="I55" s="58" t="s">
        <v>196</v>
      </c>
      <c r="J55" s="59" t="s">
        <v>197</v>
      </c>
      <c r="K55" s="58">
        <v>7295.5</v>
      </c>
      <c r="L55" s="58" t="s">
        <v>198</v>
      </c>
      <c r="M55" s="59" t="s">
        <v>95</v>
      </c>
      <c r="N55" s="59"/>
      <c r="O55" s="60" t="s">
        <v>199</v>
      </c>
      <c r="P55" s="61" t="s">
        <v>200</v>
      </c>
    </row>
    <row r="56" spans="1:16" ht="12.75" customHeight="1" thickBot="1" x14ac:dyDescent="0.25">
      <c r="A56" s="16" t="str">
        <f t="shared" si="6"/>
        <v>VSB 48 </v>
      </c>
      <c r="B56" s="3" t="str">
        <f t="shared" si="7"/>
        <v>I</v>
      </c>
      <c r="C56" s="16">
        <f t="shared" si="8"/>
        <v>54751.199800000002</v>
      </c>
      <c r="D56" s="17" t="str">
        <f t="shared" si="9"/>
        <v>vis</v>
      </c>
      <c r="E56" s="57">
        <f>VLOOKUP(C56,Active!C$21:E$945,3,FALSE)</f>
        <v>10693.998937600736</v>
      </c>
      <c r="F56" s="3" t="s">
        <v>68</v>
      </c>
      <c r="G56" s="17" t="str">
        <f t="shared" si="10"/>
        <v>54751.1998</v>
      </c>
      <c r="H56" s="16">
        <f t="shared" si="11"/>
        <v>7296</v>
      </c>
      <c r="I56" s="58" t="s">
        <v>201</v>
      </c>
      <c r="J56" s="59" t="s">
        <v>202</v>
      </c>
      <c r="K56" s="58">
        <v>7296</v>
      </c>
      <c r="L56" s="58" t="s">
        <v>203</v>
      </c>
      <c r="M56" s="59" t="s">
        <v>95</v>
      </c>
      <c r="N56" s="59"/>
      <c r="O56" s="60" t="s">
        <v>199</v>
      </c>
      <c r="P56" s="61" t="s">
        <v>200</v>
      </c>
    </row>
    <row r="57" spans="1:16" ht="12.75" customHeight="1" thickBot="1" x14ac:dyDescent="0.25">
      <c r="A57" s="16" t="str">
        <f t="shared" si="6"/>
        <v>VSB 48 </v>
      </c>
      <c r="B57" s="3" t="str">
        <f t="shared" si="7"/>
        <v>II</v>
      </c>
      <c r="C57" s="16">
        <f t="shared" si="8"/>
        <v>54755.989699999998</v>
      </c>
      <c r="D57" s="17" t="str">
        <f t="shared" si="9"/>
        <v>vis</v>
      </c>
      <c r="E57" s="57">
        <f>VLOOKUP(C57,Active!C$21:E$945,3,FALSE)</f>
        <v>10709.523564155814</v>
      </c>
      <c r="F57" s="3" t="s">
        <v>68</v>
      </c>
      <c r="G57" s="17" t="str">
        <f t="shared" si="10"/>
        <v>54755.9897</v>
      </c>
      <c r="H57" s="16">
        <f t="shared" si="11"/>
        <v>7311.5</v>
      </c>
      <c r="I57" s="58" t="s">
        <v>204</v>
      </c>
      <c r="J57" s="59" t="s">
        <v>205</v>
      </c>
      <c r="K57" s="58">
        <v>7311.5</v>
      </c>
      <c r="L57" s="58" t="s">
        <v>206</v>
      </c>
      <c r="M57" s="59" t="s">
        <v>95</v>
      </c>
      <c r="N57" s="59"/>
      <c r="O57" s="60" t="s">
        <v>207</v>
      </c>
      <c r="P57" s="61" t="s">
        <v>200</v>
      </c>
    </row>
    <row r="58" spans="1:16" ht="12.75" customHeight="1" thickBot="1" x14ac:dyDescent="0.25">
      <c r="A58" s="16" t="str">
        <f t="shared" si="6"/>
        <v>VSB 48 </v>
      </c>
      <c r="B58" s="3" t="str">
        <f t="shared" si="7"/>
        <v>I</v>
      </c>
      <c r="C58" s="16">
        <f t="shared" si="8"/>
        <v>54761.075799999999</v>
      </c>
      <c r="D58" s="17" t="str">
        <f t="shared" si="9"/>
        <v>vis</v>
      </c>
      <c r="E58" s="57">
        <f>VLOOKUP(C58,Active!C$21:E$945,3,FALSE)</f>
        <v>10726.008209580948</v>
      </c>
      <c r="F58" s="3" t="s">
        <v>68</v>
      </c>
      <c r="G58" s="17" t="str">
        <f t="shared" si="10"/>
        <v>54761.0758</v>
      </c>
      <c r="H58" s="16">
        <f t="shared" si="11"/>
        <v>7328</v>
      </c>
      <c r="I58" s="58" t="s">
        <v>208</v>
      </c>
      <c r="J58" s="59" t="s">
        <v>209</v>
      </c>
      <c r="K58" s="58">
        <v>7328</v>
      </c>
      <c r="L58" s="58" t="s">
        <v>177</v>
      </c>
      <c r="M58" s="59" t="s">
        <v>95</v>
      </c>
      <c r="N58" s="59"/>
      <c r="O58" s="60" t="s">
        <v>207</v>
      </c>
      <c r="P58" s="61" t="s">
        <v>200</v>
      </c>
    </row>
    <row r="59" spans="1:16" ht="12.75" customHeight="1" thickBot="1" x14ac:dyDescent="0.25">
      <c r="A59" s="16" t="str">
        <f t="shared" si="6"/>
        <v>IBVS 5980 </v>
      </c>
      <c r="B59" s="3" t="str">
        <f t="shared" si="7"/>
        <v>II</v>
      </c>
      <c r="C59" s="16">
        <f t="shared" si="8"/>
        <v>55060.512499999997</v>
      </c>
      <c r="D59" s="17" t="str">
        <f t="shared" si="9"/>
        <v>vis</v>
      </c>
      <c r="E59" s="57">
        <f>VLOOKUP(C59,Active!C$21:E$945,3,FALSE)</f>
        <v>11696.517603177603</v>
      </c>
      <c r="F59" s="3" t="s">
        <v>68</v>
      </c>
      <c r="G59" s="17" t="str">
        <f t="shared" si="10"/>
        <v>55060.5125</v>
      </c>
      <c r="H59" s="16">
        <f t="shared" si="11"/>
        <v>8298.5</v>
      </c>
      <c r="I59" s="58" t="s">
        <v>215</v>
      </c>
      <c r="J59" s="59" t="s">
        <v>216</v>
      </c>
      <c r="K59" s="58">
        <v>8298.5</v>
      </c>
      <c r="L59" s="58" t="s">
        <v>217</v>
      </c>
      <c r="M59" s="59" t="s">
        <v>95</v>
      </c>
      <c r="N59" s="59"/>
      <c r="O59" s="60" t="s">
        <v>96</v>
      </c>
      <c r="P59" s="61" t="s">
        <v>218</v>
      </c>
    </row>
    <row r="60" spans="1:16" ht="12.75" customHeight="1" thickBot="1" x14ac:dyDescent="0.25">
      <c r="A60" s="16" t="str">
        <f t="shared" si="6"/>
        <v>IBVS 5980 </v>
      </c>
      <c r="B60" s="3" t="str">
        <f t="shared" si="7"/>
        <v>II</v>
      </c>
      <c r="C60" s="16">
        <f t="shared" si="8"/>
        <v>55064.524799999999</v>
      </c>
      <c r="D60" s="17" t="str">
        <f t="shared" si="9"/>
        <v>vis</v>
      </c>
      <c r="E60" s="57">
        <f>VLOOKUP(C60,Active!C$21:E$945,3,FALSE)</f>
        <v>11709.521937115058</v>
      </c>
      <c r="F60" s="3" t="s">
        <v>68</v>
      </c>
      <c r="G60" s="17" t="str">
        <f t="shared" si="10"/>
        <v>55064.5248</v>
      </c>
      <c r="H60" s="16">
        <f t="shared" si="11"/>
        <v>8311.5</v>
      </c>
      <c r="I60" s="58" t="s">
        <v>219</v>
      </c>
      <c r="J60" s="59" t="s">
        <v>220</v>
      </c>
      <c r="K60" s="58">
        <v>8311.5</v>
      </c>
      <c r="L60" s="58" t="s">
        <v>221</v>
      </c>
      <c r="M60" s="59" t="s">
        <v>95</v>
      </c>
      <c r="N60" s="59"/>
      <c r="O60" s="60" t="s">
        <v>96</v>
      </c>
      <c r="P60" s="61" t="s">
        <v>218</v>
      </c>
    </row>
    <row r="61" spans="1:16" ht="12.75" customHeight="1" thickBot="1" x14ac:dyDescent="0.25">
      <c r="A61" s="16" t="str">
        <f t="shared" si="6"/>
        <v>IBVS 5980 </v>
      </c>
      <c r="B61" s="3" t="str">
        <f t="shared" si="7"/>
        <v>II</v>
      </c>
      <c r="C61" s="16">
        <f t="shared" si="8"/>
        <v>55090.441800000001</v>
      </c>
      <c r="D61" s="17" t="str">
        <f t="shared" si="9"/>
        <v>vis</v>
      </c>
      <c r="E61" s="57">
        <f>VLOOKUP(C61,Active!C$21:E$945,3,FALSE)</f>
        <v>11793.521967685279</v>
      </c>
      <c r="F61" s="3" t="s">
        <v>68</v>
      </c>
      <c r="G61" s="17" t="str">
        <f t="shared" si="10"/>
        <v>55090.4418</v>
      </c>
      <c r="H61" s="16">
        <f t="shared" si="11"/>
        <v>8395.5</v>
      </c>
      <c r="I61" s="58" t="s">
        <v>222</v>
      </c>
      <c r="J61" s="59" t="s">
        <v>223</v>
      </c>
      <c r="K61" s="58">
        <v>8395.5</v>
      </c>
      <c r="L61" s="58" t="s">
        <v>224</v>
      </c>
      <c r="M61" s="59" t="s">
        <v>95</v>
      </c>
      <c r="N61" s="59"/>
      <c r="O61" s="60" t="s">
        <v>96</v>
      </c>
      <c r="P61" s="61" t="s">
        <v>218</v>
      </c>
    </row>
    <row r="62" spans="1:16" ht="12.75" customHeight="1" thickBot="1" x14ac:dyDescent="0.25">
      <c r="A62" s="16" t="str">
        <f t="shared" si="6"/>
        <v>VSB 50 </v>
      </c>
      <c r="B62" s="3" t="str">
        <f t="shared" si="7"/>
        <v>I</v>
      </c>
      <c r="C62" s="16">
        <f t="shared" si="8"/>
        <v>55091.209900000002</v>
      </c>
      <c r="D62" s="17" t="str">
        <f t="shared" si="9"/>
        <v>vis</v>
      </c>
      <c r="E62" s="57">
        <f>VLOOKUP(C62,Active!C$21:E$945,3,FALSE)</f>
        <v>11796.011469690953</v>
      </c>
      <c r="F62" s="3" t="s">
        <v>68</v>
      </c>
      <c r="G62" s="17" t="str">
        <f t="shared" si="10"/>
        <v>55091.2099</v>
      </c>
      <c r="H62" s="16">
        <f t="shared" si="11"/>
        <v>8398</v>
      </c>
      <c r="I62" s="58" t="s">
        <v>225</v>
      </c>
      <c r="J62" s="59" t="s">
        <v>226</v>
      </c>
      <c r="K62" s="58">
        <v>8398</v>
      </c>
      <c r="L62" s="58" t="s">
        <v>227</v>
      </c>
      <c r="M62" s="59" t="s">
        <v>95</v>
      </c>
      <c r="N62" s="59"/>
      <c r="O62" s="60" t="s">
        <v>228</v>
      </c>
      <c r="P62" s="61" t="s">
        <v>229</v>
      </c>
    </row>
    <row r="63" spans="1:16" ht="12.75" customHeight="1" thickBot="1" x14ac:dyDescent="0.25">
      <c r="A63" s="16" t="str">
        <f t="shared" si="6"/>
        <v>IBVS 5980 </v>
      </c>
      <c r="B63" s="3" t="str">
        <f t="shared" si="7"/>
        <v>I</v>
      </c>
      <c r="C63" s="16">
        <f t="shared" si="8"/>
        <v>55097.381300000001</v>
      </c>
      <c r="D63" s="17" t="str">
        <f t="shared" si="9"/>
        <v>vis</v>
      </c>
      <c r="E63" s="57">
        <f>VLOOKUP(C63,Active!C$21:E$945,3,FALSE)</f>
        <v>11816.013699449837</v>
      </c>
      <c r="F63" s="3" t="s">
        <v>68</v>
      </c>
      <c r="G63" s="17" t="str">
        <f t="shared" si="10"/>
        <v>55097.3813</v>
      </c>
      <c r="H63" s="16">
        <f t="shared" si="11"/>
        <v>8418</v>
      </c>
      <c r="I63" s="58" t="s">
        <v>230</v>
      </c>
      <c r="J63" s="59" t="s">
        <v>231</v>
      </c>
      <c r="K63" s="58">
        <v>8418</v>
      </c>
      <c r="L63" s="58" t="s">
        <v>232</v>
      </c>
      <c r="M63" s="59" t="s">
        <v>95</v>
      </c>
      <c r="N63" s="59"/>
      <c r="O63" s="60" t="s">
        <v>96</v>
      </c>
      <c r="P63" s="61" t="s">
        <v>218</v>
      </c>
    </row>
    <row r="64" spans="1:16" ht="12.75" customHeight="1" thickBot="1" x14ac:dyDescent="0.25">
      <c r="A64" s="16" t="str">
        <f t="shared" si="6"/>
        <v>VSB 50 </v>
      </c>
      <c r="B64" s="3" t="str">
        <f t="shared" si="7"/>
        <v>II</v>
      </c>
      <c r="C64" s="16">
        <f t="shared" si="8"/>
        <v>55116.0504</v>
      </c>
      <c r="D64" s="17" t="str">
        <f t="shared" si="9"/>
        <v>vis</v>
      </c>
      <c r="E64" s="57">
        <f>VLOOKUP(C64,Active!C$21:E$945,3,FALSE)</f>
        <v>11876.522437757447</v>
      </c>
      <c r="F64" s="3" t="s">
        <v>68</v>
      </c>
      <c r="G64" s="17" t="str">
        <f t="shared" si="10"/>
        <v>55116.0504</v>
      </c>
      <c r="H64" s="16">
        <f t="shared" si="11"/>
        <v>8478.5</v>
      </c>
      <c r="I64" s="58" t="s">
        <v>233</v>
      </c>
      <c r="J64" s="59" t="s">
        <v>234</v>
      </c>
      <c r="K64" s="58">
        <v>8478.5</v>
      </c>
      <c r="L64" s="58" t="s">
        <v>235</v>
      </c>
      <c r="M64" s="59" t="s">
        <v>95</v>
      </c>
      <c r="N64" s="59"/>
      <c r="O64" s="60" t="s">
        <v>228</v>
      </c>
      <c r="P64" s="61" t="s">
        <v>229</v>
      </c>
    </row>
    <row r="65" spans="1:16" ht="12.75" customHeight="1" thickBot="1" x14ac:dyDescent="0.25">
      <c r="A65" s="16" t="str">
        <f t="shared" si="6"/>
        <v>VSB 50 </v>
      </c>
      <c r="B65" s="3" t="str">
        <f t="shared" si="7"/>
        <v>I</v>
      </c>
      <c r="C65" s="16">
        <f t="shared" si="8"/>
        <v>55118.054799999998</v>
      </c>
      <c r="D65" s="17" t="str">
        <f t="shared" si="9"/>
        <v>vis</v>
      </c>
      <c r="E65" s="57">
        <f>VLOOKUP(C65,Active!C$21:E$945,3,FALSE)</f>
        <v>11883.018932771329</v>
      </c>
      <c r="F65" s="3" t="s">
        <v>68</v>
      </c>
      <c r="G65" s="17" t="str">
        <f t="shared" si="10"/>
        <v>55118.0548</v>
      </c>
      <c r="H65" s="16">
        <f t="shared" si="11"/>
        <v>8485</v>
      </c>
      <c r="I65" s="58" t="s">
        <v>236</v>
      </c>
      <c r="J65" s="59" t="s">
        <v>237</v>
      </c>
      <c r="K65" s="58">
        <v>8485</v>
      </c>
      <c r="L65" s="58" t="s">
        <v>183</v>
      </c>
      <c r="M65" s="59" t="s">
        <v>95</v>
      </c>
      <c r="N65" s="59"/>
      <c r="O65" s="60" t="s">
        <v>228</v>
      </c>
      <c r="P65" s="61" t="s">
        <v>229</v>
      </c>
    </row>
    <row r="66" spans="1:16" ht="12.75" customHeight="1" thickBot="1" x14ac:dyDescent="0.25">
      <c r="A66" s="16" t="str">
        <f t="shared" si="6"/>
        <v>VSB 50 </v>
      </c>
      <c r="B66" s="3" t="str">
        <f t="shared" si="7"/>
        <v>II</v>
      </c>
      <c r="C66" s="16">
        <f t="shared" si="8"/>
        <v>55139.190499999997</v>
      </c>
      <c r="D66" s="17" t="str">
        <f t="shared" si="9"/>
        <v>vis</v>
      </c>
      <c r="E66" s="57">
        <f>VLOOKUP(C66,Active!C$21:E$945,3,FALSE)</f>
        <v>11951.522210393076</v>
      </c>
      <c r="F66" s="3" t="s">
        <v>68</v>
      </c>
      <c r="G66" s="17" t="str">
        <f t="shared" si="10"/>
        <v>55139.1905</v>
      </c>
      <c r="H66" s="16">
        <f t="shared" si="11"/>
        <v>8553.5</v>
      </c>
      <c r="I66" s="58" t="s">
        <v>238</v>
      </c>
      <c r="J66" s="59" t="s">
        <v>239</v>
      </c>
      <c r="K66" s="58">
        <v>8553.5</v>
      </c>
      <c r="L66" s="58" t="s">
        <v>240</v>
      </c>
      <c r="M66" s="59" t="s">
        <v>95</v>
      </c>
      <c r="N66" s="59"/>
      <c r="O66" s="60" t="s">
        <v>199</v>
      </c>
      <c r="P66" s="61" t="s">
        <v>229</v>
      </c>
    </row>
    <row r="67" spans="1:16" ht="12.75" customHeight="1" thickBot="1" x14ac:dyDescent="0.25">
      <c r="A67" s="16" t="str">
        <f t="shared" si="6"/>
        <v>VSB 50 </v>
      </c>
      <c r="B67" s="3" t="str">
        <f t="shared" si="7"/>
        <v>I</v>
      </c>
      <c r="C67" s="16">
        <f t="shared" si="8"/>
        <v>55143.970200000003</v>
      </c>
      <c r="D67" s="17" t="str">
        <f t="shared" si="9"/>
        <v>vis</v>
      </c>
      <c r="E67" s="57">
        <f>VLOOKUP(C67,Active!C$21:E$945,3,FALSE)</f>
        <v>11967.013777554283</v>
      </c>
      <c r="F67" s="3" t="s">
        <v>68</v>
      </c>
      <c r="G67" s="17" t="str">
        <f t="shared" si="10"/>
        <v>55143.9702</v>
      </c>
      <c r="H67" s="16">
        <f t="shared" si="11"/>
        <v>8569</v>
      </c>
      <c r="I67" s="58" t="s">
        <v>241</v>
      </c>
      <c r="J67" s="59" t="s">
        <v>242</v>
      </c>
      <c r="K67" s="58">
        <v>8569</v>
      </c>
      <c r="L67" s="58" t="s">
        <v>243</v>
      </c>
      <c r="M67" s="59" t="s">
        <v>95</v>
      </c>
      <c r="N67" s="59"/>
      <c r="O67" s="60" t="s">
        <v>199</v>
      </c>
      <c r="P67" s="61" t="s">
        <v>229</v>
      </c>
    </row>
    <row r="68" spans="1:16" ht="12.75" customHeight="1" thickBot="1" x14ac:dyDescent="0.25">
      <c r="A68" s="16" t="str">
        <f t="shared" si="6"/>
        <v>IBVS 5980 </v>
      </c>
      <c r="B68" s="3" t="str">
        <f t="shared" si="7"/>
        <v>I</v>
      </c>
      <c r="C68" s="16">
        <f t="shared" si="8"/>
        <v>55501.257400000002</v>
      </c>
      <c r="D68" s="17" t="str">
        <f t="shared" si="9"/>
        <v>vis</v>
      </c>
      <c r="E68" s="57">
        <f>VLOOKUP(C68,Active!C$21:E$945,3,FALSE)</f>
        <v>13125.023413019298</v>
      </c>
      <c r="F68" s="3" t="s">
        <v>68</v>
      </c>
      <c r="G68" s="17" t="str">
        <f t="shared" si="10"/>
        <v>55501.2574</v>
      </c>
      <c r="H68" s="16">
        <f t="shared" si="11"/>
        <v>9727</v>
      </c>
      <c r="I68" s="58" t="s">
        <v>244</v>
      </c>
      <c r="J68" s="59" t="s">
        <v>245</v>
      </c>
      <c r="K68" s="58">
        <v>9727</v>
      </c>
      <c r="L68" s="58" t="s">
        <v>246</v>
      </c>
      <c r="M68" s="59" t="s">
        <v>95</v>
      </c>
      <c r="N68" s="59"/>
      <c r="O68" s="60" t="s">
        <v>96</v>
      </c>
      <c r="P68" s="61" t="s">
        <v>218</v>
      </c>
    </row>
    <row r="69" spans="1:16" ht="12.75" customHeight="1" thickBot="1" x14ac:dyDescent="0.25">
      <c r="A69" s="16" t="str">
        <f t="shared" si="6"/>
        <v>VSB 51 </v>
      </c>
      <c r="B69" s="3" t="str">
        <f t="shared" si="7"/>
        <v>I</v>
      </c>
      <c r="C69" s="16">
        <f t="shared" si="8"/>
        <v>55504.034800000001</v>
      </c>
      <c r="D69" s="17" t="str">
        <f t="shared" si="9"/>
        <v>vis</v>
      </c>
      <c r="E69" s="57">
        <f>VLOOKUP(C69,Active!C$21:E$945,3,FALSE)</f>
        <v>13134.025291512397</v>
      </c>
      <c r="F69" s="3" t="s">
        <v>68</v>
      </c>
      <c r="G69" s="17" t="str">
        <f t="shared" si="10"/>
        <v>55504.0348</v>
      </c>
      <c r="H69" s="16">
        <f t="shared" si="11"/>
        <v>9736</v>
      </c>
      <c r="I69" s="58" t="s">
        <v>247</v>
      </c>
      <c r="J69" s="59" t="s">
        <v>248</v>
      </c>
      <c r="K69" s="58">
        <v>9736</v>
      </c>
      <c r="L69" s="58" t="s">
        <v>249</v>
      </c>
      <c r="M69" s="59" t="s">
        <v>95</v>
      </c>
      <c r="N69" s="59"/>
      <c r="O69" s="60" t="s">
        <v>199</v>
      </c>
      <c r="P69" s="61" t="s">
        <v>250</v>
      </c>
    </row>
    <row r="70" spans="1:16" ht="12.75" customHeight="1" thickBot="1" x14ac:dyDescent="0.25">
      <c r="A70" s="16" t="str">
        <f t="shared" si="6"/>
        <v>VSB 51 </v>
      </c>
      <c r="B70" s="3" t="str">
        <f t="shared" si="7"/>
        <v>II</v>
      </c>
      <c r="C70" s="16">
        <f t="shared" si="8"/>
        <v>55504.193899999998</v>
      </c>
      <c r="D70" s="17" t="str">
        <f t="shared" si="9"/>
        <v>vis</v>
      </c>
      <c r="E70" s="57">
        <f>VLOOKUP(C70,Active!C$21:E$945,3,FALSE)</f>
        <v>13134.540953234951</v>
      </c>
      <c r="F70" s="3" t="s">
        <v>68</v>
      </c>
      <c r="G70" s="17" t="str">
        <f t="shared" si="10"/>
        <v>55504.1939</v>
      </c>
      <c r="H70" s="16">
        <f t="shared" si="11"/>
        <v>9736.5</v>
      </c>
      <c r="I70" s="58" t="s">
        <v>251</v>
      </c>
      <c r="J70" s="59" t="s">
        <v>252</v>
      </c>
      <c r="K70" s="58">
        <v>9736.5</v>
      </c>
      <c r="L70" s="58" t="s">
        <v>253</v>
      </c>
      <c r="M70" s="59" t="s">
        <v>95</v>
      </c>
      <c r="N70" s="59"/>
      <c r="O70" s="60" t="s">
        <v>199</v>
      </c>
      <c r="P70" s="61" t="s">
        <v>250</v>
      </c>
    </row>
    <row r="71" spans="1:16" ht="12.75" customHeight="1" thickBot="1" x14ac:dyDescent="0.25">
      <c r="A71" s="16" t="str">
        <f t="shared" si="6"/>
        <v>VSB 51 </v>
      </c>
      <c r="B71" s="3" t="str">
        <f t="shared" si="7"/>
        <v>II</v>
      </c>
      <c r="C71" s="16">
        <f t="shared" si="8"/>
        <v>55506.9643</v>
      </c>
      <c r="D71" s="17" t="str">
        <f t="shared" si="9"/>
        <v>vis</v>
      </c>
      <c r="E71" s="57">
        <f>VLOOKUP(C71,Active!C$21:E$945,3,FALSE)</f>
        <v>13143.520143908712</v>
      </c>
      <c r="F71" s="3" t="s">
        <v>68</v>
      </c>
      <c r="G71" s="17" t="str">
        <f t="shared" si="10"/>
        <v>55506.9643</v>
      </c>
      <c r="H71" s="16">
        <f t="shared" si="11"/>
        <v>9745.5</v>
      </c>
      <c r="I71" s="58" t="s">
        <v>254</v>
      </c>
      <c r="J71" s="59" t="s">
        <v>255</v>
      </c>
      <c r="K71" s="58">
        <v>9745.5</v>
      </c>
      <c r="L71" s="58" t="s">
        <v>256</v>
      </c>
      <c r="M71" s="59" t="s">
        <v>95</v>
      </c>
      <c r="N71" s="59"/>
      <c r="O71" s="60" t="s">
        <v>207</v>
      </c>
      <c r="P71" s="61" t="s">
        <v>250</v>
      </c>
    </row>
    <row r="72" spans="1:16" ht="12.75" customHeight="1" thickBot="1" x14ac:dyDescent="0.25">
      <c r="A72" s="16" t="str">
        <f t="shared" si="6"/>
        <v>VSB 53 </v>
      </c>
      <c r="B72" s="3" t="str">
        <f t="shared" si="7"/>
        <v>I</v>
      </c>
      <c r="C72" s="16">
        <f t="shared" si="8"/>
        <v>55861.011100000003</v>
      </c>
      <c r="D72" s="17" t="str">
        <f t="shared" si="9"/>
        <v>vis</v>
      </c>
      <c r="E72" s="57">
        <f>VLOOKUP(C72,Active!C$21:E$945,3,FALSE)</f>
        <v>14291.027263686752</v>
      </c>
      <c r="F72" s="3" t="s">
        <v>68</v>
      </c>
      <c r="G72" s="17" t="str">
        <f t="shared" si="10"/>
        <v>55861.0111</v>
      </c>
      <c r="H72" s="16">
        <f t="shared" si="11"/>
        <v>10893</v>
      </c>
      <c r="I72" s="58" t="s">
        <v>275</v>
      </c>
      <c r="J72" s="59" t="s">
        <v>276</v>
      </c>
      <c r="K72" s="58" t="s">
        <v>277</v>
      </c>
      <c r="L72" s="58" t="s">
        <v>278</v>
      </c>
      <c r="M72" s="59" t="s">
        <v>95</v>
      </c>
      <c r="N72" s="59"/>
      <c r="O72" s="60" t="s">
        <v>207</v>
      </c>
      <c r="P72" s="61" t="s">
        <v>279</v>
      </c>
    </row>
    <row r="73" spans="1:16" ht="12.75" customHeight="1" thickBot="1" x14ac:dyDescent="0.25">
      <c r="A73" s="16" t="str">
        <f t="shared" si="6"/>
        <v>VSB 53 </v>
      </c>
      <c r="B73" s="3" t="str">
        <f t="shared" si="7"/>
        <v>I</v>
      </c>
      <c r="C73" s="16">
        <f t="shared" si="8"/>
        <v>55878.904600000002</v>
      </c>
      <c r="D73" s="17" t="str">
        <f t="shared" si="9"/>
        <v>vis</v>
      </c>
      <c r="E73" s="57">
        <f>VLOOKUP(C73,Active!C$21:E$945,3,FALSE)</f>
        <v>14349.022191610818</v>
      </c>
      <c r="F73" s="3" t="s">
        <v>68</v>
      </c>
      <c r="G73" s="17" t="str">
        <f t="shared" si="10"/>
        <v>55878.9046</v>
      </c>
      <c r="H73" s="16">
        <f t="shared" si="11"/>
        <v>10951</v>
      </c>
      <c r="I73" s="58" t="s">
        <v>280</v>
      </c>
      <c r="J73" s="59" t="s">
        <v>281</v>
      </c>
      <c r="K73" s="58" t="s">
        <v>282</v>
      </c>
      <c r="L73" s="58" t="s">
        <v>283</v>
      </c>
      <c r="M73" s="59" t="s">
        <v>95</v>
      </c>
      <c r="N73" s="59"/>
      <c r="O73" s="60" t="s">
        <v>207</v>
      </c>
      <c r="P73" s="61" t="s">
        <v>279</v>
      </c>
    </row>
    <row r="74" spans="1:16" ht="12.75" customHeight="1" thickBot="1" x14ac:dyDescent="0.25">
      <c r="A74" s="16" t="str">
        <f t="shared" si="6"/>
        <v>VSB 53 </v>
      </c>
      <c r="B74" s="3" t="str">
        <f t="shared" si="7"/>
        <v>I</v>
      </c>
      <c r="C74" s="16">
        <f t="shared" si="8"/>
        <v>55886.002899999999</v>
      </c>
      <c r="D74" s="17" t="str">
        <f t="shared" si="9"/>
        <v>vis</v>
      </c>
      <c r="E74" s="57">
        <f>VLOOKUP(C74,Active!C$21:E$945,3,FALSE)</f>
        <v>14372.028612762817</v>
      </c>
      <c r="F74" s="3" t="s">
        <v>68</v>
      </c>
      <c r="G74" s="17" t="str">
        <f t="shared" si="10"/>
        <v>55886.0029</v>
      </c>
      <c r="H74" s="16">
        <f t="shared" si="11"/>
        <v>10974</v>
      </c>
      <c r="I74" s="58" t="s">
        <v>284</v>
      </c>
      <c r="J74" s="59" t="s">
        <v>285</v>
      </c>
      <c r="K74" s="58" t="s">
        <v>286</v>
      </c>
      <c r="L74" s="58" t="s">
        <v>287</v>
      </c>
      <c r="M74" s="59" t="s">
        <v>95</v>
      </c>
      <c r="N74" s="59"/>
      <c r="O74" s="60" t="s">
        <v>199</v>
      </c>
      <c r="P74" s="61" t="s">
        <v>279</v>
      </c>
    </row>
    <row r="75" spans="1:16" ht="12.75" customHeight="1" thickBot="1" x14ac:dyDescent="0.25">
      <c r="A75" s="16" t="str">
        <f t="shared" ref="A75:A96" si="12">P75</f>
        <v>VSB 55 </v>
      </c>
      <c r="B75" s="3" t="str">
        <f t="shared" ref="B75:B96" si="13">IF(H75=INT(H75),"I","II")</f>
        <v>II</v>
      </c>
      <c r="C75" s="16">
        <f t="shared" ref="C75:C96" si="14">1*G75</f>
        <v>56155.200400000002</v>
      </c>
      <c r="D75" s="17" t="str">
        <f t="shared" ref="D75:D96" si="15">VLOOKUP(F75,I$1:J$5,2,FALSE)</f>
        <v>vis</v>
      </c>
      <c r="E75" s="57">
        <f>VLOOKUP(C75,Active!C$21:E$945,3,FALSE)</f>
        <v>15244.529219678197</v>
      </c>
      <c r="F75" s="3" t="s">
        <v>68</v>
      </c>
      <c r="G75" s="17" t="str">
        <f t="shared" ref="G75:G96" si="16">MID(I75,3,LEN(I75)-3)</f>
        <v>56155.2004</v>
      </c>
      <c r="H75" s="16">
        <f t="shared" ref="H75:H96" si="17">1*K75</f>
        <v>11846.5</v>
      </c>
      <c r="I75" s="58" t="s">
        <v>288</v>
      </c>
      <c r="J75" s="59" t="s">
        <v>289</v>
      </c>
      <c r="K75" s="58" t="s">
        <v>290</v>
      </c>
      <c r="L75" s="58" t="s">
        <v>291</v>
      </c>
      <c r="M75" s="59" t="s">
        <v>95</v>
      </c>
      <c r="N75" s="59"/>
      <c r="O75" s="60" t="s">
        <v>199</v>
      </c>
      <c r="P75" s="61" t="s">
        <v>292</v>
      </c>
    </row>
    <row r="76" spans="1:16" ht="12.75" customHeight="1" thickBot="1" x14ac:dyDescent="0.25">
      <c r="A76" s="16" t="str">
        <f t="shared" si="12"/>
        <v>VSB 55 </v>
      </c>
      <c r="B76" s="3" t="str">
        <f t="shared" si="13"/>
        <v>II</v>
      </c>
      <c r="C76" s="16">
        <f t="shared" si="14"/>
        <v>56158.287199999999</v>
      </c>
      <c r="D76" s="17" t="str">
        <f t="shared" si="15"/>
        <v>vis</v>
      </c>
      <c r="E76" s="57">
        <f>VLOOKUP(C76,Active!C$21:E$945,3,FALSE)</f>
        <v>15254.533899786386</v>
      </c>
      <c r="F76" s="3" t="s">
        <v>68</v>
      </c>
      <c r="G76" s="17" t="str">
        <f t="shared" si="16"/>
        <v>56158.2872</v>
      </c>
      <c r="H76" s="16">
        <f t="shared" si="17"/>
        <v>11856.5</v>
      </c>
      <c r="I76" s="58" t="s">
        <v>293</v>
      </c>
      <c r="J76" s="59" t="s">
        <v>294</v>
      </c>
      <c r="K76" s="58" t="s">
        <v>295</v>
      </c>
      <c r="L76" s="58" t="s">
        <v>296</v>
      </c>
      <c r="M76" s="59" t="s">
        <v>95</v>
      </c>
      <c r="N76" s="59"/>
      <c r="O76" s="60" t="s">
        <v>199</v>
      </c>
      <c r="P76" s="61" t="s">
        <v>292</v>
      </c>
    </row>
    <row r="77" spans="1:16" ht="12.75" customHeight="1" thickBot="1" x14ac:dyDescent="0.25">
      <c r="A77" s="16" t="str">
        <f t="shared" si="12"/>
        <v>VSB 55 </v>
      </c>
      <c r="B77" s="3" t="str">
        <f t="shared" si="13"/>
        <v>II</v>
      </c>
      <c r="C77" s="16">
        <f t="shared" si="14"/>
        <v>56160.1374</v>
      </c>
      <c r="D77" s="17" t="str">
        <f t="shared" si="15"/>
        <v>vis</v>
      </c>
      <c r="E77" s="57">
        <f>VLOOKUP(C77,Active!C$21:E$945,3,FALSE)</f>
        <v>15260.530614551253</v>
      </c>
      <c r="F77" s="3" t="s">
        <v>68</v>
      </c>
      <c r="G77" s="17" t="str">
        <f t="shared" si="16"/>
        <v>56160.1374</v>
      </c>
      <c r="H77" s="16">
        <f t="shared" si="17"/>
        <v>11862.5</v>
      </c>
      <c r="I77" s="58" t="s">
        <v>297</v>
      </c>
      <c r="J77" s="59" t="s">
        <v>298</v>
      </c>
      <c r="K77" s="58" t="s">
        <v>299</v>
      </c>
      <c r="L77" s="58" t="s">
        <v>253</v>
      </c>
      <c r="M77" s="59" t="s">
        <v>95</v>
      </c>
      <c r="N77" s="59"/>
      <c r="O77" s="60" t="s">
        <v>199</v>
      </c>
      <c r="P77" s="61" t="s">
        <v>292</v>
      </c>
    </row>
    <row r="78" spans="1:16" ht="12.75" customHeight="1" thickBot="1" x14ac:dyDescent="0.25">
      <c r="A78" s="16" t="str">
        <f t="shared" si="12"/>
        <v>VSB 55 </v>
      </c>
      <c r="B78" s="3" t="str">
        <f t="shared" si="13"/>
        <v>I</v>
      </c>
      <c r="C78" s="16">
        <f t="shared" si="14"/>
        <v>56160.288</v>
      </c>
      <c r="D78" s="17" t="str">
        <f t="shared" si="15"/>
        <v>vis</v>
      </c>
      <c r="E78" s="57">
        <f>VLOOKUP(C78,Active!C$21:E$945,3,FALSE)</f>
        <v>15261.018726778901</v>
      </c>
      <c r="F78" s="3" t="s">
        <v>68</v>
      </c>
      <c r="G78" s="17" t="str">
        <f t="shared" si="16"/>
        <v>56160.2880</v>
      </c>
      <c r="H78" s="16">
        <f t="shared" si="17"/>
        <v>11863</v>
      </c>
      <c r="I78" s="58" t="s">
        <v>300</v>
      </c>
      <c r="J78" s="59" t="s">
        <v>301</v>
      </c>
      <c r="K78" s="58" t="s">
        <v>302</v>
      </c>
      <c r="L78" s="58" t="s">
        <v>180</v>
      </c>
      <c r="M78" s="59" t="s">
        <v>95</v>
      </c>
      <c r="N78" s="59"/>
      <c r="O78" s="60" t="s">
        <v>199</v>
      </c>
      <c r="P78" s="61" t="s">
        <v>292</v>
      </c>
    </row>
    <row r="79" spans="1:16" ht="12.75" customHeight="1" thickBot="1" x14ac:dyDescent="0.25">
      <c r="A79" s="16" t="str">
        <f t="shared" si="12"/>
        <v>VSB 55 </v>
      </c>
      <c r="B79" s="3" t="str">
        <f t="shared" si="13"/>
        <v>II</v>
      </c>
      <c r="C79" s="16">
        <f t="shared" si="14"/>
        <v>56219.991099999999</v>
      </c>
      <c r="D79" s="17" t="str">
        <f t="shared" si="15"/>
        <v>CCD</v>
      </c>
      <c r="E79" s="57">
        <f>VLOOKUP(C79,Active!C$21:E$945,3,FALSE)</f>
        <v>15454.523462093041</v>
      </c>
      <c r="F79" s="3" t="str">
        <f>LEFT(M79,1)</f>
        <v>C</v>
      </c>
      <c r="G79" s="17" t="str">
        <f t="shared" si="16"/>
        <v>56219.9911</v>
      </c>
      <c r="H79" s="16">
        <f t="shared" si="17"/>
        <v>12056.5</v>
      </c>
      <c r="I79" s="58" t="s">
        <v>303</v>
      </c>
      <c r="J79" s="59" t="s">
        <v>304</v>
      </c>
      <c r="K79" s="58" t="s">
        <v>305</v>
      </c>
      <c r="L79" s="58" t="s">
        <v>287</v>
      </c>
      <c r="M79" s="59" t="s">
        <v>95</v>
      </c>
      <c r="N79" s="59"/>
      <c r="O79" s="60" t="s">
        <v>306</v>
      </c>
      <c r="P79" s="61" t="s">
        <v>292</v>
      </c>
    </row>
    <row r="80" spans="1:16" ht="12.75" customHeight="1" thickBot="1" x14ac:dyDescent="0.25">
      <c r="A80" s="16" t="str">
        <f t="shared" si="12"/>
        <v>VSB 55 </v>
      </c>
      <c r="B80" s="3" t="str">
        <f t="shared" si="13"/>
        <v>I</v>
      </c>
      <c r="C80" s="16">
        <f t="shared" si="14"/>
        <v>56221.995600000002</v>
      </c>
      <c r="D80" s="17" t="str">
        <f t="shared" si="15"/>
        <v>CCD</v>
      </c>
      <c r="E80" s="57">
        <f>VLOOKUP(C80,Active!C$21:E$945,3,FALSE)</f>
        <v>15461.020281218644</v>
      </c>
      <c r="F80" s="3" t="str">
        <f>LEFT(M80,1)</f>
        <v>C</v>
      </c>
      <c r="G80" s="17" t="str">
        <f t="shared" si="16"/>
        <v>56221.9956</v>
      </c>
      <c r="H80" s="16">
        <f t="shared" si="17"/>
        <v>12063</v>
      </c>
      <c r="I80" s="58" t="s">
        <v>311</v>
      </c>
      <c r="J80" s="59" t="s">
        <v>312</v>
      </c>
      <c r="K80" s="58" t="s">
        <v>313</v>
      </c>
      <c r="L80" s="58" t="s">
        <v>274</v>
      </c>
      <c r="M80" s="59" t="s">
        <v>95</v>
      </c>
      <c r="N80" s="59"/>
      <c r="O80" s="60" t="s">
        <v>306</v>
      </c>
      <c r="P80" s="61" t="s">
        <v>292</v>
      </c>
    </row>
    <row r="81" spans="1:16" ht="12.75" customHeight="1" thickBot="1" x14ac:dyDescent="0.25">
      <c r="A81" s="16" t="str">
        <f t="shared" si="12"/>
        <v>VSB 56 </v>
      </c>
      <c r="B81" s="3" t="str">
        <f t="shared" si="13"/>
        <v>I</v>
      </c>
      <c r="C81" s="16">
        <f t="shared" si="14"/>
        <v>56557.061999999998</v>
      </c>
      <c r="D81" s="17" t="str">
        <f t="shared" si="15"/>
        <v>CCD</v>
      </c>
      <c r="E81" s="57" t="e">
        <f>VLOOKUP(C81,Active!C$21:E$945,3,FALSE)</f>
        <v>#N/A</v>
      </c>
      <c r="F81" s="3" t="str">
        <f>LEFT(M81,1)</f>
        <v>C</v>
      </c>
      <c r="G81" s="17" t="str">
        <f t="shared" si="16"/>
        <v>56557.0620</v>
      </c>
      <c r="H81" s="16">
        <f t="shared" si="17"/>
        <v>13149</v>
      </c>
      <c r="I81" s="58" t="s">
        <v>314</v>
      </c>
      <c r="J81" s="59" t="s">
        <v>315</v>
      </c>
      <c r="K81" s="58" t="s">
        <v>316</v>
      </c>
      <c r="L81" s="58" t="s">
        <v>317</v>
      </c>
      <c r="M81" s="59" t="s">
        <v>95</v>
      </c>
      <c r="N81" s="59"/>
      <c r="O81" s="60" t="s">
        <v>199</v>
      </c>
      <c r="P81" s="61" t="s">
        <v>318</v>
      </c>
    </row>
    <row r="82" spans="1:16" ht="12.75" customHeight="1" thickBot="1" x14ac:dyDescent="0.25">
      <c r="A82" s="16" t="str">
        <f t="shared" si="12"/>
        <v>VSB 56 </v>
      </c>
      <c r="B82" s="3" t="str">
        <f t="shared" si="13"/>
        <v>I</v>
      </c>
      <c r="C82" s="16">
        <f t="shared" si="14"/>
        <v>56557.062100000003</v>
      </c>
      <c r="D82" s="17" t="str">
        <f t="shared" si="15"/>
        <v>CCD</v>
      </c>
      <c r="E82" s="57" t="e">
        <f>VLOOKUP(C82,Active!C$21:E$945,3,FALSE)</f>
        <v>#N/A</v>
      </c>
      <c r="F82" s="3" t="str">
        <f>LEFT(M82,1)</f>
        <v>C</v>
      </c>
      <c r="G82" s="17" t="str">
        <f t="shared" si="16"/>
        <v>56557.0621</v>
      </c>
      <c r="H82" s="16">
        <f t="shared" si="17"/>
        <v>13149</v>
      </c>
      <c r="I82" s="58" t="s">
        <v>319</v>
      </c>
      <c r="J82" s="59" t="s">
        <v>315</v>
      </c>
      <c r="K82" s="58" t="s">
        <v>316</v>
      </c>
      <c r="L82" s="58" t="s">
        <v>320</v>
      </c>
      <c r="M82" s="59" t="s">
        <v>95</v>
      </c>
      <c r="N82" s="59"/>
      <c r="O82" s="60" t="s">
        <v>199</v>
      </c>
      <c r="P82" s="61" t="s">
        <v>318</v>
      </c>
    </row>
    <row r="83" spans="1:16" ht="12.75" customHeight="1" thickBot="1" x14ac:dyDescent="0.25">
      <c r="A83" s="16" t="str">
        <f t="shared" si="12"/>
        <v>VSB 56 </v>
      </c>
      <c r="B83" s="3" t="str">
        <f t="shared" si="13"/>
        <v>I</v>
      </c>
      <c r="C83" s="16">
        <f t="shared" si="14"/>
        <v>56557.063099999999</v>
      </c>
      <c r="D83" s="17" t="str">
        <f t="shared" si="15"/>
        <v>vis</v>
      </c>
      <c r="E83" s="57">
        <f>VLOOKUP(C83,Active!C$21:E$945,3,FALSE)</f>
        <v>16547.013268180315</v>
      </c>
      <c r="F83" s="3" t="s">
        <v>68</v>
      </c>
      <c r="G83" s="17" t="str">
        <f t="shared" si="16"/>
        <v>56557.0631</v>
      </c>
      <c r="H83" s="16">
        <f t="shared" si="17"/>
        <v>13149</v>
      </c>
      <c r="I83" s="58" t="s">
        <v>321</v>
      </c>
      <c r="J83" s="59" t="s">
        <v>322</v>
      </c>
      <c r="K83" s="58" t="s">
        <v>316</v>
      </c>
      <c r="L83" s="58" t="s">
        <v>323</v>
      </c>
      <c r="M83" s="59" t="s">
        <v>95</v>
      </c>
      <c r="N83" s="59"/>
      <c r="O83" s="60" t="s">
        <v>199</v>
      </c>
      <c r="P83" s="61" t="s">
        <v>318</v>
      </c>
    </row>
    <row r="84" spans="1:16" ht="12.75" customHeight="1" thickBot="1" x14ac:dyDescent="0.25">
      <c r="A84" s="16" t="str">
        <f t="shared" si="12"/>
        <v>VSB 56 </v>
      </c>
      <c r="B84" s="3" t="str">
        <f t="shared" si="13"/>
        <v>I</v>
      </c>
      <c r="C84" s="16">
        <f t="shared" si="14"/>
        <v>56578.968500000003</v>
      </c>
      <c r="D84" s="17" t="str">
        <f t="shared" si="15"/>
        <v>vis</v>
      </c>
      <c r="E84" s="57">
        <f>VLOOKUP(C84,Active!C$21:E$945,3,FALSE)</f>
        <v>16618.011233595025</v>
      </c>
      <c r="F84" s="3" t="s">
        <v>68</v>
      </c>
      <c r="G84" s="17" t="str">
        <f t="shared" si="16"/>
        <v>56578.9685</v>
      </c>
      <c r="H84" s="16">
        <f t="shared" si="17"/>
        <v>13220</v>
      </c>
      <c r="I84" s="58" t="s">
        <v>324</v>
      </c>
      <c r="J84" s="59" t="s">
        <v>325</v>
      </c>
      <c r="K84" s="58" t="s">
        <v>326</v>
      </c>
      <c r="L84" s="58" t="s">
        <v>283</v>
      </c>
      <c r="M84" s="59" t="s">
        <v>95</v>
      </c>
      <c r="N84" s="59"/>
      <c r="O84" s="60" t="s">
        <v>199</v>
      </c>
      <c r="P84" s="61" t="s">
        <v>318</v>
      </c>
    </row>
    <row r="85" spans="1:16" ht="12.75" customHeight="1" thickBot="1" x14ac:dyDescent="0.25">
      <c r="A85" s="16" t="str">
        <f t="shared" si="12"/>
        <v>VSB 56 </v>
      </c>
      <c r="B85" s="3" t="str">
        <f t="shared" si="13"/>
        <v>I</v>
      </c>
      <c r="C85" s="16">
        <f t="shared" si="14"/>
        <v>56578.968800000002</v>
      </c>
      <c r="D85" s="17" t="str">
        <f t="shared" si="15"/>
        <v>vis</v>
      </c>
      <c r="E85" s="57">
        <f>VLOOKUP(C85,Active!C$21:E$945,3,FALSE)</f>
        <v>16618.012205930139</v>
      </c>
      <c r="F85" s="3" t="s">
        <v>68</v>
      </c>
      <c r="G85" s="17" t="str">
        <f t="shared" si="16"/>
        <v>56578.9688</v>
      </c>
      <c r="H85" s="16">
        <f t="shared" si="17"/>
        <v>13220</v>
      </c>
      <c r="I85" s="58" t="s">
        <v>327</v>
      </c>
      <c r="J85" s="59" t="s">
        <v>328</v>
      </c>
      <c r="K85" s="58" t="s">
        <v>326</v>
      </c>
      <c r="L85" s="58" t="s">
        <v>180</v>
      </c>
      <c r="M85" s="59" t="s">
        <v>95</v>
      </c>
      <c r="N85" s="59"/>
      <c r="O85" s="60" t="s">
        <v>199</v>
      </c>
      <c r="P85" s="61" t="s">
        <v>318</v>
      </c>
    </row>
    <row r="86" spans="1:16" ht="12.75" customHeight="1" thickBot="1" x14ac:dyDescent="0.25">
      <c r="A86" s="16" t="str">
        <f t="shared" si="12"/>
        <v>VSB 56 </v>
      </c>
      <c r="B86" s="3" t="str">
        <f t="shared" si="13"/>
        <v>I</v>
      </c>
      <c r="C86" s="16">
        <f t="shared" si="14"/>
        <v>56578.969100000002</v>
      </c>
      <c r="D86" s="17" t="str">
        <f t="shared" si="15"/>
        <v>vis</v>
      </c>
      <c r="E86" s="57">
        <f>VLOOKUP(C86,Active!C$21:E$945,3,FALSE)</f>
        <v>16618.013178265253</v>
      </c>
      <c r="F86" s="3" t="s">
        <v>68</v>
      </c>
      <c r="G86" s="17" t="str">
        <f t="shared" si="16"/>
        <v>56578.9691</v>
      </c>
      <c r="H86" s="16">
        <f t="shared" si="17"/>
        <v>13220</v>
      </c>
      <c r="I86" s="58" t="s">
        <v>329</v>
      </c>
      <c r="J86" s="59" t="s">
        <v>328</v>
      </c>
      <c r="K86" s="58" t="s">
        <v>326</v>
      </c>
      <c r="L86" s="58" t="s">
        <v>330</v>
      </c>
      <c r="M86" s="59" t="s">
        <v>95</v>
      </c>
      <c r="N86" s="59"/>
      <c r="O86" s="60" t="s">
        <v>199</v>
      </c>
      <c r="P86" s="61" t="s">
        <v>318</v>
      </c>
    </row>
    <row r="87" spans="1:16" ht="12.75" customHeight="1" thickBot="1" x14ac:dyDescent="0.25">
      <c r="A87" s="16" t="str">
        <f t="shared" si="12"/>
        <v>VSB 56 </v>
      </c>
      <c r="B87" s="3" t="str">
        <f t="shared" si="13"/>
        <v>II</v>
      </c>
      <c r="C87" s="16">
        <f t="shared" si="14"/>
        <v>56579.1253</v>
      </c>
      <c r="D87" s="17" t="str">
        <f t="shared" si="15"/>
        <v>vis</v>
      </c>
      <c r="E87" s="57">
        <f>VLOOKUP(C87,Active!C$21:E$945,3,FALSE)</f>
        <v>16618.519440748369</v>
      </c>
      <c r="F87" s="3" t="s">
        <v>68</v>
      </c>
      <c r="G87" s="17" t="str">
        <f t="shared" si="16"/>
        <v>56579.1253</v>
      </c>
      <c r="H87" s="16">
        <f t="shared" si="17"/>
        <v>13220.5</v>
      </c>
      <c r="I87" s="58" t="s">
        <v>331</v>
      </c>
      <c r="J87" s="59" t="s">
        <v>332</v>
      </c>
      <c r="K87" s="58" t="s">
        <v>333</v>
      </c>
      <c r="L87" s="58" t="s">
        <v>334</v>
      </c>
      <c r="M87" s="59" t="s">
        <v>95</v>
      </c>
      <c r="N87" s="59"/>
      <c r="O87" s="60" t="s">
        <v>199</v>
      </c>
      <c r="P87" s="61" t="s">
        <v>318</v>
      </c>
    </row>
    <row r="88" spans="1:16" ht="12.75" customHeight="1" thickBot="1" x14ac:dyDescent="0.25">
      <c r="A88" s="16" t="str">
        <f t="shared" si="12"/>
        <v>VSB 56 </v>
      </c>
      <c r="B88" s="3" t="str">
        <f t="shared" si="13"/>
        <v>II</v>
      </c>
      <c r="C88" s="16">
        <f t="shared" si="14"/>
        <v>56579.126900000003</v>
      </c>
      <c r="D88" s="17" t="str">
        <f t="shared" si="15"/>
        <v>vis</v>
      </c>
      <c r="E88" s="57">
        <f>VLOOKUP(C88,Active!C$21:E$945,3,FALSE)</f>
        <v>16618.524626535658</v>
      </c>
      <c r="F88" s="3" t="s">
        <v>68</v>
      </c>
      <c r="G88" s="17" t="str">
        <f t="shared" si="16"/>
        <v>56579.1269</v>
      </c>
      <c r="H88" s="16">
        <f t="shared" si="17"/>
        <v>13220.5</v>
      </c>
      <c r="I88" s="58" t="s">
        <v>335</v>
      </c>
      <c r="J88" s="59" t="s">
        <v>336</v>
      </c>
      <c r="K88" s="58" t="s">
        <v>333</v>
      </c>
      <c r="L88" s="58" t="s">
        <v>337</v>
      </c>
      <c r="M88" s="59" t="s">
        <v>95</v>
      </c>
      <c r="N88" s="59"/>
      <c r="O88" s="60" t="s">
        <v>199</v>
      </c>
      <c r="P88" s="61" t="s">
        <v>318</v>
      </c>
    </row>
    <row r="89" spans="1:16" ht="12.75" customHeight="1" thickBot="1" x14ac:dyDescent="0.25">
      <c r="A89" s="16" t="str">
        <f t="shared" si="12"/>
        <v>VSB 56 </v>
      </c>
      <c r="B89" s="3" t="str">
        <f t="shared" si="13"/>
        <v>II</v>
      </c>
      <c r="C89" s="16">
        <f t="shared" si="14"/>
        <v>56579.130899999996</v>
      </c>
      <c r="D89" s="17" t="str">
        <f t="shared" si="15"/>
        <v>vis</v>
      </c>
      <c r="E89" s="57">
        <f>VLOOKUP(C89,Active!C$21:E$945,3,FALSE)</f>
        <v>16618.537591003835</v>
      </c>
      <c r="F89" s="3" t="s">
        <v>68</v>
      </c>
      <c r="G89" s="17" t="str">
        <f t="shared" si="16"/>
        <v>56579.1309</v>
      </c>
      <c r="H89" s="16">
        <f t="shared" si="17"/>
        <v>13220.5</v>
      </c>
      <c r="I89" s="58" t="s">
        <v>338</v>
      </c>
      <c r="J89" s="59" t="s">
        <v>339</v>
      </c>
      <c r="K89" s="58" t="s">
        <v>333</v>
      </c>
      <c r="L89" s="58" t="s">
        <v>340</v>
      </c>
      <c r="M89" s="59" t="s">
        <v>95</v>
      </c>
      <c r="N89" s="59"/>
      <c r="O89" s="60" t="s">
        <v>199</v>
      </c>
      <c r="P89" s="61" t="s">
        <v>318</v>
      </c>
    </row>
    <row r="90" spans="1:16" ht="12.75" customHeight="1" thickBot="1" x14ac:dyDescent="0.25">
      <c r="A90" s="16" t="str">
        <f t="shared" si="12"/>
        <v>VSB 56 </v>
      </c>
      <c r="B90" s="3" t="str">
        <f t="shared" si="13"/>
        <v>I</v>
      </c>
      <c r="C90" s="16">
        <f t="shared" si="14"/>
        <v>56579.277000000002</v>
      </c>
      <c r="D90" s="17" t="str">
        <f t="shared" si="15"/>
        <v>vis</v>
      </c>
      <c r="E90" s="57">
        <f>VLOOKUP(C90,Active!C$21:E$945,3,FALSE)</f>
        <v>16619.011118204773</v>
      </c>
      <c r="F90" s="3" t="s">
        <v>68</v>
      </c>
      <c r="G90" s="17" t="str">
        <f t="shared" si="16"/>
        <v>56579.2770</v>
      </c>
      <c r="H90" s="16">
        <f t="shared" si="17"/>
        <v>13221</v>
      </c>
      <c r="I90" s="58" t="s">
        <v>341</v>
      </c>
      <c r="J90" s="59" t="s">
        <v>342</v>
      </c>
      <c r="K90" s="58" t="s">
        <v>343</v>
      </c>
      <c r="L90" s="58" t="s">
        <v>283</v>
      </c>
      <c r="M90" s="59" t="s">
        <v>95</v>
      </c>
      <c r="N90" s="59"/>
      <c r="O90" s="60" t="s">
        <v>199</v>
      </c>
      <c r="P90" s="61" t="s">
        <v>318</v>
      </c>
    </row>
    <row r="91" spans="1:16" ht="12.75" customHeight="1" thickBot="1" x14ac:dyDescent="0.25">
      <c r="A91" s="16" t="str">
        <f t="shared" si="12"/>
        <v>VSB 59 </v>
      </c>
      <c r="B91" s="3" t="str">
        <f t="shared" si="13"/>
        <v>I</v>
      </c>
      <c r="C91" s="16">
        <f t="shared" si="14"/>
        <v>56947.976799999997</v>
      </c>
      <c r="D91" s="17" t="str">
        <f t="shared" si="15"/>
        <v>vis</v>
      </c>
      <c r="E91" s="57">
        <f>VLOOKUP(C91,Active!C$21:E$945,3,FALSE)</f>
        <v>17814.01032610816</v>
      </c>
      <c r="F91" s="3" t="s">
        <v>68</v>
      </c>
      <c r="G91" s="17" t="str">
        <f t="shared" si="16"/>
        <v>56947.9768</v>
      </c>
      <c r="H91" s="16">
        <f t="shared" si="17"/>
        <v>14416</v>
      </c>
      <c r="I91" s="58" t="s">
        <v>344</v>
      </c>
      <c r="J91" s="59" t="s">
        <v>345</v>
      </c>
      <c r="K91" s="58" t="s">
        <v>346</v>
      </c>
      <c r="L91" s="58" t="s">
        <v>347</v>
      </c>
      <c r="M91" s="59" t="s">
        <v>95</v>
      </c>
      <c r="N91" s="59"/>
      <c r="O91" s="60" t="s">
        <v>207</v>
      </c>
      <c r="P91" s="61" t="s">
        <v>348</v>
      </c>
    </row>
    <row r="92" spans="1:16" ht="12.75" customHeight="1" thickBot="1" x14ac:dyDescent="0.25">
      <c r="A92" s="16" t="str">
        <f t="shared" si="12"/>
        <v>VSB 59 </v>
      </c>
      <c r="B92" s="3" t="str">
        <f t="shared" si="13"/>
        <v>I</v>
      </c>
      <c r="C92" s="16">
        <f t="shared" si="14"/>
        <v>56947.976900000001</v>
      </c>
      <c r="D92" s="17" t="str">
        <f t="shared" si="15"/>
        <v>vis</v>
      </c>
      <c r="E92" s="57" t="e">
        <f>VLOOKUP(C92,Active!C$21:E$945,3,FALSE)</f>
        <v>#N/A</v>
      </c>
      <c r="F92" s="3" t="s">
        <v>68</v>
      </c>
      <c r="G92" s="17" t="str">
        <f t="shared" si="16"/>
        <v>56947.9769</v>
      </c>
      <c r="H92" s="16">
        <f t="shared" si="17"/>
        <v>14416</v>
      </c>
      <c r="I92" s="58" t="s">
        <v>349</v>
      </c>
      <c r="J92" s="59" t="s">
        <v>345</v>
      </c>
      <c r="K92" s="58" t="s">
        <v>346</v>
      </c>
      <c r="L92" s="58" t="s">
        <v>350</v>
      </c>
      <c r="M92" s="59" t="s">
        <v>95</v>
      </c>
      <c r="N92" s="59"/>
      <c r="O92" s="60" t="s">
        <v>207</v>
      </c>
      <c r="P92" s="61" t="s">
        <v>348</v>
      </c>
    </row>
    <row r="93" spans="1:16" ht="12.75" customHeight="1" thickBot="1" x14ac:dyDescent="0.25">
      <c r="A93" s="16" t="str">
        <f t="shared" si="12"/>
        <v>VSB 59 </v>
      </c>
      <c r="B93" s="3" t="str">
        <f t="shared" si="13"/>
        <v>I</v>
      </c>
      <c r="C93" s="16">
        <f t="shared" si="14"/>
        <v>56947.976900000001</v>
      </c>
      <c r="D93" s="17" t="str">
        <f t="shared" si="15"/>
        <v>vis</v>
      </c>
      <c r="E93" s="57" t="e">
        <f>VLOOKUP(C93,Active!C$21:E$945,3,FALSE)</f>
        <v>#N/A</v>
      </c>
      <c r="F93" s="3" t="s">
        <v>68</v>
      </c>
      <c r="G93" s="17" t="str">
        <f t="shared" si="16"/>
        <v>56947.9769</v>
      </c>
      <c r="H93" s="16">
        <f t="shared" si="17"/>
        <v>14416</v>
      </c>
      <c r="I93" s="58" t="s">
        <v>349</v>
      </c>
      <c r="J93" s="59" t="s">
        <v>345</v>
      </c>
      <c r="K93" s="58" t="s">
        <v>346</v>
      </c>
      <c r="L93" s="58" t="s">
        <v>350</v>
      </c>
      <c r="M93" s="59" t="s">
        <v>95</v>
      </c>
      <c r="N93" s="59"/>
      <c r="O93" s="60" t="s">
        <v>207</v>
      </c>
      <c r="P93" s="61" t="s">
        <v>348</v>
      </c>
    </row>
    <row r="94" spans="1:16" ht="12.75" customHeight="1" thickBot="1" x14ac:dyDescent="0.25">
      <c r="A94" s="16" t="str">
        <f t="shared" si="12"/>
        <v>VSB 59 </v>
      </c>
      <c r="B94" s="3" t="str">
        <f t="shared" si="13"/>
        <v>I</v>
      </c>
      <c r="C94" s="16">
        <f t="shared" si="14"/>
        <v>57018.939299999998</v>
      </c>
      <c r="D94" s="17" t="str">
        <f t="shared" si="15"/>
        <v>vis</v>
      </c>
      <c r="E94" s="57">
        <f>VLOOKUP(C94,Active!C$21:E$945,3,FALSE)</f>
        <v>18044.008094728724</v>
      </c>
      <c r="F94" s="3" t="s">
        <v>68</v>
      </c>
      <c r="G94" s="17" t="str">
        <f t="shared" si="16"/>
        <v>57018.9393</v>
      </c>
      <c r="H94" s="16">
        <f t="shared" si="17"/>
        <v>14646</v>
      </c>
      <c r="I94" s="58" t="s">
        <v>351</v>
      </c>
      <c r="J94" s="59" t="s">
        <v>352</v>
      </c>
      <c r="K94" s="58" t="s">
        <v>353</v>
      </c>
      <c r="L94" s="58" t="s">
        <v>354</v>
      </c>
      <c r="M94" s="59" t="s">
        <v>95</v>
      </c>
      <c r="N94" s="59"/>
      <c r="O94" s="60" t="s">
        <v>199</v>
      </c>
      <c r="P94" s="61" t="s">
        <v>348</v>
      </c>
    </row>
    <row r="95" spans="1:16" ht="12.75" customHeight="1" thickBot="1" x14ac:dyDescent="0.25">
      <c r="A95" s="16" t="str">
        <f t="shared" si="12"/>
        <v>VSB 59 </v>
      </c>
      <c r="B95" s="3" t="str">
        <f t="shared" si="13"/>
        <v>I</v>
      </c>
      <c r="C95" s="16">
        <f t="shared" si="14"/>
        <v>57018.939899999998</v>
      </c>
      <c r="D95" s="17" t="str">
        <f t="shared" si="15"/>
        <v>vis</v>
      </c>
      <c r="E95" s="57" t="e">
        <f>VLOOKUP(C95,Active!C$21:E$945,3,FALSE)</f>
        <v>#N/A</v>
      </c>
      <c r="F95" s="3" t="s">
        <v>68</v>
      </c>
      <c r="G95" s="17" t="str">
        <f t="shared" si="16"/>
        <v>57018.9399</v>
      </c>
      <c r="H95" s="16">
        <f t="shared" si="17"/>
        <v>14646</v>
      </c>
      <c r="I95" s="58" t="s">
        <v>355</v>
      </c>
      <c r="J95" s="59" t="s">
        <v>356</v>
      </c>
      <c r="K95" s="58" t="s">
        <v>353</v>
      </c>
      <c r="L95" s="58" t="s">
        <v>357</v>
      </c>
      <c r="M95" s="59" t="s">
        <v>95</v>
      </c>
      <c r="N95" s="59"/>
      <c r="O95" s="60" t="s">
        <v>199</v>
      </c>
      <c r="P95" s="61" t="s">
        <v>348</v>
      </c>
    </row>
    <row r="96" spans="1:16" ht="12.75" customHeight="1" thickBot="1" x14ac:dyDescent="0.25">
      <c r="A96" s="16" t="str">
        <f t="shared" si="12"/>
        <v>VSB 59 </v>
      </c>
      <c r="B96" s="3" t="str">
        <f t="shared" si="13"/>
        <v>I</v>
      </c>
      <c r="C96" s="16">
        <f t="shared" si="14"/>
        <v>57018.94</v>
      </c>
      <c r="D96" s="17" t="str">
        <f t="shared" si="15"/>
        <v>vis</v>
      </c>
      <c r="E96" s="57" t="e">
        <f>VLOOKUP(C96,Active!C$21:E$945,3,FALSE)</f>
        <v>#N/A</v>
      </c>
      <c r="F96" s="3" t="s">
        <v>68</v>
      </c>
      <c r="G96" s="17" t="str">
        <f t="shared" si="16"/>
        <v>57018.9400</v>
      </c>
      <c r="H96" s="16">
        <f t="shared" si="17"/>
        <v>14646</v>
      </c>
      <c r="I96" s="58" t="s">
        <v>358</v>
      </c>
      <c r="J96" s="59" t="s">
        <v>356</v>
      </c>
      <c r="K96" s="58" t="s">
        <v>353</v>
      </c>
      <c r="L96" s="58" t="s">
        <v>359</v>
      </c>
      <c r="M96" s="59" t="s">
        <v>95</v>
      </c>
      <c r="N96" s="59"/>
      <c r="O96" s="60" t="s">
        <v>199</v>
      </c>
      <c r="P96" s="61" t="s">
        <v>348</v>
      </c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</sheetData>
  <phoneticPr fontId="8" type="noConversion"/>
  <hyperlinks>
    <hyperlink ref="P11" r:id="rId1" display="http://www.konkoly.hu/cgi-bin/IBVS?5694" xr:uid="{00000000-0004-0000-0100-000000000000}"/>
    <hyperlink ref="P12" r:id="rId2" display="http://www.konkoly.hu/cgi-bin/IBVS?5694" xr:uid="{00000000-0004-0000-0100-000001000000}"/>
    <hyperlink ref="P13" r:id="rId3" display="http://www.konkoly.hu/cgi-bin/IBVS?5694" xr:uid="{00000000-0004-0000-0100-000002000000}"/>
    <hyperlink ref="P14" r:id="rId4" display="http://www.konkoly.hu/cgi-bin/IBVS?5694" xr:uid="{00000000-0004-0000-0100-000003000000}"/>
    <hyperlink ref="P15" r:id="rId5" display="http://www.konkoly.hu/cgi-bin/IBVS?5690" xr:uid="{00000000-0004-0000-0100-000004000000}"/>
    <hyperlink ref="P16" r:id="rId6" display="http://www.konkoly.hu/cgi-bin/IBVS?5690" xr:uid="{00000000-0004-0000-0100-000005000000}"/>
    <hyperlink ref="P17" r:id="rId7" display="http://www.konkoly.hu/cgi-bin/IBVS?5777" xr:uid="{00000000-0004-0000-0100-000006000000}"/>
    <hyperlink ref="P18" r:id="rId8" display="http://www.konkoly.hu/cgi-bin/IBVS?5777" xr:uid="{00000000-0004-0000-0100-000007000000}"/>
    <hyperlink ref="P19" r:id="rId9" display="http://www.konkoly.hu/cgi-bin/IBVS?5777" xr:uid="{00000000-0004-0000-0100-000008000000}"/>
    <hyperlink ref="P20" r:id="rId10" display="http://www.konkoly.hu/cgi-bin/IBVS?5777" xr:uid="{00000000-0004-0000-0100-000009000000}"/>
    <hyperlink ref="P21" r:id="rId11" display="http://www.konkoly.hu/cgi-bin/IBVS?5777" xr:uid="{00000000-0004-0000-0100-00000A000000}"/>
    <hyperlink ref="P22" r:id="rId12" display="http://www.konkoly.hu/cgi-bin/IBVS?5898" xr:uid="{00000000-0004-0000-0100-00000B000000}"/>
    <hyperlink ref="P23" r:id="rId13" display="http://www.konkoly.hu/cgi-bin/IBVS?5898" xr:uid="{00000000-0004-0000-0100-00000C000000}"/>
    <hyperlink ref="P24" r:id="rId14" display="http://www.konkoly.hu/cgi-bin/IBVS?5898" xr:uid="{00000000-0004-0000-0100-00000D000000}"/>
    <hyperlink ref="P25" r:id="rId15" display="http://www.konkoly.hu/cgi-bin/IBVS?5677" xr:uid="{00000000-0004-0000-0100-00000E000000}"/>
    <hyperlink ref="P26" r:id="rId16" display="http://www.konkoly.hu/cgi-bin/IBVS?5777" xr:uid="{00000000-0004-0000-0100-00000F000000}"/>
    <hyperlink ref="P27" r:id="rId17" display="http://www.konkoly.hu/cgi-bin/IBVS?5777" xr:uid="{00000000-0004-0000-0100-000010000000}"/>
    <hyperlink ref="P28" r:id="rId18" display="http://www.konkoly.hu/cgi-bin/IBVS?5777" xr:uid="{00000000-0004-0000-0100-000011000000}"/>
    <hyperlink ref="P29" r:id="rId19" display="http://www.konkoly.hu/cgi-bin/IBVS?5777" xr:uid="{00000000-0004-0000-0100-000012000000}"/>
    <hyperlink ref="P30" r:id="rId20" display="http://www.konkoly.hu/cgi-bin/IBVS?5777" xr:uid="{00000000-0004-0000-0100-000013000000}"/>
    <hyperlink ref="P31" r:id="rId21" display="http://www.konkoly.hu/cgi-bin/IBVS?5777" xr:uid="{00000000-0004-0000-0100-000014000000}"/>
    <hyperlink ref="P32" r:id="rId22" display="http://www.konkoly.hu/cgi-bin/IBVS?5777" xr:uid="{00000000-0004-0000-0100-000015000000}"/>
    <hyperlink ref="P33" r:id="rId23" display="http://www.konkoly.hu/cgi-bin/IBVS?5777" xr:uid="{00000000-0004-0000-0100-000016000000}"/>
    <hyperlink ref="P34" r:id="rId24" display="http://www.konkoly.hu/cgi-bin/IBVS?5777" xr:uid="{00000000-0004-0000-0100-000017000000}"/>
    <hyperlink ref="P35" r:id="rId25" display="http://www.konkoly.hu/cgi-bin/IBVS?5777" xr:uid="{00000000-0004-0000-0100-000018000000}"/>
    <hyperlink ref="P53" r:id="rId26" display="http://vsolj.cetus-net.org/no45.pdf" xr:uid="{00000000-0004-0000-0100-000019000000}"/>
    <hyperlink ref="P54" r:id="rId27" display="http://vsolj.cetus-net.org/no46.pdf" xr:uid="{00000000-0004-0000-0100-00001A000000}"/>
    <hyperlink ref="P36" r:id="rId28" display="http://www.konkoly.hu/cgi-bin/IBVS?5898" xr:uid="{00000000-0004-0000-0100-00001B000000}"/>
    <hyperlink ref="P37" r:id="rId29" display="http://www.konkoly.hu/cgi-bin/IBVS?5898" xr:uid="{00000000-0004-0000-0100-00001C000000}"/>
    <hyperlink ref="P38" r:id="rId30" display="http://www.konkoly.hu/cgi-bin/IBVS?5898" xr:uid="{00000000-0004-0000-0100-00001D000000}"/>
    <hyperlink ref="P39" r:id="rId31" display="http://www.konkoly.hu/cgi-bin/IBVS?5898" xr:uid="{00000000-0004-0000-0100-00001E000000}"/>
    <hyperlink ref="P40" r:id="rId32" display="http://www.konkoly.hu/cgi-bin/IBVS?5898" xr:uid="{00000000-0004-0000-0100-00001F000000}"/>
    <hyperlink ref="P41" r:id="rId33" display="http://www.konkoly.hu/cgi-bin/IBVS?5898" xr:uid="{00000000-0004-0000-0100-000020000000}"/>
    <hyperlink ref="P42" r:id="rId34" display="http://www.konkoly.hu/cgi-bin/IBVS?5898" xr:uid="{00000000-0004-0000-0100-000021000000}"/>
    <hyperlink ref="P43" r:id="rId35" display="http://www.konkoly.hu/cgi-bin/IBVS?5898" xr:uid="{00000000-0004-0000-0100-000022000000}"/>
    <hyperlink ref="P44" r:id="rId36" display="http://www.konkoly.hu/cgi-bin/IBVS?5898" xr:uid="{00000000-0004-0000-0100-000023000000}"/>
    <hyperlink ref="P45" r:id="rId37" display="http://www.konkoly.hu/cgi-bin/IBVS?5898" xr:uid="{00000000-0004-0000-0100-000024000000}"/>
    <hyperlink ref="P46" r:id="rId38" display="http://www.konkoly.hu/cgi-bin/IBVS?5898" xr:uid="{00000000-0004-0000-0100-000025000000}"/>
    <hyperlink ref="P55" r:id="rId39" display="http://vsolj.cetus-net.org/no48.pdf" xr:uid="{00000000-0004-0000-0100-000026000000}"/>
    <hyperlink ref="P56" r:id="rId40" display="http://vsolj.cetus-net.org/no48.pdf" xr:uid="{00000000-0004-0000-0100-000027000000}"/>
    <hyperlink ref="P57" r:id="rId41" display="http://vsolj.cetus-net.org/no48.pdf" xr:uid="{00000000-0004-0000-0100-000028000000}"/>
    <hyperlink ref="P58" r:id="rId42" display="http://vsolj.cetus-net.org/no48.pdf" xr:uid="{00000000-0004-0000-0100-000029000000}"/>
    <hyperlink ref="P47" r:id="rId43" display="http://www.konkoly.hu/cgi-bin/IBVS?5871" xr:uid="{00000000-0004-0000-0100-00002A000000}"/>
    <hyperlink ref="P59" r:id="rId44" display="http://www.konkoly.hu/cgi-bin/IBVS?5980" xr:uid="{00000000-0004-0000-0100-00002B000000}"/>
    <hyperlink ref="P60" r:id="rId45" display="http://www.konkoly.hu/cgi-bin/IBVS?5980" xr:uid="{00000000-0004-0000-0100-00002C000000}"/>
    <hyperlink ref="P61" r:id="rId46" display="http://www.konkoly.hu/cgi-bin/IBVS?5980" xr:uid="{00000000-0004-0000-0100-00002D000000}"/>
    <hyperlink ref="P62" r:id="rId47" display="http://vsolj.cetus-net.org/vsoljno50.pdf" xr:uid="{00000000-0004-0000-0100-00002E000000}"/>
    <hyperlink ref="P63" r:id="rId48" display="http://www.konkoly.hu/cgi-bin/IBVS?5980" xr:uid="{00000000-0004-0000-0100-00002F000000}"/>
    <hyperlink ref="P64" r:id="rId49" display="http://vsolj.cetus-net.org/vsoljno50.pdf" xr:uid="{00000000-0004-0000-0100-000030000000}"/>
    <hyperlink ref="P65" r:id="rId50" display="http://vsolj.cetus-net.org/vsoljno50.pdf" xr:uid="{00000000-0004-0000-0100-000031000000}"/>
    <hyperlink ref="P66" r:id="rId51" display="http://vsolj.cetus-net.org/vsoljno50.pdf" xr:uid="{00000000-0004-0000-0100-000032000000}"/>
    <hyperlink ref="P67" r:id="rId52" display="http://vsolj.cetus-net.org/vsoljno50.pdf" xr:uid="{00000000-0004-0000-0100-000033000000}"/>
    <hyperlink ref="P68" r:id="rId53" display="http://www.konkoly.hu/cgi-bin/IBVS?5980" xr:uid="{00000000-0004-0000-0100-000034000000}"/>
    <hyperlink ref="P69" r:id="rId54" display="http://vsolj.cetus-net.org/vsoljno51.pdf" xr:uid="{00000000-0004-0000-0100-000035000000}"/>
    <hyperlink ref="P70" r:id="rId55" display="http://vsolj.cetus-net.org/vsoljno51.pdf" xr:uid="{00000000-0004-0000-0100-000036000000}"/>
    <hyperlink ref="P71" r:id="rId56" display="http://vsolj.cetus-net.org/vsoljno51.pdf" xr:uid="{00000000-0004-0000-0100-000037000000}"/>
    <hyperlink ref="P48" r:id="rId57" display="http://www.bav-astro.de/sfs/BAVM_link.php?BAVMnr=231" xr:uid="{00000000-0004-0000-0100-000038000000}"/>
    <hyperlink ref="P49" r:id="rId58" display="http://www.konkoly.hu/cgi-bin/IBVS?6044" xr:uid="{00000000-0004-0000-0100-000039000000}"/>
    <hyperlink ref="P50" r:id="rId59" display="http://www.konkoly.hu/cgi-bin/IBVS?6044" xr:uid="{00000000-0004-0000-0100-00003A000000}"/>
    <hyperlink ref="P51" r:id="rId60" display="http://www.konkoly.hu/cgi-bin/IBVS?6044" xr:uid="{00000000-0004-0000-0100-00003B000000}"/>
    <hyperlink ref="P72" r:id="rId61" display="http://vsolj.cetus-net.org/vsoljno53.pdf" xr:uid="{00000000-0004-0000-0100-00003C000000}"/>
    <hyperlink ref="P73" r:id="rId62" display="http://vsolj.cetus-net.org/vsoljno53.pdf" xr:uid="{00000000-0004-0000-0100-00003D000000}"/>
    <hyperlink ref="P74" r:id="rId63" display="http://vsolj.cetus-net.org/vsoljno53.pdf" xr:uid="{00000000-0004-0000-0100-00003E000000}"/>
    <hyperlink ref="P75" r:id="rId64" display="http://vsolj.cetus-net.org/vsoljno55.pdf" xr:uid="{00000000-0004-0000-0100-00003F000000}"/>
    <hyperlink ref="P76" r:id="rId65" display="http://vsolj.cetus-net.org/vsoljno55.pdf" xr:uid="{00000000-0004-0000-0100-000040000000}"/>
    <hyperlink ref="P77" r:id="rId66" display="http://vsolj.cetus-net.org/vsoljno55.pdf" xr:uid="{00000000-0004-0000-0100-000041000000}"/>
    <hyperlink ref="P78" r:id="rId67" display="http://vsolj.cetus-net.org/vsoljno55.pdf" xr:uid="{00000000-0004-0000-0100-000042000000}"/>
    <hyperlink ref="P79" r:id="rId68" display="http://vsolj.cetus-net.org/vsoljno55.pdf" xr:uid="{00000000-0004-0000-0100-000043000000}"/>
    <hyperlink ref="P52" r:id="rId69" display="http://www.bav-astro.de/sfs/BAVM_link.php?BAVMnr=241" xr:uid="{00000000-0004-0000-0100-000044000000}"/>
    <hyperlink ref="P80" r:id="rId70" display="http://vsolj.cetus-net.org/vsoljno55.pdf" xr:uid="{00000000-0004-0000-0100-000045000000}"/>
    <hyperlink ref="P81" r:id="rId71" display="http://vsolj.cetus-net.org/vsoljno56.pdf" xr:uid="{00000000-0004-0000-0100-000046000000}"/>
    <hyperlink ref="P82" r:id="rId72" display="http://vsolj.cetus-net.org/vsoljno56.pdf" xr:uid="{00000000-0004-0000-0100-000047000000}"/>
    <hyperlink ref="P83" r:id="rId73" display="http://vsolj.cetus-net.org/vsoljno56.pdf" xr:uid="{00000000-0004-0000-0100-000048000000}"/>
    <hyperlink ref="P84" r:id="rId74" display="http://vsolj.cetus-net.org/vsoljno56.pdf" xr:uid="{00000000-0004-0000-0100-000049000000}"/>
    <hyperlink ref="P85" r:id="rId75" display="http://vsolj.cetus-net.org/vsoljno56.pdf" xr:uid="{00000000-0004-0000-0100-00004A000000}"/>
    <hyperlink ref="P86" r:id="rId76" display="http://vsolj.cetus-net.org/vsoljno56.pdf" xr:uid="{00000000-0004-0000-0100-00004B000000}"/>
    <hyperlink ref="P87" r:id="rId77" display="http://vsolj.cetus-net.org/vsoljno56.pdf" xr:uid="{00000000-0004-0000-0100-00004C000000}"/>
    <hyperlink ref="P88" r:id="rId78" display="http://vsolj.cetus-net.org/vsoljno56.pdf" xr:uid="{00000000-0004-0000-0100-00004D000000}"/>
    <hyperlink ref="P89" r:id="rId79" display="http://vsolj.cetus-net.org/vsoljno56.pdf" xr:uid="{00000000-0004-0000-0100-00004E000000}"/>
    <hyperlink ref="P90" r:id="rId80" display="http://vsolj.cetus-net.org/vsoljno56.pdf" xr:uid="{00000000-0004-0000-0100-00004F000000}"/>
    <hyperlink ref="P91" r:id="rId81" display="http://vsolj.cetus-net.org/vsoljno59.pdf" xr:uid="{00000000-0004-0000-0100-000050000000}"/>
    <hyperlink ref="P92" r:id="rId82" display="http://vsolj.cetus-net.org/vsoljno59.pdf" xr:uid="{00000000-0004-0000-0100-000051000000}"/>
    <hyperlink ref="P93" r:id="rId83" display="http://vsolj.cetus-net.org/vsoljno59.pdf" xr:uid="{00000000-0004-0000-0100-000052000000}"/>
    <hyperlink ref="P94" r:id="rId84" display="http://vsolj.cetus-net.org/vsoljno59.pdf" xr:uid="{00000000-0004-0000-0100-000053000000}"/>
    <hyperlink ref="P95" r:id="rId85" display="http://vsolj.cetus-net.org/vsoljno59.pdf" xr:uid="{00000000-0004-0000-0100-000054000000}"/>
    <hyperlink ref="P96" r:id="rId86" display="http://vsolj.cetus-net.org/vsoljno59.pdf" xr:uid="{00000000-0004-0000-0100-00005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2023-08-22T07:11:16Z</dcterms:modified>
</cp:coreProperties>
</file>