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8A901D2-BF42-4A7E-9226-C3BA59830BB5}" xr6:coauthVersionLast="47" xr6:coauthVersionMax="47" xr10:uidLastSave="{00000000-0000-0000-0000-000000000000}"/>
  <bookViews>
    <workbookView xWindow="14475" yWindow="810" windowWidth="13815" windowHeight="14130" xr2:uid="{00000000-000D-0000-FFFF-FFFF00000000}"/>
  </bookViews>
  <sheets>
    <sheet name="Active 1" sheetId="1" r:id="rId1"/>
    <sheet name="Active 2" sheetId="2" r:id="rId2"/>
    <sheet name="Active 3" sheetId="5" r:id="rId3"/>
    <sheet name="Active 4" sheetId="6" r:id="rId4"/>
  </sheets>
  <definedNames>
    <definedName name="solver_adj" localSheetId="1" hidden="1">'Active 2'!$AC$3:$AC$10</definedName>
    <definedName name="solver_adj" localSheetId="2" hidden="1">'Active 3'!$AC$3:$AC$10</definedName>
    <definedName name="solver_adj" localSheetId="3" hidden="1">'Active 4'!$AC$3:$AC$10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'Active 2'!$AC$11</definedName>
    <definedName name="solver_opt" localSheetId="2" hidden="1">'Active 3'!$AC$11</definedName>
    <definedName name="solver_opt" localSheetId="3" hidden="1">'Active 4'!$AC$11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42" i="2" l="1"/>
  <c r="F42" i="2" s="1"/>
  <c r="Q42" i="2"/>
  <c r="E43" i="2"/>
  <c r="F43" i="2" s="1"/>
  <c r="Q43" i="2"/>
  <c r="E42" i="1"/>
  <c r="F42" i="1" s="1"/>
  <c r="G42" i="1" s="1"/>
  <c r="K42" i="1" s="1"/>
  <c r="Q42" i="1"/>
  <c r="E43" i="1"/>
  <c r="F43" i="1"/>
  <c r="G43" i="1" s="1"/>
  <c r="K43" i="1" s="1"/>
  <c r="Q43" i="1"/>
  <c r="E42" i="6"/>
  <c r="F42" i="6" s="1"/>
  <c r="Q42" i="6"/>
  <c r="E42" i="5"/>
  <c r="F42" i="5"/>
  <c r="Q42" i="5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/>
  <c r="G38" i="1" s="1"/>
  <c r="K38" i="1" s="1"/>
  <c r="E39" i="1"/>
  <c r="F39" i="1" s="1"/>
  <c r="G39" i="1" s="1"/>
  <c r="K39" i="1" s="1"/>
  <c r="E40" i="1"/>
  <c r="F40" i="1"/>
  <c r="G40" i="1" s="1"/>
  <c r="K40" i="1" s="1"/>
  <c r="E33" i="1"/>
  <c r="F33" i="1" s="1"/>
  <c r="G33" i="1" s="1"/>
  <c r="K33" i="1" s="1"/>
  <c r="E41" i="1"/>
  <c r="F41" i="1" s="1"/>
  <c r="G41" i="1" s="1"/>
  <c r="K41" i="1" s="1"/>
  <c r="Q34" i="1"/>
  <c r="Q35" i="1"/>
  <c r="Q36" i="1"/>
  <c r="Q37" i="1"/>
  <c r="Q38" i="1"/>
  <c r="Q39" i="1"/>
  <c r="Q40" i="1"/>
  <c r="AB2" i="6"/>
  <c r="AD2" i="6"/>
  <c r="AB3" i="6"/>
  <c r="AB4" i="6"/>
  <c r="AB5" i="6"/>
  <c r="AB6" i="6"/>
  <c r="AB7" i="6"/>
  <c r="AB8" i="6"/>
  <c r="C9" i="6"/>
  <c r="D9" i="6"/>
  <c r="AB9" i="6"/>
  <c r="Z10" i="6"/>
  <c r="AB10" i="6"/>
  <c r="AB15" i="6" s="1"/>
  <c r="F16" i="6"/>
  <c r="F17" i="6" s="1"/>
  <c r="C17" i="6"/>
  <c r="E21" i="6"/>
  <c r="F21" i="6"/>
  <c r="G21" i="6"/>
  <c r="Q21" i="6"/>
  <c r="E22" i="6"/>
  <c r="F22" i="6"/>
  <c r="Q22" i="6"/>
  <c r="E23" i="6"/>
  <c r="F23" i="6" s="1"/>
  <c r="Z23" i="6" s="1"/>
  <c r="Q23" i="6"/>
  <c r="E24" i="6"/>
  <c r="F24" i="6" s="1"/>
  <c r="Z24" i="6" s="1"/>
  <c r="Q24" i="6"/>
  <c r="E25" i="6"/>
  <c r="F25" i="6"/>
  <c r="G25" i="6"/>
  <c r="Q25" i="6"/>
  <c r="E26" i="6"/>
  <c r="F26" i="6"/>
  <c r="Z26" i="6" s="1"/>
  <c r="Q26" i="6"/>
  <c r="E27" i="6"/>
  <c r="F27" i="6" s="1"/>
  <c r="G27" i="6" s="1"/>
  <c r="Q27" i="6"/>
  <c r="E28" i="6"/>
  <c r="F28" i="6"/>
  <c r="Q28" i="6"/>
  <c r="E29" i="6"/>
  <c r="F29" i="6"/>
  <c r="G29" i="6" s="1"/>
  <c r="Z29" i="6"/>
  <c r="Q29" i="6"/>
  <c r="E30" i="6"/>
  <c r="F30" i="6"/>
  <c r="Q30" i="6"/>
  <c r="E31" i="6"/>
  <c r="F31" i="6"/>
  <c r="Q31" i="6"/>
  <c r="E32" i="6"/>
  <c r="F32" i="6" s="1"/>
  <c r="Q32" i="6"/>
  <c r="E33" i="6"/>
  <c r="F33" i="6" s="1"/>
  <c r="Q33" i="6"/>
  <c r="E34" i="6"/>
  <c r="F34" i="6"/>
  <c r="Z34" i="6" s="1"/>
  <c r="Q34" i="6"/>
  <c r="E35" i="6"/>
  <c r="F35" i="6" s="1"/>
  <c r="Q35" i="6"/>
  <c r="E36" i="6"/>
  <c r="F36" i="6" s="1"/>
  <c r="Q36" i="6"/>
  <c r="E37" i="6"/>
  <c r="F37" i="6"/>
  <c r="Q37" i="6"/>
  <c r="E38" i="6"/>
  <c r="F38" i="6"/>
  <c r="Q38" i="6"/>
  <c r="E39" i="6"/>
  <c r="F39" i="6" s="1"/>
  <c r="Q39" i="6"/>
  <c r="E40" i="6"/>
  <c r="F40" i="6" s="1"/>
  <c r="Z40" i="6" s="1"/>
  <c r="Q40" i="6"/>
  <c r="E41" i="6"/>
  <c r="F41" i="6" s="1"/>
  <c r="Q41" i="6"/>
  <c r="AB2" i="5"/>
  <c r="AD2" i="5"/>
  <c r="AB18" i="5"/>
  <c r="AB7" i="5"/>
  <c r="AB11" i="5" s="1"/>
  <c r="AB9" i="5"/>
  <c r="AB6" i="5"/>
  <c r="AB8" i="5"/>
  <c r="AB10" i="5"/>
  <c r="AB5" i="5"/>
  <c r="AB4" i="5"/>
  <c r="AB3" i="5"/>
  <c r="AY4" i="5" s="1"/>
  <c r="C9" i="5"/>
  <c r="D9" i="5"/>
  <c r="Z10" i="5"/>
  <c r="AB13" i="5"/>
  <c r="AB17" i="5" s="1"/>
  <c r="AB14" i="5"/>
  <c r="F16" i="5"/>
  <c r="F17" i="5" s="1"/>
  <c r="AB16" i="5"/>
  <c r="C17" i="5"/>
  <c r="E21" i="5"/>
  <c r="F21" i="5" s="1"/>
  <c r="G21" i="5" s="1"/>
  <c r="Q21" i="5"/>
  <c r="E22" i="5"/>
  <c r="F22" i="5" s="1"/>
  <c r="G22" i="5" s="1"/>
  <c r="Q22" i="5"/>
  <c r="E23" i="5"/>
  <c r="F23" i="5"/>
  <c r="Q23" i="5"/>
  <c r="E24" i="5"/>
  <c r="F24" i="5" s="1"/>
  <c r="Q24" i="5"/>
  <c r="E25" i="5"/>
  <c r="F25" i="5" s="1"/>
  <c r="Q25" i="5"/>
  <c r="E26" i="5"/>
  <c r="F26" i="5"/>
  <c r="Q26" i="5"/>
  <c r="E27" i="5"/>
  <c r="F27" i="5" s="1"/>
  <c r="Z27" i="5" s="1"/>
  <c r="G27" i="5"/>
  <c r="Q27" i="5"/>
  <c r="E28" i="5"/>
  <c r="F28" i="5"/>
  <c r="Q28" i="5"/>
  <c r="E29" i="5"/>
  <c r="F29" i="5" s="1"/>
  <c r="Q29" i="5"/>
  <c r="E30" i="5"/>
  <c r="F30" i="5"/>
  <c r="Q30" i="5"/>
  <c r="E31" i="5"/>
  <c r="F31" i="5" s="1"/>
  <c r="G31" i="5" s="1"/>
  <c r="Q31" i="5"/>
  <c r="Z31" i="5"/>
  <c r="E32" i="5"/>
  <c r="F32" i="5" s="1"/>
  <c r="G32" i="5" s="1"/>
  <c r="Q32" i="5"/>
  <c r="E33" i="5"/>
  <c r="F33" i="5"/>
  <c r="G33" i="5" s="1"/>
  <c r="Q33" i="5"/>
  <c r="E34" i="5"/>
  <c r="F34" i="5" s="1"/>
  <c r="Q34" i="5"/>
  <c r="E35" i="5"/>
  <c r="F35" i="5"/>
  <c r="Q35" i="5"/>
  <c r="E36" i="5"/>
  <c r="F36" i="5" s="1"/>
  <c r="Q36" i="5"/>
  <c r="E37" i="5"/>
  <c r="F37" i="5" s="1"/>
  <c r="Q37" i="5"/>
  <c r="E38" i="5"/>
  <c r="F38" i="5"/>
  <c r="Z38" i="5" s="1"/>
  <c r="Q38" i="5"/>
  <c r="E39" i="5"/>
  <c r="F39" i="5" s="1"/>
  <c r="Q39" i="5"/>
  <c r="E40" i="5"/>
  <c r="F40" i="5"/>
  <c r="Q40" i="5"/>
  <c r="E41" i="5"/>
  <c r="F41" i="5"/>
  <c r="G41" i="5" s="1"/>
  <c r="Q41" i="5"/>
  <c r="AY55" i="5"/>
  <c r="AY58" i="5"/>
  <c r="AY63" i="5"/>
  <c r="AY87" i="5"/>
  <c r="AY90" i="5"/>
  <c r="AY95" i="5"/>
  <c r="AY119" i="5"/>
  <c r="AY122" i="5"/>
  <c r="AY127" i="5"/>
  <c r="AB8" i="2"/>
  <c r="AB16" i="2" s="1"/>
  <c r="AB9" i="2"/>
  <c r="AB10" i="2"/>
  <c r="AB7" i="2"/>
  <c r="AB6" i="2"/>
  <c r="AB5" i="2"/>
  <c r="AB4" i="2"/>
  <c r="AB3" i="2"/>
  <c r="AY126" i="2" s="1"/>
  <c r="AY127" i="2"/>
  <c r="AY133" i="2"/>
  <c r="AD2" i="2"/>
  <c r="AB2" i="2"/>
  <c r="AY125" i="2"/>
  <c r="AY120" i="2"/>
  <c r="AY119" i="2"/>
  <c r="AY114" i="2"/>
  <c r="AY113" i="2"/>
  <c r="AY108" i="2"/>
  <c r="AY103" i="2"/>
  <c r="AY100" i="2"/>
  <c r="AY96" i="2"/>
  <c r="AY91" i="2"/>
  <c r="AY88" i="2"/>
  <c r="AY83" i="2"/>
  <c r="AY79" i="2"/>
  <c r="AY76" i="2"/>
  <c r="AY71" i="2"/>
  <c r="AY69" i="2"/>
  <c r="AY66" i="2"/>
  <c r="AY62" i="2"/>
  <c r="AY59" i="2"/>
  <c r="AY52" i="2"/>
  <c r="AY49" i="2"/>
  <c r="AY48" i="2"/>
  <c r="AY46" i="2"/>
  <c r="AY45" i="2"/>
  <c r="AY41" i="2"/>
  <c r="AY38" i="2"/>
  <c r="AY37" i="2"/>
  <c r="AY34" i="2"/>
  <c r="AY31" i="2"/>
  <c r="AY26" i="2"/>
  <c r="AY20" i="2"/>
  <c r="AB13" i="2"/>
  <c r="AB14" i="2"/>
  <c r="AY10" i="2"/>
  <c r="Z10" i="2"/>
  <c r="AY8" i="2"/>
  <c r="AY6" i="2"/>
  <c r="C9" i="2"/>
  <c r="D9" i="2"/>
  <c r="F16" i="2"/>
  <c r="F17" i="2" s="1"/>
  <c r="C17" i="2"/>
  <c r="E21" i="2"/>
  <c r="F21" i="2" s="1"/>
  <c r="Q21" i="2"/>
  <c r="E22" i="2"/>
  <c r="F22" i="2" s="1"/>
  <c r="G22" i="2" s="1"/>
  <c r="Q22" i="2"/>
  <c r="E23" i="2"/>
  <c r="F23" i="2" s="1"/>
  <c r="Q23" i="2"/>
  <c r="E24" i="2"/>
  <c r="F24" i="2" s="1"/>
  <c r="Q24" i="2"/>
  <c r="E25" i="2"/>
  <c r="F25" i="2" s="1"/>
  <c r="G25" i="2" s="1"/>
  <c r="Q25" i="2"/>
  <c r="E26" i="2"/>
  <c r="F26" i="2"/>
  <c r="Q26" i="2"/>
  <c r="E27" i="2"/>
  <c r="F27" i="2" s="1"/>
  <c r="G27" i="2" s="1"/>
  <c r="AC27" i="2" s="1"/>
  <c r="Q27" i="2"/>
  <c r="E28" i="2"/>
  <c r="F28" i="2" s="1"/>
  <c r="Q28" i="2"/>
  <c r="E29" i="2"/>
  <c r="F29" i="2" s="1"/>
  <c r="G29" i="2" s="1"/>
  <c r="I29" i="2" s="1"/>
  <c r="Q29" i="2"/>
  <c r="E30" i="2"/>
  <c r="F30" i="2" s="1"/>
  <c r="Z30" i="2" s="1"/>
  <c r="Q30" i="2"/>
  <c r="E31" i="2"/>
  <c r="F31" i="2" s="1"/>
  <c r="Q31" i="2"/>
  <c r="E32" i="2"/>
  <c r="F32" i="2" s="1"/>
  <c r="Z32" i="2" s="1"/>
  <c r="Q32" i="2"/>
  <c r="E33" i="2"/>
  <c r="F33" i="2" s="1"/>
  <c r="G33" i="2" s="1"/>
  <c r="AF33" i="2" s="1"/>
  <c r="Q33" i="2"/>
  <c r="E34" i="2"/>
  <c r="F34" i="2" s="1"/>
  <c r="Q34" i="2"/>
  <c r="E35" i="2"/>
  <c r="F35" i="2"/>
  <c r="Z35" i="2" s="1"/>
  <c r="Q35" i="2"/>
  <c r="E36" i="2"/>
  <c r="F36" i="2"/>
  <c r="Q36" i="2"/>
  <c r="E37" i="2"/>
  <c r="F37" i="2" s="1"/>
  <c r="G37" i="2" s="1"/>
  <c r="Q37" i="2"/>
  <c r="E38" i="2"/>
  <c r="F38" i="2"/>
  <c r="Z38" i="2" s="1"/>
  <c r="G38" i="2"/>
  <c r="K38" i="2"/>
  <c r="Q38" i="2"/>
  <c r="E39" i="2"/>
  <c r="F39" i="2" s="1"/>
  <c r="G39" i="2" s="1"/>
  <c r="AF39" i="2" s="1"/>
  <c r="Q39" i="2"/>
  <c r="E40" i="2"/>
  <c r="F40" i="2" s="1"/>
  <c r="G40" i="2" s="1"/>
  <c r="Q40" i="2"/>
  <c r="E41" i="2"/>
  <c r="F41" i="2" s="1"/>
  <c r="Q41" i="2"/>
  <c r="E32" i="1"/>
  <c r="F32" i="1" s="1"/>
  <c r="G32" i="1" s="1"/>
  <c r="I32" i="1" s="1"/>
  <c r="D9" i="1"/>
  <c r="C9" i="1"/>
  <c r="Q41" i="1"/>
  <c r="E30" i="1"/>
  <c r="F30" i="1" s="1"/>
  <c r="G30" i="1" s="1"/>
  <c r="I30" i="1" s="1"/>
  <c r="E31" i="1"/>
  <c r="F31" i="1" s="1"/>
  <c r="G31" i="1" s="1"/>
  <c r="I31" i="1" s="1"/>
  <c r="Q30" i="1"/>
  <c r="Q31" i="1"/>
  <c r="Q32" i="1"/>
  <c r="E21" i="1"/>
  <c r="F21" i="1" s="1"/>
  <c r="G21" i="1" s="1"/>
  <c r="H21" i="1" s="1"/>
  <c r="Q21" i="1"/>
  <c r="E27" i="1"/>
  <c r="F27" i="1" s="1"/>
  <c r="G27" i="1" s="1"/>
  <c r="J27" i="1" s="1"/>
  <c r="E28" i="1"/>
  <c r="F28" i="1" s="1"/>
  <c r="G28" i="1" s="1"/>
  <c r="J28" i="1" s="1"/>
  <c r="Q27" i="1"/>
  <c r="Q28" i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9" i="1"/>
  <c r="F29" i="1" s="1"/>
  <c r="G29" i="1" s="1"/>
  <c r="I29" i="1" s="1"/>
  <c r="Q33" i="1"/>
  <c r="Q22" i="1"/>
  <c r="Q23" i="1"/>
  <c r="Q24" i="1"/>
  <c r="Q25" i="1"/>
  <c r="Q26" i="1"/>
  <c r="F16" i="1"/>
  <c r="F17" i="1" s="1"/>
  <c r="C17" i="1"/>
  <c r="Q29" i="1"/>
  <c r="AC39" i="2"/>
  <c r="K39" i="2"/>
  <c r="G32" i="2"/>
  <c r="AC32" i="2" s="1"/>
  <c r="Z37" i="2"/>
  <c r="Z25" i="2"/>
  <c r="AF25" i="2"/>
  <c r="AF29" i="2"/>
  <c r="G35" i="2"/>
  <c r="AC35" i="2" s="1"/>
  <c r="AC29" i="2"/>
  <c r="Z39" i="2"/>
  <c r="Z29" i="2"/>
  <c r="Z41" i="5"/>
  <c r="G30" i="5"/>
  <c r="G38" i="5"/>
  <c r="Z33" i="5"/>
  <c r="Z30" i="5"/>
  <c r="Z22" i="5"/>
  <c r="Z28" i="5"/>
  <c r="G28" i="5"/>
  <c r="AB15" i="5"/>
  <c r="AB12" i="5"/>
  <c r="G40" i="6"/>
  <c r="G31" i="6"/>
  <c r="Z31" i="6"/>
  <c r="G39" i="6"/>
  <c r="K39" i="6" s="1"/>
  <c r="Z39" i="6"/>
  <c r="Z27" i="6"/>
  <c r="G37" i="6"/>
  <c r="Z37" i="6"/>
  <c r="G34" i="6"/>
  <c r="AC29" i="6"/>
  <c r="AB14" i="6"/>
  <c r="AF25" i="6"/>
  <c r="G23" i="6"/>
  <c r="AB18" i="6"/>
  <c r="AB16" i="6"/>
  <c r="G22" i="6"/>
  <c r="Z22" i="6"/>
  <c r="AB11" i="6"/>
  <c r="AZ4" i="6" s="1"/>
  <c r="AF21" i="6"/>
  <c r="AB13" i="6"/>
  <c r="AB17" i="6" s="1"/>
  <c r="AB12" i="6"/>
  <c r="Z25" i="6"/>
  <c r="Z21" i="6"/>
  <c r="AF34" i="6"/>
  <c r="AF37" i="2"/>
  <c r="AC37" i="2"/>
  <c r="K37" i="2"/>
  <c r="AF22" i="6"/>
  <c r="AC23" i="6"/>
  <c r="AF39" i="6"/>
  <c r="AC39" i="6"/>
  <c r="AC40" i="2"/>
  <c r="AF40" i="2"/>
  <c r="K40" i="2"/>
  <c r="AC30" i="5"/>
  <c r="AF30" i="5"/>
  <c r="I30" i="5"/>
  <c r="BL10" i="6"/>
  <c r="BL13" i="6"/>
  <c r="AU24" i="6"/>
  <c r="BL15" i="6"/>
  <c r="BL16" i="6"/>
  <c r="BL4" i="6"/>
  <c r="BL5" i="6"/>
  <c r="BL8" i="6"/>
  <c r="BL9" i="6"/>
  <c r="BL20" i="6"/>
  <c r="AU30" i="6"/>
  <c r="AU27" i="6"/>
  <c r="BL29" i="6"/>
  <c r="AU26" i="6"/>
  <c r="AU34" i="6"/>
  <c r="AU28" i="6"/>
  <c r="BL26" i="6"/>
  <c r="AU40" i="6"/>
  <c r="BL30" i="6"/>
  <c r="BL42" i="6"/>
  <c r="BL72" i="6"/>
  <c r="BL47" i="6"/>
  <c r="AU31" i="6"/>
  <c r="BL46" i="6"/>
  <c r="BL70" i="6"/>
  <c r="BL53" i="6"/>
  <c r="BL61" i="6"/>
  <c r="BL52" i="6"/>
  <c r="BL43" i="6"/>
  <c r="BL51" i="6"/>
  <c r="BL65" i="6"/>
  <c r="BL81" i="6"/>
  <c r="BL89" i="6"/>
  <c r="BL113" i="6"/>
  <c r="BL88" i="6"/>
  <c r="BL96" i="6"/>
  <c r="BL87" i="6"/>
  <c r="BL78" i="6"/>
  <c r="BL86" i="6"/>
  <c r="BL110" i="6"/>
  <c r="BL101" i="6"/>
  <c r="BL109" i="6"/>
  <c r="BL84" i="6"/>
  <c r="BL50" i="6"/>
  <c r="BL74" i="6"/>
  <c r="BL106" i="6"/>
  <c r="BL75" i="6"/>
  <c r="BL107" i="6"/>
  <c r="BL126" i="6"/>
  <c r="BL125" i="6"/>
  <c r="BL133" i="6"/>
  <c r="BL124" i="6"/>
  <c r="BL123" i="6"/>
  <c r="BL131" i="6"/>
  <c r="BL122" i="6"/>
  <c r="BL99" i="6"/>
  <c r="BL120" i="6"/>
  <c r="BL137" i="6"/>
  <c r="AF31" i="6"/>
  <c r="I31" i="6"/>
  <c r="AC31" i="6"/>
  <c r="H21" i="5"/>
  <c r="AF35" i="2"/>
  <c r="AF41" i="5"/>
  <c r="AF27" i="6"/>
  <c r="J28" i="5"/>
  <c r="AC28" i="5"/>
  <c r="AF28" i="5"/>
  <c r="I32" i="5"/>
  <c r="BK75" i="6"/>
  <c r="BK78" i="6"/>
  <c r="BK109" i="6"/>
  <c r="BD51" i="6"/>
  <c r="BC51" i="6" s="1"/>
  <c r="BK51" i="6"/>
  <c r="BJ51" i="6" s="1"/>
  <c r="BI51" i="6" s="1"/>
  <c r="BH51" i="6" s="1"/>
  <c r="BG51" i="6" s="1"/>
  <c r="BF51" i="6" s="1"/>
  <c r="BE51" i="6" s="1"/>
  <c r="BK15" i="6"/>
  <c r="BJ15" i="6" s="1"/>
  <c r="BI15" i="6" s="1"/>
  <c r="BH15" i="6" s="1"/>
  <c r="BG15" i="6" s="1"/>
  <c r="BF15" i="6" s="1"/>
  <c r="BE15" i="6" s="1"/>
  <c r="BD15" i="6" s="1"/>
  <c r="BC15" i="6" s="1"/>
  <c r="BK107" i="6"/>
  <c r="BJ107" i="6"/>
  <c r="BI107" i="6"/>
  <c r="BH107" i="6"/>
  <c r="BG107" i="6" s="1"/>
  <c r="BF107" i="6" s="1"/>
  <c r="BE107" i="6" s="1"/>
  <c r="BD107" i="6" s="1"/>
  <c r="BC107" i="6" s="1"/>
  <c r="BK61" i="6"/>
  <c r="BJ61" i="6" s="1"/>
  <c r="BI61" i="6" s="1"/>
  <c r="BH61" i="6" s="1"/>
  <c r="BG61" i="6" s="1"/>
  <c r="BF61" i="6" s="1"/>
  <c r="BE61" i="6" s="1"/>
  <c r="BD61" i="6" s="1"/>
  <c r="BC61" i="6" s="1"/>
  <c r="BK29" i="6"/>
  <c r="BJ29" i="6" s="1"/>
  <c r="BI29" i="6" s="1"/>
  <c r="BH29" i="6" s="1"/>
  <c r="BG29" i="6" s="1"/>
  <c r="BF29" i="6" s="1"/>
  <c r="BE29" i="6" s="1"/>
  <c r="BD29" i="6" s="1"/>
  <c r="BC29" i="6" s="1"/>
  <c r="BK10" i="6"/>
  <c r="BJ10" i="6" s="1"/>
  <c r="BI10" i="6" s="1"/>
  <c r="BH10" i="6" s="1"/>
  <c r="BG10" i="6"/>
  <c r="BF10" i="6" s="1"/>
  <c r="BE10" i="6" s="1"/>
  <c r="BD10" i="6" s="1"/>
  <c r="BC10" i="6" s="1"/>
  <c r="BA10" i="6" s="1"/>
  <c r="BK72" i="6"/>
  <c r="BJ72" i="6" s="1"/>
  <c r="BI72" i="6" s="1"/>
  <c r="BH72" i="6" s="1"/>
  <c r="BG72" i="6" s="1"/>
  <c r="BF72" i="6" s="1"/>
  <c r="BE72" i="6" s="1"/>
  <c r="BD72" i="6" s="1"/>
  <c r="BC72" i="6" s="1"/>
  <c r="AT34" i="6"/>
  <c r="AS34" i="6" s="1"/>
  <c r="AR34" i="6" s="1"/>
  <c r="AQ34" i="6" s="1"/>
  <c r="AP34" i="6" s="1"/>
  <c r="AO34" i="6" s="1"/>
  <c r="AN34" i="6" s="1"/>
  <c r="AM34" i="6" s="1"/>
  <c r="AL34" i="6" s="1"/>
  <c r="BJ9" i="6"/>
  <c r="BI9" i="6" s="1"/>
  <c r="BH9" i="6" s="1"/>
  <c r="BG9" i="6" s="1"/>
  <c r="BF9" i="6" s="1"/>
  <c r="BE9" i="6" s="1"/>
  <c r="BD9" i="6" s="1"/>
  <c r="BC9" i="6" s="1"/>
  <c r="BK9" i="6"/>
  <c r="BH131" i="6"/>
  <c r="BG131" i="6" s="1"/>
  <c r="BF131" i="6" s="1"/>
  <c r="BE131" i="6" s="1"/>
  <c r="BD131" i="6" s="1"/>
  <c r="BC131" i="6" s="1"/>
  <c r="BK131" i="6"/>
  <c r="BJ131" i="6" s="1"/>
  <c r="BI131" i="6" s="1"/>
  <c r="BK96" i="6"/>
  <c r="BJ96" i="6" s="1"/>
  <c r="BI96" i="6" s="1"/>
  <c r="BH96" i="6" s="1"/>
  <c r="BG96" i="6" s="1"/>
  <c r="BF96" i="6" s="1"/>
  <c r="BE96" i="6" s="1"/>
  <c r="BD96" i="6" s="1"/>
  <c r="BC96" i="6" s="1"/>
  <c r="BK46" i="6"/>
  <c r="BJ46" i="6" s="1"/>
  <c r="BI46" i="6" s="1"/>
  <c r="BH46" i="6" s="1"/>
  <c r="BG46" i="6"/>
  <c r="BF46" i="6" s="1"/>
  <c r="BE46" i="6" s="1"/>
  <c r="BD46" i="6" s="1"/>
  <c r="BC46" i="6" s="1"/>
  <c r="BK20" i="6"/>
  <c r="BJ20" i="6" s="1"/>
  <c r="BI20" i="6" s="1"/>
  <c r="BH20" i="6"/>
  <c r="BG20" i="6" s="1"/>
  <c r="BF20" i="6" s="1"/>
  <c r="BE20" i="6" s="1"/>
  <c r="BD20" i="6" s="1"/>
  <c r="BC20" i="6" s="1"/>
  <c r="BK43" i="6"/>
  <c r="BJ43" i="6" s="1"/>
  <c r="BI43" i="6" s="1"/>
  <c r="BH43" i="6" s="1"/>
  <c r="BG43" i="6" s="1"/>
  <c r="BF43" i="6" s="1"/>
  <c r="BE43" i="6" s="1"/>
  <c r="BD43" i="6" s="1"/>
  <c r="BC43" i="6" s="1"/>
  <c r="AT31" i="6"/>
  <c r="AS31" i="6" s="1"/>
  <c r="AR31" i="6" s="1"/>
  <c r="AQ31" i="6" s="1"/>
  <c r="AP31" i="6" s="1"/>
  <c r="AO31" i="6" s="1"/>
  <c r="AN31" i="6" s="1"/>
  <c r="AM31" i="6" s="1"/>
  <c r="AL31" i="6" s="1"/>
  <c r="AP40" i="6"/>
  <c r="AO40" i="6" s="1"/>
  <c r="AN40" i="6" s="1"/>
  <c r="AM40" i="6" s="1"/>
  <c r="AL40" i="6" s="1"/>
  <c r="AT40" i="6"/>
  <c r="AS40" i="6" s="1"/>
  <c r="AR40" i="6" s="1"/>
  <c r="AQ40" i="6" s="1"/>
  <c r="AT27" i="6"/>
  <c r="AS27" i="6"/>
  <c r="AR27" i="6"/>
  <c r="AQ27" i="6" s="1"/>
  <c r="AP27" i="6" s="1"/>
  <c r="AO27" i="6" s="1"/>
  <c r="AN27" i="6" s="1"/>
  <c r="AM27" i="6" s="1"/>
  <c r="AL27" i="6" s="1"/>
  <c r="BI4" i="6"/>
  <c r="BH4" i="6" s="1"/>
  <c r="BG4" i="6" s="1"/>
  <c r="BF4" i="6" s="1"/>
  <c r="BE4" i="6" s="1"/>
  <c r="BD4" i="6" s="1"/>
  <c r="BC4" i="6" s="1"/>
  <c r="BK4" i="6"/>
  <c r="BJ4" i="6" s="1"/>
  <c r="BI86" i="6"/>
  <c r="BH86" i="6" s="1"/>
  <c r="BG86" i="6" s="1"/>
  <c r="BF86" i="6" s="1"/>
  <c r="BE86" i="6" s="1"/>
  <c r="BD86" i="6" s="1"/>
  <c r="BC86" i="6" s="1"/>
  <c r="BK86" i="6"/>
  <c r="BJ86" i="6" s="1"/>
  <c r="AT28" i="6"/>
  <c r="AS28" i="6" s="1"/>
  <c r="AR28" i="6" s="1"/>
  <c r="AQ28" i="6" s="1"/>
  <c r="AP28" i="6" s="1"/>
  <c r="AO28" i="6" s="1"/>
  <c r="AN28" i="6" s="1"/>
  <c r="AM28" i="6" s="1"/>
  <c r="AL28" i="6" s="1"/>
  <c r="AI28" i="6" s="1"/>
  <c r="BI122" i="6"/>
  <c r="BH122" i="6" s="1"/>
  <c r="BG122" i="6" s="1"/>
  <c r="BF122" i="6" s="1"/>
  <c r="BE122" i="6" s="1"/>
  <c r="BD122" i="6" s="1"/>
  <c r="BC122" i="6" s="1"/>
  <c r="BK122" i="6"/>
  <c r="BJ122" i="6" s="1"/>
  <c r="BK106" i="6"/>
  <c r="BJ106" i="6" s="1"/>
  <c r="BI106" i="6" s="1"/>
  <c r="BH106" i="6" s="1"/>
  <c r="BG106" i="6" s="1"/>
  <c r="BF106" i="6" s="1"/>
  <c r="BE106" i="6" s="1"/>
  <c r="BD106" i="6" s="1"/>
  <c r="BC106" i="6" s="1"/>
  <c r="BJ87" i="6"/>
  <c r="BK87" i="6"/>
  <c r="BI87" i="6"/>
  <c r="BH87" i="6" s="1"/>
  <c r="BG87" i="6"/>
  <c r="BF87" i="6" s="1"/>
  <c r="BE87" i="6" s="1"/>
  <c r="BD87" i="6"/>
  <c r="BC87" i="6" s="1"/>
  <c r="BK120" i="6"/>
  <c r="BJ120" i="6"/>
  <c r="BI120" i="6"/>
  <c r="BH120" i="6" s="1"/>
  <c r="BG120" i="6" s="1"/>
  <c r="BF120" i="6" s="1"/>
  <c r="BE120" i="6" s="1"/>
  <c r="BD120" i="6"/>
  <c r="BC120" i="6" s="1"/>
  <c r="BB120" i="6" s="1"/>
  <c r="BK81" i="6"/>
  <c r="BJ81" i="6" s="1"/>
  <c r="BI81" i="6" s="1"/>
  <c r="BH81" i="6" s="1"/>
  <c r="BG81" i="6" s="1"/>
  <c r="BF81" i="6" s="1"/>
  <c r="BE81" i="6" s="1"/>
  <c r="BD81" i="6" s="1"/>
  <c r="BC81" i="6" s="1"/>
  <c r="BK5" i="6"/>
  <c r="BJ5" i="6" s="1"/>
  <c r="BI5" i="6" s="1"/>
  <c r="BH5" i="6" s="1"/>
  <c r="BG5" i="6" s="1"/>
  <c r="BF5" i="6" s="1"/>
  <c r="BE5" i="6" s="1"/>
  <c r="BD5" i="6" s="1"/>
  <c r="BC5" i="6" s="1"/>
  <c r="BI124" i="6"/>
  <c r="BH124" i="6" s="1"/>
  <c r="BG124" i="6" s="1"/>
  <c r="BF124" i="6"/>
  <c r="BE124" i="6" s="1"/>
  <c r="BD124" i="6" s="1"/>
  <c r="BC124" i="6" s="1"/>
  <c r="BK124" i="6"/>
  <c r="BJ124" i="6" s="1"/>
  <c r="BK126" i="6"/>
  <c r="BJ126" i="6" s="1"/>
  <c r="BI126" i="6" s="1"/>
  <c r="BH126" i="6" s="1"/>
  <c r="BG126" i="6" s="1"/>
  <c r="BF126" i="6" s="1"/>
  <c r="BE126" i="6" s="1"/>
  <c r="BD126" i="6" s="1"/>
  <c r="BC126" i="6" s="1"/>
  <c r="BB126" i="6" s="1"/>
  <c r="BH84" i="6"/>
  <c r="BG84" i="6" s="1"/>
  <c r="BF84" i="6"/>
  <c r="BE84" i="6" s="1"/>
  <c r="BD84" i="6" s="1"/>
  <c r="BC84" i="6" s="1"/>
  <c r="BB84" i="6" s="1"/>
  <c r="BK84" i="6"/>
  <c r="BJ84" i="6" s="1"/>
  <c r="BI84" i="6" s="1"/>
  <c r="BK110" i="6"/>
  <c r="BJ110" i="6"/>
  <c r="BI110" i="6" s="1"/>
  <c r="BH110" i="6" s="1"/>
  <c r="BG110" i="6" s="1"/>
  <c r="BF110" i="6" s="1"/>
  <c r="BE110" i="6" s="1"/>
  <c r="BD110" i="6" s="1"/>
  <c r="BC110" i="6" s="1"/>
  <c r="BK113" i="6"/>
  <c r="BJ113" i="6"/>
  <c r="BI113" i="6" s="1"/>
  <c r="BH113" i="6" s="1"/>
  <c r="BG113" i="6" s="1"/>
  <c r="BF113" i="6" s="1"/>
  <c r="BE113" i="6" s="1"/>
  <c r="BD113" i="6" s="1"/>
  <c r="BC113" i="6" s="1"/>
  <c r="BK65" i="6"/>
  <c r="BJ65" i="6" s="1"/>
  <c r="BI65" i="6"/>
  <c r="BH65" i="6" s="1"/>
  <c r="BG65" i="6" s="1"/>
  <c r="BF65" i="6"/>
  <c r="BE65" i="6" s="1"/>
  <c r="BD65" i="6" s="1"/>
  <c r="BC65" i="6" s="1"/>
  <c r="BB65" i="6" s="1"/>
  <c r="BH74" i="6"/>
  <c r="BG74" i="6" s="1"/>
  <c r="BF74" i="6" s="1"/>
  <c r="BE74" i="6"/>
  <c r="BD74" i="6" s="1"/>
  <c r="BC74" i="6" s="1"/>
  <c r="BK74" i="6"/>
  <c r="BJ74" i="6" s="1"/>
  <c r="BI74" i="6" s="1"/>
  <c r="BK52" i="6"/>
  <c r="BJ52" i="6" s="1"/>
  <c r="BI52" i="6" s="1"/>
  <c r="BH52" i="6" s="1"/>
  <c r="BG52" i="6" s="1"/>
  <c r="BF52" i="6" s="1"/>
  <c r="BE52" i="6" s="1"/>
  <c r="BD52" i="6" s="1"/>
  <c r="BC52" i="6" s="1"/>
  <c r="BK70" i="6"/>
  <c r="BJ70" i="6" s="1"/>
  <c r="BI70" i="6" s="1"/>
  <c r="BH70" i="6" s="1"/>
  <c r="BG70" i="6" s="1"/>
  <c r="BF70" i="6" s="1"/>
  <c r="BE70" i="6" s="1"/>
  <c r="BD70" i="6" s="1"/>
  <c r="BC70" i="6" s="1"/>
  <c r="BK47" i="6"/>
  <c r="BJ47" i="6"/>
  <c r="BI47" i="6"/>
  <c r="BH47" i="6" s="1"/>
  <c r="BG47" i="6" s="1"/>
  <c r="BF47" i="6" s="1"/>
  <c r="BE47" i="6" s="1"/>
  <c r="BD47" i="6" s="1"/>
  <c r="BC47" i="6" s="1"/>
  <c r="BK42" i="6"/>
  <c r="BJ42" i="6"/>
  <c r="BI42" i="6" s="1"/>
  <c r="BH42" i="6" s="1"/>
  <c r="BG42" i="6" s="1"/>
  <c r="BF42" i="6" s="1"/>
  <c r="BE42" i="6" s="1"/>
  <c r="BD42" i="6" s="1"/>
  <c r="BC42" i="6" s="1"/>
  <c r="BK26" i="6"/>
  <c r="BJ26" i="6" s="1"/>
  <c r="BI26" i="6" s="1"/>
  <c r="BH26" i="6"/>
  <c r="BG26" i="6" s="1"/>
  <c r="BF26" i="6" s="1"/>
  <c r="BE26" i="6" s="1"/>
  <c r="BD26" i="6" s="1"/>
  <c r="BC26" i="6" s="1"/>
  <c r="AQ26" i="6"/>
  <c r="AP26" i="6" s="1"/>
  <c r="AO26" i="6" s="1"/>
  <c r="AN26" i="6" s="1"/>
  <c r="AM26" i="6" s="1"/>
  <c r="AL26" i="6" s="1"/>
  <c r="AT26" i="6"/>
  <c r="AS26" i="6" s="1"/>
  <c r="AR26" i="6" s="1"/>
  <c r="AT30" i="6"/>
  <c r="AS30" i="6"/>
  <c r="AR30" i="6" s="1"/>
  <c r="AQ30" i="6" s="1"/>
  <c r="AP30" i="6" s="1"/>
  <c r="AO30" i="6" s="1"/>
  <c r="AN30" i="6" s="1"/>
  <c r="AM30" i="6" s="1"/>
  <c r="AL30" i="6" s="1"/>
  <c r="BK8" i="6"/>
  <c r="BJ8" i="6" s="1"/>
  <c r="BI8" i="6" s="1"/>
  <c r="BH8" i="6" s="1"/>
  <c r="BG8" i="6" s="1"/>
  <c r="BF8" i="6" s="1"/>
  <c r="BE8" i="6" s="1"/>
  <c r="BD8" i="6" s="1"/>
  <c r="BC8" i="6" s="1"/>
  <c r="BK16" i="6"/>
  <c r="BJ16" i="6"/>
  <c r="BI16" i="6" s="1"/>
  <c r="BH16" i="6" s="1"/>
  <c r="BG16" i="6" s="1"/>
  <c r="BF16" i="6" s="1"/>
  <c r="BE16" i="6" s="1"/>
  <c r="BD16" i="6" s="1"/>
  <c r="BC16" i="6" s="1"/>
  <c r="BK13" i="6"/>
  <c r="BJ13" i="6"/>
  <c r="BI13" i="6"/>
  <c r="BH13" i="6"/>
  <c r="BG13" i="6" s="1"/>
  <c r="BF13" i="6" s="1"/>
  <c r="BE13" i="6" s="1"/>
  <c r="BD13" i="6" s="1"/>
  <c r="BC13" i="6" s="1"/>
  <c r="BA84" i="6"/>
  <c r="BA126" i="6"/>
  <c r="BB87" i="6"/>
  <c r="BA87" i="6"/>
  <c r="BA65" i="6"/>
  <c r="BA124" i="6"/>
  <c r="BB124" i="6"/>
  <c r="BB10" i="6"/>
  <c r="BB9" i="6"/>
  <c r="BA9" i="6"/>
  <c r="AI40" i="6"/>
  <c r="AK40" i="6"/>
  <c r="AJ40" i="6"/>
  <c r="BB96" i="6"/>
  <c r="BA96" i="6"/>
  <c r="AJ34" i="6"/>
  <c r="AK34" i="6"/>
  <c r="AI34" i="6"/>
  <c r="BB29" i="6"/>
  <c r="BA29" i="6"/>
  <c r="BA51" i="6"/>
  <c r="BB51" i="6"/>
  <c r="BB20" i="6"/>
  <c r="BA20" i="6"/>
  <c r="BA72" i="6"/>
  <c r="BB72" i="6"/>
  <c r="AI31" i="6"/>
  <c r="AJ31" i="6"/>
  <c r="AK31" i="6"/>
  <c r="BB46" i="6"/>
  <c r="BA46" i="6"/>
  <c r="BB4" i="6"/>
  <c r="BA4" i="6"/>
  <c r="BB15" i="6"/>
  <c r="BA15" i="6"/>
  <c r="AK27" i="6"/>
  <c r="AJ27" i="6"/>
  <c r="AI27" i="6"/>
  <c r="BA43" i="6"/>
  <c r="BB43" i="6"/>
  <c r="BA61" i="6"/>
  <c r="BB61" i="6"/>
  <c r="BA131" i="6"/>
  <c r="BB131" i="6"/>
  <c r="BA107" i="6"/>
  <c r="BB107" i="6"/>
  <c r="G42" i="6"/>
  <c r="AC42" i="6" s="1"/>
  <c r="AU42" i="6"/>
  <c r="Z42" i="6"/>
  <c r="G42" i="5"/>
  <c r="AC42" i="5" s="1"/>
  <c r="Z42" i="5"/>
  <c r="C12" i="1"/>
  <c r="C11" i="1"/>
  <c r="AZ126" i="6" l="1"/>
  <c r="AZ61" i="6"/>
  <c r="AX61" i="6" s="1"/>
  <c r="AZ87" i="6"/>
  <c r="AX87" i="6" s="1"/>
  <c r="AU43" i="2"/>
  <c r="Z43" i="2"/>
  <c r="G43" i="2"/>
  <c r="G42" i="2"/>
  <c r="AU42" i="2"/>
  <c r="Z42" i="2"/>
  <c r="O43" i="1"/>
  <c r="O42" i="1"/>
  <c r="AZ10" i="6"/>
  <c r="AH34" i="6"/>
  <c r="AB34" i="6" s="1"/>
  <c r="AZ46" i="6"/>
  <c r="AX46" i="6" s="1"/>
  <c r="AZ43" i="6"/>
  <c r="AX43" i="6" s="1"/>
  <c r="AZ20" i="6"/>
  <c r="AX20" i="6" s="1"/>
  <c r="AZ107" i="6"/>
  <c r="AX107" i="6" s="1"/>
  <c r="AZ96" i="6"/>
  <c r="AX96" i="6" s="1"/>
  <c r="AH27" i="6"/>
  <c r="AB27" i="6" s="1"/>
  <c r="AZ51" i="6"/>
  <c r="AZ72" i="6"/>
  <c r="AX72" i="6" s="1"/>
  <c r="AH31" i="6"/>
  <c r="AB31" i="6" s="1"/>
  <c r="AZ29" i="6"/>
  <c r="AX29" i="6" s="1"/>
  <c r="AZ65" i="6"/>
  <c r="AX65" i="6" s="1"/>
  <c r="AZ84" i="6"/>
  <c r="AX84" i="6" s="1"/>
  <c r="AZ131" i="6"/>
  <c r="AZ15" i="6"/>
  <c r="AX15" i="6" s="1"/>
  <c r="AH40" i="6"/>
  <c r="BB8" i="6"/>
  <c r="BA8" i="6"/>
  <c r="BA81" i="6"/>
  <c r="AZ81" i="6" s="1"/>
  <c r="AX81" i="6" s="1"/>
  <c r="BB81" i="6"/>
  <c r="AT42" i="6"/>
  <c r="AS42" i="6" s="1"/>
  <c r="AR42" i="6" s="1"/>
  <c r="AQ42" i="6" s="1"/>
  <c r="AP42" i="6" s="1"/>
  <c r="AO42" i="6" s="1"/>
  <c r="AN42" i="6" s="1"/>
  <c r="AM42" i="6" s="1"/>
  <c r="AL42" i="6" s="1"/>
  <c r="BA47" i="6"/>
  <c r="AZ47" i="6" s="1"/>
  <c r="AX47" i="6" s="1"/>
  <c r="BB47" i="6"/>
  <c r="BB13" i="6"/>
  <c r="BA13" i="6"/>
  <c r="AZ13" i="6" s="1"/>
  <c r="AX13" i="6" s="1"/>
  <c r="BA106" i="6"/>
  <c r="AZ106" i="6" s="1"/>
  <c r="AX106" i="6" s="1"/>
  <c r="BB106" i="6"/>
  <c r="BA70" i="6"/>
  <c r="BB70" i="6"/>
  <c r="BA52" i="6"/>
  <c r="AZ52" i="6" s="1"/>
  <c r="AX52" i="6" s="1"/>
  <c r="BB52" i="6"/>
  <c r="BB16" i="6"/>
  <c r="BA16" i="6"/>
  <c r="AZ16" i="6" s="1"/>
  <c r="AX16" i="6" s="1"/>
  <c r="AA40" i="6"/>
  <c r="AB40" i="6"/>
  <c r="BA42" i="6"/>
  <c r="BB42" i="6"/>
  <c r="BB26" i="6"/>
  <c r="BA26" i="6"/>
  <c r="AZ26" i="6" s="1"/>
  <c r="AX26" i="6" s="1"/>
  <c r="AY73" i="6"/>
  <c r="AY81" i="6"/>
  <c r="AY89" i="6"/>
  <c r="AY97" i="6"/>
  <c r="AY105" i="6"/>
  <c r="AY113" i="6"/>
  <c r="AY121" i="6"/>
  <c r="AY129" i="6"/>
  <c r="AY137" i="6"/>
  <c r="AY30" i="6"/>
  <c r="AY7" i="6"/>
  <c r="AY12" i="6"/>
  <c r="AY74" i="6"/>
  <c r="AY82" i="6"/>
  <c r="AY90" i="6"/>
  <c r="AY98" i="6"/>
  <c r="AY106" i="6"/>
  <c r="AY114" i="6"/>
  <c r="AY122" i="6"/>
  <c r="AY130" i="6"/>
  <c r="AY138" i="6"/>
  <c r="AY37" i="6"/>
  <c r="AY8" i="6"/>
  <c r="AY13" i="6"/>
  <c r="AY21" i="6"/>
  <c r="AY34" i="6"/>
  <c r="AY36" i="6"/>
  <c r="AY40" i="6"/>
  <c r="AY43" i="6"/>
  <c r="AY51" i="6"/>
  <c r="AY59" i="6"/>
  <c r="AY67" i="6"/>
  <c r="AY75" i="6"/>
  <c r="AY83" i="6"/>
  <c r="AY91" i="6"/>
  <c r="AY99" i="6"/>
  <c r="AY107" i="6"/>
  <c r="AY115" i="6"/>
  <c r="AY123" i="6"/>
  <c r="AY131" i="6"/>
  <c r="AY139" i="6"/>
  <c r="AY26" i="6"/>
  <c r="AY15" i="6"/>
  <c r="AY16" i="6"/>
  <c r="AY14" i="6"/>
  <c r="AY17" i="6"/>
  <c r="AY62" i="6"/>
  <c r="AY70" i="6"/>
  <c r="AY78" i="6"/>
  <c r="AY86" i="6"/>
  <c r="AY94" i="6"/>
  <c r="AY102" i="6"/>
  <c r="AY110" i="6"/>
  <c r="AY118" i="6"/>
  <c r="AY126" i="6"/>
  <c r="AY134" i="6"/>
  <c r="AY31" i="6"/>
  <c r="AY28" i="6"/>
  <c r="AY4" i="6"/>
  <c r="AY11" i="6"/>
  <c r="AY22" i="6"/>
  <c r="AY47" i="6"/>
  <c r="AY55" i="6"/>
  <c r="AY63" i="6"/>
  <c r="AY71" i="6"/>
  <c r="AY79" i="6"/>
  <c r="AY87" i="6"/>
  <c r="AY95" i="6"/>
  <c r="AY103" i="6"/>
  <c r="AY111" i="6"/>
  <c r="AY119" i="6"/>
  <c r="AY127" i="6"/>
  <c r="AY135" i="6"/>
  <c r="AY39" i="6"/>
  <c r="AY33" i="6"/>
  <c r="AY5" i="6"/>
  <c r="AY23" i="6"/>
  <c r="AY61" i="6"/>
  <c r="AY84" i="6"/>
  <c r="AY104" i="6"/>
  <c r="AY125" i="6"/>
  <c r="AY35" i="6"/>
  <c r="AY2" i="6"/>
  <c r="AY38" i="6"/>
  <c r="AY44" i="6"/>
  <c r="AY64" i="6"/>
  <c r="AY85" i="6"/>
  <c r="AY108" i="6"/>
  <c r="AY128" i="6"/>
  <c r="AY3" i="6"/>
  <c r="AY20" i="6"/>
  <c r="AY45" i="6"/>
  <c r="AY68" i="6"/>
  <c r="AY88" i="6"/>
  <c r="AY109" i="6"/>
  <c r="AY132" i="6"/>
  <c r="AY6" i="6"/>
  <c r="AY48" i="6"/>
  <c r="AY69" i="6"/>
  <c r="AY92" i="6"/>
  <c r="AY112" i="6"/>
  <c r="AY133" i="6"/>
  <c r="AY9" i="6"/>
  <c r="AY52" i="6"/>
  <c r="AY72" i="6"/>
  <c r="AY93" i="6"/>
  <c r="AY116" i="6"/>
  <c r="AY136" i="6"/>
  <c r="AY24" i="6"/>
  <c r="AY10" i="6"/>
  <c r="AY53" i="6"/>
  <c r="AY76" i="6"/>
  <c r="AY96" i="6"/>
  <c r="AY117" i="6"/>
  <c r="AY32" i="6"/>
  <c r="AY27" i="6"/>
  <c r="AY60" i="6"/>
  <c r="AY80" i="6"/>
  <c r="AY101" i="6"/>
  <c r="AY124" i="6"/>
  <c r="AY29" i="6"/>
  <c r="AY19" i="6"/>
  <c r="AY56" i="6"/>
  <c r="AY25" i="6"/>
  <c r="AY18" i="6"/>
  <c r="AY77" i="6"/>
  <c r="AY100" i="6"/>
  <c r="AY120" i="6"/>
  <c r="AX51" i="6"/>
  <c r="BA74" i="6"/>
  <c r="AZ74" i="6" s="1"/>
  <c r="AX74" i="6" s="1"/>
  <c r="BB74" i="6"/>
  <c r="AZ9" i="6"/>
  <c r="AX9" i="6" s="1"/>
  <c r="AK28" i="6"/>
  <c r="BA86" i="6"/>
  <c r="AZ86" i="6" s="1"/>
  <c r="AX86" i="6" s="1"/>
  <c r="BB86" i="6"/>
  <c r="K42" i="6"/>
  <c r="AJ28" i="6"/>
  <c r="AH28" i="6" s="1"/>
  <c r="BB113" i="6"/>
  <c r="BA113" i="6"/>
  <c r="BA110" i="6"/>
  <c r="AZ110" i="6" s="1"/>
  <c r="AX110" i="6" s="1"/>
  <c r="BB110" i="6"/>
  <c r="AJ26" i="6"/>
  <c r="AK26" i="6"/>
  <c r="AF42" i="6"/>
  <c r="AA31" i="6"/>
  <c r="AX4" i="6"/>
  <c r="AI30" i="6"/>
  <c r="AJ30" i="6"/>
  <c r="AK30" i="6"/>
  <c r="BA5" i="6"/>
  <c r="AZ5" i="6" s="1"/>
  <c r="AX5" i="6" s="1"/>
  <c r="BB5" i="6"/>
  <c r="AA34" i="6"/>
  <c r="AX10" i="6"/>
  <c r="AX131" i="6"/>
  <c r="AX124" i="6"/>
  <c r="AX126" i="6"/>
  <c r="AZ124" i="6"/>
  <c r="BA120" i="6"/>
  <c r="AZ120" i="6" s="1"/>
  <c r="AX120" i="6" s="1"/>
  <c r="AI26" i="6"/>
  <c r="AH26" i="6" s="1"/>
  <c r="AA26" i="6" s="1"/>
  <c r="AD26" i="6" s="1"/>
  <c r="BB122" i="6"/>
  <c r="BA122" i="6"/>
  <c r="AZ122" i="6" s="1"/>
  <c r="AX122" i="6" s="1"/>
  <c r="AF40" i="6"/>
  <c r="K40" i="6"/>
  <c r="AC40" i="6"/>
  <c r="G33" i="6"/>
  <c r="Z33" i="6"/>
  <c r="G32" i="6"/>
  <c r="Z32" i="6"/>
  <c r="G35" i="6"/>
  <c r="Z35" i="6"/>
  <c r="AU35" i="6"/>
  <c r="BK137" i="6"/>
  <c r="BJ137" i="6" s="1"/>
  <c r="BI137" i="6" s="1"/>
  <c r="BH137" i="6" s="1"/>
  <c r="BG137" i="6" s="1"/>
  <c r="BF137" i="6" s="1"/>
  <c r="BE137" i="6" s="1"/>
  <c r="BD137" i="6" s="1"/>
  <c r="BC137" i="6" s="1"/>
  <c r="BK30" i="6"/>
  <c r="BJ30" i="6" s="1"/>
  <c r="BI30" i="6" s="1"/>
  <c r="BH30" i="6" s="1"/>
  <c r="BG30" i="6" s="1"/>
  <c r="BF30" i="6" s="1"/>
  <c r="BE30" i="6" s="1"/>
  <c r="BD30" i="6" s="1"/>
  <c r="BC30" i="6" s="1"/>
  <c r="AT24" i="6"/>
  <c r="AS24" i="6"/>
  <c r="AR24" i="6" s="1"/>
  <c r="AQ24" i="6" s="1"/>
  <c r="AP24" i="6" s="1"/>
  <c r="AO24" i="6" s="1"/>
  <c r="AN24" i="6" s="1"/>
  <c r="AM24" i="6" s="1"/>
  <c r="AL24" i="6" s="1"/>
  <c r="BK125" i="6"/>
  <c r="BJ125" i="6" s="1"/>
  <c r="BI125" i="6" s="1"/>
  <c r="BH125" i="6" s="1"/>
  <c r="BG125" i="6" s="1"/>
  <c r="BF125" i="6" s="1"/>
  <c r="BE125" i="6" s="1"/>
  <c r="BD125" i="6" s="1"/>
  <c r="BC125" i="6" s="1"/>
  <c r="BJ109" i="6"/>
  <c r="BI109" i="6"/>
  <c r="BH109" i="6" s="1"/>
  <c r="BG109" i="6" s="1"/>
  <c r="BF109" i="6" s="1"/>
  <c r="BE109" i="6" s="1"/>
  <c r="BD109" i="6" s="1"/>
  <c r="BC109" i="6" s="1"/>
  <c r="BJ53" i="6"/>
  <c r="BK53" i="6"/>
  <c r="BI53" i="6"/>
  <c r="BH53" i="6" s="1"/>
  <c r="BG53" i="6" s="1"/>
  <c r="BF53" i="6" s="1"/>
  <c r="BE53" i="6" s="1"/>
  <c r="BD53" i="6" s="1"/>
  <c r="BC53" i="6" s="1"/>
  <c r="Z41" i="6"/>
  <c r="G41" i="6"/>
  <c r="BK133" i="6"/>
  <c r="BJ133" i="6" s="1"/>
  <c r="BI133" i="6" s="1"/>
  <c r="BH133" i="6" s="1"/>
  <c r="BG133" i="6" s="1"/>
  <c r="BF133" i="6" s="1"/>
  <c r="BE133" i="6" s="1"/>
  <c r="BD133" i="6" s="1"/>
  <c r="BC133" i="6" s="1"/>
  <c r="BK88" i="6"/>
  <c r="BJ88" i="6" s="1"/>
  <c r="BI88" i="6" s="1"/>
  <c r="BH88" i="6" s="1"/>
  <c r="BG88" i="6" s="1"/>
  <c r="BF88" i="6" s="1"/>
  <c r="BE88" i="6" s="1"/>
  <c r="BD88" i="6" s="1"/>
  <c r="BC88" i="6" s="1"/>
  <c r="G38" i="6"/>
  <c r="Z38" i="6"/>
  <c r="J27" i="6"/>
  <c r="AC27" i="6"/>
  <c r="BK101" i="6"/>
  <c r="BJ101" i="6" s="1"/>
  <c r="BI101" i="6" s="1"/>
  <c r="BH101" i="6" s="1"/>
  <c r="BG101" i="6" s="1"/>
  <c r="BF101" i="6" s="1"/>
  <c r="BE101" i="6" s="1"/>
  <c r="BD101" i="6" s="1"/>
  <c r="BC101" i="6" s="1"/>
  <c r="BK89" i="6"/>
  <c r="BJ89" i="6" s="1"/>
  <c r="BI89" i="6" s="1"/>
  <c r="BH89" i="6" s="1"/>
  <c r="BG89" i="6" s="1"/>
  <c r="BF89" i="6" s="1"/>
  <c r="BE89" i="6" s="1"/>
  <c r="BD89" i="6" s="1"/>
  <c r="BC89" i="6" s="1"/>
  <c r="J22" i="6"/>
  <c r="AC22" i="6"/>
  <c r="AC37" i="6"/>
  <c r="AF37" i="6"/>
  <c r="K37" i="6"/>
  <c r="AF29" i="6"/>
  <c r="I29" i="6"/>
  <c r="G26" i="6"/>
  <c r="G24" i="6"/>
  <c r="H21" i="6"/>
  <c r="AC21" i="6"/>
  <c r="AY41" i="6"/>
  <c r="BK99" i="6"/>
  <c r="BJ99" i="6" s="1"/>
  <c r="BI99" i="6" s="1"/>
  <c r="BH99" i="6" s="1"/>
  <c r="BG99" i="6" s="1"/>
  <c r="BF99" i="6" s="1"/>
  <c r="BE99" i="6" s="1"/>
  <c r="BD99" i="6" s="1"/>
  <c r="BC99" i="6" s="1"/>
  <c r="BJ75" i="6"/>
  <c r="BI75" i="6" s="1"/>
  <c r="BH75" i="6" s="1"/>
  <c r="BG75" i="6" s="1"/>
  <c r="BF75" i="6" s="1"/>
  <c r="BE75" i="6" s="1"/>
  <c r="BD75" i="6" s="1"/>
  <c r="BC75" i="6" s="1"/>
  <c r="BL14" i="6"/>
  <c r="BL22" i="6"/>
  <c r="BL17" i="6"/>
  <c r="BL36" i="6"/>
  <c r="AU29" i="6"/>
  <c r="BL31" i="6"/>
  <c r="BL48" i="6"/>
  <c r="BL55" i="6"/>
  <c r="BL40" i="6"/>
  <c r="BL60" i="6"/>
  <c r="BL59" i="6"/>
  <c r="BL66" i="6"/>
  <c r="BL95" i="6"/>
  <c r="BL77" i="6"/>
  <c r="BL92" i="6"/>
  <c r="BL119" i="6"/>
  <c r="BL134" i="6"/>
  <c r="BL132" i="6"/>
  <c r="BL130" i="6"/>
  <c r="BL114" i="6"/>
  <c r="BL18" i="6"/>
  <c r="BL2" i="6"/>
  <c r="BL21" i="6"/>
  <c r="AU37" i="6"/>
  <c r="BL28" i="6"/>
  <c r="AU32" i="6"/>
  <c r="BL56" i="6"/>
  <c r="BL63" i="6"/>
  <c r="AU41" i="6"/>
  <c r="AU21" i="6"/>
  <c r="BL67" i="6"/>
  <c r="BL73" i="6"/>
  <c r="BL103" i="6"/>
  <c r="BL85" i="6"/>
  <c r="BL100" i="6"/>
  <c r="BL127" i="6"/>
  <c r="BL108" i="6"/>
  <c r="BL112" i="6"/>
  <c r="BL138" i="6"/>
  <c r="BL129" i="6"/>
  <c r="BL19" i="6"/>
  <c r="BL3" i="6"/>
  <c r="BL25" i="6"/>
  <c r="AU25" i="6"/>
  <c r="BL33" i="6"/>
  <c r="BL39" i="6"/>
  <c r="BL64" i="6"/>
  <c r="BL27" i="6"/>
  <c r="BL45" i="6"/>
  <c r="BL38" i="6"/>
  <c r="BL68" i="6"/>
  <c r="BL80" i="6"/>
  <c r="BL71" i="6"/>
  <c r="BL93" i="6"/>
  <c r="AU38" i="6"/>
  <c r="BL135" i="6"/>
  <c r="BL117" i="6"/>
  <c r="BL115" i="6"/>
  <c r="BL83" i="6"/>
  <c r="BL121" i="6"/>
  <c r="BL11" i="6"/>
  <c r="BL23" i="6"/>
  <c r="BL6" i="6"/>
  <c r="BL24" i="6"/>
  <c r="BL35" i="6"/>
  <c r="BL32" i="6"/>
  <c r="BL37" i="6"/>
  <c r="AU39" i="6"/>
  <c r="BL54" i="6"/>
  <c r="BL69" i="6"/>
  <c r="BL49" i="6"/>
  <c r="BL97" i="6"/>
  <c r="BL104" i="6"/>
  <c r="BL94" i="6"/>
  <c r="BL58" i="6"/>
  <c r="BL82" i="6"/>
  <c r="BL111" i="6"/>
  <c r="BL98" i="6"/>
  <c r="BL139" i="6"/>
  <c r="BL128" i="6"/>
  <c r="BL12" i="6"/>
  <c r="AU23" i="6"/>
  <c r="BL7" i="6"/>
  <c r="AU22" i="6"/>
  <c r="AU36" i="6"/>
  <c r="AU33" i="6"/>
  <c r="BL34" i="6"/>
  <c r="BL41" i="6"/>
  <c r="BL62" i="6"/>
  <c r="BL44" i="6"/>
  <c r="BL57" i="6"/>
  <c r="BL105" i="6"/>
  <c r="BL79" i="6"/>
  <c r="BL102" i="6"/>
  <c r="BL76" i="6"/>
  <c r="BL90" i="6"/>
  <c r="BL118" i="6"/>
  <c r="BL116" i="6"/>
  <c r="BL91" i="6"/>
  <c r="BL136" i="6"/>
  <c r="BJ78" i="6"/>
  <c r="BI78" i="6" s="1"/>
  <c r="BH78" i="6" s="1"/>
  <c r="BG78" i="6" s="1"/>
  <c r="BF78" i="6" s="1"/>
  <c r="BE78" i="6" s="1"/>
  <c r="BD78" i="6" s="1"/>
  <c r="BC78" i="6" s="1"/>
  <c r="AF23" i="6"/>
  <c r="J23" i="6"/>
  <c r="G28" i="6"/>
  <c r="Z28" i="6"/>
  <c r="AA28" i="6" s="1"/>
  <c r="AD28" i="6" s="1"/>
  <c r="BK123" i="6"/>
  <c r="BJ123" i="6" s="1"/>
  <c r="BI123" i="6" s="1"/>
  <c r="BH123" i="6" s="1"/>
  <c r="BG123" i="6" s="1"/>
  <c r="BF123" i="6" s="1"/>
  <c r="BE123" i="6" s="1"/>
  <c r="BD123" i="6" s="1"/>
  <c r="BC123" i="6" s="1"/>
  <c r="Z36" i="6"/>
  <c r="G36" i="6"/>
  <c r="G30" i="6"/>
  <c r="Z30" i="6"/>
  <c r="J25" i="6"/>
  <c r="AC25" i="6"/>
  <c r="BK50" i="6"/>
  <c r="BJ50" i="6" s="1"/>
  <c r="BI50" i="6" s="1"/>
  <c r="BH50" i="6" s="1"/>
  <c r="BG50" i="6" s="1"/>
  <c r="BF50" i="6" s="1"/>
  <c r="BE50" i="6" s="1"/>
  <c r="BD50" i="6" s="1"/>
  <c r="BC50" i="6" s="1"/>
  <c r="AC34" i="6"/>
  <c r="K34" i="6"/>
  <c r="AY54" i="6"/>
  <c r="AY46" i="6"/>
  <c r="AY66" i="6"/>
  <c r="AY58" i="6"/>
  <c r="AY50" i="6"/>
  <c r="AY42" i="6"/>
  <c r="AY65" i="6"/>
  <c r="AY57" i="6"/>
  <c r="AY49" i="6"/>
  <c r="AU22" i="5"/>
  <c r="AU41" i="5"/>
  <c r="BL5" i="5"/>
  <c r="BL22" i="5"/>
  <c r="BL27" i="5"/>
  <c r="BL53" i="5"/>
  <c r="BL31" i="5"/>
  <c r="BL24" i="5"/>
  <c r="BL35" i="5"/>
  <c r="BL47" i="5"/>
  <c r="BL127" i="5"/>
  <c r="BL118" i="5"/>
  <c r="BL101" i="5"/>
  <c r="BL100" i="5"/>
  <c r="BL83" i="5"/>
  <c r="BL82" i="5"/>
  <c r="BL72" i="5"/>
  <c r="BL128" i="5"/>
  <c r="BL137" i="5"/>
  <c r="BL8" i="5"/>
  <c r="AU26" i="5"/>
  <c r="AU28" i="5"/>
  <c r="BL26" i="5"/>
  <c r="BL9" i="5"/>
  <c r="BL61" i="5"/>
  <c r="BL37" i="5"/>
  <c r="BL32" i="5"/>
  <c r="BL49" i="5"/>
  <c r="BL63" i="5"/>
  <c r="BL135" i="5"/>
  <c r="BL126" i="5"/>
  <c r="BL109" i="5"/>
  <c r="BL108" i="5"/>
  <c r="BL91" i="5"/>
  <c r="BL90" i="5"/>
  <c r="BL76" i="5"/>
  <c r="BL136" i="5"/>
  <c r="BL38" i="5"/>
  <c r="AU35" i="5"/>
  <c r="BL2" i="5"/>
  <c r="AU29" i="5"/>
  <c r="BL21" i="5"/>
  <c r="BL12" i="5"/>
  <c r="BL46" i="5"/>
  <c r="BL34" i="5"/>
  <c r="BL51" i="5"/>
  <c r="BL50" i="5"/>
  <c r="BL65" i="5"/>
  <c r="BL87" i="5"/>
  <c r="BL78" i="5"/>
  <c r="BL48" i="5"/>
  <c r="BL125" i="5"/>
  <c r="BL124" i="5"/>
  <c r="BL107" i="5"/>
  <c r="BL106" i="5"/>
  <c r="BL88" i="5"/>
  <c r="BL121" i="5"/>
  <c r="BL55" i="5"/>
  <c r="AU30" i="5"/>
  <c r="AU25" i="5"/>
  <c r="AU37" i="5"/>
  <c r="AU36" i="5"/>
  <c r="BL3" i="5"/>
  <c r="BL25" i="5"/>
  <c r="BL13" i="5"/>
  <c r="BL54" i="5"/>
  <c r="BL44" i="5"/>
  <c r="BL59" i="5"/>
  <c r="BL58" i="5"/>
  <c r="AU21" i="5"/>
  <c r="BL95" i="5"/>
  <c r="BL86" i="5"/>
  <c r="BL56" i="5"/>
  <c r="BL133" i="5"/>
  <c r="BL132" i="5"/>
  <c r="BL115" i="5"/>
  <c r="BL114" i="5"/>
  <c r="BL96" i="5"/>
  <c r="BL81" i="5"/>
  <c r="BL69" i="5"/>
  <c r="AU39" i="5"/>
  <c r="BL20" i="5"/>
  <c r="BL14" i="5"/>
  <c r="BL62" i="5"/>
  <c r="BL52" i="5"/>
  <c r="BL67" i="5"/>
  <c r="BL66" i="5"/>
  <c r="BL28" i="5"/>
  <c r="BL103" i="5"/>
  <c r="BL94" i="5"/>
  <c r="BL77" i="5"/>
  <c r="BL73" i="5"/>
  <c r="BL42" i="5"/>
  <c r="BL123" i="5"/>
  <c r="BL122" i="5"/>
  <c r="BL104" i="5"/>
  <c r="BL113" i="5"/>
  <c r="BL97" i="5"/>
  <c r="AU31" i="5"/>
  <c r="AU33" i="5"/>
  <c r="BL6" i="5"/>
  <c r="BL4" i="5"/>
  <c r="BL18" i="5"/>
  <c r="BL15" i="5"/>
  <c r="BL39" i="5"/>
  <c r="AU23" i="5"/>
  <c r="BL75" i="5"/>
  <c r="BL74" i="5"/>
  <c r="BL33" i="5"/>
  <c r="BL111" i="5"/>
  <c r="BL102" i="5"/>
  <c r="BL85" i="5"/>
  <c r="BL84" i="5"/>
  <c r="BL68" i="5"/>
  <c r="BL131" i="5"/>
  <c r="BL130" i="5"/>
  <c r="BL112" i="5"/>
  <c r="BL64" i="5"/>
  <c r="BL129" i="5"/>
  <c r="BL16" i="5"/>
  <c r="BL79" i="5"/>
  <c r="BL116" i="5"/>
  <c r="BL89" i="5"/>
  <c r="AU27" i="5"/>
  <c r="BL30" i="5"/>
  <c r="BL119" i="5"/>
  <c r="BL71" i="5"/>
  <c r="BL105" i="5"/>
  <c r="AU34" i="5"/>
  <c r="AU40" i="5"/>
  <c r="BL17" i="5"/>
  <c r="BL43" i="5"/>
  <c r="BL70" i="5"/>
  <c r="BL99" i="5"/>
  <c r="BL60" i="5"/>
  <c r="BL7" i="5"/>
  <c r="BL19" i="5"/>
  <c r="BL10" i="5"/>
  <c r="BL110" i="5"/>
  <c r="BL139" i="5"/>
  <c r="AU24" i="5"/>
  <c r="AU38" i="5"/>
  <c r="BL11" i="5"/>
  <c r="BL40" i="5"/>
  <c r="BL134" i="5"/>
  <c r="BL98" i="5"/>
  <c r="BL29" i="5"/>
  <c r="BL120" i="5"/>
  <c r="BL57" i="5"/>
  <c r="BL41" i="5"/>
  <c r="BL23" i="5"/>
  <c r="BL92" i="5"/>
  <c r="AU32" i="5"/>
  <c r="BL36" i="5"/>
  <c r="BL138" i="5"/>
  <c r="BL93" i="5"/>
  <c r="BL117" i="5"/>
  <c r="BL45" i="5"/>
  <c r="BL80" i="5"/>
  <c r="AF42" i="5"/>
  <c r="K42" i="5"/>
  <c r="G29" i="5"/>
  <c r="Z29" i="5"/>
  <c r="G26" i="5"/>
  <c r="Z26" i="5"/>
  <c r="AU42" i="5"/>
  <c r="AC38" i="5"/>
  <c r="AF38" i="5"/>
  <c r="K38" i="5"/>
  <c r="G23" i="5"/>
  <c r="Z23" i="5"/>
  <c r="G34" i="5"/>
  <c r="Z34" i="5"/>
  <c r="AC31" i="5"/>
  <c r="AF31" i="5"/>
  <c r="I31" i="5"/>
  <c r="Z40" i="5"/>
  <c r="G40" i="5"/>
  <c r="G37" i="5"/>
  <c r="Z37" i="5"/>
  <c r="AY11" i="5"/>
  <c r="AY22" i="5"/>
  <c r="AY25" i="5"/>
  <c r="AY32" i="5"/>
  <c r="AY34" i="5"/>
  <c r="AY37" i="5"/>
  <c r="AY39" i="5"/>
  <c r="AY48" i="5"/>
  <c r="AY56" i="5"/>
  <c r="AY64" i="5"/>
  <c r="AY72" i="5"/>
  <c r="AY80" i="5"/>
  <c r="AY88" i="5"/>
  <c r="AY96" i="5"/>
  <c r="AY104" i="5"/>
  <c r="AY112" i="5"/>
  <c r="AY120" i="5"/>
  <c r="AY128" i="5"/>
  <c r="AY136" i="5"/>
  <c r="AY49" i="5"/>
  <c r="AY57" i="5"/>
  <c r="AY65" i="5"/>
  <c r="AY73" i="5"/>
  <c r="AY81" i="5"/>
  <c r="AY89" i="5"/>
  <c r="AY97" i="5"/>
  <c r="AY105" i="5"/>
  <c r="AY113" i="5"/>
  <c r="AY121" i="5"/>
  <c r="AY129" i="5"/>
  <c r="AY137" i="5"/>
  <c r="AY5" i="5"/>
  <c r="AY43" i="5"/>
  <c r="AY51" i="5"/>
  <c r="AY59" i="5"/>
  <c r="AY67" i="5"/>
  <c r="AY75" i="5"/>
  <c r="AY83" i="5"/>
  <c r="AY91" i="5"/>
  <c r="AY99" i="5"/>
  <c r="AY107" i="5"/>
  <c r="AY115" i="5"/>
  <c r="AY123" i="5"/>
  <c r="AY131" i="5"/>
  <c r="AY139" i="5"/>
  <c r="AY2" i="5"/>
  <c r="AY33" i="5"/>
  <c r="AY36" i="5"/>
  <c r="AY38" i="5"/>
  <c r="AY44" i="5"/>
  <c r="AY52" i="5"/>
  <c r="AY60" i="5"/>
  <c r="AY68" i="5"/>
  <c r="AY76" i="5"/>
  <c r="AY84" i="5"/>
  <c r="AY92" i="5"/>
  <c r="AY100" i="5"/>
  <c r="AY108" i="5"/>
  <c r="AY116" i="5"/>
  <c r="AY124" i="5"/>
  <c r="AY132" i="5"/>
  <c r="AY8" i="5"/>
  <c r="AY77" i="5"/>
  <c r="AY85" i="5"/>
  <c r="AY93" i="5"/>
  <c r="AY101" i="5"/>
  <c r="AY109" i="5"/>
  <c r="AY117" i="5"/>
  <c r="AY125" i="5"/>
  <c r="AY133" i="5"/>
  <c r="AY7" i="5"/>
  <c r="AY78" i="5"/>
  <c r="AY86" i="5"/>
  <c r="AY94" i="5"/>
  <c r="AY102" i="5"/>
  <c r="AY110" i="5"/>
  <c r="AY118" i="5"/>
  <c r="AY126" i="5"/>
  <c r="AY134" i="5"/>
  <c r="AY6" i="5"/>
  <c r="AY114" i="5"/>
  <c r="AY82" i="5"/>
  <c r="AY50" i="5"/>
  <c r="AC33" i="5"/>
  <c r="AF33" i="5"/>
  <c r="K33" i="5"/>
  <c r="AF22" i="5"/>
  <c r="J22" i="5"/>
  <c r="AC22" i="5"/>
  <c r="AY111" i="5"/>
  <c r="AY79" i="5"/>
  <c r="AY47" i="5"/>
  <c r="G36" i="5"/>
  <c r="Z36" i="5"/>
  <c r="AY27" i="5"/>
  <c r="Z25" i="5"/>
  <c r="G25" i="5"/>
  <c r="AY3" i="5"/>
  <c r="AY138" i="5"/>
  <c r="AY106" i="5"/>
  <c r="AY74" i="5"/>
  <c r="AY42" i="5"/>
  <c r="Z39" i="5"/>
  <c r="G39" i="5"/>
  <c r="Z32" i="5"/>
  <c r="Z21" i="5"/>
  <c r="AY10" i="5"/>
  <c r="AY135" i="5"/>
  <c r="AY103" i="5"/>
  <c r="AY71" i="5"/>
  <c r="G35" i="5"/>
  <c r="Z35" i="5"/>
  <c r="AY29" i="5"/>
  <c r="AC27" i="5"/>
  <c r="AF27" i="5"/>
  <c r="J27" i="5"/>
  <c r="G24" i="5"/>
  <c r="Z24" i="5"/>
  <c r="AC21" i="5"/>
  <c r="AF21" i="5"/>
  <c r="AY130" i="5"/>
  <c r="AY98" i="5"/>
  <c r="AY66" i="5"/>
  <c r="K41" i="5"/>
  <c r="AC41" i="5"/>
  <c r="AC32" i="5"/>
  <c r="AF32" i="5"/>
  <c r="AY20" i="5"/>
  <c r="AY70" i="5"/>
  <c r="AY62" i="5"/>
  <c r="AY54" i="5"/>
  <c r="AY46" i="5"/>
  <c r="AY35" i="5"/>
  <c r="AY30" i="5"/>
  <c r="AY28" i="5"/>
  <c r="AY23" i="5"/>
  <c r="AY19" i="5"/>
  <c r="AY15" i="5"/>
  <c r="AY69" i="5"/>
  <c r="AY61" i="5"/>
  <c r="AY53" i="5"/>
  <c r="AY45" i="5"/>
  <c r="AY40" i="5"/>
  <c r="AY18" i="5"/>
  <c r="AY14" i="5"/>
  <c r="AY9" i="5"/>
  <c r="AY26" i="5"/>
  <c r="AY24" i="5"/>
  <c r="AY21" i="5"/>
  <c r="AY17" i="5"/>
  <c r="AY31" i="5"/>
  <c r="AY13" i="5"/>
  <c r="AY41" i="5"/>
  <c r="AY16" i="5"/>
  <c r="AY12" i="5"/>
  <c r="AC22" i="2"/>
  <c r="J22" i="2"/>
  <c r="AF22" i="2"/>
  <c r="Z28" i="2"/>
  <c r="G28" i="2"/>
  <c r="J28" i="2" s="1"/>
  <c r="G31" i="2"/>
  <c r="Z31" i="2"/>
  <c r="I32" i="2"/>
  <c r="BL117" i="2"/>
  <c r="BL59" i="2"/>
  <c r="BK59" i="2" s="1"/>
  <c r="AF32" i="2"/>
  <c r="Z27" i="2"/>
  <c r="J27" i="2"/>
  <c r="Z33" i="2"/>
  <c r="G30" i="2"/>
  <c r="K33" i="2"/>
  <c r="AF27" i="2"/>
  <c r="AC33" i="2"/>
  <c r="BL3" i="2"/>
  <c r="K35" i="2"/>
  <c r="AU23" i="2"/>
  <c r="AB17" i="2"/>
  <c r="AB18" i="2"/>
  <c r="AB15" i="2"/>
  <c r="G21" i="2"/>
  <c r="Z21" i="2"/>
  <c r="Z36" i="2"/>
  <c r="G36" i="2"/>
  <c r="AF38" i="2"/>
  <c r="AC38" i="2"/>
  <c r="G26" i="2"/>
  <c r="Z26" i="2"/>
  <c r="Z22" i="2"/>
  <c r="Z34" i="2"/>
  <c r="G34" i="2"/>
  <c r="AF28" i="2"/>
  <c r="AC28" i="2"/>
  <c r="G41" i="2"/>
  <c r="Z41" i="2"/>
  <c r="AC25" i="2"/>
  <c r="J25" i="2"/>
  <c r="G24" i="2"/>
  <c r="Z24" i="2"/>
  <c r="Z40" i="2"/>
  <c r="Z23" i="2"/>
  <c r="G23" i="2"/>
  <c r="BL70" i="2"/>
  <c r="BL27" i="2"/>
  <c r="BL80" i="2"/>
  <c r="BL2" i="2"/>
  <c r="BL62" i="2"/>
  <c r="BL115" i="2"/>
  <c r="BL38" i="2"/>
  <c r="BL103" i="2"/>
  <c r="BL28" i="2"/>
  <c r="BL58" i="2"/>
  <c r="AU28" i="2"/>
  <c r="BL90" i="2"/>
  <c r="BL54" i="2"/>
  <c r="AY23" i="2"/>
  <c r="AY47" i="2"/>
  <c r="AY86" i="2"/>
  <c r="AY94" i="2"/>
  <c r="AY115" i="2"/>
  <c r="AY135" i="2"/>
  <c r="AY55" i="2"/>
  <c r="AY101" i="2"/>
  <c r="AY118" i="2"/>
  <c r="AY134" i="2"/>
  <c r="AB12" i="2"/>
  <c r="AB11" i="2"/>
  <c r="AY4" i="2"/>
  <c r="AY13" i="2"/>
  <c r="AY28" i="2"/>
  <c r="AY64" i="2"/>
  <c r="AY74" i="2"/>
  <c r="AY89" i="2"/>
  <c r="AY98" i="2"/>
  <c r="AY124" i="2"/>
  <c r="AY128" i="2"/>
  <c r="AY136" i="2"/>
  <c r="AY117" i="2"/>
  <c r="AY112" i="2"/>
  <c r="AY107" i="2"/>
  <c r="AY93" i="2"/>
  <c r="AY81" i="2"/>
  <c r="AY68" i="2"/>
  <c r="AY57" i="2"/>
  <c r="AY51" i="2"/>
  <c r="AY40" i="2"/>
  <c r="AY25" i="2"/>
  <c r="AY17" i="2"/>
  <c r="AY15" i="2"/>
  <c r="AY11" i="2"/>
  <c r="AY3" i="2"/>
  <c r="AY129" i="2"/>
  <c r="AY137" i="2"/>
  <c r="AY111" i="2"/>
  <c r="AY105" i="2"/>
  <c r="AY95" i="2"/>
  <c r="AY90" i="2"/>
  <c r="AY85" i="2"/>
  <c r="AY78" i="2"/>
  <c r="AY75" i="2"/>
  <c r="AY63" i="2"/>
  <c r="AY54" i="2"/>
  <c r="AY44" i="2"/>
  <c r="AY33" i="2"/>
  <c r="AY30" i="2"/>
  <c r="AY22" i="2"/>
  <c r="AY19" i="2"/>
  <c r="AY9" i="2"/>
  <c r="AY130" i="2"/>
  <c r="AY138" i="2"/>
  <c r="AY123" i="2"/>
  <c r="AY116" i="2"/>
  <c r="AY110" i="2"/>
  <c r="AY102" i="2"/>
  <c r="AY92" i="2"/>
  <c r="AY87" i="2"/>
  <c r="AY80" i="2"/>
  <c r="AY73" i="2"/>
  <c r="AY61" i="2"/>
  <c r="AY56" i="2"/>
  <c r="AY39" i="2"/>
  <c r="AY36" i="2"/>
  <c r="AY27" i="2"/>
  <c r="AY12" i="2"/>
  <c r="AY131" i="2"/>
  <c r="AY139" i="2"/>
  <c r="AY122" i="2"/>
  <c r="AY109" i="2"/>
  <c r="AY104" i="2"/>
  <c r="AY99" i="2"/>
  <c r="AY84" i="2"/>
  <c r="AY82" i="2"/>
  <c r="AY70" i="2"/>
  <c r="AY67" i="2"/>
  <c r="AY58" i="2"/>
  <c r="AY42" i="2"/>
  <c r="AY29" i="2"/>
  <c r="AY24" i="2"/>
  <c r="AY5" i="2"/>
  <c r="AY132" i="2"/>
  <c r="AY121" i="2"/>
  <c r="AY106" i="2"/>
  <c r="AY97" i="2"/>
  <c r="AY77" i="2"/>
  <c r="AY72" i="2"/>
  <c r="AY65" i="2"/>
  <c r="AY60" i="2"/>
  <c r="AY53" i="2"/>
  <c r="AY50" i="2"/>
  <c r="AY43" i="2"/>
  <c r="AY35" i="2"/>
  <c r="AY32" i="2"/>
  <c r="AY21" i="2"/>
  <c r="AY18" i="2"/>
  <c r="AY16" i="2"/>
  <c r="AY14" i="2"/>
  <c r="AY7" i="2"/>
  <c r="AY2" i="2"/>
  <c r="C16" i="1"/>
  <c r="D18" i="1" s="1"/>
  <c r="C15" i="1"/>
  <c r="O36" i="1"/>
  <c r="O35" i="1"/>
  <c r="O38" i="1"/>
  <c r="O37" i="1"/>
  <c r="O34" i="1"/>
  <c r="O40" i="1"/>
  <c r="O41" i="1"/>
  <c r="O33" i="1"/>
  <c r="O32" i="1"/>
  <c r="O39" i="1"/>
  <c r="C11" i="6"/>
  <c r="C12" i="5"/>
  <c r="C11" i="2"/>
  <c r="C12" i="6"/>
  <c r="C11" i="5"/>
  <c r="C12" i="2"/>
  <c r="O43" i="2" l="1"/>
  <c r="O42" i="2"/>
  <c r="AT42" i="2"/>
  <c r="AS42" i="2" s="1"/>
  <c r="AR42" i="2" s="1"/>
  <c r="AQ42" i="2" s="1"/>
  <c r="AP42" i="2" s="1"/>
  <c r="AO42" i="2" s="1"/>
  <c r="AN42" i="2" s="1"/>
  <c r="AM42" i="2" s="1"/>
  <c r="AL42" i="2" s="1"/>
  <c r="AC42" i="2"/>
  <c r="K42" i="2"/>
  <c r="AF42" i="2"/>
  <c r="AC43" i="2"/>
  <c r="K43" i="2"/>
  <c r="AF43" i="2"/>
  <c r="AT43" i="2"/>
  <c r="AS43" i="2" s="1"/>
  <c r="AR43" i="2" s="1"/>
  <c r="AQ43" i="2" s="1"/>
  <c r="AP43" i="2" s="1"/>
  <c r="AO43" i="2" s="1"/>
  <c r="AN43" i="2" s="1"/>
  <c r="AM43" i="2" s="1"/>
  <c r="AL43" i="2" s="1"/>
  <c r="AA27" i="6"/>
  <c r="O37" i="6"/>
  <c r="O34" i="6"/>
  <c r="O41" i="6"/>
  <c r="O35" i="6"/>
  <c r="O40" i="6"/>
  <c r="O32" i="6"/>
  <c r="O38" i="6"/>
  <c r="C15" i="6"/>
  <c r="C18" i="6" s="1"/>
  <c r="O36" i="6"/>
  <c r="O42" i="6"/>
  <c r="O39" i="6"/>
  <c r="O33" i="6"/>
  <c r="C16" i="6"/>
  <c r="D18" i="6" s="1"/>
  <c r="BA78" i="6"/>
  <c r="AZ78" i="6" s="1"/>
  <c r="AX78" i="6" s="1"/>
  <c r="BB78" i="6"/>
  <c r="BB109" i="6"/>
  <c r="BA109" i="6"/>
  <c r="AZ109" i="6" s="1"/>
  <c r="AX109" i="6" s="1"/>
  <c r="BB88" i="6"/>
  <c r="BA88" i="6"/>
  <c r="BB133" i="6"/>
  <c r="BA133" i="6"/>
  <c r="AZ133" i="6" s="1"/>
  <c r="AX133" i="6" s="1"/>
  <c r="BA125" i="6"/>
  <c r="AZ125" i="6" s="1"/>
  <c r="AX125" i="6" s="1"/>
  <c r="BB125" i="6"/>
  <c r="AJ42" i="6"/>
  <c r="AK42" i="6"/>
  <c r="AI42" i="6"/>
  <c r="AH42" i="6" s="1"/>
  <c r="BA123" i="6"/>
  <c r="BB123" i="6"/>
  <c r="BB89" i="6"/>
  <c r="BA89" i="6"/>
  <c r="AJ24" i="6"/>
  <c r="AI24" i="6"/>
  <c r="AH24" i="6" s="1"/>
  <c r="AA24" i="6" s="1"/>
  <c r="AE24" i="6" s="1"/>
  <c r="AK24" i="6"/>
  <c r="BA50" i="6"/>
  <c r="AZ50" i="6" s="1"/>
  <c r="AX50" i="6" s="1"/>
  <c r="BB50" i="6"/>
  <c r="BA101" i="6"/>
  <c r="BB101" i="6"/>
  <c r="BB75" i="6"/>
  <c r="BA75" i="6"/>
  <c r="AZ75" i="6" s="1"/>
  <c r="AX75" i="6" s="1"/>
  <c r="BB53" i="6"/>
  <c r="BA53" i="6"/>
  <c r="BB30" i="6"/>
  <c r="BA30" i="6"/>
  <c r="AZ30" i="6" s="1"/>
  <c r="AX30" i="6" s="1"/>
  <c r="BA99" i="6"/>
  <c r="AZ99" i="6" s="1"/>
  <c r="AX99" i="6" s="1"/>
  <c r="BB99" i="6"/>
  <c r="BA137" i="6"/>
  <c r="BB137" i="6"/>
  <c r="AC36" i="6"/>
  <c r="AF36" i="6"/>
  <c r="K36" i="6"/>
  <c r="BK116" i="6"/>
  <c r="BJ116" i="6"/>
  <c r="BI116" i="6" s="1"/>
  <c r="BH116" i="6" s="1"/>
  <c r="BG116" i="6" s="1"/>
  <c r="BF116" i="6" s="1"/>
  <c r="BE116" i="6" s="1"/>
  <c r="BD116" i="6" s="1"/>
  <c r="BC116" i="6" s="1"/>
  <c r="BK44" i="6"/>
  <c r="BJ44" i="6" s="1"/>
  <c r="BI44" i="6" s="1"/>
  <c r="BH44" i="6" s="1"/>
  <c r="BG44" i="6" s="1"/>
  <c r="BF44" i="6" s="1"/>
  <c r="BE44" i="6" s="1"/>
  <c r="BD44" i="6" s="1"/>
  <c r="BC44" i="6" s="1"/>
  <c r="AR23" i="6"/>
  <c r="AQ23" i="6" s="1"/>
  <c r="AP23" i="6" s="1"/>
  <c r="AO23" i="6" s="1"/>
  <c r="AN23" i="6" s="1"/>
  <c r="AM23" i="6" s="1"/>
  <c r="AL23" i="6" s="1"/>
  <c r="AT23" i="6"/>
  <c r="AS23" i="6"/>
  <c r="BK94" i="6"/>
  <c r="BJ94" i="6" s="1"/>
  <c r="BI94" i="6" s="1"/>
  <c r="BH94" i="6" s="1"/>
  <c r="BG94" i="6" s="1"/>
  <c r="BF94" i="6" s="1"/>
  <c r="BE94" i="6" s="1"/>
  <c r="BD94" i="6" s="1"/>
  <c r="BC94" i="6" s="1"/>
  <c r="BK32" i="6"/>
  <c r="BJ32" i="6" s="1"/>
  <c r="BI32" i="6" s="1"/>
  <c r="BH32" i="6" s="1"/>
  <c r="BG32" i="6" s="1"/>
  <c r="BF32" i="6" s="1"/>
  <c r="BE32" i="6" s="1"/>
  <c r="BD32" i="6" s="1"/>
  <c r="BC32" i="6" s="1"/>
  <c r="BK115" i="6"/>
  <c r="BJ115" i="6" s="1"/>
  <c r="BI115" i="6" s="1"/>
  <c r="BH115" i="6" s="1"/>
  <c r="BG115" i="6" s="1"/>
  <c r="BF115" i="6" s="1"/>
  <c r="BE115" i="6" s="1"/>
  <c r="BD115" i="6" s="1"/>
  <c r="BC115" i="6" s="1"/>
  <c r="BK38" i="6"/>
  <c r="BJ38" i="6"/>
  <c r="BI38" i="6" s="1"/>
  <c r="BH38" i="6" s="1"/>
  <c r="BG38" i="6" s="1"/>
  <c r="BF38" i="6" s="1"/>
  <c r="BE38" i="6" s="1"/>
  <c r="BD38" i="6" s="1"/>
  <c r="BC38" i="6" s="1"/>
  <c r="BK3" i="6"/>
  <c r="BJ3" i="6"/>
  <c r="BI3" i="6" s="1"/>
  <c r="BH3" i="6" s="1"/>
  <c r="BG3" i="6" s="1"/>
  <c r="BF3" i="6" s="1"/>
  <c r="BE3" i="6" s="1"/>
  <c r="BD3" i="6" s="1"/>
  <c r="BC3" i="6" s="1"/>
  <c r="BK85" i="6"/>
  <c r="BJ85" i="6"/>
  <c r="BI85" i="6" s="1"/>
  <c r="BH85" i="6" s="1"/>
  <c r="BG85" i="6" s="1"/>
  <c r="BF85" i="6" s="1"/>
  <c r="BE85" i="6" s="1"/>
  <c r="BD85" i="6" s="1"/>
  <c r="BC85" i="6" s="1"/>
  <c r="AT32" i="6"/>
  <c r="AS32" i="6" s="1"/>
  <c r="AR32" i="6" s="1"/>
  <c r="AQ32" i="6" s="1"/>
  <c r="AP32" i="6" s="1"/>
  <c r="AO32" i="6" s="1"/>
  <c r="AN32" i="6" s="1"/>
  <c r="AM32" i="6" s="1"/>
  <c r="AL32" i="6" s="1"/>
  <c r="BK132" i="6"/>
  <c r="BJ132" i="6" s="1"/>
  <c r="BI132" i="6" s="1"/>
  <c r="BH132" i="6" s="1"/>
  <c r="BG132" i="6" s="1"/>
  <c r="BF132" i="6" s="1"/>
  <c r="BE132" i="6" s="1"/>
  <c r="BD132" i="6" s="1"/>
  <c r="BC132" i="6" s="1"/>
  <c r="BK60" i="6"/>
  <c r="BJ60" i="6" s="1"/>
  <c r="BI60" i="6" s="1"/>
  <c r="BH60" i="6" s="1"/>
  <c r="BG60" i="6" s="1"/>
  <c r="BF60" i="6" s="1"/>
  <c r="BE60" i="6" s="1"/>
  <c r="BD60" i="6" s="1"/>
  <c r="BC60" i="6" s="1"/>
  <c r="BK22" i="6"/>
  <c r="BJ22" i="6"/>
  <c r="BI22" i="6" s="1"/>
  <c r="BH22" i="6" s="1"/>
  <c r="BG22" i="6" s="1"/>
  <c r="BF22" i="6" s="1"/>
  <c r="BE22" i="6" s="1"/>
  <c r="BD22" i="6" s="1"/>
  <c r="BC22" i="6" s="1"/>
  <c r="J26" i="6"/>
  <c r="AC26" i="6"/>
  <c r="AF26" i="6"/>
  <c r="AB26" i="6"/>
  <c r="K33" i="6"/>
  <c r="AC33" i="6"/>
  <c r="AF33" i="6"/>
  <c r="AD34" i="6"/>
  <c r="AE34" i="6"/>
  <c r="BK118" i="6"/>
  <c r="BJ118" i="6" s="1"/>
  <c r="BI118" i="6" s="1"/>
  <c r="BH118" i="6" s="1"/>
  <c r="BG118" i="6" s="1"/>
  <c r="BF118" i="6" s="1"/>
  <c r="BE118" i="6" s="1"/>
  <c r="BD118" i="6" s="1"/>
  <c r="BC118" i="6" s="1"/>
  <c r="BJ62" i="6"/>
  <c r="BI62" i="6" s="1"/>
  <c r="BH62" i="6" s="1"/>
  <c r="BG62" i="6" s="1"/>
  <c r="BF62" i="6" s="1"/>
  <c r="BE62" i="6" s="1"/>
  <c r="BD62" i="6" s="1"/>
  <c r="BC62" i="6" s="1"/>
  <c r="BK62" i="6"/>
  <c r="BK12" i="6"/>
  <c r="BJ12" i="6" s="1"/>
  <c r="BI12" i="6" s="1"/>
  <c r="BH12" i="6" s="1"/>
  <c r="BG12" i="6" s="1"/>
  <c r="BF12" i="6" s="1"/>
  <c r="BE12" i="6" s="1"/>
  <c r="BD12" i="6" s="1"/>
  <c r="BC12" i="6" s="1"/>
  <c r="BK104" i="6"/>
  <c r="BJ104" i="6"/>
  <c r="BI104" i="6" s="1"/>
  <c r="BH104" i="6" s="1"/>
  <c r="BG104" i="6" s="1"/>
  <c r="BF104" i="6" s="1"/>
  <c r="BE104" i="6" s="1"/>
  <c r="BD104" i="6" s="1"/>
  <c r="BC104" i="6" s="1"/>
  <c r="BK35" i="6"/>
  <c r="BJ35" i="6" s="1"/>
  <c r="BI35" i="6" s="1"/>
  <c r="BH35" i="6" s="1"/>
  <c r="BG35" i="6" s="1"/>
  <c r="BF35" i="6" s="1"/>
  <c r="BE35" i="6" s="1"/>
  <c r="BD35" i="6" s="1"/>
  <c r="BC35" i="6" s="1"/>
  <c r="BI117" i="6"/>
  <c r="BH117" i="6" s="1"/>
  <c r="BG117" i="6" s="1"/>
  <c r="BF117" i="6" s="1"/>
  <c r="BE117" i="6" s="1"/>
  <c r="BD117" i="6" s="1"/>
  <c r="BC117" i="6" s="1"/>
  <c r="BK117" i="6"/>
  <c r="BJ117" i="6"/>
  <c r="BK45" i="6"/>
  <c r="BJ45" i="6" s="1"/>
  <c r="BI45" i="6" s="1"/>
  <c r="BH45" i="6" s="1"/>
  <c r="BG45" i="6" s="1"/>
  <c r="BF45" i="6" s="1"/>
  <c r="BE45" i="6" s="1"/>
  <c r="BD45" i="6" s="1"/>
  <c r="BC45" i="6" s="1"/>
  <c r="BK19" i="6"/>
  <c r="BI19" i="6"/>
  <c r="BH19" i="6"/>
  <c r="BG19" i="6" s="1"/>
  <c r="BF19" i="6" s="1"/>
  <c r="BE19" i="6" s="1"/>
  <c r="BD19" i="6" s="1"/>
  <c r="BC19" i="6" s="1"/>
  <c r="BJ19" i="6"/>
  <c r="BK103" i="6"/>
  <c r="BJ103" i="6" s="1"/>
  <c r="BI103" i="6" s="1"/>
  <c r="BH103" i="6" s="1"/>
  <c r="BG103" i="6" s="1"/>
  <c r="BF103" i="6" s="1"/>
  <c r="BE103" i="6" s="1"/>
  <c r="BD103" i="6" s="1"/>
  <c r="BC103" i="6" s="1"/>
  <c r="BK28" i="6"/>
  <c r="BJ28" i="6" s="1"/>
  <c r="BI28" i="6" s="1"/>
  <c r="BH28" i="6" s="1"/>
  <c r="BG28" i="6" s="1"/>
  <c r="BF28" i="6" s="1"/>
  <c r="BE28" i="6" s="1"/>
  <c r="BD28" i="6" s="1"/>
  <c r="BC28" i="6" s="1"/>
  <c r="BJ134" i="6"/>
  <c r="BI134" i="6" s="1"/>
  <c r="BH134" i="6" s="1"/>
  <c r="BG134" i="6" s="1"/>
  <c r="BF134" i="6" s="1"/>
  <c r="BE134" i="6" s="1"/>
  <c r="BD134" i="6" s="1"/>
  <c r="BC134" i="6" s="1"/>
  <c r="BK134" i="6"/>
  <c r="BJ40" i="6"/>
  <c r="BI40" i="6"/>
  <c r="BH40" i="6" s="1"/>
  <c r="BG40" i="6" s="1"/>
  <c r="BF40" i="6" s="1"/>
  <c r="BE40" i="6" s="1"/>
  <c r="BD40" i="6" s="1"/>
  <c r="BC40" i="6" s="1"/>
  <c r="BK40" i="6"/>
  <c r="BK14" i="6"/>
  <c r="BJ14" i="6" s="1"/>
  <c r="BI14" i="6" s="1"/>
  <c r="BH14" i="6" s="1"/>
  <c r="BG14" i="6" s="1"/>
  <c r="BF14" i="6" s="1"/>
  <c r="BE14" i="6" s="1"/>
  <c r="BD14" i="6" s="1"/>
  <c r="BC14" i="6" s="1"/>
  <c r="AS35" i="6"/>
  <c r="AR35" i="6" s="1"/>
  <c r="AQ35" i="6" s="1"/>
  <c r="AP35" i="6" s="1"/>
  <c r="AO35" i="6" s="1"/>
  <c r="AN35" i="6" s="1"/>
  <c r="AM35" i="6" s="1"/>
  <c r="AL35" i="6" s="1"/>
  <c r="AT35" i="6"/>
  <c r="BK90" i="6"/>
  <c r="BJ90" i="6" s="1"/>
  <c r="BI90" i="6" s="1"/>
  <c r="BH90" i="6" s="1"/>
  <c r="BG90" i="6" s="1"/>
  <c r="BF90" i="6" s="1"/>
  <c r="BE90" i="6" s="1"/>
  <c r="BD90" i="6" s="1"/>
  <c r="BC90" i="6" s="1"/>
  <c r="BK41" i="6"/>
  <c r="BJ41" i="6"/>
  <c r="BI41" i="6"/>
  <c r="BH41" i="6" s="1"/>
  <c r="BG41" i="6" s="1"/>
  <c r="BF41" i="6" s="1"/>
  <c r="BE41" i="6" s="1"/>
  <c r="BD41" i="6" s="1"/>
  <c r="BC41" i="6" s="1"/>
  <c r="BJ128" i="6"/>
  <c r="BI128" i="6" s="1"/>
  <c r="BH128" i="6" s="1"/>
  <c r="BG128" i="6" s="1"/>
  <c r="BF128" i="6" s="1"/>
  <c r="BE128" i="6" s="1"/>
  <c r="BD128" i="6" s="1"/>
  <c r="BC128" i="6" s="1"/>
  <c r="BK128" i="6"/>
  <c r="BJ97" i="6"/>
  <c r="BK97" i="6"/>
  <c r="BI97" i="6"/>
  <c r="BH97" i="6" s="1"/>
  <c r="BG97" i="6" s="1"/>
  <c r="BF97" i="6" s="1"/>
  <c r="BE97" i="6" s="1"/>
  <c r="BD97" i="6" s="1"/>
  <c r="BC97" i="6" s="1"/>
  <c r="BK24" i="6"/>
  <c r="BJ24" i="6" s="1"/>
  <c r="BI24" i="6" s="1"/>
  <c r="BH24" i="6" s="1"/>
  <c r="BG24" i="6" s="1"/>
  <c r="BF24" i="6" s="1"/>
  <c r="BE24" i="6" s="1"/>
  <c r="BD24" i="6" s="1"/>
  <c r="BC24" i="6" s="1"/>
  <c r="BK135" i="6"/>
  <c r="BJ135" i="6" s="1"/>
  <c r="BI135" i="6" s="1"/>
  <c r="BH135" i="6" s="1"/>
  <c r="BG135" i="6" s="1"/>
  <c r="BF135" i="6" s="1"/>
  <c r="BE135" i="6" s="1"/>
  <c r="BD135" i="6" s="1"/>
  <c r="BC135" i="6" s="1"/>
  <c r="BK27" i="6"/>
  <c r="BJ27" i="6" s="1"/>
  <c r="BI27" i="6" s="1"/>
  <c r="BH27" i="6" s="1"/>
  <c r="BG27" i="6" s="1"/>
  <c r="BF27" i="6" s="1"/>
  <c r="BE27" i="6" s="1"/>
  <c r="BD27" i="6" s="1"/>
  <c r="BC27" i="6" s="1"/>
  <c r="BK129" i="6"/>
  <c r="BJ129" i="6" s="1"/>
  <c r="BI129" i="6" s="1"/>
  <c r="BH129" i="6" s="1"/>
  <c r="BG129" i="6" s="1"/>
  <c r="BF129" i="6" s="1"/>
  <c r="BE129" i="6" s="1"/>
  <c r="BD129" i="6" s="1"/>
  <c r="BC129" i="6" s="1"/>
  <c r="BK73" i="6"/>
  <c r="BJ73" i="6" s="1"/>
  <c r="BI73" i="6" s="1"/>
  <c r="BH73" i="6" s="1"/>
  <c r="BG73" i="6" s="1"/>
  <c r="BF73" i="6" s="1"/>
  <c r="BE73" i="6" s="1"/>
  <c r="BD73" i="6" s="1"/>
  <c r="BC73" i="6" s="1"/>
  <c r="AT37" i="6"/>
  <c r="AS37" i="6" s="1"/>
  <c r="AR37" i="6" s="1"/>
  <c r="AQ37" i="6" s="1"/>
  <c r="AP37" i="6" s="1"/>
  <c r="AO37" i="6" s="1"/>
  <c r="AN37" i="6" s="1"/>
  <c r="AM37" i="6" s="1"/>
  <c r="AL37" i="6" s="1"/>
  <c r="BK119" i="6"/>
  <c r="BJ119" i="6"/>
  <c r="BI119" i="6" s="1"/>
  <c r="BH119" i="6" s="1"/>
  <c r="BG119" i="6" s="1"/>
  <c r="BF119" i="6" s="1"/>
  <c r="BE119" i="6" s="1"/>
  <c r="BD119" i="6" s="1"/>
  <c r="BC119" i="6" s="1"/>
  <c r="BK55" i="6"/>
  <c r="BJ55" i="6" s="1"/>
  <c r="BI55" i="6" s="1"/>
  <c r="BH55" i="6" s="1"/>
  <c r="BG55" i="6" s="1"/>
  <c r="BF55" i="6" s="1"/>
  <c r="BE55" i="6" s="1"/>
  <c r="BD55" i="6" s="1"/>
  <c r="BC55" i="6" s="1"/>
  <c r="BK76" i="6"/>
  <c r="BJ76" i="6" s="1"/>
  <c r="BI76" i="6" s="1"/>
  <c r="BH76" i="6" s="1"/>
  <c r="BG76" i="6" s="1"/>
  <c r="BF76" i="6" s="1"/>
  <c r="BE76" i="6" s="1"/>
  <c r="BD76" i="6" s="1"/>
  <c r="BC76" i="6" s="1"/>
  <c r="BK34" i="6"/>
  <c r="BJ34" i="6"/>
  <c r="BI34" i="6" s="1"/>
  <c r="BH34" i="6" s="1"/>
  <c r="BG34" i="6" s="1"/>
  <c r="BF34" i="6" s="1"/>
  <c r="BE34" i="6" s="1"/>
  <c r="BD34" i="6" s="1"/>
  <c r="BC34" i="6" s="1"/>
  <c r="BK139" i="6"/>
  <c r="BJ139" i="6" s="1"/>
  <c r="BI139" i="6" s="1"/>
  <c r="BH139" i="6" s="1"/>
  <c r="BG139" i="6" s="1"/>
  <c r="BF139" i="6" s="1"/>
  <c r="BE139" i="6" s="1"/>
  <c r="BD139" i="6" s="1"/>
  <c r="BC139" i="6" s="1"/>
  <c r="BK49" i="6"/>
  <c r="BJ49" i="6"/>
  <c r="BI49" i="6" s="1"/>
  <c r="BH49" i="6" s="1"/>
  <c r="BG49" i="6" s="1"/>
  <c r="BF49" i="6" s="1"/>
  <c r="BE49" i="6" s="1"/>
  <c r="BD49" i="6" s="1"/>
  <c r="BC49" i="6" s="1"/>
  <c r="BJ6" i="6"/>
  <c r="BI6" i="6" s="1"/>
  <c r="BH6" i="6" s="1"/>
  <c r="BG6" i="6" s="1"/>
  <c r="BF6" i="6" s="1"/>
  <c r="BE6" i="6" s="1"/>
  <c r="BD6" i="6" s="1"/>
  <c r="BC6" i="6" s="1"/>
  <c r="BK6" i="6"/>
  <c r="AT38" i="6"/>
  <c r="AS38" i="6"/>
  <c r="AR38" i="6" s="1"/>
  <c r="AQ38" i="6" s="1"/>
  <c r="AP38" i="6" s="1"/>
  <c r="AO38" i="6" s="1"/>
  <c r="AN38" i="6" s="1"/>
  <c r="AM38" i="6" s="1"/>
  <c r="AL38" i="6" s="1"/>
  <c r="BK64" i="6"/>
  <c r="BJ64" i="6" s="1"/>
  <c r="BI64" i="6" s="1"/>
  <c r="BH64" i="6" s="1"/>
  <c r="BG64" i="6" s="1"/>
  <c r="BF64" i="6" s="1"/>
  <c r="BE64" i="6" s="1"/>
  <c r="BD64" i="6" s="1"/>
  <c r="BC64" i="6" s="1"/>
  <c r="BK138" i="6"/>
  <c r="BJ138" i="6" s="1"/>
  <c r="BI138" i="6" s="1"/>
  <c r="BH138" i="6" s="1"/>
  <c r="BG138" i="6" s="1"/>
  <c r="BF138" i="6" s="1"/>
  <c r="BE138" i="6" s="1"/>
  <c r="BD138" i="6" s="1"/>
  <c r="BC138" i="6" s="1"/>
  <c r="BJ67" i="6"/>
  <c r="BI67" i="6" s="1"/>
  <c r="BH67" i="6" s="1"/>
  <c r="BG67" i="6" s="1"/>
  <c r="BF67" i="6" s="1"/>
  <c r="BE67" i="6" s="1"/>
  <c r="BD67" i="6" s="1"/>
  <c r="BC67" i="6" s="1"/>
  <c r="BK67" i="6"/>
  <c r="BJ21" i="6"/>
  <c r="BI21" i="6" s="1"/>
  <c r="BH21" i="6" s="1"/>
  <c r="BG21" i="6" s="1"/>
  <c r="BF21" i="6" s="1"/>
  <c r="BE21" i="6" s="1"/>
  <c r="BD21" i="6" s="1"/>
  <c r="BC21" i="6" s="1"/>
  <c r="BK21" i="6"/>
  <c r="BK92" i="6"/>
  <c r="BJ92" i="6"/>
  <c r="BI92" i="6" s="1"/>
  <c r="BH92" i="6" s="1"/>
  <c r="BG92" i="6" s="1"/>
  <c r="BF92" i="6" s="1"/>
  <c r="BE92" i="6" s="1"/>
  <c r="BD92" i="6" s="1"/>
  <c r="BC92" i="6" s="1"/>
  <c r="BK48" i="6"/>
  <c r="BJ48" i="6"/>
  <c r="BI48" i="6" s="1"/>
  <c r="BH48" i="6" s="1"/>
  <c r="BG48" i="6" s="1"/>
  <c r="BF48" i="6" s="1"/>
  <c r="BE48" i="6" s="1"/>
  <c r="BD48" i="6" s="1"/>
  <c r="BC48" i="6" s="1"/>
  <c r="AC38" i="6"/>
  <c r="K38" i="6"/>
  <c r="AF38" i="6"/>
  <c r="AF35" i="6"/>
  <c r="K35" i="6"/>
  <c r="AC35" i="6"/>
  <c r="AD27" i="6"/>
  <c r="AE27" i="6"/>
  <c r="BK102" i="6"/>
  <c r="BJ102" i="6" s="1"/>
  <c r="BI102" i="6" s="1"/>
  <c r="BH102" i="6" s="1"/>
  <c r="BG102" i="6" s="1"/>
  <c r="BF102" i="6" s="1"/>
  <c r="BE102" i="6" s="1"/>
  <c r="BD102" i="6" s="1"/>
  <c r="BC102" i="6" s="1"/>
  <c r="AT33" i="6"/>
  <c r="AS33" i="6" s="1"/>
  <c r="AR33" i="6" s="1"/>
  <c r="AQ33" i="6" s="1"/>
  <c r="AP33" i="6" s="1"/>
  <c r="AO33" i="6" s="1"/>
  <c r="AN33" i="6" s="1"/>
  <c r="AM33" i="6" s="1"/>
  <c r="AL33" i="6" s="1"/>
  <c r="BK98" i="6"/>
  <c r="BJ98" i="6" s="1"/>
  <c r="BI98" i="6" s="1"/>
  <c r="BH98" i="6" s="1"/>
  <c r="BG98" i="6" s="1"/>
  <c r="BF98" i="6" s="1"/>
  <c r="BE98" i="6" s="1"/>
  <c r="BD98" i="6" s="1"/>
  <c r="BC98" i="6" s="1"/>
  <c r="BJ69" i="6"/>
  <c r="BI69" i="6"/>
  <c r="BH69" i="6" s="1"/>
  <c r="BG69" i="6" s="1"/>
  <c r="BF69" i="6" s="1"/>
  <c r="BE69" i="6" s="1"/>
  <c r="BD69" i="6" s="1"/>
  <c r="BC69" i="6" s="1"/>
  <c r="BK69" i="6"/>
  <c r="BK23" i="6"/>
  <c r="BJ23" i="6" s="1"/>
  <c r="BI23" i="6" s="1"/>
  <c r="BH23" i="6" s="1"/>
  <c r="BG23" i="6" s="1"/>
  <c r="BF23" i="6" s="1"/>
  <c r="BE23" i="6" s="1"/>
  <c r="BD23" i="6" s="1"/>
  <c r="BC23" i="6" s="1"/>
  <c r="BK93" i="6"/>
  <c r="BJ93" i="6"/>
  <c r="BI93" i="6" s="1"/>
  <c r="BH93" i="6" s="1"/>
  <c r="BG93" i="6" s="1"/>
  <c r="BF93" i="6" s="1"/>
  <c r="BE93" i="6" s="1"/>
  <c r="BD93" i="6" s="1"/>
  <c r="BC93" i="6" s="1"/>
  <c r="BK39" i="6"/>
  <c r="BJ39" i="6" s="1"/>
  <c r="BI39" i="6" s="1"/>
  <c r="BH39" i="6" s="1"/>
  <c r="BG39" i="6" s="1"/>
  <c r="BF39" i="6" s="1"/>
  <c r="BE39" i="6" s="1"/>
  <c r="BD39" i="6" s="1"/>
  <c r="BC39" i="6" s="1"/>
  <c r="BK112" i="6"/>
  <c r="BJ112" i="6" s="1"/>
  <c r="BI112" i="6" s="1"/>
  <c r="BH112" i="6" s="1"/>
  <c r="BG112" i="6" s="1"/>
  <c r="BF112" i="6" s="1"/>
  <c r="BE112" i="6" s="1"/>
  <c r="BD112" i="6" s="1"/>
  <c r="BC112" i="6" s="1"/>
  <c r="AS21" i="6"/>
  <c r="AT21" i="6"/>
  <c r="AR21" i="6"/>
  <c r="AQ21" i="6" s="1"/>
  <c r="AP21" i="6" s="1"/>
  <c r="AO21" i="6" s="1"/>
  <c r="AN21" i="6" s="1"/>
  <c r="AM21" i="6" s="1"/>
  <c r="AL21" i="6" s="1"/>
  <c r="BJ2" i="6"/>
  <c r="BI2" i="6" s="1"/>
  <c r="BH2" i="6" s="1"/>
  <c r="BG2" i="6" s="1"/>
  <c r="BF2" i="6" s="1"/>
  <c r="BE2" i="6" s="1"/>
  <c r="BD2" i="6" s="1"/>
  <c r="BC2" i="6" s="1"/>
  <c r="BK2" i="6"/>
  <c r="BJ77" i="6"/>
  <c r="BI77" i="6" s="1"/>
  <c r="BH77" i="6" s="1"/>
  <c r="BG77" i="6" s="1"/>
  <c r="BF77" i="6" s="1"/>
  <c r="BE77" i="6" s="1"/>
  <c r="BD77" i="6" s="1"/>
  <c r="BC77" i="6" s="1"/>
  <c r="BK77" i="6"/>
  <c r="BK31" i="6"/>
  <c r="BJ31" i="6" s="1"/>
  <c r="BI31" i="6" s="1"/>
  <c r="BH31" i="6" s="1"/>
  <c r="BG31" i="6" s="1"/>
  <c r="BF31" i="6" s="1"/>
  <c r="BE31" i="6" s="1"/>
  <c r="BD31" i="6" s="1"/>
  <c r="BC31" i="6" s="1"/>
  <c r="AE26" i="6"/>
  <c r="BJ79" i="6"/>
  <c r="BI79" i="6" s="1"/>
  <c r="BH79" i="6" s="1"/>
  <c r="BG79" i="6" s="1"/>
  <c r="BF79" i="6" s="1"/>
  <c r="BE79" i="6" s="1"/>
  <c r="BD79" i="6" s="1"/>
  <c r="BC79" i="6" s="1"/>
  <c r="BK79" i="6"/>
  <c r="AS36" i="6"/>
  <c r="AR36" i="6" s="1"/>
  <c r="AQ36" i="6" s="1"/>
  <c r="AP36" i="6" s="1"/>
  <c r="AO36" i="6" s="1"/>
  <c r="AN36" i="6" s="1"/>
  <c r="AM36" i="6" s="1"/>
  <c r="AL36" i="6" s="1"/>
  <c r="AT36" i="6"/>
  <c r="BK111" i="6"/>
  <c r="BJ111" i="6"/>
  <c r="BI111" i="6" s="1"/>
  <c r="BH111" i="6" s="1"/>
  <c r="BG111" i="6" s="1"/>
  <c r="BF111" i="6" s="1"/>
  <c r="BE111" i="6" s="1"/>
  <c r="BD111" i="6" s="1"/>
  <c r="BC111" i="6" s="1"/>
  <c r="BI54" i="6"/>
  <c r="BH54" i="6"/>
  <c r="BG54" i="6" s="1"/>
  <c r="BF54" i="6" s="1"/>
  <c r="BE54" i="6" s="1"/>
  <c r="BD54" i="6" s="1"/>
  <c r="BC54" i="6" s="1"/>
  <c r="BJ54" i="6"/>
  <c r="BK54" i="6"/>
  <c r="BK11" i="6"/>
  <c r="BJ11" i="6" s="1"/>
  <c r="BI11" i="6" s="1"/>
  <c r="BH11" i="6" s="1"/>
  <c r="BG11" i="6" s="1"/>
  <c r="BF11" i="6" s="1"/>
  <c r="BE11" i="6" s="1"/>
  <c r="BD11" i="6" s="1"/>
  <c r="BC11" i="6" s="1"/>
  <c r="BK71" i="6"/>
  <c r="BJ71" i="6" s="1"/>
  <c r="BI71" i="6" s="1"/>
  <c r="BH71" i="6" s="1"/>
  <c r="BG71" i="6" s="1"/>
  <c r="BF71" i="6" s="1"/>
  <c r="BE71" i="6" s="1"/>
  <c r="BD71" i="6" s="1"/>
  <c r="BC71" i="6" s="1"/>
  <c r="BK33" i="6"/>
  <c r="BJ33" i="6" s="1"/>
  <c r="BI33" i="6" s="1"/>
  <c r="BH33" i="6" s="1"/>
  <c r="BG33" i="6" s="1"/>
  <c r="BF33" i="6" s="1"/>
  <c r="BE33" i="6" s="1"/>
  <c r="BD33" i="6" s="1"/>
  <c r="BC33" i="6" s="1"/>
  <c r="BK108" i="6"/>
  <c r="BJ108" i="6" s="1"/>
  <c r="BI108" i="6" s="1"/>
  <c r="BH108" i="6" s="1"/>
  <c r="BG108" i="6" s="1"/>
  <c r="BF108" i="6" s="1"/>
  <c r="BE108" i="6" s="1"/>
  <c r="BD108" i="6" s="1"/>
  <c r="BC108" i="6" s="1"/>
  <c r="AT41" i="6"/>
  <c r="AS41" i="6" s="1"/>
  <c r="AR41" i="6" s="1"/>
  <c r="AQ41" i="6" s="1"/>
  <c r="AP41" i="6" s="1"/>
  <c r="AO41" i="6" s="1"/>
  <c r="AN41" i="6" s="1"/>
  <c r="AM41" i="6" s="1"/>
  <c r="AL41" i="6" s="1"/>
  <c r="BK18" i="6"/>
  <c r="BJ18" i="6" s="1"/>
  <c r="BI18" i="6" s="1"/>
  <c r="BH18" i="6" s="1"/>
  <c r="BG18" i="6" s="1"/>
  <c r="BF18" i="6" s="1"/>
  <c r="BE18" i="6" s="1"/>
  <c r="BD18" i="6" s="1"/>
  <c r="BC18" i="6" s="1"/>
  <c r="BK95" i="6"/>
  <c r="BJ95" i="6" s="1"/>
  <c r="BI95" i="6" s="1"/>
  <c r="BH95" i="6" s="1"/>
  <c r="BG95" i="6" s="1"/>
  <c r="BF95" i="6" s="1"/>
  <c r="BE95" i="6" s="1"/>
  <c r="BD95" i="6" s="1"/>
  <c r="BC95" i="6" s="1"/>
  <c r="AT29" i="6"/>
  <c r="AS29" i="6" s="1"/>
  <c r="AR29" i="6" s="1"/>
  <c r="AQ29" i="6" s="1"/>
  <c r="AP29" i="6" s="1"/>
  <c r="AO29" i="6" s="1"/>
  <c r="AN29" i="6" s="1"/>
  <c r="AM29" i="6" s="1"/>
  <c r="AL29" i="6" s="1"/>
  <c r="I32" i="6"/>
  <c r="AC32" i="6"/>
  <c r="AF32" i="6"/>
  <c r="AH30" i="6"/>
  <c r="AA30" i="6" s="1"/>
  <c r="AZ113" i="6"/>
  <c r="AX113" i="6" s="1"/>
  <c r="AZ42" i="6"/>
  <c r="AX42" i="6" s="1"/>
  <c r="BK136" i="6"/>
  <c r="BJ136" i="6" s="1"/>
  <c r="BI136" i="6" s="1"/>
  <c r="BH136" i="6" s="1"/>
  <c r="BG136" i="6" s="1"/>
  <c r="BF136" i="6" s="1"/>
  <c r="BE136" i="6" s="1"/>
  <c r="BD136" i="6" s="1"/>
  <c r="BC136" i="6" s="1"/>
  <c r="BK105" i="6"/>
  <c r="BJ105" i="6" s="1"/>
  <c r="BI105" i="6" s="1"/>
  <c r="BH105" i="6" s="1"/>
  <c r="BG105" i="6" s="1"/>
  <c r="BF105" i="6" s="1"/>
  <c r="BE105" i="6" s="1"/>
  <c r="BD105" i="6" s="1"/>
  <c r="BC105" i="6" s="1"/>
  <c r="AS22" i="6"/>
  <c r="AR22" i="6" s="1"/>
  <c r="AQ22" i="6" s="1"/>
  <c r="AP22" i="6" s="1"/>
  <c r="AO22" i="6" s="1"/>
  <c r="AN22" i="6" s="1"/>
  <c r="AM22" i="6" s="1"/>
  <c r="AL22" i="6" s="1"/>
  <c r="AT22" i="6"/>
  <c r="BJ82" i="6"/>
  <c r="BI82" i="6" s="1"/>
  <c r="BH82" i="6" s="1"/>
  <c r="BG82" i="6" s="1"/>
  <c r="BF82" i="6" s="1"/>
  <c r="BE82" i="6" s="1"/>
  <c r="BD82" i="6" s="1"/>
  <c r="BC82" i="6" s="1"/>
  <c r="BK82" i="6"/>
  <c r="AS39" i="6"/>
  <c r="AR39" i="6" s="1"/>
  <c r="AQ39" i="6" s="1"/>
  <c r="AP39" i="6" s="1"/>
  <c r="AO39" i="6" s="1"/>
  <c r="AN39" i="6" s="1"/>
  <c r="AM39" i="6" s="1"/>
  <c r="AL39" i="6" s="1"/>
  <c r="AT39" i="6"/>
  <c r="BJ121" i="6"/>
  <c r="BI121" i="6" s="1"/>
  <c r="BH121" i="6" s="1"/>
  <c r="BG121" i="6" s="1"/>
  <c r="BF121" i="6" s="1"/>
  <c r="BE121" i="6" s="1"/>
  <c r="BD121" i="6" s="1"/>
  <c r="BC121" i="6" s="1"/>
  <c r="BK121" i="6"/>
  <c r="BK80" i="6"/>
  <c r="BJ80" i="6"/>
  <c r="BI80" i="6" s="1"/>
  <c r="BH80" i="6" s="1"/>
  <c r="BG80" i="6" s="1"/>
  <c r="BF80" i="6" s="1"/>
  <c r="BE80" i="6" s="1"/>
  <c r="BD80" i="6" s="1"/>
  <c r="BC80" i="6" s="1"/>
  <c r="AS25" i="6"/>
  <c r="AR25" i="6" s="1"/>
  <c r="AQ25" i="6" s="1"/>
  <c r="AP25" i="6" s="1"/>
  <c r="AO25" i="6" s="1"/>
  <c r="AN25" i="6" s="1"/>
  <c r="AM25" i="6" s="1"/>
  <c r="AL25" i="6" s="1"/>
  <c r="AT25" i="6"/>
  <c r="BK127" i="6"/>
  <c r="BJ127" i="6" s="1"/>
  <c r="BI127" i="6" s="1"/>
  <c r="BH127" i="6" s="1"/>
  <c r="BG127" i="6" s="1"/>
  <c r="BF127" i="6" s="1"/>
  <c r="BE127" i="6" s="1"/>
  <c r="BD127" i="6" s="1"/>
  <c r="BC127" i="6" s="1"/>
  <c r="BK63" i="6"/>
  <c r="BJ63" i="6" s="1"/>
  <c r="BI63" i="6" s="1"/>
  <c r="BH63" i="6" s="1"/>
  <c r="BG63" i="6" s="1"/>
  <c r="BF63" i="6" s="1"/>
  <c r="BE63" i="6" s="1"/>
  <c r="BD63" i="6" s="1"/>
  <c r="BC63" i="6" s="1"/>
  <c r="BK114" i="6"/>
  <c r="BJ114" i="6" s="1"/>
  <c r="BI114" i="6" s="1"/>
  <c r="BH114" i="6" s="1"/>
  <c r="BG114" i="6" s="1"/>
  <c r="BF114" i="6" s="1"/>
  <c r="BE114" i="6" s="1"/>
  <c r="BD114" i="6" s="1"/>
  <c r="BC114" i="6" s="1"/>
  <c r="BK66" i="6"/>
  <c r="BJ66" i="6" s="1"/>
  <c r="BI66" i="6" s="1"/>
  <c r="BH66" i="6" s="1"/>
  <c r="BG66" i="6" s="1"/>
  <c r="BF66" i="6" s="1"/>
  <c r="BE66" i="6" s="1"/>
  <c r="BD66" i="6" s="1"/>
  <c r="BC66" i="6" s="1"/>
  <c r="BK36" i="6"/>
  <c r="BJ36" i="6"/>
  <c r="BI36" i="6" s="1"/>
  <c r="BH36" i="6" s="1"/>
  <c r="BG36" i="6" s="1"/>
  <c r="BF36" i="6" s="1"/>
  <c r="BE36" i="6" s="1"/>
  <c r="BD36" i="6" s="1"/>
  <c r="BC36" i="6" s="1"/>
  <c r="K41" i="6"/>
  <c r="AC41" i="6"/>
  <c r="AF41" i="6"/>
  <c r="AE31" i="6"/>
  <c r="AD31" i="6"/>
  <c r="AZ70" i="6"/>
  <c r="AX70" i="6" s="1"/>
  <c r="AZ8" i="6"/>
  <c r="AX8" i="6" s="1"/>
  <c r="AC30" i="6"/>
  <c r="AF30" i="6"/>
  <c r="I30" i="6"/>
  <c r="J28" i="6"/>
  <c r="AC28" i="6"/>
  <c r="AF28" i="6"/>
  <c r="AB28" i="6"/>
  <c r="AE28" i="6"/>
  <c r="BJ91" i="6"/>
  <c r="BK91" i="6"/>
  <c r="BI91" i="6"/>
  <c r="BH91" i="6" s="1"/>
  <c r="BG91" i="6" s="1"/>
  <c r="BF91" i="6" s="1"/>
  <c r="BE91" i="6" s="1"/>
  <c r="BD91" i="6" s="1"/>
  <c r="BC91" i="6" s="1"/>
  <c r="BK57" i="6"/>
  <c r="BJ57" i="6" s="1"/>
  <c r="BI57" i="6" s="1"/>
  <c r="BH57" i="6" s="1"/>
  <c r="BG57" i="6" s="1"/>
  <c r="BF57" i="6" s="1"/>
  <c r="BE57" i="6" s="1"/>
  <c r="BD57" i="6" s="1"/>
  <c r="BC57" i="6" s="1"/>
  <c r="BK7" i="6"/>
  <c r="BJ7" i="6" s="1"/>
  <c r="BI7" i="6" s="1"/>
  <c r="BH7" i="6" s="1"/>
  <c r="BG7" i="6" s="1"/>
  <c r="BF7" i="6" s="1"/>
  <c r="BE7" i="6" s="1"/>
  <c r="BD7" i="6" s="1"/>
  <c r="BC7" i="6" s="1"/>
  <c r="BK58" i="6"/>
  <c r="BJ58" i="6" s="1"/>
  <c r="BI58" i="6" s="1"/>
  <c r="BH58" i="6" s="1"/>
  <c r="BG58" i="6" s="1"/>
  <c r="BF58" i="6" s="1"/>
  <c r="BE58" i="6" s="1"/>
  <c r="BD58" i="6" s="1"/>
  <c r="BC58" i="6" s="1"/>
  <c r="BJ37" i="6"/>
  <c r="BI37" i="6" s="1"/>
  <c r="BH37" i="6" s="1"/>
  <c r="BG37" i="6" s="1"/>
  <c r="BF37" i="6" s="1"/>
  <c r="BE37" i="6" s="1"/>
  <c r="BD37" i="6" s="1"/>
  <c r="BC37" i="6" s="1"/>
  <c r="BK37" i="6"/>
  <c r="BK83" i="6"/>
  <c r="BJ83" i="6"/>
  <c r="BI83" i="6" s="1"/>
  <c r="BH83" i="6" s="1"/>
  <c r="BG83" i="6" s="1"/>
  <c r="BF83" i="6" s="1"/>
  <c r="BE83" i="6" s="1"/>
  <c r="BD83" i="6" s="1"/>
  <c r="BC83" i="6" s="1"/>
  <c r="BJ68" i="6"/>
  <c r="BI68" i="6" s="1"/>
  <c r="BH68" i="6" s="1"/>
  <c r="BG68" i="6" s="1"/>
  <c r="BF68" i="6" s="1"/>
  <c r="BE68" i="6" s="1"/>
  <c r="BD68" i="6" s="1"/>
  <c r="BC68" i="6" s="1"/>
  <c r="BK68" i="6"/>
  <c r="BK25" i="6"/>
  <c r="BJ25" i="6" s="1"/>
  <c r="BI25" i="6" s="1"/>
  <c r="BH25" i="6" s="1"/>
  <c r="BG25" i="6" s="1"/>
  <c r="BF25" i="6" s="1"/>
  <c r="BE25" i="6" s="1"/>
  <c r="BD25" i="6" s="1"/>
  <c r="BC25" i="6" s="1"/>
  <c r="BJ100" i="6"/>
  <c r="BI100" i="6" s="1"/>
  <c r="BH100" i="6" s="1"/>
  <c r="BG100" i="6" s="1"/>
  <c r="BF100" i="6" s="1"/>
  <c r="BE100" i="6" s="1"/>
  <c r="BD100" i="6" s="1"/>
  <c r="BC100" i="6" s="1"/>
  <c r="BK100" i="6"/>
  <c r="BJ56" i="6"/>
  <c r="BI56" i="6" s="1"/>
  <c r="BH56" i="6" s="1"/>
  <c r="BG56" i="6" s="1"/>
  <c r="BF56" i="6" s="1"/>
  <c r="BE56" i="6" s="1"/>
  <c r="BD56" i="6" s="1"/>
  <c r="BC56" i="6" s="1"/>
  <c r="BK56" i="6"/>
  <c r="BJ130" i="6"/>
  <c r="BI130" i="6" s="1"/>
  <c r="BH130" i="6" s="1"/>
  <c r="BG130" i="6" s="1"/>
  <c r="BF130" i="6" s="1"/>
  <c r="BE130" i="6" s="1"/>
  <c r="BD130" i="6" s="1"/>
  <c r="BC130" i="6" s="1"/>
  <c r="BK130" i="6"/>
  <c r="BK59" i="6"/>
  <c r="BJ59" i="6" s="1"/>
  <c r="BI59" i="6" s="1"/>
  <c r="BH59" i="6" s="1"/>
  <c r="BG59" i="6" s="1"/>
  <c r="BF59" i="6" s="1"/>
  <c r="BE59" i="6" s="1"/>
  <c r="BD59" i="6" s="1"/>
  <c r="BC59" i="6" s="1"/>
  <c r="BK17" i="6"/>
  <c r="BJ17" i="6" s="1"/>
  <c r="BI17" i="6" s="1"/>
  <c r="BH17" i="6" s="1"/>
  <c r="BG17" i="6" s="1"/>
  <c r="BF17" i="6" s="1"/>
  <c r="BE17" i="6" s="1"/>
  <c r="BD17" i="6" s="1"/>
  <c r="BC17" i="6" s="1"/>
  <c r="J24" i="6"/>
  <c r="AC24" i="6"/>
  <c r="AF24" i="6"/>
  <c r="AD40" i="6"/>
  <c r="AE40" i="6"/>
  <c r="O41" i="5"/>
  <c r="O42" i="5"/>
  <c r="O34" i="5"/>
  <c r="O33" i="5"/>
  <c r="C15" i="5"/>
  <c r="C18" i="5" s="1"/>
  <c r="O36" i="5"/>
  <c r="O32" i="5"/>
  <c r="O39" i="5"/>
  <c r="O38" i="5"/>
  <c r="O40" i="5"/>
  <c r="O37" i="5"/>
  <c r="O35" i="5"/>
  <c r="C16" i="5"/>
  <c r="D18" i="5" s="1"/>
  <c r="K39" i="5"/>
  <c r="AC39" i="5"/>
  <c r="AF39" i="5"/>
  <c r="BI92" i="5"/>
  <c r="BH92" i="5" s="1"/>
  <c r="BG92" i="5" s="1"/>
  <c r="BF92" i="5" s="1"/>
  <c r="BE92" i="5" s="1"/>
  <c r="BD92" i="5" s="1"/>
  <c r="BC92" i="5" s="1"/>
  <c r="BK92" i="5"/>
  <c r="BJ92" i="5"/>
  <c r="BH40" i="5"/>
  <c r="BG40" i="5" s="1"/>
  <c r="BF40" i="5" s="1"/>
  <c r="BE40" i="5" s="1"/>
  <c r="BD40" i="5" s="1"/>
  <c r="BC40" i="5" s="1"/>
  <c r="BK40" i="5"/>
  <c r="BJ40" i="5" s="1"/>
  <c r="BI40" i="5" s="1"/>
  <c r="BK7" i="5"/>
  <c r="BJ7" i="5" s="1"/>
  <c r="BI7" i="5" s="1"/>
  <c r="BH7" i="5" s="1"/>
  <c r="BG7" i="5" s="1"/>
  <c r="BF7" i="5" s="1"/>
  <c r="BE7" i="5" s="1"/>
  <c r="BD7" i="5" s="1"/>
  <c r="BC7" i="5" s="1"/>
  <c r="BK105" i="5"/>
  <c r="BJ105" i="5" s="1"/>
  <c r="BI105" i="5" s="1"/>
  <c r="BH105" i="5" s="1"/>
  <c r="BG105" i="5" s="1"/>
  <c r="BF105" i="5" s="1"/>
  <c r="BE105" i="5" s="1"/>
  <c r="BD105" i="5" s="1"/>
  <c r="BC105" i="5" s="1"/>
  <c r="BK16" i="5"/>
  <c r="BJ16" i="5"/>
  <c r="BI16" i="5" s="1"/>
  <c r="BH16" i="5" s="1"/>
  <c r="BG16" i="5" s="1"/>
  <c r="BF16" i="5" s="1"/>
  <c r="BE16" i="5"/>
  <c r="BD16" i="5" s="1"/>
  <c r="BC16" i="5" s="1"/>
  <c r="BK85" i="5"/>
  <c r="BJ85" i="5" s="1"/>
  <c r="BI85" i="5" s="1"/>
  <c r="BH85" i="5" s="1"/>
  <c r="BG85" i="5" s="1"/>
  <c r="BF85" i="5" s="1"/>
  <c r="BE85" i="5" s="1"/>
  <c r="BD85" i="5" s="1"/>
  <c r="BC85" i="5" s="1"/>
  <c r="BH15" i="5"/>
  <c r="BG15" i="5" s="1"/>
  <c r="BF15" i="5" s="1"/>
  <c r="BE15" i="5" s="1"/>
  <c r="BD15" i="5" s="1"/>
  <c r="BC15" i="5" s="1"/>
  <c r="BK15" i="5"/>
  <c r="BJ15" i="5" s="1"/>
  <c r="BI15" i="5"/>
  <c r="BJ104" i="5"/>
  <c r="BI104" i="5"/>
  <c r="BH104" i="5" s="1"/>
  <c r="BG104" i="5" s="1"/>
  <c r="BF104" i="5" s="1"/>
  <c r="BE104" i="5" s="1"/>
  <c r="BD104" i="5" s="1"/>
  <c r="BC104" i="5" s="1"/>
  <c r="BK104" i="5"/>
  <c r="BH28" i="5"/>
  <c r="BG28" i="5" s="1"/>
  <c r="BF28" i="5" s="1"/>
  <c r="BE28" i="5" s="1"/>
  <c r="BD28" i="5" s="1"/>
  <c r="BC28" i="5" s="1"/>
  <c r="BK28" i="5"/>
  <c r="BI28" i="5"/>
  <c r="BJ28" i="5"/>
  <c r="BK69" i="5"/>
  <c r="BJ69" i="5"/>
  <c r="BI69" i="5" s="1"/>
  <c r="BH69" i="5" s="1"/>
  <c r="BG69" i="5" s="1"/>
  <c r="BF69" i="5" s="1"/>
  <c r="BE69" i="5" s="1"/>
  <c r="BD69" i="5" s="1"/>
  <c r="BC69" i="5" s="1"/>
  <c r="BK86" i="5"/>
  <c r="BJ86" i="5" s="1"/>
  <c r="BI86" i="5" s="1"/>
  <c r="BH86" i="5" s="1"/>
  <c r="BG86" i="5" s="1"/>
  <c r="BF86" i="5" s="1"/>
  <c r="BE86" i="5" s="1"/>
  <c r="BD86" i="5" s="1"/>
  <c r="BC86" i="5" s="1"/>
  <c r="BK25" i="5"/>
  <c r="BJ25" i="5" s="1"/>
  <c r="BI25" i="5" s="1"/>
  <c r="BH25" i="5" s="1"/>
  <c r="BG25" i="5" s="1"/>
  <c r="BF25" i="5"/>
  <c r="BE25" i="5" s="1"/>
  <c r="BD25" i="5" s="1"/>
  <c r="BC25" i="5" s="1"/>
  <c r="BK88" i="5"/>
  <c r="BJ88" i="5"/>
  <c r="BI88" i="5" s="1"/>
  <c r="BH88" i="5" s="1"/>
  <c r="BG88" i="5" s="1"/>
  <c r="BF88" i="5" s="1"/>
  <c r="BE88" i="5" s="1"/>
  <c r="BD88" i="5" s="1"/>
  <c r="BC88" i="5" s="1"/>
  <c r="BE65" i="5"/>
  <c r="BD65" i="5" s="1"/>
  <c r="BC65" i="5" s="1"/>
  <c r="BK65" i="5"/>
  <c r="BJ65" i="5" s="1"/>
  <c r="BI65" i="5" s="1"/>
  <c r="BH65" i="5" s="1"/>
  <c r="BG65" i="5" s="1"/>
  <c r="BF65" i="5" s="1"/>
  <c r="BJ2" i="5"/>
  <c r="BI2" i="5" s="1"/>
  <c r="BH2" i="5" s="1"/>
  <c r="BG2" i="5" s="1"/>
  <c r="BF2" i="5" s="1"/>
  <c r="BE2" i="5" s="1"/>
  <c r="BD2" i="5" s="1"/>
  <c r="BC2" i="5" s="1"/>
  <c r="BK2" i="5"/>
  <c r="BK109" i="5"/>
  <c r="BJ109" i="5" s="1"/>
  <c r="BI109" i="5" s="1"/>
  <c r="BH109" i="5" s="1"/>
  <c r="BG109" i="5" s="1"/>
  <c r="BF109" i="5" s="1"/>
  <c r="BE109" i="5" s="1"/>
  <c r="BD109" i="5" s="1"/>
  <c r="BC109" i="5" s="1"/>
  <c r="BH9" i="5"/>
  <c r="BG9" i="5" s="1"/>
  <c r="BF9" i="5" s="1"/>
  <c r="BE9" i="5" s="1"/>
  <c r="BD9" i="5" s="1"/>
  <c r="BC9" i="5" s="1"/>
  <c r="BK9" i="5"/>
  <c r="BJ9" i="5" s="1"/>
  <c r="BI9" i="5" s="1"/>
  <c r="BH82" i="5"/>
  <c r="BG82" i="5" s="1"/>
  <c r="BF82" i="5" s="1"/>
  <c r="BE82" i="5" s="1"/>
  <c r="BD82" i="5" s="1"/>
  <c r="BC82" i="5" s="1"/>
  <c r="BJ82" i="5"/>
  <c r="BI82" i="5" s="1"/>
  <c r="BK82" i="5"/>
  <c r="BK24" i="5"/>
  <c r="BJ24" i="5" s="1"/>
  <c r="BI24" i="5" s="1"/>
  <c r="BH24" i="5"/>
  <c r="BG24" i="5" s="1"/>
  <c r="BF24" i="5" s="1"/>
  <c r="BE24" i="5" s="1"/>
  <c r="BD24" i="5" s="1"/>
  <c r="BC24" i="5" s="1"/>
  <c r="AC35" i="5"/>
  <c r="AF35" i="5"/>
  <c r="K35" i="5"/>
  <c r="BK80" i="5"/>
  <c r="BJ80" i="5" s="1"/>
  <c r="BI80" i="5" s="1"/>
  <c r="BH80" i="5" s="1"/>
  <c r="BG80" i="5" s="1"/>
  <c r="BF80" i="5" s="1"/>
  <c r="BE80" i="5" s="1"/>
  <c r="BD80" i="5" s="1"/>
  <c r="BC80" i="5" s="1"/>
  <c r="BJ23" i="5"/>
  <c r="BK23" i="5"/>
  <c r="BI23" i="5"/>
  <c r="BH23" i="5" s="1"/>
  <c r="BG23" i="5" s="1"/>
  <c r="BF23" i="5" s="1"/>
  <c r="BE23" i="5" s="1"/>
  <c r="BD23" i="5" s="1"/>
  <c r="BC23" i="5" s="1"/>
  <c r="BJ11" i="5"/>
  <c r="BI11" i="5" s="1"/>
  <c r="BH11" i="5" s="1"/>
  <c r="BG11" i="5" s="1"/>
  <c r="BF11" i="5" s="1"/>
  <c r="BE11" i="5" s="1"/>
  <c r="BD11" i="5" s="1"/>
  <c r="BC11" i="5" s="1"/>
  <c r="BK11" i="5"/>
  <c r="BJ60" i="5"/>
  <c r="BH60" i="5"/>
  <c r="BG60" i="5" s="1"/>
  <c r="BF60" i="5" s="1"/>
  <c r="BE60" i="5" s="1"/>
  <c r="BD60" i="5" s="1"/>
  <c r="BC60" i="5" s="1"/>
  <c r="BK60" i="5"/>
  <c r="BI60" i="5"/>
  <c r="BK71" i="5"/>
  <c r="BJ71" i="5" s="1"/>
  <c r="BI71" i="5" s="1"/>
  <c r="BH71" i="5" s="1"/>
  <c r="BG71" i="5"/>
  <c r="BF71" i="5" s="1"/>
  <c r="BE71" i="5" s="1"/>
  <c r="BD71" i="5" s="1"/>
  <c r="BC71" i="5" s="1"/>
  <c r="BJ129" i="5"/>
  <c r="BI129" i="5" s="1"/>
  <c r="BH129" i="5" s="1"/>
  <c r="BG129" i="5" s="1"/>
  <c r="BF129" i="5" s="1"/>
  <c r="BE129" i="5" s="1"/>
  <c r="BD129" i="5" s="1"/>
  <c r="BC129" i="5" s="1"/>
  <c r="BK129" i="5"/>
  <c r="BK102" i="5"/>
  <c r="BJ102" i="5" s="1"/>
  <c r="BI102" i="5" s="1"/>
  <c r="BH102" i="5"/>
  <c r="BG102" i="5" s="1"/>
  <c r="BF102" i="5"/>
  <c r="BE102" i="5" s="1"/>
  <c r="BD102" i="5" s="1"/>
  <c r="BC102" i="5" s="1"/>
  <c r="BJ18" i="5"/>
  <c r="BI18" i="5" s="1"/>
  <c r="BH18" i="5" s="1"/>
  <c r="BG18" i="5" s="1"/>
  <c r="BF18" i="5" s="1"/>
  <c r="BE18" i="5" s="1"/>
  <c r="BD18" i="5" s="1"/>
  <c r="BC18" i="5" s="1"/>
  <c r="BK18" i="5"/>
  <c r="BK122" i="5"/>
  <c r="BJ122" i="5" s="1"/>
  <c r="BI122" i="5" s="1"/>
  <c r="BH122" i="5" s="1"/>
  <c r="BG122" i="5" s="1"/>
  <c r="BF122" i="5" s="1"/>
  <c r="BE122" i="5" s="1"/>
  <c r="BD122" i="5" s="1"/>
  <c r="BC122" i="5" s="1"/>
  <c r="BK66" i="5"/>
  <c r="BJ66" i="5" s="1"/>
  <c r="BI66" i="5" s="1"/>
  <c r="BH66" i="5" s="1"/>
  <c r="BG66" i="5"/>
  <c r="BF66" i="5" s="1"/>
  <c r="BE66" i="5" s="1"/>
  <c r="BD66" i="5" s="1"/>
  <c r="BC66" i="5" s="1"/>
  <c r="BK81" i="5"/>
  <c r="BJ81" i="5" s="1"/>
  <c r="BI81" i="5" s="1"/>
  <c r="BH81" i="5" s="1"/>
  <c r="BG81" i="5" s="1"/>
  <c r="BF81" i="5" s="1"/>
  <c r="BE81" i="5" s="1"/>
  <c r="BD81" i="5" s="1"/>
  <c r="BC81" i="5" s="1"/>
  <c r="BJ95" i="5"/>
  <c r="BI95" i="5"/>
  <c r="BH95" i="5" s="1"/>
  <c r="BG95" i="5" s="1"/>
  <c r="BF95" i="5" s="1"/>
  <c r="BE95" i="5" s="1"/>
  <c r="BD95" i="5" s="1"/>
  <c r="BC95" i="5" s="1"/>
  <c r="BK95" i="5"/>
  <c r="BK3" i="5"/>
  <c r="BJ3" i="5" s="1"/>
  <c r="BI3" i="5" s="1"/>
  <c r="BH3" i="5"/>
  <c r="BG3" i="5" s="1"/>
  <c r="BF3" i="5" s="1"/>
  <c r="BE3" i="5" s="1"/>
  <c r="BD3" i="5" s="1"/>
  <c r="BC3" i="5" s="1"/>
  <c r="BK106" i="5"/>
  <c r="BJ106" i="5" s="1"/>
  <c r="BI106" i="5" s="1"/>
  <c r="BH106" i="5" s="1"/>
  <c r="BG106" i="5" s="1"/>
  <c r="BF106" i="5" s="1"/>
  <c r="BE106" i="5" s="1"/>
  <c r="BD106" i="5" s="1"/>
  <c r="BC106" i="5" s="1"/>
  <c r="BK50" i="5"/>
  <c r="BJ50" i="5" s="1"/>
  <c r="BI50" i="5" s="1"/>
  <c r="BH50" i="5"/>
  <c r="BG50" i="5" s="1"/>
  <c r="BF50" i="5" s="1"/>
  <c r="BE50" i="5" s="1"/>
  <c r="BD50" i="5" s="1"/>
  <c r="BC50" i="5" s="1"/>
  <c r="AT35" i="5"/>
  <c r="AS35" i="5" s="1"/>
  <c r="AR35" i="5" s="1"/>
  <c r="AQ35" i="5" s="1"/>
  <c r="AP35" i="5" s="1"/>
  <c r="AO35" i="5" s="1"/>
  <c r="AN35" i="5" s="1"/>
  <c r="AM35" i="5" s="1"/>
  <c r="AL35" i="5" s="1"/>
  <c r="BK126" i="5"/>
  <c r="BJ126" i="5" s="1"/>
  <c r="BI126" i="5" s="1"/>
  <c r="BH126" i="5" s="1"/>
  <c r="BG126" i="5" s="1"/>
  <c r="BF126" i="5" s="1"/>
  <c r="BE126" i="5" s="1"/>
  <c r="BD126" i="5" s="1"/>
  <c r="BC126" i="5" s="1"/>
  <c r="BK26" i="5"/>
  <c r="BJ26" i="5" s="1"/>
  <c r="BI26" i="5" s="1"/>
  <c r="BH26" i="5" s="1"/>
  <c r="BG26" i="5" s="1"/>
  <c r="BF26" i="5" s="1"/>
  <c r="BE26" i="5" s="1"/>
  <c r="BD26" i="5" s="1"/>
  <c r="BC26" i="5" s="1"/>
  <c r="BE83" i="5"/>
  <c r="BD83" i="5" s="1"/>
  <c r="BC83" i="5" s="1"/>
  <c r="BK83" i="5"/>
  <c r="BJ83" i="5" s="1"/>
  <c r="BI83" i="5"/>
  <c r="BH83" i="5" s="1"/>
  <c r="BG83" i="5" s="1"/>
  <c r="BF83" i="5" s="1"/>
  <c r="BK31" i="5"/>
  <c r="BJ31" i="5" s="1"/>
  <c r="BI31" i="5" s="1"/>
  <c r="BH31" i="5" s="1"/>
  <c r="BG31" i="5" s="1"/>
  <c r="BF31" i="5" s="1"/>
  <c r="BE31" i="5" s="1"/>
  <c r="BD31" i="5" s="1"/>
  <c r="BC31" i="5" s="1"/>
  <c r="AN42" i="5"/>
  <c r="AM42" i="5" s="1"/>
  <c r="AL42" i="5" s="1"/>
  <c r="AT42" i="5"/>
  <c r="AS42" i="5" s="1"/>
  <c r="AR42" i="5" s="1"/>
  <c r="AQ42" i="5" s="1"/>
  <c r="AP42" i="5" s="1"/>
  <c r="AO42" i="5" s="1"/>
  <c r="BF45" i="5"/>
  <c r="BE45" i="5" s="1"/>
  <c r="BD45" i="5" s="1"/>
  <c r="BC45" i="5" s="1"/>
  <c r="BK45" i="5"/>
  <c r="BJ45" i="5" s="1"/>
  <c r="BI45" i="5" s="1"/>
  <c r="BH45" i="5" s="1"/>
  <c r="BG45" i="5" s="1"/>
  <c r="BJ41" i="5"/>
  <c r="BI41" i="5"/>
  <c r="BH41" i="5" s="1"/>
  <c r="BG41" i="5" s="1"/>
  <c r="BF41" i="5" s="1"/>
  <c r="BE41" i="5"/>
  <c r="BD41" i="5" s="1"/>
  <c r="BC41" i="5" s="1"/>
  <c r="BK41" i="5"/>
  <c r="AT38" i="5"/>
  <c r="AS38" i="5"/>
  <c r="AR38" i="5" s="1"/>
  <c r="AQ38" i="5" s="1"/>
  <c r="AP38" i="5" s="1"/>
  <c r="AO38" i="5" s="1"/>
  <c r="AN38" i="5" s="1"/>
  <c r="AM38" i="5" s="1"/>
  <c r="AL38" i="5" s="1"/>
  <c r="BK99" i="5"/>
  <c r="BJ99" i="5"/>
  <c r="BI99" i="5" s="1"/>
  <c r="BH99" i="5" s="1"/>
  <c r="BG99" i="5" s="1"/>
  <c r="BF99" i="5" s="1"/>
  <c r="BE99" i="5"/>
  <c r="BD99" i="5" s="1"/>
  <c r="BC99" i="5" s="1"/>
  <c r="BK119" i="5"/>
  <c r="BJ119" i="5"/>
  <c r="BI119" i="5" s="1"/>
  <c r="BH119" i="5" s="1"/>
  <c r="BG119" i="5" s="1"/>
  <c r="BF119" i="5" s="1"/>
  <c r="BE119" i="5"/>
  <c r="BD119" i="5" s="1"/>
  <c r="BC119" i="5" s="1"/>
  <c r="BK64" i="5"/>
  <c r="BJ64" i="5"/>
  <c r="BI64" i="5" s="1"/>
  <c r="BH64" i="5" s="1"/>
  <c r="BG64" i="5" s="1"/>
  <c r="BF64" i="5" s="1"/>
  <c r="BE64" i="5" s="1"/>
  <c r="BD64" i="5" s="1"/>
  <c r="BC64" i="5" s="1"/>
  <c r="BK111" i="5"/>
  <c r="BJ111" i="5" s="1"/>
  <c r="BI111" i="5" s="1"/>
  <c r="BH111" i="5" s="1"/>
  <c r="BG111" i="5" s="1"/>
  <c r="BF111" i="5" s="1"/>
  <c r="BE111" i="5"/>
  <c r="BD111" i="5" s="1"/>
  <c r="BC111" i="5" s="1"/>
  <c r="BG4" i="5"/>
  <c r="BF4" i="5" s="1"/>
  <c r="BE4" i="5" s="1"/>
  <c r="BD4" i="5" s="1"/>
  <c r="BC4" i="5" s="1"/>
  <c r="BK4" i="5"/>
  <c r="BJ4" i="5"/>
  <c r="BI4" i="5" s="1"/>
  <c r="BH4" i="5" s="1"/>
  <c r="BK123" i="5"/>
  <c r="BJ123" i="5" s="1"/>
  <c r="BI123" i="5" s="1"/>
  <c r="BH123" i="5" s="1"/>
  <c r="BG123" i="5" s="1"/>
  <c r="BF123" i="5" s="1"/>
  <c r="BE123" i="5" s="1"/>
  <c r="BD123" i="5" s="1"/>
  <c r="BC123" i="5" s="1"/>
  <c r="BK67" i="5"/>
  <c r="BJ67" i="5"/>
  <c r="BI67" i="5" s="1"/>
  <c r="BH67" i="5"/>
  <c r="BG67" i="5" s="1"/>
  <c r="BF67" i="5" s="1"/>
  <c r="BE67" i="5" s="1"/>
  <c r="BD67" i="5" s="1"/>
  <c r="BC67" i="5" s="1"/>
  <c r="BK96" i="5"/>
  <c r="BJ96" i="5"/>
  <c r="BI96" i="5"/>
  <c r="BH96" i="5" s="1"/>
  <c r="BG96" i="5"/>
  <c r="BF96" i="5" s="1"/>
  <c r="BE96" i="5" s="1"/>
  <c r="BD96" i="5" s="1"/>
  <c r="BC96" i="5" s="1"/>
  <c r="AT21" i="5"/>
  <c r="AS21" i="5" s="1"/>
  <c r="AR21" i="5" s="1"/>
  <c r="AQ21" i="5"/>
  <c r="AP21" i="5" s="1"/>
  <c r="AO21" i="5" s="1"/>
  <c r="AN21" i="5" s="1"/>
  <c r="AM21" i="5" s="1"/>
  <c r="AL21" i="5" s="1"/>
  <c r="AT36" i="5"/>
  <c r="AS36" i="5"/>
  <c r="AR36" i="5"/>
  <c r="AQ36" i="5" s="1"/>
  <c r="AP36" i="5" s="1"/>
  <c r="AO36" i="5" s="1"/>
  <c r="AN36" i="5" s="1"/>
  <c r="AM36" i="5" s="1"/>
  <c r="AL36" i="5" s="1"/>
  <c r="BK107" i="5"/>
  <c r="BJ107" i="5"/>
  <c r="BI107" i="5"/>
  <c r="BH107" i="5" s="1"/>
  <c r="BG107" i="5" s="1"/>
  <c r="BF107" i="5" s="1"/>
  <c r="BE107" i="5" s="1"/>
  <c r="BD107" i="5" s="1"/>
  <c r="BC107" i="5" s="1"/>
  <c r="BK51" i="5"/>
  <c r="BJ51" i="5" s="1"/>
  <c r="BI51" i="5" s="1"/>
  <c r="BH51" i="5"/>
  <c r="BG51" i="5" s="1"/>
  <c r="BF51" i="5" s="1"/>
  <c r="BE51" i="5" s="1"/>
  <c r="BD51" i="5" s="1"/>
  <c r="BC51" i="5" s="1"/>
  <c r="BK38" i="5"/>
  <c r="BJ38" i="5" s="1"/>
  <c r="BI38" i="5" s="1"/>
  <c r="BH38" i="5" s="1"/>
  <c r="BG38" i="5" s="1"/>
  <c r="BF38" i="5" s="1"/>
  <c r="BE38" i="5" s="1"/>
  <c r="BD38" i="5" s="1"/>
  <c r="BC38" i="5" s="1"/>
  <c r="BK135" i="5"/>
  <c r="BJ135" i="5" s="1"/>
  <c r="BI135" i="5" s="1"/>
  <c r="BH135" i="5" s="1"/>
  <c r="BG135" i="5" s="1"/>
  <c r="BF135" i="5" s="1"/>
  <c r="BE135" i="5" s="1"/>
  <c r="BD135" i="5" s="1"/>
  <c r="BC135" i="5" s="1"/>
  <c r="AT28" i="5"/>
  <c r="AS28" i="5" s="1"/>
  <c r="AR28" i="5"/>
  <c r="AQ28" i="5" s="1"/>
  <c r="AP28" i="5" s="1"/>
  <c r="AO28" i="5" s="1"/>
  <c r="AN28" i="5" s="1"/>
  <c r="AM28" i="5" s="1"/>
  <c r="AL28" i="5" s="1"/>
  <c r="BK100" i="5"/>
  <c r="BJ100" i="5"/>
  <c r="BI100" i="5" s="1"/>
  <c r="BH100" i="5" s="1"/>
  <c r="BG100" i="5" s="1"/>
  <c r="BF100" i="5" s="1"/>
  <c r="BE100" i="5" s="1"/>
  <c r="BD100" i="5" s="1"/>
  <c r="BC100" i="5" s="1"/>
  <c r="BK53" i="5"/>
  <c r="BJ53" i="5" s="1"/>
  <c r="BI53" i="5" s="1"/>
  <c r="BH53" i="5" s="1"/>
  <c r="BG53" i="5" s="1"/>
  <c r="BF53" i="5" s="1"/>
  <c r="BE53" i="5" s="1"/>
  <c r="BD53" i="5" s="1"/>
  <c r="BC53" i="5" s="1"/>
  <c r="AF24" i="5"/>
  <c r="J24" i="5"/>
  <c r="AC24" i="5"/>
  <c r="AF36" i="5"/>
  <c r="AC36" i="5"/>
  <c r="K36" i="5"/>
  <c r="BK117" i="5"/>
  <c r="BJ117" i="5" s="1"/>
  <c r="BI117" i="5" s="1"/>
  <c r="BH117" i="5" s="1"/>
  <c r="BG117" i="5" s="1"/>
  <c r="BF117" i="5" s="1"/>
  <c r="BE117" i="5" s="1"/>
  <c r="BD117" i="5" s="1"/>
  <c r="BC117" i="5" s="1"/>
  <c r="BK57" i="5"/>
  <c r="BJ57" i="5"/>
  <c r="BI57" i="5" s="1"/>
  <c r="BH57" i="5" s="1"/>
  <c r="BG57" i="5" s="1"/>
  <c r="BF57" i="5" s="1"/>
  <c r="BE57" i="5" s="1"/>
  <c r="BD57" i="5" s="1"/>
  <c r="BC57" i="5" s="1"/>
  <c r="AT24" i="5"/>
  <c r="AQ24" i="5"/>
  <c r="AP24" i="5" s="1"/>
  <c r="AO24" i="5" s="1"/>
  <c r="AN24" i="5" s="1"/>
  <c r="AM24" i="5" s="1"/>
  <c r="AL24" i="5" s="1"/>
  <c r="AS24" i="5"/>
  <c r="AR24" i="5" s="1"/>
  <c r="BK70" i="5"/>
  <c r="BJ70" i="5" s="1"/>
  <c r="BI70" i="5" s="1"/>
  <c r="BH70" i="5" s="1"/>
  <c r="BG70" i="5" s="1"/>
  <c r="BF70" i="5" s="1"/>
  <c r="BE70" i="5" s="1"/>
  <c r="BD70" i="5" s="1"/>
  <c r="BC70" i="5" s="1"/>
  <c r="BK30" i="5"/>
  <c r="BJ30" i="5" s="1"/>
  <c r="BI30" i="5" s="1"/>
  <c r="BH30" i="5" s="1"/>
  <c r="BG30" i="5"/>
  <c r="BF30" i="5" s="1"/>
  <c r="BE30" i="5" s="1"/>
  <c r="BD30" i="5" s="1"/>
  <c r="BC30" i="5" s="1"/>
  <c r="BK112" i="5"/>
  <c r="BJ112" i="5" s="1"/>
  <c r="BI112" i="5" s="1"/>
  <c r="BH112" i="5" s="1"/>
  <c r="BG112" i="5" s="1"/>
  <c r="BF112" i="5" s="1"/>
  <c r="BE112" i="5" s="1"/>
  <c r="BD112" i="5" s="1"/>
  <c r="BC112" i="5" s="1"/>
  <c r="BI33" i="5"/>
  <c r="BH33" i="5" s="1"/>
  <c r="BG33" i="5" s="1"/>
  <c r="BF33" i="5" s="1"/>
  <c r="BE33" i="5" s="1"/>
  <c r="BD33" i="5" s="1"/>
  <c r="BC33" i="5" s="1"/>
  <c r="BK33" i="5"/>
  <c r="BJ33" i="5" s="1"/>
  <c r="BJ6" i="5"/>
  <c r="BI6" i="5"/>
  <c r="BH6" i="5" s="1"/>
  <c r="BG6" i="5" s="1"/>
  <c r="BF6" i="5"/>
  <c r="BE6" i="5" s="1"/>
  <c r="BD6" i="5" s="1"/>
  <c r="BC6" i="5" s="1"/>
  <c r="BK6" i="5"/>
  <c r="BK42" i="5"/>
  <c r="BJ42" i="5"/>
  <c r="BI42" i="5" s="1"/>
  <c r="BH42" i="5"/>
  <c r="BG42" i="5" s="1"/>
  <c r="BF42" i="5" s="1"/>
  <c r="BE42" i="5" s="1"/>
  <c r="BD42" i="5" s="1"/>
  <c r="BC42" i="5" s="1"/>
  <c r="BK52" i="5"/>
  <c r="BJ52" i="5" s="1"/>
  <c r="BI52" i="5" s="1"/>
  <c r="BH52" i="5"/>
  <c r="BG52" i="5" s="1"/>
  <c r="BF52" i="5" s="1"/>
  <c r="BE52" i="5" s="1"/>
  <c r="BD52" i="5" s="1"/>
  <c r="BC52" i="5" s="1"/>
  <c r="BK114" i="5"/>
  <c r="BJ114" i="5" s="1"/>
  <c r="BI114" i="5" s="1"/>
  <c r="BH114" i="5" s="1"/>
  <c r="BG114" i="5" s="1"/>
  <c r="BF114" i="5"/>
  <c r="BE114" i="5" s="1"/>
  <c r="BD114" i="5" s="1"/>
  <c r="BC114" i="5" s="1"/>
  <c r="BK58" i="5"/>
  <c r="BJ58" i="5" s="1"/>
  <c r="BI58" i="5" s="1"/>
  <c r="BH58" i="5" s="1"/>
  <c r="BG58" i="5" s="1"/>
  <c r="BF58" i="5" s="1"/>
  <c r="BE58" i="5" s="1"/>
  <c r="BD58" i="5" s="1"/>
  <c r="BC58" i="5" s="1"/>
  <c r="AS37" i="5"/>
  <c r="AR37" i="5" s="1"/>
  <c r="AQ37" i="5" s="1"/>
  <c r="AP37" i="5" s="1"/>
  <c r="AO37" i="5" s="1"/>
  <c r="AN37" i="5" s="1"/>
  <c r="AM37" i="5" s="1"/>
  <c r="AL37" i="5" s="1"/>
  <c r="AT37" i="5"/>
  <c r="BK124" i="5"/>
  <c r="BJ124" i="5" s="1"/>
  <c r="BI124" i="5" s="1"/>
  <c r="BH124" i="5" s="1"/>
  <c r="BG124" i="5" s="1"/>
  <c r="BF124" i="5" s="1"/>
  <c r="BE124" i="5" s="1"/>
  <c r="BD124" i="5" s="1"/>
  <c r="BC124" i="5" s="1"/>
  <c r="BJ34" i="5"/>
  <c r="BI34" i="5" s="1"/>
  <c r="BH34" i="5" s="1"/>
  <c r="BG34" i="5" s="1"/>
  <c r="BF34" i="5" s="1"/>
  <c r="BE34" i="5"/>
  <c r="BD34" i="5" s="1"/>
  <c r="BC34" i="5" s="1"/>
  <c r="BK34" i="5"/>
  <c r="BG136" i="5"/>
  <c r="BF136" i="5" s="1"/>
  <c r="BE136" i="5" s="1"/>
  <c r="BD136" i="5" s="1"/>
  <c r="BC136" i="5" s="1"/>
  <c r="BK136" i="5"/>
  <c r="BJ136" i="5" s="1"/>
  <c r="BI136" i="5" s="1"/>
  <c r="BH136" i="5" s="1"/>
  <c r="BK63" i="5"/>
  <c r="BJ63" i="5" s="1"/>
  <c r="BI63" i="5" s="1"/>
  <c r="BH63" i="5" s="1"/>
  <c r="BG63" i="5" s="1"/>
  <c r="BF63" i="5" s="1"/>
  <c r="BE63" i="5"/>
  <c r="BD63" i="5" s="1"/>
  <c r="BC63" i="5" s="1"/>
  <c r="AT26" i="5"/>
  <c r="AS26" i="5"/>
  <c r="AR26" i="5" s="1"/>
  <c r="AQ26" i="5" s="1"/>
  <c r="AP26" i="5" s="1"/>
  <c r="AO26" i="5" s="1"/>
  <c r="AN26" i="5" s="1"/>
  <c r="AM26" i="5" s="1"/>
  <c r="AL26" i="5" s="1"/>
  <c r="BK101" i="5"/>
  <c r="BJ101" i="5" s="1"/>
  <c r="BI101" i="5" s="1"/>
  <c r="BH101" i="5" s="1"/>
  <c r="BG101" i="5" s="1"/>
  <c r="BF101" i="5" s="1"/>
  <c r="BE101" i="5" s="1"/>
  <c r="BD101" i="5" s="1"/>
  <c r="BC101" i="5" s="1"/>
  <c r="BK27" i="5"/>
  <c r="BJ27" i="5" s="1"/>
  <c r="BI27" i="5" s="1"/>
  <c r="BH27" i="5"/>
  <c r="BG27" i="5" s="1"/>
  <c r="BF27" i="5" s="1"/>
  <c r="BE27" i="5" s="1"/>
  <c r="BD27" i="5" s="1"/>
  <c r="BC27" i="5" s="1"/>
  <c r="K34" i="5"/>
  <c r="AC34" i="5"/>
  <c r="AF34" i="5"/>
  <c r="J26" i="5"/>
  <c r="AC26" i="5"/>
  <c r="AF26" i="5"/>
  <c r="BJ93" i="5"/>
  <c r="BI93" i="5"/>
  <c r="BK93" i="5"/>
  <c r="BH93" i="5"/>
  <c r="BG93" i="5" s="1"/>
  <c r="BF93" i="5" s="1"/>
  <c r="BE93" i="5" s="1"/>
  <c r="BD93" i="5" s="1"/>
  <c r="BC93" i="5" s="1"/>
  <c r="BK120" i="5"/>
  <c r="BJ120" i="5" s="1"/>
  <c r="BI120" i="5" s="1"/>
  <c r="BH120" i="5" s="1"/>
  <c r="BG120" i="5" s="1"/>
  <c r="BF120" i="5" s="1"/>
  <c r="BE120" i="5" s="1"/>
  <c r="BD120" i="5" s="1"/>
  <c r="BC120" i="5" s="1"/>
  <c r="BK139" i="5"/>
  <c r="BJ139" i="5" s="1"/>
  <c r="BI139" i="5"/>
  <c r="BH139" i="5" s="1"/>
  <c r="BG139" i="5" s="1"/>
  <c r="BF139" i="5" s="1"/>
  <c r="BE139" i="5" s="1"/>
  <c r="BD139" i="5" s="1"/>
  <c r="BC139" i="5" s="1"/>
  <c r="BK43" i="5"/>
  <c r="BJ43" i="5"/>
  <c r="BI43" i="5" s="1"/>
  <c r="BH43" i="5" s="1"/>
  <c r="BG43" i="5" s="1"/>
  <c r="BF43" i="5" s="1"/>
  <c r="BE43" i="5" s="1"/>
  <c r="BD43" i="5" s="1"/>
  <c r="BC43" i="5" s="1"/>
  <c r="AT27" i="5"/>
  <c r="AS27" i="5" s="1"/>
  <c r="AR27" i="5" s="1"/>
  <c r="AQ27" i="5" s="1"/>
  <c r="AP27" i="5" s="1"/>
  <c r="AO27" i="5" s="1"/>
  <c r="AN27" i="5" s="1"/>
  <c r="AM27" i="5" s="1"/>
  <c r="AL27" i="5" s="1"/>
  <c r="BK130" i="5"/>
  <c r="BJ130" i="5"/>
  <c r="BI130" i="5" s="1"/>
  <c r="BH130" i="5"/>
  <c r="BG130" i="5" s="1"/>
  <c r="BF130" i="5" s="1"/>
  <c r="BE130" i="5" s="1"/>
  <c r="BD130" i="5" s="1"/>
  <c r="BC130" i="5" s="1"/>
  <c r="BK74" i="5"/>
  <c r="BJ74" i="5"/>
  <c r="BI74" i="5"/>
  <c r="BH74" i="5" s="1"/>
  <c r="BG74" i="5" s="1"/>
  <c r="BF74" i="5" s="1"/>
  <c r="BE74" i="5" s="1"/>
  <c r="BD74" i="5" s="1"/>
  <c r="BC74" i="5" s="1"/>
  <c r="AT33" i="5"/>
  <c r="AS33" i="5" s="1"/>
  <c r="AR33" i="5" s="1"/>
  <c r="AQ33" i="5" s="1"/>
  <c r="AP33" i="5" s="1"/>
  <c r="AO33" i="5" s="1"/>
  <c r="AN33" i="5" s="1"/>
  <c r="AM33" i="5" s="1"/>
  <c r="AL33" i="5" s="1"/>
  <c r="BK73" i="5"/>
  <c r="BJ73" i="5"/>
  <c r="BI73" i="5"/>
  <c r="BH73" i="5"/>
  <c r="BG73" i="5" s="1"/>
  <c r="BF73" i="5" s="1"/>
  <c r="BE73" i="5" s="1"/>
  <c r="BD73" i="5" s="1"/>
  <c r="BC73" i="5" s="1"/>
  <c r="BK62" i="5"/>
  <c r="BJ62" i="5"/>
  <c r="BI62" i="5" s="1"/>
  <c r="BH62" i="5" s="1"/>
  <c r="BG62" i="5" s="1"/>
  <c r="BF62" i="5" s="1"/>
  <c r="BE62" i="5" s="1"/>
  <c r="BD62" i="5" s="1"/>
  <c r="BC62" i="5" s="1"/>
  <c r="BK115" i="5"/>
  <c r="BJ115" i="5"/>
  <c r="BI115" i="5" s="1"/>
  <c r="BH115" i="5" s="1"/>
  <c r="BG115" i="5" s="1"/>
  <c r="BF115" i="5" s="1"/>
  <c r="BE115" i="5" s="1"/>
  <c r="BD115" i="5" s="1"/>
  <c r="BC115" i="5" s="1"/>
  <c r="BI59" i="5"/>
  <c r="BH59" i="5" s="1"/>
  <c r="BG59" i="5" s="1"/>
  <c r="BF59" i="5" s="1"/>
  <c r="BE59" i="5" s="1"/>
  <c r="BD59" i="5" s="1"/>
  <c r="BC59" i="5" s="1"/>
  <c r="BK59" i="5"/>
  <c r="BJ59" i="5" s="1"/>
  <c r="AR25" i="5"/>
  <c r="AQ25" i="5" s="1"/>
  <c r="AP25" i="5" s="1"/>
  <c r="AO25" i="5" s="1"/>
  <c r="AN25" i="5" s="1"/>
  <c r="AM25" i="5" s="1"/>
  <c r="AL25" i="5" s="1"/>
  <c r="AS25" i="5"/>
  <c r="AT25" i="5"/>
  <c r="BG125" i="5"/>
  <c r="BF125" i="5" s="1"/>
  <c r="BE125" i="5"/>
  <c r="BD125" i="5" s="1"/>
  <c r="BC125" i="5" s="1"/>
  <c r="BK125" i="5"/>
  <c r="BJ125" i="5" s="1"/>
  <c r="BI125" i="5" s="1"/>
  <c r="BH125" i="5" s="1"/>
  <c r="BK46" i="5"/>
  <c r="BJ46" i="5" s="1"/>
  <c r="BI46" i="5" s="1"/>
  <c r="BH46" i="5" s="1"/>
  <c r="BG46" i="5" s="1"/>
  <c r="BF46" i="5" s="1"/>
  <c r="BE46" i="5" s="1"/>
  <c r="BD46" i="5" s="1"/>
  <c r="BC46" i="5" s="1"/>
  <c r="BK76" i="5"/>
  <c r="BJ76" i="5" s="1"/>
  <c r="BI76" i="5"/>
  <c r="BH76" i="5" s="1"/>
  <c r="BG76" i="5" s="1"/>
  <c r="BF76" i="5" s="1"/>
  <c r="BE76" i="5" s="1"/>
  <c r="BD76" i="5" s="1"/>
  <c r="BC76" i="5" s="1"/>
  <c r="BK49" i="5"/>
  <c r="BJ49" i="5" s="1"/>
  <c r="BI49" i="5"/>
  <c r="BH49" i="5" s="1"/>
  <c r="BG49" i="5" s="1"/>
  <c r="BF49" i="5" s="1"/>
  <c r="BE49" i="5" s="1"/>
  <c r="BD49" i="5" s="1"/>
  <c r="BC49" i="5" s="1"/>
  <c r="BK8" i="5"/>
  <c r="BJ8" i="5" s="1"/>
  <c r="BI8" i="5" s="1"/>
  <c r="BH8" i="5" s="1"/>
  <c r="BG8" i="5" s="1"/>
  <c r="BF8" i="5" s="1"/>
  <c r="BE8" i="5" s="1"/>
  <c r="BD8" i="5" s="1"/>
  <c r="BC8" i="5" s="1"/>
  <c r="BK118" i="5"/>
  <c r="BJ118" i="5" s="1"/>
  <c r="BI118" i="5" s="1"/>
  <c r="BH118" i="5"/>
  <c r="BG118" i="5" s="1"/>
  <c r="BF118" i="5" s="1"/>
  <c r="BE118" i="5" s="1"/>
  <c r="BD118" i="5" s="1"/>
  <c r="BC118" i="5" s="1"/>
  <c r="BF22" i="5"/>
  <c r="BK22" i="5"/>
  <c r="BJ22" i="5" s="1"/>
  <c r="BI22" i="5" s="1"/>
  <c r="BH22" i="5" s="1"/>
  <c r="BG22" i="5" s="1"/>
  <c r="BE22" i="5"/>
  <c r="BD22" i="5" s="1"/>
  <c r="BC22" i="5" s="1"/>
  <c r="AF37" i="5"/>
  <c r="K37" i="5"/>
  <c r="AC37" i="5"/>
  <c r="BK138" i="5"/>
  <c r="BJ138" i="5" s="1"/>
  <c r="BI138" i="5" s="1"/>
  <c r="BH138" i="5" s="1"/>
  <c r="BG138" i="5" s="1"/>
  <c r="BF138" i="5" s="1"/>
  <c r="BE138" i="5" s="1"/>
  <c r="BD138" i="5" s="1"/>
  <c r="BC138" i="5" s="1"/>
  <c r="BI29" i="5"/>
  <c r="BH29" i="5" s="1"/>
  <c r="BG29" i="5" s="1"/>
  <c r="BF29" i="5" s="1"/>
  <c r="BE29" i="5" s="1"/>
  <c r="BD29" i="5" s="1"/>
  <c r="BC29" i="5" s="1"/>
  <c r="BK29" i="5"/>
  <c r="BJ29" i="5" s="1"/>
  <c r="BK110" i="5"/>
  <c r="BJ110" i="5"/>
  <c r="BI110" i="5" s="1"/>
  <c r="BH110" i="5" s="1"/>
  <c r="BG110" i="5" s="1"/>
  <c r="BF110" i="5" s="1"/>
  <c r="BE110" i="5" s="1"/>
  <c r="BD110" i="5" s="1"/>
  <c r="BC110" i="5" s="1"/>
  <c r="BK17" i="5"/>
  <c r="BJ17" i="5" s="1"/>
  <c r="BI17" i="5"/>
  <c r="BH17" i="5" s="1"/>
  <c r="BG17" i="5" s="1"/>
  <c r="BF17" i="5" s="1"/>
  <c r="BE17" i="5" s="1"/>
  <c r="BD17" i="5" s="1"/>
  <c r="BC17" i="5" s="1"/>
  <c r="BK89" i="5"/>
  <c r="BJ89" i="5" s="1"/>
  <c r="BI89" i="5" s="1"/>
  <c r="BH89" i="5" s="1"/>
  <c r="BG89" i="5"/>
  <c r="BF89" i="5" s="1"/>
  <c r="BE89" i="5" s="1"/>
  <c r="BD89" i="5" s="1"/>
  <c r="BC89" i="5" s="1"/>
  <c r="BK131" i="5"/>
  <c r="BE131" i="5"/>
  <c r="BD131" i="5" s="1"/>
  <c r="BC131" i="5" s="1"/>
  <c r="BJ131" i="5"/>
  <c r="BI131" i="5" s="1"/>
  <c r="BH131" i="5" s="1"/>
  <c r="BG131" i="5" s="1"/>
  <c r="BF131" i="5" s="1"/>
  <c r="BK75" i="5"/>
  <c r="BJ75" i="5" s="1"/>
  <c r="BI75" i="5" s="1"/>
  <c r="BH75" i="5"/>
  <c r="BG75" i="5" s="1"/>
  <c r="BF75" i="5" s="1"/>
  <c r="BE75" i="5" s="1"/>
  <c r="BD75" i="5" s="1"/>
  <c r="BC75" i="5" s="1"/>
  <c r="AT31" i="5"/>
  <c r="AS31" i="5"/>
  <c r="AR31" i="5" s="1"/>
  <c r="AP31" i="5"/>
  <c r="AO31" i="5" s="1"/>
  <c r="AN31" i="5" s="1"/>
  <c r="AM31" i="5" s="1"/>
  <c r="AL31" i="5" s="1"/>
  <c r="AQ31" i="5"/>
  <c r="BK77" i="5"/>
  <c r="BJ77" i="5"/>
  <c r="BI77" i="5" s="1"/>
  <c r="BH77" i="5" s="1"/>
  <c r="BG77" i="5" s="1"/>
  <c r="BF77" i="5" s="1"/>
  <c r="BE77" i="5" s="1"/>
  <c r="BD77" i="5" s="1"/>
  <c r="BC77" i="5" s="1"/>
  <c r="BJ14" i="5"/>
  <c r="BI14" i="5" s="1"/>
  <c r="BH14" i="5" s="1"/>
  <c r="BG14" i="5" s="1"/>
  <c r="BF14" i="5" s="1"/>
  <c r="BE14" i="5" s="1"/>
  <c r="BD14" i="5" s="1"/>
  <c r="BC14" i="5" s="1"/>
  <c r="BK14" i="5"/>
  <c r="BK132" i="5"/>
  <c r="BJ132" i="5" s="1"/>
  <c r="BI132" i="5" s="1"/>
  <c r="BH132" i="5" s="1"/>
  <c r="BG132" i="5" s="1"/>
  <c r="BF132" i="5" s="1"/>
  <c r="BE132" i="5" s="1"/>
  <c r="BD132" i="5" s="1"/>
  <c r="BC132" i="5" s="1"/>
  <c r="BK44" i="5"/>
  <c r="BJ44" i="5" s="1"/>
  <c r="BI44" i="5" s="1"/>
  <c r="BH44" i="5" s="1"/>
  <c r="BG44" i="5" s="1"/>
  <c r="BF44" i="5" s="1"/>
  <c r="BE44" i="5" s="1"/>
  <c r="BD44" i="5" s="1"/>
  <c r="BC44" i="5" s="1"/>
  <c r="AS30" i="5"/>
  <c r="AR30" i="5"/>
  <c r="AQ30" i="5" s="1"/>
  <c r="AP30" i="5" s="1"/>
  <c r="AO30" i="5" s="1"/>
  <c r="AN30" i="5" s="1"/>
  <c r="AM30" i="5" s="1"/>
  <c r="AL30" i="5" s="1"/>
  <c r="AT30" i="5"/>
  <c r="BK48" i="5"/>
  <c r="BJ48" i="5" s="1"/>
  <c r="BI48" i="5" s="1"/>
  <c r="BH48" i="5" s="1"/>
  <c r="BG48" i="5" s="1"/>
  <c r="BF48" i="5" s="1"/>
  <c r="BE48" i="5" s="1"/>
  <c r="BD48" i="5" s="1"/>
  <c r="BC48" i="5" s="1"/>
  <c r="BK12" i="5"/>
  <c r="BJ12" i="5"/>
  <c r="BI12" i="5" s="1"/>
  <c r="BH12" i="5" s="1"/>
  <c r="BG12" i="5" s="1"/>
  <c r="BF12" i="5" s="1"/>
  <c r="BE12" i="5" s="1"/>
  <c r="BD12" i="5" s="1"/>
  <c r="BC12" i="5" s="1"/>
  <c r="BK90" i="5"/>
  <c r="BJ90" i="5"/>
  <c r="BI90" i="5" s="1"/>
  <c r="BH90" i="5" s="1"/>
  <c r="BG90" i="5" s="1"/>
  <c r="BF90" i="5" s="1"/>
  <c r="BE90" i="5" s="1"/>
  <c r="BD90" i="5" s="1"/>
  <c r="BC90" i="5" s="1"/>
  <c r="BK32" i="5"/>
  <c r="BJ32" i="5" s="1"/>
  <c r="BI32" i="5" s="1"/>
  <c r="BH32" i="5" s="1"/>
  <c r="BG32" i="5" s="1"/>
  <c r="BF32" i="5" s="1"/>
  <c r="BE32" i="5" s="1"/>
  <c r="BD32" i="5" s="1"/>
  <c r="BC32" i="5" s="1"/>
  <c r="BK137" i="5"/>
  <c r="BJ137" i="5" s="1"/>
  <c r="BI137" i="5" s="1"/>
  <c r="BH137" i="5" s="1"/>
  <c r="BG137" i="5" s="1"/>
  <c r="BF137" i="5" s="1"/>
  <c r="BE137" i="5" s="1"/>
  <c r="BD137" i="5" s="1"/>
  <c r="BC137" i="5" s="1"/>
  <c r="BK127" i="5"/>
  <c r="BJ127" i="5" s="1"/>
  <c r="BI127" i="5" s="1"/>
  <c r="BH127" i="5" s="1"/>
  <c r="BG127" i="5" s="1"/>
  <c r="BF127" i="5" s="1"/>
  <c r="BE127" i="5" s="1"/>
  <c r="BD127" i="5" s="1"/>
  <c r="BC127" i="5" s="1"/>
  <c r="BK5" i="5"/>
  <c r="BJ5" i="5"/>
  <c r="BI5" i="5" s="1"/>
  <c r="BH5" i="5" s="1"/>
  <c r="BG5" i="5" s="1"/>
  <c r="BF5" i="5" s="1"/>
  <c r="BE5" i="5" s="1"/>
  <c r="BD5" i="5" s="1"/>
  <c r="BC5" i="5" s="1"/>
  <c r="AF40" i="5"/>
  <c r="K40" i="5"/>
  <c r="AC40" i="5"/>
  <c r="AC23" i="5"/>
  <c r="AF23" i="5"/>
  <c r="J23" i="5"/>
  <c r="AF29" i="5"/>
  <c r="I29" i="5"/>
  <c r="AC29" i="5"/>
  <c r="BK36" i="5"/>
  <c r="BJ36" i="5"/>
  <c r="BI36" i="5" s="1"/>
  <c r="BH36" i="5" s="1"/>
  <c r="BG36" i="5" s="1"/>
  <c r="BF36" i="5" s="1"/>
  <c r="BE36" i="5" s="1"/>
  <c r="BD36" i="5" s="1"/>
  <c r="BC36" i="5" s="1"/>
  <c r="BK98" i="5"/>
  <c r="BJ98" i="5"/>
  <c r="BI98" i="5" s="1"/>
  <c r="BH98" i="5" s="1"/>
  <c r="BG98" i="5" s="1"/>
  <c r="BF98" i="5" s="1"/>
  <c r="BE98" i="5" s="1"/>
  <c r="BD98" i="5" s="1"/>
  <c r="BC98" i="5" s="1"/>
  <c r="BK10" i="5"/>
  <c r="BJ10" i="5"/>
  <c r="BI10" i="5" s="1"/>
  <c r="BH10" i="5" s="1"/>
  <c r="BG10" i="5" s="1"/>
  <c r="BF10" i="5" s="1"/>
  <c r="BE10" i="5" s="1"/>
  <c r="BD10" i="5" s="1"/>
  <c r="BC10" i="5" s="1"/>
  <c r="AT40" i="5"/>
  <c r="AS40" i="5" s="1"/>
  <c r="AR40" i="5" s="1"/>
  <c r="AQ40" i="5" s="1"/>
  <c r="AP40" i="5" s="1"/>
  <c r="AO40" i="5" s="1"/>
  <c r="AN40" i="5" s="1"/>
  <c r="AM40" i="5" s="1"/>
  <c r="AL40" i="5" s="1"/>
  <c r="BK116" i="5"/>
  <c r="BJ116" i="5" s="1"/>
  <c r="BI116" i="5" s="1"/>
  <c r="BH116" i="5" s="1"/>
  <c r="BG116" i="5" s="1"/>
  <c r="BF116" i="5" s="1"/>
  <c r="BE116" i="5" s="1"/>
  <c r="BD116" i="5" s="1"/>
  <c r="BC116" i="5" s="1"/>
  <c r="BK68" i="5"/>
  <c r="BJ68" i="5"/>
  <c r="BI68" i="5" s="1"/>
  <c r="BH68" i="5" s="1"/>
  <c r="BG68" i="5" s="1"/>
  <c r="BF68" i="5" s="1"/>
  <c r="BE68" i="5" s="1"/>
  <c r="BD68" i="5" s="1"/>
  <c r="BC68" i="5" s="1"/>
  <c r="AT23" i="5"/>
  <c r="AS23" i="5"/>
  <c r="AR23" i="5"/>
  <c r="AQ23" i="5" s="1"/>
  <c r="AP23" i="5" s="1"/>
  <c r="AO23" i="5" s="1"/>
  <c r="AN23" i="5" s="1"/>
  <c r="AM23" i="5" s="1"/>
  <c r="AL23" i="5" s="1"/>
  <c r="BK97" i="5"/>
  <c r="BJ97" i="5" s="1"/>
  <c r="BI97" i="5" s="1"/>
  <c r="BH97" i="5" s="1"/>
  <c r="BG97" i="5" s="1"/>
  <c r="BF97" i="5" s="1"/>
  <c r="BE97" i="5" s="1"/>
  <c r="BD97" i="5" s="1"/>
  <c r="BC97" i="5" s="1"/>
  <c r="BK94" i="5"/>
  <c r="BJ94" i="5" s="1"/>
  <c r="BI94" i="5" s="1"/>
  <c r="BH94" i="5" s="1"/>
  <c r="BG94" i="5" s="1"/>
  <c r="BF94" i="5" s="1"/>
  <c r="BE94" i="5" s="1"/>
  <c r="BD94" i="5" s="1"/>
  <c r="BC94" i="5" s="1"/>
  <c r="BK20" i="5"/>
  <c r="BJ20" i="5"/>
  <c r="BI20" i="5" s="1"/>
  <c r="BH20" i="5" s="1"/>
  <c r="BG20" i="5" s="1"/>
  <c r="BF20" i="5" s="1"/>
  <c r="BE20" i="5" s="1"/>
  <c r="BD20" i="5" s="1"/>
  <c r="BC20" i="5" s="1"/>
  <c r="BK133" i="5"/>
  <c r="BJ133" i="5" s="1"/>
  <c r="BI133" i="5" s="1"/>
  <c r="BH133" i="5" s="1"/>
  <c r="BG133" i="5" s="1"/>
  <c r="BF133" i="5" s="1"/>
  <c r="BE133" i="5" s="1"/>
  <c r="BD133" i="5" s="1"/>
  <c r="BC133" i="5" s="1"/>
  <c r="BK54" i="5"/>
  <c r="BJ54" i="5" s="1"/>
  <c r="BI54" i="5" s="1"/>
  <c r="BH54" i="5" s="1"/>
  <c r="BG54" i="5" s="1"/>
  <c r="BF54" i="5" s="1"/>
  <c r="BE54" i="5" s="1"/>
  <c r="BD54" i="5" s="1"/>
  <c r="BC54" i="5" s="1"/>
  <c r="BK55" i="5"/>
  <c r="BJ55" i="5"/>
  <c r="BI55" i="5" s="1"/>
  <c r="BH55" i="5" s="1"/>
  <c r="BG55" i="5" s="1"/>
  <c r="BF55" i="5" s="1"/>
  <c r="BE55" i="5" s="1"/>
  <c r="BD55" i="5" s="1"/>
  <c r="BC55" i="5" s="1"/>
  <c r="BK78" i="5"/>
  <c r="BJ78" i="5"/>
  <c r="BI78" i="5" s="1"/>
  <c r="BH78" i="5" s="1"/>
  <c r="BG78" i="5" s="1"/>
  <c r="BF78" i="5" s="1"/>
  <c r="BE78" i="5" s="1"/>
  <c r="BD78" i="5" s="1"/>
  <c r="BC78" i="5" s="1"/>
  <c r="BJ21" i="5"/>
  <c r="BK21" i="5"/>
  <c r="BI21" i="5"/>
  <c r="BH21" i="5" s="1"/>
  <c r="BG21" i="5" s="1"/>
  <c r="BF21" i="5" s="1"/>
  <c r="BE21" i="5" s="1"/>
  <c r="BD21" i="5" s="1"/>
  <c r="BC21" i="5" s="1"/>
  <c r="BJ91" i="5"/>
  <c r="BK91" i="5"/>
  <c r="BI91" i="5"/>
  <c r="BH91" i="5" s="1"/>
  <c r="BG91" i="5" s="1"/>
  <c r="BF91" i="5" s="1"/>
  <c r="BE91" i="5" s="1"/>
  <c r="BD91" i="5" s="1"/>
  <c r="BC91" i="5" s="1"/>
  <c r="BK37" i="5"/>
  <c r="BJ37" i="5" s="1"/>
  <c r="BI37" i="5" s="1"/>
  <c r="BH37" i="5" s="1"/>
  <c r="BG37" i="5" s="1"/>
  <c r="BF37" i="5" s="1"/>
  <c r="BE37" i="5" s="1"/>
  <c r="BD37" i="5" s="1"/>
  <c r="BC37" i="5" s="1"/>
  <c r="BJ128" i="5"/>
  <c r="BI128" i="5" s="1"/>
  <c r="BH128" i="5" s="1"/>
  <c r="BG128" i="5" s="1"/>
  <c r="BF128" i="5" s="1"/>
  <c r="BE128" i="5" s="1"/>
  <c r="BD128" i="5" s="1"/>
  <c r="BC128" i="5" s="1"/>
  <c r="BK128" i="5"/>
  <c r="BK47" i="5"/>
  <c r="BJ47" i="5" s="1"/>
  <c r="BI47" i="5" s="1"/>
  <c r="BH47" i="5" s="1"/>
  <c r="BG47" i="5" s="1"/>
  <c r="BF47" i="5" s="1"/>
  <c r="BE47" i="5" s="1"/>
  <c r="BD47" i="5" s="1"/>
  <c r="BC47" i="5" s="1"/>
  <c r="AS41" i="5"/>
  <c r="AR41" i="5"/>
  <c r="AQ41" i="5" s="1"/>
  <c r="AP41" i="5" s="1"/>
  <c r="AO41" i="5" s="1"/>
  <c r="AN41" i="5" s="1"/>
  <c r="AM41" i="5" s="1"/>
  <c r="AL41" i="5" s="1"/>
  <c r="AT41" i="5"/>
  <c r="J25" i="5"/>
  <c r="AC25" i="5"/>
  <c r="AF25" i="5"/>
  <c r="AT32" i="5"/>
  <c r="AS32" i="5"/>
  <c r="AR32" i="5"/>
  <c r="AQ32" i="5" s="1"/>
  <c r="AP32" i="5" s="1"/>
  <c r="AO32" i="5" s="1"/>
  <c r="AN32" i="5" s="1"/>
  <c r="AM32" i="5" s="1"/>
  <c r="AL32" i="5" s="1"/>
  <c r="BI134" i="5"/>
  <c r="BG134" i="5"/>
  <c r="BF134" i="5" s="1"/>
  <c r="BE134" i="5" s="1"/>
  <c r="BD134" i="5" s="1"/>
  <c r="BC134" i="5" s="1"/>
  <c r="BK134" i="5"/>
  <c r="BJ134" i="5"/>
  <c r="BH134" i="5"/>
  <c r="BK19" i="5"/>
  <c r="BJ19" i="5" s="1"/>
  <c r="BI19" i="5" s="1"/>
  <c r="BH19" i="5" s="1"/>
  <c r="BG19" i="5" s="1"/>
  <c r="BF19" i="5" s="1"/>
  <c r="BE19" i="5" s="1"/>
  <c r="BD19" i="5" s="1"/>
  <c r="BC19" i="5" s="1"/>
  <c r="AT34" i="5"/>
  <c r="AS34" i="5"/>
  <c r="AR34" i="5" s="1"/>
  <c r="AQ34" i="5" s="1"/>
  <c r="AP34" i="5" s="1"/>
  <c r="AO34" i="5" s="1"/>
  <c r="AN34" i="5" s="1"/>
  <c r="AM34" i="5" s="1"/>
  <c r="AL34" i="5" s="1"/>
  <c r="BK79" i="5"/>
  <c r="BJ79" i="5"/>
  <c r="BI79" i="5" s="1"/>
  <c r="BH79" i="5" s="1"/>
  <c r="BG79" i="5" s="1"/>
  <c r="BF79" i="5" s="1"/>
  <c r="BE79" i="5" s="1"/>
  <c r="BD79" i="5" s="1"/>
  <c r="BC79" i="5" s="1"/>
  <c r="BK84" i="5"/>
  <c r="BJ84" i="5"/>
  <c r="BI84" i="5" s="1"/>
  <c r="BH84" i="5" s="1"/>
  <c r="BG84" i="5" s="1"/>
  <c r="BF84" i="5" s="1"/>
  <c r="BE84" i="5" s="1"/>
  <c r="BD84" i="5" s="1"/>
  <c r="BC84" i="5" s="1"/>
  <c r="BK39" i="5"/>
  <c r="BJ39" i="5"/>
  <c r="BI39" i="5" s="1"/>
  <c r="BH39" i="5" s="1"/>
  <c r="BG39" i="5" s="1"/>
  <c r="BF39" i="5" s="1"/>
  <c r="BE39" i="5" s="1"/>
  <c r="BD39" i="5" s="1"/>
  <c r="BC39" i="5" s="1"/>
  <c r="BK113" i="5"/>
  <c r="BJ113" i="5" s="1"/>
  <c r="BI113" i="5" s="1"/>
  <c r="BH113" i="5" s="1"/>
  <c r="BG113" i="5" s="1"/>
  <c r="BF113" i="5" s="1"/>
  <c r="BE113" i="5" s="1"/>
  <c r="BD113" i="5" s="1"/>
  <c r="BC113" i="5" s="1"/>
  <c r="BK103" i="5"/>
  <c r="BJ103" i="5"/>
  <c r="BI103" i="5" s="1"/>
  <c r="BH103" i="5" s="1"/>
  <c r="BG103" i="5" s="1"/>
  <c r="BF103" i="5" s="1"/>
  <c r="BE103" i="5" s="1"/>
  <c r="BD103" i="5" s="1"/>
  <c r="BC103" i="5" s="1"/>
  <c r="AT39" i="5"/>
  <c r="AS39" i="5" s="1"/>
  <c r="AR39" i="5" s="1"/>
  <c r="AQ39" i="5" s="1"/>
  <c r="AP39" i="5" s="1"/>
  <c r="AO39" i="5" s="1"/>
  <c r="AN39" i="5" s="1"/>
  <c r="AM39" i="5" s="1"/>
  <c r="AL39" i="5" s="1"/>
  <c r="BK56" i="5"/>
  <c r="BJ56" i="5" s="1"/>
  <c r="BI56" i="5" s="1"/>
  <c r="BH56" i="5" s="1"/>
  <c r="BG56" i="5" s="1"/>
  <c r="BF56" i="5" s="1"/>
  <c r="BE56" i="5" s="1"/>
  <c r="BD56" i="5" s="1"/>
  <c r="BC56" i="5" s="1"/>
  <c r="BK13" i="5"/>
  <c r="BJ13" i="5" s="1"/>
  <c r="BI13" i="5" s="1"/>
  <c r="BH13" i="5" s="1"/>
  <c r="BG13" i="5" s="1"/>
  <c r="BF13" i="5" s="1"/>
  <c r="BE13" i="5" s="1"/>
  <c r="BD13" i="5" s="1"/>
  <c r="BC13" i="5" s="1"/>
  <c r="BK121" i="5"/>
  <c r="BJ121" i="5" s="1"/>
  <c r="BI121" i="5" s="1"/>
  <c r="BH121" i="5" s="1"/>
  <c r="BG121" i="5" s="1"/>
  <c r="BF121" i="5" s="1"/>
  <c r="BE121" i="5" s="1"/>
  <c r="BD121" i="5" s="1"/>
  <c r="BC121" i="5" s="1"/>
  <c r="BK87" i="5"/>
  <c r="BJ87" i="5" s="1"/>
  <c r="BI87" i="5" s="1"/>
  <c r="BH87" i="5" s="1"/>
  <c r="BG87" i="5" s="1"/>
  <c r="BF87" i="5" s="1"/>
  <c r="BE87" i="5" s="1"/>
  <c r="BD87" i="5" s="1"/>
  <c r="BC87" i="5" s="1"/>
  <c r="AT29" i="5"/>
  <c r="AS29" i="5" s="1"/>
  <c r="AR29" i="5" s="1"/>
  <c r="AQ29" i="5" s="1"/>
  <c r="AP29" i="5" s="1"/>
  <c r="AO29" i="5" s="1"/>
  <c r="AN29" i="5" s="1"/>
  <c r="AM29" i="5" s="1"/>
  <c r="AL29" i="5" s="1"/>
  <c r="BK108" i="5"/>
  <c r="BJ108" i="5" s="1"/>
  <c r="BI108" i="5" s="1"/>
  <c r="BH108" i="5" s="1"/>
  <c r="BG108" i="5" s="1"/>
  <c r="BF108" i="5" s="1"/>
  <c r="BE108" i="5" s="1"/>
  <c r="BD108" i="5" s="1"/>
  <c r="BC108" i="5" s="1"/>
  <c r="BK61" i="5"/>
  <c r="BJ61" i="5"/>
  <c r="BI61" i="5" s="1"/>
  <c r="BH61" i="5" s="1"/>
  <c r="BG61" i="5" s="1"/>
  <c r="BF61" i="5" s="1"/>
  <c r="BE61" i="5" s="1"/>
  <c r="BD61" i="5" s="1"/>
  <c r="BC61" i="5" s="1"/>
  <c r="BK72" i="5"/>
  <c r="BH72" i="5"/>
  <c r="BG72" i="5" s="1"/>
  <c r="BF72" i="5" s="1"/>
  <c r="BE72" i="5" s="1"/>
  <c r="BD72" i="5" s="1"/>
  <c r="BC72" i="5" s="1"/>
  <c r="BJ72" i="5"/>
  <c r="BI72" i="5"/>
  <c r="BI35" i="5"/>
  <c r="BH35" i="5" s="1"/>
  <c r="BG35" i="5" s="1"/>
  <c r="BF35" i="5" s="1"/>
  <c r="BE35" i="5" s="1"/>
  <c r="BD35" i="5" s="1"/>
  <c r="BC35" i="5" s="1"/>
  <c r="BK35" i="5"/>
  <c r="BJ35" i="5"/>
  <c r="AT22" i="5"/>
  <c r="AR22" i="5"/>
  <c r="AQ22" i="5" s="1"/>
  <c r="AP22" i="5" s="1"/>
  <c r="AO22" i="5" s="1"/>
  <c r="AN22" i="5" s="1"/>
  <c r="AM22" i="5" s="1"/>
  <c r="AL22" i="5" s="1"/>
  <c r="AS22" i="5"/>
  <c r="BJ59" i="2"/>
  <c r="BI59" i="2" s="1"/>
  <c r="BH59" i="2" s="1"/>
  <c r="BG59" i="2" s="1"/>
  <c r="BF59" i="2" s="1"/>
  <c r="BE59" i="2" s="1"/>
  <c r="BD59" i="2" s="1"/>
  <c r="BC59" i="2" s="1"/>
  <c r="BB59" i="2" s="1"/>
  <c r="BL93" i="2"/>
  <c r="AU34" i="2"/>
  <c r="AT34" i="2" s="1"/>
  <c r="AS34" i="2" s="1"/>
  <c r="AR34" i="2" s="1"/>
  <c r="AQ34" i="2" s="1"/>
  <c r="AP34" i="2" s="1"/>
  <c r="AO34" i="2" s="1"/>
  <c r="AN34" i="2" s="1"/>
  <c r="AM34" i="2" s="1"/>
  <c r="AL34" i="2" s="1"/>
  <c r="BL124" i="2"/>
  <c r="BK124" i="2" s="1"/>
  <c r="BJ124" i="2" s="1"/>
  <c r="BI124" i="2" s="1"/>
  <c r="BH124" i="2" s="1"/>
  <c r="BG124" i="2" s="1"/>
  <c r="BF124" i="2" s="1"/>
  <c r="BE124" i="2" s="1"/>
  <c r="BD124" i="2" s="1"/>
  <c r="BC124" i="2" s="1"/>
  <c r="BL129" i="2"/>
  <c r="BL34" i="2"/>
  <c r="AU29" i="2"/>
  <c r="BL121" i="2"/>
  <c r="BK121" i="2" s="1"/>
  <c r="BJ121" i="2" s="1"/>
  <c r="BI121" i="2" s="1"/>
  <c r="BH121" i="2" s="1"/>
  <c r="BG121" i="2" s="1"/>
  <c r="BF121" i="2" s="1"/>
  <c r="BE121" i="2" s="1"/>
  <c r="BD121" i="2" s="1"/>
  <c r="BC121" i="2" s="1"/>
  <c r="BL100" i="2"/>
  <c r="BL95" i="2"/>
  <c r="AU35" i="2"/>
  <c r="BL64" i="2"/>
  <c r="BL41" i="2"/>
  <c r="BL108" i="2"/>
  <c r="BL55" i="2"/>
  <c r="BL8" i="2"/>
  <c r="BL74" i="2"/>
  <c r="BL10" i="2"/>
  <c r="BL92" i="2"/>
  <c r="BL33" i="2"/>
  <c r="BL87" i="2"/>
  <c r="BL6" i="2"/>
  <c r="AU37" i="2"/>
  <c r="AT37" i="2" s="1"/>
  <c r="AS37" i="2" s="1"/>
  <c r="AR37" i="2" s="1"/>
  <c r="AQ37" i="2" s="1"/>
  <c r="AP37" i="2" s="1"/>
  <c r="AO37" i="2" s="1"/>
  <c r="AN37" i="2" s="1"/>
  <c r="AM37" i="2" s="1"/>
  <c r="AL37" i="2" s="1"/>
  <c r="AU33" i="2"/>
  <c r="BL20" i="2"/>
  <c r="AF31" i="2"/>
  <c r="I31" i="2"/>
  <c r="AC31" i="2"/>
  <c r="BK117" i="2"/>
  <c r="BJ117" i="2"/>
  <c r="BI117" i="2" s="1"/>
  <c r="BH117" i="2" s="1"/>
  <c r="BG117" i="2" s="1"/>
  <c r="BF117" i="2" s="1"/>
  <c r="BE117" i="2" s="1"/>
  <c r="BD117" i="2" s="1"/>
  <c r="BC117" i="2" s="1"/>
  <c r="BL47" i="2"/>
  <c r="BL105" i="2"/>
  <c r="BL7" i="2"/>
  <c r="BL75" i="2"/>
  <c r="BL57" i="2"/>
  <c r="AU32" i="2"/>
  <c r="BL60" i="2"/>
  <c r="BL18" i="2"/>
  <c r="BL77" i="2"/>
  <c r="BL14" i="2"/>
  <c r="BL106" i="2"/>
  <c r="BL36" i="2"/>
  <c r="BL97" i="2"/>
  <c r="AU22" i="2"/>
  <c r="AU25" i="2"/>
  <c r="AT25" i="2" s="1"/>
  <c r="AS25" i="2" s="1"/>
  <c r="AR25" i="2" s="1"/>
  <c r="AQ25" i="2" s="1"/>
  <c r="AP25" i="2" s="1"/>
  <c r="AO25" i="2" s="1"/>
  <c r="AN25" i="2" s="1"/>
  <c r="AM25" i="2" s="1"/>
  <c r="AL25" i="2" s="1"/>
  <c r="AU41" i="2"/>
  <c r="AT41" i="2" s="1"/>
  <c r="AS41" i="2" s="1"/>
  <c r="AR41" i="2" s="1"/>
  <c r="AQ41" i="2" s="1"/>
  <c r="AP41" i="2" s="1"/>
  <c r="AO41" i="2" s="1"/>
  <c r="AN41" i="2" s="1"/>
  <c r="AM41" i="2" s="1"/>
  <c r="AL41" i="2" s="1"/>
  <c r="BL131" i="2"/>
  <c r="BK131" i="2" s="1"/>
  <c r="BJ131" i="2" s="1"/>
  <c r="BI131" i="2" s="1"/>
  <c r="BH131" i="2" s="1"/>
  <c r="BG131" i="2" s="1"/>
  <c r="BF131" i="2" s="1"/>
  <c r="BE131" i="2" s="1"/>
  <c r="BD131" i="2" s="1"/>
  <c r="BC131" i="2" s="1"/>
  <c r="BL139" i="2"/>
  <c r="BL130" i="2"/>
  <c r="BK130" i="2" s="1"/>
  <c r="BJ130" i="2" s="1"/>
  <c r="BI130" i="2" s="1"/>
  <c r="BH130" i="2" s="1"/>
  <c r="BG130" i="2" s="1"/>
  <c r="BF130" i="2" s="1"/>
  <c r="BE130" i="2" s="1"/>
  <c r="BD130" i="2" s="1"/>
  <c r="BC130" i="2" s="1"/>
  <c r="AU27" i="2"/>
  <c r="AU40" i="2"/>
  <c r="BL51" i="2"/>
  <c r="BL52" i="2"/>
  <c r="BL30" i="2"/>
  <c r="BL102" i="2"/>
  <c r="BL66" i="2"/>
  <c r="AU24" i="2"/>
  <c r="BL72" i="2"/>
  <c r="BL21" i="2"/>
  <c r="BL84" i="2"/>
  <c r="BL24" i="2"/>
  <c r="BL116" i="2"/>
  <c r="BL42" i="2"/>
  <c r="BL99" i="2"/>
  <c r="AU36" i="2"/>
  <c r="AU30" i="2"/>
  <c r="BL132" i="2"/>
  <c r="BL136" i="2"/>
  <c r="BK136" i="2" s="1"/>
  <c r="BJ136" i="2" s="1"/>
  <c r="BI136" i="2" s="1"/>
  <c r="BH136" i="2" s="1"/>
  <c r="BG136" i="2" s="1"/>
  <c r="BF136" i="2" s="1"/>
  <c r="BE136" i="2" s="1"/>
  <c r="BD136" i="2" s="1"/>
  <c r="BC136" i="2" s="1"/>
  <c r="BL134" i="2"/>
  <c r="BL114" i="2"/>
  <c r="AU26" i="2"/>
  <c r="AU38" i="2"/>
  <c r="BL61" i="2"/>
  <c r="BL63" i="2"/>
  <c r="BL37" i="2"/>
  <c r="BL31" i="2"/>
  <c r="BL69" i="2"/>
  <c r="BL11" i="2"/>
  <c r="BL79" i="2"/>
  <c r="BL29" i="2"/>
  <c r="BL89" i="2"/>
  <c r="BL39" i="2"/>
  <c r="BL5" i="2"/>
  <c r="BL44" i="2"/>
  <c r="BL123" i="2"/>
  <c r="BL133" i="2"/>
  <c r="BK133" i="2" s="1"/>
  <c r="BJ133" i="2" s="1"/>
  <c r="BI133" i="2" s="1"/>
  <c r="BH133" i="2" s="1"/>
  <c r="BG133" i="2" s="1"/>
  <c r="BF133" i="2" s="1"/>
  <c r="BE133" i="2" s="1"/>
  <c r="BD133" i="2" s="1"/>
  <c r="BC133" i="2" s="1"/>
  <c r="BL128" i="2"/>
  <c r="BK128" i="2" s="1"/>
  <c r="BJ128" i="2" s="1"/>
  <c r="BI128" i="2" s="1"/>
  <c r="BH128" i="2" s="1"/>
  <c r="BG128" i="2" s="1"/>
  <c r="BF128" i="2" s="1"/>
  <c r="BE128" i="2" s="1"/>
  <c r="BD128" i="2" s="1"/>
  <c r="BC128" i="2" s="1"/>
  <c r="BL111" i="2"/>
  <c r="BL119" i="2"/>
  <c r="BL127" i="2"/>
  <c r="BK127" i="2" s="1"/>
  <c r="BJ127" i="2" s="1"/>
  <c r="BI127" i="2" s="1"/>
  <c r="BH127" i="2" s="1"/>
  <c r="BG127" i="2" s="1"/>
  <c r="BF127" i="2" s="1"/>
  <c r="BE127" i="2" s="1"/>
  <c r="BD127" i="2" s="1"/>
  <c r="BC127" i="2" s="1"/>
  <c r="AU39" i="2"/>
  <c r="AT39" i="2" s="1"/>
  <c r="AS39" i="2" s="1"/>
  <c r="AR39" i="2" s="1"/>
  <c r="AQ39" i="2" s="1"/>
  <c r="AP39" i="2" s="1"/>
  <c r="AO39" i="2" s="1"/>
  <c r="AN39" i="2" s="1"/>
  <c r="AM39" i="2" s="1"/>
  <c r="AL39" i="2" s="1"/>
  <c r="BL125" i="2"/>
  <c r="BK3" i="2"/>
  <c r="BJ3" i="2"/>
  <c r="BI3" i="2" s="1"/>
  <c r="BH3" i="2" s="1"/>
  <c r="BG3" i="2" s="1"/>
  <c r="BF3" i="2" s="1"/>
  <c r="BE3" i="2" s="1"/>
  <c r="BD3" i="2" s="1"/>
  <c r="BC3" i="2" s="1"/>
  <c r="AU21" i="2"/>
  <c r="BL68" i="2"/>
  <c r="BL73" i="2"/>
  <c r="BK73" i="2" s="1"/>
  <c r="BJ73" i="2" s="1"/>
  <c r="BI73" i="2" s="1"/>
  <c r="BH73" i="2" s="1"/>
  <c r="BG73" i="2" s="1"/>
  <c r="BF73" i="2" s="1"/>
  <c r="BE73" i="2" s="1"/>
  <c r="BD73" i="2" s="1"/>
  <c r="BC73" i="2" s="1"/>
  <c r="BL78" i="2"/>
  <c r="BI78" i="2" s="1"/>
  <c r="BH78" i="2" s="1"/>
  <c r="BG78" i="2" s="1"/>
  <c r="BF78" i="2" s="1"/>
  <c r="BE78" i="2" s="1"/>
  <c r="BD78" i="2" s="1"/>
  <c r="BC78" i="2" s="1"/>
  <c r="BL45" i="2"/>
  <c r="BL81" i="2"/>
  <c r="BL16" i="2"/>
  <c r="BL86" i="2"/>
  <c r="BL32" i="2"/>
  <c r="BL94" i="2"/>
  <c r="BL50" i="2"/>
  <c r="BK50" i="2" s="1"/>
  <c r="BJ50" i="2" s="1"/>
  <c r="BI50" i="2" s="1"/>
  <c r="BL9" i="2"/>
  <c r="BJ9" i="2" s="1"/>
  <c r="BI9" i="2" s="1"/>
  <c r="BH9" i="2" s="1"/>
  <c r="BG9" i="2" s="1"/>
  <c r="BF9" i="2" s="1"/>
  <c r="BE9" i="2" s="1"/>
  <c r="BD9" i="2" s="1"/>
  <c r="BC9" i="2" s="1"/>
  <c r="BL46" i="2"/>
  <c r="BL137" i="2"/>
  <c r="BL120" i="2"/>
  <c r="BL109" i="2"/>
  <c r="BK109" i="2" s="1"/>
  <c r="BJ109" i="2" s="1"/>
  <c r="BI109" i="2" s="1"/>
  <c r="BH109" i="2" s="1"/>
  <c r="BG109" i="2" s="1"/>
  <c r="BF109" i="2" s="1"/>
  <c r="BE109" i="2" s="1"/>
  <c r="BD109" i="2" s="1"/>
  <c r="BC109" i="2" s="1"/>
  <c r="BL138" i="2"/>
  <c r="BK138" i="2" s="1"/>
  <c r="BJ138" i="2" s="1"/>
  <c r="BI138" i="2" s="1"/>
  <c r="BH138" i="2" s="1"/>
  <c r="BG138" i="2" s="1"/>
  <c r="BF138" i="2" s="1"/>
  <c r="BE138" i="2" s="1"/>
  <c r="BD138" i="2" s="1"/>
  <c r="BC138" i="2" s="1"/>
  <c r="BL113" i="2"/>
  <c r="AT23" i="2"/>
  <c r="AS23" i="2" s="1"/>
  <c r="AR23" i="2" s="1"/>
  <c r="AQ23" i="2" s="1"/>
  <c r="AP23" i="2" s="1"/>
  <c r="AO23" i="2" s="1"/>
  <c r="AN23" i="2" s="1"/>
  <c r="AM23" i="2" s="1"/>
  <c r="AL23" i="2" s="1"/>
  <c r="BL15" i="2"/>
  <c r="BJ15" i="2" s="1"/>
  <c r="BI15" i="2" s="1"/>
  <c r="BH15" i="2" s="1"/>
  <c r="BG15" i="2" s="1"/>
  <c r="BF15" i="2" s="1"/>
  <c r="BE15" i="2" s="1"/>
  <c r="BD15" i="2" s="1"/>
  <c r="BC15" i="2" s="1"/>
  <c r="BL71" i="2"/>
  <c r="BL88" i="2"/>
  <c r="BK88" i="2" s="1"/>
  <c r="BJ88" i="2" s="1"/>
  <c r="BI88" i="2" s="1"/>
  <c r="BH88" i="2" s="1"/>
  <c r="BG88" i="2" s="1"/>
  <c r="BF88" i="2" s="1"/>
  <c r="BE88" i="2" s="1"/>
  <c r="BD88" i="2" s="1"/>
  <c r="BC88" i="2" s="1"/>
  <c r="BL107" i="2"/>
  <c r="BK107" i="2" s="1"/>
  <c r="BJ107" i="2" s="1"/>
  <c r="BI107" i="2" s="1"/>
  <c r="BH107" i="2" s="1"/>
  <c r="BG107" i="2" s="1"/>
  <c r="BF107" i="2" s="1"/>
  <c r="BE107" i="2" s="1"/>
  <c r="BD107" i="2" s="1"/>
  <c r="BC107" i="2" s="1"/>
  <c r="BL4" i="2"/>
  <c r="BL83" i="2"/>
  <c r="BK83" i="2" s="1"/>
  <c r="BJ83" i="2" s="1"/>
  <c r="BI83" i="2" s="1"/>
  <c r="BH83" i="2" s="1"/>
  <c r="BG83" i="2" s="1"/>
  <c r="BF83" i="2" s="1"/>
  <c r="BE83" i="2" s="1"/>
  <c r="BD83" i="2" s="1"/>
  <c r="BC83" i="2" s="1"/>
  <c r="BL26" i="2"/>
  <c r="BL91" i="2"/>
  <c r="BJ91" i="2" s="1"/>
  <c r="BI91" i="2" s="1"/>
  <c r="BH91" i="2" s="1"/>
  <c r="BG91" i="2" s="1"/>
  <c r="BF91" i="2" s="1"/>
  <c r="BE91" i="2" s="1"/>
  <c r="BD91" i="2" s="1"/>
  <c r="BC91" i="2" s="1"/>
  <c r="BL43" i="2"/>
  <c r="BL104" i="2"/>
  <c r="BL56" i="2"/>
  <c r="BI56" i="2" s="1"/>
  <c r="BH56" i="2" s="1"/>
  <c r="BG56" i="2" s="1"/>
  <c r="BF56" i="2" s="1"/>
  <c r="BE56" i="2" s="1"/>
  <c r="BD56" i="2" s="1"/>
  <c r="BC56" i="2" s="1"/>
  <c r="BL12" i="2"/>
  <c r="BL48" i="2"/>
  <c r="BL112" i="2"/>
  <c r="BL25" i="2"/>
  <c r="BL22" i="2"/>
  <c r="BK22" i="2" s="1"/>
  <c r="BJ22" i="2" s="1"/>
  <c r="BI22" i="2" s="1"/>
  <c r="BH22" i="2" s="1"/>
  <c r="BG22" i="2" s="1"/>
  <c r="BF22" i="2" s="1"/>
  <c r="BE22" i="2" s="1"/>
  <c r="BD22" i="2" s="1"/>
  <c r="BC22" i="2" s="1"/>
  <c r="BB22" i="2" s="1"/>
  <c r="AZ22" i="2" s="1"/>
  <c r="AX22" i="2" s="1"/>
  <c r="BL122" i="2"/>
  <c r="BL118" i="2"/>
  <c r="BK118" i="2" s="1"/>
  <c r="BJ118" i="2" s="1"/>
  <c r="BI118" i="2" s="1"/>
  <c r="BH118" i="2" s="1"/>
  <c r="BG118" i="2" s="1"/>
  <c r="BF118" i="2" s="1"/>
  <c r="BE118" i="2" s="1"/>
  <c r="BD118" i="2" s="1"/>
  <c r="BC118" i="2" s="1"/>
  <c r="I30" i="2"/>
  <c r="AF30" i="2"/>
  <c r="AC30" i="2"/>
  <c r="BL126" i="2"/>
  <c r="BL49" i="2"/>
  <c r="BL82" i="2"/>
  <c r="BK82" i="2" s="1"/>
  <c r="BJ82" i="2" s="1"/>
  <c r="BI82" i="2" s="1"/>
  <c r="BH82" i="2" s="1"/>
  <c r="BG82" i="2" s="1"/>
  <c r="BF82" i="2" s="1"/>
  <c r="BE82" i="2" s="1"/>
  <c r="BD82" i="2" s="1"/>
  <c r="BC82" i="2" s="1"/>
  <c r="BL96" i="2"/>
  <c r="BL40" i="2"/>
  <c r="BL23" i="2"/>
  <c r="BK23" i="2" s="1"/>
  <c r="BJ23" i="2" s="1"/>
  <c r="BI23" i="2" s="1"/>
  <c r="BH23" i="2" s="1"/>
  <c r="BG23" i="2" s="1"/>
  <c r="BF23" i="2" s="1"/>
  <c r="BE23" i="2" s="1"/>
  <c r="BD23" i="2" s="1"/>
  <c r="BC23" i="2" s="1"/>
  <c r="BL98" i="2"/>
  <c r="BK98" i="2" s="1"/>
  <c r="BJ98" i="2" s="1"/>
  <c r="BL35" i="2"/>
  <c r="BL101" i="2"/>
  <c r="BL53" i="2"/>
  <c r="AU31" i="2"/>
  <c r="BL67" i="2"/>
  <c r="BL19" i="2"/>
  <c r="BL65" i="2"/>
  <c r="BL76" i="2"/>
  <c r="BL13" i="2"/>
  <c r="BK13" i="2" s="1"/>
  <c r="BJ13" i="2" s="1"/>
  <c r="BI13" i="2" s="1"/>
  <c r="BH13" i="2" s="1"/>
  <c r="BG13" i="2" s="1"/>
  <c r="BF13" i="2" s="1"/>
  <c r="BE13" i="2" s="1"/>
  <c r="BD13" i="2" s="1"/>
  <c r="BC13" i="2" s="1"/>
  <c r="BA13" i="2" s="1"/>
  <c r="AZ13" i="2" s="1"/>
  <c r="AX13" i="2" s="1"/>
  <c r="BL85" i="2"/>
  <c r="BL110" i="2"/>
  <c r="BK110" i="2" s="1"/>
  <c r="BJ110" i="2" s="1"/>
  <c r="BI110" i="2" s="1"/>
  <c r="BH110" i="2" s="1"/>
  <c r="BG110" i="2" s="1"/>
  <c r="BF110" i="2" s="1"/>
  <c r="BE110" i="2" s="1"/>
  <c r="BD110" i="2" s="1"/>
  <c r="BC110" i="2" s="1"/>
  <c r="BL135" i="2"/>
  <c r="BL17" i="2"/>
  <c r="BK17" i="2" s="1"/>
  <c r="BJ17" i="2" s="1"/>
  <c r="BI17" i="2" s="1"/>
  <c r="BH17" i="2" s="1"/>
  <c r="BG17" i="2" s="1"/>
  <c r="BF17" i="2" s="1"/>
  <c r="BE17" i="2" s="1"/>
  <c r="BD17" i="2" s="1"/>
  <c r="BC17" i="2" s="1"/>
  <c r="O35" i="2"/>
  <c r="O40" i="2"/>
  <c r="O36" i="2"/>
  <c r="C15" i="2"/>
  <c r="C18" i="2" s="1"/>
  <c r="O41" i="2"/>
  <c r="O39" i="2"/>
  <c r="O37" i="2"/>
  <c r="O34" i="2"/>
  <c r="O32" i="2"/>
  <c r="O38" i="2"/>
  <c r="O33" i="2"/>
  <c r="C16" i="2"/>
  <c r="D18" i="2" s="1"/>
  <c r="BA17" i="2"/>
  <c r="BB17" i="2"/>
  <c r="BA59" i="2"/>
  <c r="BA22" i="2"/>
  <c r="BB13" i="2"/>
  <c r="BK15" i="2"/>
  <c r="BI68" i="2"/>
  <c r="BH68" i="2" s="1"/>
  <c r="BG68" i="2" s="1"/>
  <c r="BF68" i="2" s="1"/>
  <c r="BE68" i="2" s="1"/>
  <c r="BD68" i="2" s="1"/>
  <c r="BC68" i="2" s="1"/>
  <c r="BK68" i="2"/>
  <c r="BJ68" i="2" s="1"/>
  <c r="BK78" i="2"/>
  <c r="BJ78" i="2" s="1"/>
  <c r="BK45" i="2"/>
  <c r="BJ45" i="2" s="1"/>
  <c r="BI45" i="2" s="1"/>
  <c r="BH45" i="2" s="1"/>
  <c r="BG45" i="2" s="1"/>
  <c r="BF45" i="2" s="1"/>
  <c r="BE45" i="2" s="1"/>
  <c r="BD45" i="2" s="1"/>
  <c r="BC45" i="2" s="1"/>
  <c r="BK81" i="2"/>
  <c r="BJ81" i="2" s="1"/>
  <c r="BI81" i="2" s="1"/>
  <c r="BH81" i="2" s="1"/>
  <c r="BG81" i="2" s="1"/>
  <c r="BF81" i="2" s="1"/>
  <c r="BE81" i="2" s="1"/>
  <c r="BD81" i="2" s="1"/>
  <c r="BC81" i="2" s="1"/>
  <c r="BK16" i="2"/>
  <c r="BJ16" i="2" s="1"/>
  <c r="BI16" i="2" s="1"/>
  <c r="BH16" i="2" s="1"/>
  <c r="BG16" i="2" s="1"/>
  <c r="BF16" i="2" s="1"/>
  <c r="BE16" i="2" s="1"/>
  <c r="BD16" i="2" s="1"/>
  <c r="BC16" i="2" s="1"/>
  <c r="BK32" i="2"/>
  <c r="BJ32" i="2"/>
  <c r="BI32" i="2" s="1"/>
  <c r="BH32" i="2" s="1"/>
  <c r="BG32" i="2" s="1"/>
  <c r="BF32" i="2" s="1"/>
  <c r="BE32" i="2" s="1"/>
  <c r="BD32" i="2" s="1"/>
  <c r="BC32" i="2" s="1"/>
  <c r="BK94" i="2"/>
  <c r="BJ94" i="2"/>
  <c r="BI94" i="2" s="1"/>
  <c r="BH94" i="2" s="1"/>
  <c r="BG94" i="2" s="1"/>
  <c r="BF94" i="2" s="1"/>
  <c r="BE94" i="2" s="1"/>
  <c r="BD94" i="2" s="1"/>
  <c r="BC94" i="2" s="1"/>
  <c r="BK9" i="2"/>
  <c r="BK46" i="2"/>
  <c r="BJ46" i="2" s="1"/>
  <c r="BI46" i="2" s="1"/>
  <c r="BH46" i="2" s="1"/>
  <c r="BG46" i="2" s="1"/>
  <c r="BF46" i="2" s="1"/>
  <c r="BE46" i="2" s="1"/>
  <c r="BD46" i="2" s="1"/>
  <c r="BC46" i="2" s="1"/>
  <c r="BJ49" i="2"/>
  <c r="BI49" i="2" s="1"/>
  <c r="BH49" i="2" s="1"/>
  <c r="BG49" i="2" s="1"/>
  <c r="BF49" i="2" s="1"/>
  <c r="BE49" i="2" s="1"/>
  <c r="BD49" i="2" s="1"/>
  <c r="BC49" i="2" s="1"/>
  <c r="BK49" i="2"/>
  <c r="BK71" i="2"/>
  <c r="BJ71" i="2"/>
  <c r="BI71" i="2" s="1"/>
  <c r="BH71" i="2" s="1"/>
  <c r="BG71" i="2" s="1"/>
  <c r="BF71" i="2" s="1"/>
  <c r="BE71" i="2" s="1"/>
  <c r="BD71" i="2" s="1"/>
  <c r="BC71" i="2" s="1"/>
  <c r="BK4" i="2"/>
  <c r="BJ4" i="2" s="1"/>
  <c r="BI4" i="2" s="1"/>
  <c r="BH4" i="2" s="1"/>
  <c r="BG4" i="2" s="1"/>
  <c r="BF4" i="2" s="1"/>
  <c r="BE4" i="2" s="1"/>
  <c r="BD4" i="2" s="1"/>
  <c r="BC4" i="2" s="1"/>
  <c r="BK26" i="2"/>
  <c r="BJ26" i="2" s="1"/>
  <c r="BI26" i="2" s="1"/>
  <c r="BH26" i="2" s="1"/>
  <c r="BG26" i="2" s="1"/>
  <c r="BF26" i="2" s="1"/>
  <c r="BE26" i="2" s="1"/>
  <c r="BD26" i="2" s="1"/>
  <c r="BC26" i="2" s="1"/>
  <c r="BK91" i="2"/>
  <c r="BK43" i="2"/>
  <c r="BJ43" i="2" s="1"/>
  <c r="BI43" i="2" s="1"/>
  <c r="BH43" i="2" s="1"/>
  <c r="BG43" i="2" s="1"/>
  <c r="BF43" i="2" s="1"/>
  <c r="BE43" i="2" s="1"/>
  <c r="BD43" i="2" s="1"/>
  <c r="BC43" i="2" s="1"/>
  <c r="BK104" i="2"/>
  <c r="BJ104" i="2" s="1"/>
  <c r="BI104" i="2" s="1"/>
  <c r="BH104" i="2" s="1"/>
  <c r="BG104" i="2" s="1"/>
  <c r="BF104" i="2" s="1"/>
  <c r="BE104" i="2" s="1"/>
  <c r="BD104" i="2" s="1"/>
  <c r="BC104" i="2" s="1"/>
  <c r="BK56" i="2"/>
  <c r="BJ56" i="2"/>
  <c r="BK12" i="2"/>
  <c r="BJ12" i="2" s="1"/>
  <c r="BI12" i="2" s="1"/>
  <c r="BH12" i="2" s="1"/>
  <c r="BG12" i="2" s="1"/>
  <c r="BF12" i="2" s="1"/>
  <c r="BE12" i="2" s="1"/>
  <c r="BD12" i="2" s="1"/>
  <c r="BC12" i="2" s="1"/>
  <c r="BK48" i="2"/>
  <c r="BJ48" i="2" s="1"/>
  <c r="BI48" i="2" s="1"/>
  <c r="BH48" i="2" s="1"/>
  <c r="BG48" i="2" s="1"/>
  <c r="BF48" i="2" s="1"/>
  <c r="BE48" i="2" s="1"/>
  <c r="BD48" i="2" s="1"/>
  <c r="BC48" i="2" s="1"/>
  <c r="BK54" i="2"/>
  <c r="BJ54" i="2" s="1"/>
  <c r="BI54" i="2" s="1"/>
  <c r="BH54" i="2" s="1"/>
  <c r="BG54" i="2" s="1"/>
  <c r="BF54" i="2" s="1"/>
  <c r="BE54" i="2" s="1"/>
  <c r="BD54" i="2" s="1"/>
  <c r="BC54" i="2" s="1"/>
  <c r="BK96" i="2"/>
  <c r="BJ96" i="2" s="1"/>
  <c r="BI96" i="2" s="1"/>
  <c r="BH96" i="2" s="1"/>
  <c r="BG96" i="2" s="1"/>
  <c r="BF96" i="2" s="1"/>
  <c r="BE96" i="2" s="1"/>
  <c r="BD96" i="2" s="1"/>
  <c r="BC96" i="2" s="1"/>
  <c r="BK40" i="2"/>
  <c r="BJ40" i="2" s="1"/>
  <c r="BI40" i="2" s="1"/>
  <c r="BH40" i="2" s="1"/>
  <c r="BG40" i="2" s="1"/>
  <c r="BF40" i="2" s="1"/>
  <c r="BE40" i="2" s="1"/>
  <c r="BD40" i="2" s="1"/>
  <c r="BC40" i="2" s="1"/>
  <c r="BK35" i="2"/>
  <c r="BJ35" i="2" s="1"/>
  <c r="BI35" i="2" s="1"/>
  <c r="BH35" i="2" s="1"/>
  <c r="BG35" i="2" s="1"/>
  <c r="BF35" i="2" s="1"/>
  <c r="BE35" i="2" s="1"/>
  <c r="BD35" i="2" s="1"/>
  <c r="BC35" i="2" s="1"/>
  <c r="BK101" i="2"/>
  <c r="BJ101" i="2" s="1"/>
  <c r="BI101" i="2" s="1"/>
  <c r="BH101" i="2" s="1"/>
  <c r="BG101" i="2" s="1"/>
  <c r="BF101" i="2" s="1"/>
  <c r="BE101" i="2" s="1"/>
  <c r="BD101" i="2" s="1"/>
  <c r="BC101" i="2" s="1"/>
  <c r="BK53" i="2"/>
  <c r="BJ53" i="2" s="1"/>
  <c r="BI53" i="2" s="1"/>
  <c r="BH53" i="2" s="1"/>
  <c r="BG53" i="2" s="1"/>
  <c r="BF53" i="2" s="1"/>
  <c r="BE53" i="2" s="1"/>
  <c r="BD53" i="2" s="1"/>
  <c r="BC53" i="2" s="1"/>
  <c r="AT31" i="2"/>
  <c r="AS31" i="2" s="1"/>
  <c r="AR31" i="2" s="1"/>
  <c r="AQ31" i="2" s="1"/>
  <c r="AP31" i="2" s="1"/>
  <c r="AO31" i="2" s="1"/>
  <c r="AN31" i="2" s="1"/>
  <c r="AM31" i="2" s="1"/>
  <c r="AL31" i="2" s="1"/>
  <c r="BK67" i="2"/>
  <c r="BJ67" i="2" s="1"/>
  <c r="BI67" i="2" s="1"/>
  <c r="BH67" i="2" s="1"/>
  <c r="BG67" i="2"/>
  <c r="BF67" i="2" s="1"/>
  <c r="BE67" i="2" s="1"/>
  <c r="BD67" i="2" s="1"/>
  <c r="BC67" i="2" s="1"/>
  <c r="BK19" i="2"/>
  <c r="BJ19" i="2" s="1"/>
  <c r="BI19" i="2" s="1"/>
  <c r="BH19" i="2" s="1"/>
  <c r="BG19" i="2" s="1"/>
  <c r="BF19" i="2" s="1"/>
  <c r="BE19" i="2" s="1"/>
  <c r="BD19" i="2" s="1"/>
  <c r="BC19" i="2" s="1"/>
  <c r="BK65" i="2"/>
  <c r="BJ65" i="2" s="1"/>
  <c r="BI65" i="2" s="1"/>
  <c r="BH65" i="2" s="1"/>
  <c r="BG65" i="2" s="1"/>
  <c r="BF65" i="2" s="1"/>
  <c r="BE65" i="2" s="1"/>
  <c r="BD65" i="2" s="1"/>
  <c r="BC65" i="2" s="1"/>
  <c r="AF21" i="2"/>
  <c r="AC21" i="2"/>
  <c r="H21" i="2"/>
  <c r="AZ17" i="2"/>
  <c r="AX17" i="2" s="1"/>
  <c r="BK100" i="2"/>
  <c r="BJ100" i="2" s="1"/>
  <c r="BI100" i="2" s="1"/>
  <c r="BH100" i="2" s="1"/>
  <c r="BG100" i="2" s="1"/>
  <c r="BF100" i="2" s="1"/>
  <c r="BE100" i="2" s="1"/>
  <c r="BD100" i="2" s="1"/>
  <c r="BC100" i="2" s="1"/>
  <c r="BK90" i="2"/>
  <c r="BJ90" i="2" s="1"/>
  <c r="BI90" i="2" s="1"/>
  <c r="BH90" i="2" s="1"/>
  <c r="BG90" i="2" s="1"/>
  <c r="BF90" i="2" s="1"/>
  <c r="BE90" i="2" s="1"/>
  <c r="BD90" i="2" s="1"/>
  <c r="BC90" i="2" s="1"/>
  <c r="AT28" i="2"/>
  <c r="AS28" i="2" s="1"/>
  <c r="AR28" i="2" s="1"/>
  <c r="AQ28" i="2" s="1"/>
  <c r="AP28" i="2" s="1"/>
  <c r="AO28" i="2" s="1"/>
  <c r="AN28" i="2" s="1"/>
  <c r="AM28" i="2" s="1"/>
  <c r="AL28" i="2" s="1"/>
  <c r="BK58" i="2"/>
  <c r="BJ58" i="2" s="1"/>
  <c r="BI58" i="2" s="1"/>
  <c r="BH58" i="2" s="1"/>
  <c r="BG58" i="2" s="1"/>
  <c r="BF58" i="2" s="1"/>
  <c r="BE58" i="2" s="1"/>
  <c r="BD58" i="2" s="1"/>
  <c r="BC58" i="2" s="1"/>
  <c r="BH28" i="2"/>
  <c r="BG28" i="2" s="1"/>
  <c r="BF28" i="2" s="1"/>
  <c r="BE28" i="2" s="1"/>
  <c r="BD28" i="2" s="1"/>
  <c r="BC28" i="2" s="1"/>
  <c r="BK28" i="2"/>
  <c r="BJ28" i="2"/>
  <c r="BI28" i="2" s="1"/>
  <c r="BK103" i="2"/>
  <c r="BJ103" i="2" s="1"/>
  <c r="BI103" i="2" s="1"/>
  <c r="BH103" i="2" s="1"/>
  <c r="BG103" i="2" s="1"/>
  <c r="BF103" i="2" s="1"/>
  <c r="BE103" i="2" s="1"/>
  <c r="BD103" i="2" s="1"/>
  <c r="BC103" i="2" s="1"/>
  <c r="BK38" i="2"/>
  <c r="BJ38" i="2" s="1"/>
  <c r="BI38" i="2" s="1"/>
  <c r="BH38" i="2" s="1"/>
  <c r="BG38" i="2" s="1"/>
  <c r="BF38" i="2" s="1"/>
  <c r="BE38" i="2" s="1"/>
  <c r="BD38" i="2" s="1"/>
  <c r="BC38" i="2" s="1"/>
  <c r="BK115" i="2"/>
  <c r="BJ115" i="2"/>
  <c r="BI115" i="2" s="1"/>
  <c r="BH115" i="2" s="1"/>
  <c r="BG115" i="2" s="1"/>
  <c r="BF115" i="2" s="1"/>
  <c r="BE115" i="2" s="1"/>
  <c r="BD115" i="2" s="1"/>
  <c r="BC115" i="2" s="1"/>
  <c r="BK62" i="2"/>
  <c r="BJ62" i="2" s="1"/>
  <c r="BI62" i="2"/>
  <c r="BH62" i="2" s="1"/>
  <c r="BG62" i="2" s="1"/>
  <c r="BF62" i="2" s="1"/>
  <c r="BE62" i="2" s="1"/>
  <c r="BD62" i="2" s="1"/>
  <c r="BC62" i="2" s="1"/>
  <c r="BK2" i="2"/>
  <c r="BJ2" i="2" s="1"/>
  <c r="BI2" i="2" s="1"/>
  <c r="BH2" i="2" s="1"/>
  <c r="BG2" i="2" s="1"/>
  <c r="BF2" i="2" s="1"/>
  <c r="BE2" i="2" s="1"/>
  <c r="BD2" i="2" s="1"/>
  <c r="BC2" i="2" s="1"/>
  <c r="BK80" i="2"/>
  <c r="BJ80" i="2" s="1"/>
  <c r="BI80" i="2" s="1"/>
  <c r="BH80" i="2" s="1"/>
  <c r="BG80" i="2" s="1"/>
  <c r="BF80" i="2" s="1"/>
  <c r="BE80" i="2" s="1"/>
  <c r="BD80" i="2" s="1"/>
  <c r="BC80" i="2" s="1"/>
  <c r="BK27" i="2"/>
  <c r="BJ27" i="2" s="1"/>
  <c r="BI27" i="2" s="1"/>
  <c r="BH27" i="2" s="1"/>
  <c r="BG27" i="2" s="1"/>
  <c r="BF27" i="2" s="1"/>
  <c r="BE27" i="2" s="1"/>
  <c r="BD27" i="2" s="1"/>
  <c r="BC27" i="2" s="1"/>
  <c r="BK70" i="2"/>
  <c r="BJ70" i="2" s="1"/>
  <c r="BI70" i="2" s="1"/>
  <c r="BH70" i="2" s="1"/>
  <c r="BG70" i="2" s="1"/>
  <c r="BF70" i="2" s="1"/>
  <c r="BE70" i="2" s="1"/>
  <c r="BD70" i="2" s="1"/>
  <c r="BC70" i="2" s="1"/>
  <c r="K34" i="2"/>
  <c r="AC34" i="2"/>
  <c r="AF34" i="2"/>
  <c r="BK95" i="2"/>
  <c r="BJ95" i="2" s="1"/>
  <c r="BI95" i="2" s="1"/>
  <c r="BH95" i="2" s="1"/>
  <c r="BG95" i="2" s="1"/>
  <c r="BF95" i="2" s="1"/>
  <c r="BE95" i="2" s="1"/>
  <c r="BD95" i="2" s="1"/>
  <c r="BC95" i="2" s="1"/>
  <c r="AT35" i="2"/>
  <c r="AS35" i="2" s="1"/>
  <c r="AR35" i="2" s="1"/>
  <c r="AQ35" i="2" s="1"/>
  <c r="AP35" i="2" s="1"/>
  <c r="AO35" i="2" s="1"/>
  <c r="AN35" i="2" s="1"/>
  <c r="AM35" i="2" s="1"/>
  <c r="AL35" i="2" s="1"/>
  <c r="BI64" i="2"/>
  <c r="BH64" i="2" s="1"/>
  <c r="BG64" i="2" s="1"/>
  <c r="BF64" i="2" s="1"/>
  <c r="BE64" i="2" s="1"/>
  <c r="BD64" i="2" s="1"/>
  <c r="BC64" i="2" s="1"/>
  <c r="BK64" i="2"/>
  <c r="BJ64" i="2" s="1"/>
  <c r="BK41" i="2"/>
  <c r="BJ41" i="2"/>
  <c r="BI41" i="2" s="1"/>
  <c r="BH41" i="2" s="1"/>
  <c r="BG41" i="2" s="1"/>
  <c r="BF41" i="2" s="1"/>
  <c r="BE41" i="2" s="1"/>
  <c r="BD41" i="2" s="1"/>
  <c r="BC41" i="2" s="1"/>
  <c r="BK108" i="2"/>
  <c r="BJ108" i="2" s="1"/>
  <c r="BI108" i="2" s="1"/>
  <c r="BH108" i="2" s="1"/>
  <c r="BG108" i="2" s="1"/>
  <c r="BF108" i="2" s="1"/>
  <c r="BE108" i="2" s="1"/>
  <c r="BD108" i="2" s="1"/>
  <c r="BC108" i="2" s="1"/>
  <c r="BK55" i="2"/>
  <c r="BJ55" i="2" s="1"/>
  <c r="BI55" i="2" s="1"/>
  <c r="BH55" i="2" s="1"/>
  <c r="BG55" i="2" s="1"/>
  <c r="BF55" i="2" s="1"/>
  <c r="BE55" i="2" s="1"/>
  <c r="BD55" i="2" s="1"/>
  <c r="BC55" i="2" s="1"/>
  <c r="BK8" i="2"/>
  <c r="BJ8" i="2" s="1"/>
  <c r="BI8" i="2" s="1"/>
  <c r="BH8" i="2" s="1"/>
  <c r="BG8" i="2"/>
  <c r="BF8" i="2" s="1"/>
  <c r="BE8" i="2" s="1"/>
  <c r="BD8" i="2" s="1"/>
  <c r="BC8" i="2" s="1"/>
  <c r="BK74" i="2"/>
  <c r="BJ74" i="2" s="1"/>
  <c r="BI74" i="2" s="1"/>
  <c r="BH74" i="2" s="1"/>
  <c r="BG74" i="2" s="1"/>
  <c r="BF74" i="2" s="1"/>
  <c r="BE74" i="2" s="1"/>
  <c r="BD74" i="2" s="1"/>
  <c r="BC74" i="2" s="1"/>
  <c r="BK10" i="2"/>
  <c r="BJ10" i="2"/>
  <c r="BI10" i="2" s="1"/>
  <c r="BH10" i="2" s="1"/>
  <c r="BG10" i="2" s="1"/>
  <c r="BF10" i="2" s="1"/>
  <c r="BE10" i="2" s="1"/>
  <c r="BD10" i="2" s="1"/>
  <c r="BC10" i="2" s="1"/>
  <c r="BK92" i="2"/>
  <c r="BJ92" i="2"/>
  <c r="BI92" i="2" s="1"/>
  <c r="BH92" i="2" s="1"/>
  <c r="BG92" i="2" s="1"/>
  <c r="BF92" i="2"/>
  <c r="BE92" i="2" s="1"/>
  <c r="BD92" i="2" s="1"/>
  <c r="BC92" i="2" s="1"/>
  <c r="BK33" i="2"/>
  <c r="BH33" i="2"/>
  <c r="BG33" i="2" s="1"/>
  <c r="BF33" i="2" s="1"/>
  <c r="BE33" i="2" s="1"/>
  <c r="BD33" i="2" s="1"/>
  <c r="BC33" i="2" s="1"/>
  <c r="BJ33" i="2"/>
  <c r="BI33" i="2" s="1"/>
  <c r="BK87" i="2"/>
  <c r="BJ87" i="2" s="1"/>
  <c r="BI87" i="2" s="1"/>
  <c r="BH87" i="2" s="1"/>
  <c r="BG87" i="2" s="1"/>
  <c r="BF87" i="2" s="1"/>
  <c r="BE87" i="2" s="1"/>
  <c r="BD87" i="2" s="1"/>
  <c r="BC87" i="2" s="1"/>
  <c r="AC24" i="2"/>
  <c r="AF24" i="2"/>
  <c r="J24" i="2"/>
  <c r="AF41" i="2"/>
  <c r="AC41" i="2"/>
  <c r="K41" i="2"/>
  <c r="AT36" i="2"/>
  <c r="AS36" i="2" s="1"/>
  <c r="AR36" i="2" s="1"/>
  <c r="AQ36" i="2" s="1"/>
  <c r="AP36" i="2" s="1"/>
  <c r="AO36" i="2" s="1"/>
  <c r="AN36" i="2" s="1"/>
  <c r="AM36" i="2" s="1"/>
  <c r="AL36" i="2" s="1"/>
  <c r="BK47" i="2"/>
  <c r="BJ47" i="2" s="1"/>
  <c r="BI47" i="2" s="1"/>
  <c r="BH47" i="2" s="1"/>
  <c r="BG47" i="2" s="1"/>
  <c r="BF47" i="2" s="1"/>
  <c r="BE47" i="2" s="1"/>
  <c r="BD47" i="2" s="1"/>
  <c r="BC47" i="2" s="1"/>
  <c r="BK105" i="2"/>
  <c r="BJ105" i="2" s="1"/>
  <c r="BI105" i="2" s="1"/>
  <c r="BH105" i="2"/>
  <c r="BG105" i="2" s="1"/>
  <c r="BF105" i="2" s="1"/>
  <c r="BE105" i="2" s="1"/>
  <c r="BD105" i="2" s="1"/>
  <c r="BC105" i="2" s="1"/>
  <c r="BK7" i="2"/>
  <c r="BJ7" i="2" s="1"/>
  <c r="BI7" i="2" s="1"/>
  <c r="BH7" i="2" s="1"/>
  <c r="BG7" i="2" s="1"/>
  <c r="BF7" i="2" s="1"/>
  <c r="BE7" i="2" s="1"/>
  <c r="BD7" i="2" s="1"/>
  <c r="BC7" i="2" s="1"/>
  <c r="BK75" i="2"/>
  <c r="BJ75" i="2" s="1"/>
  <c r="BI75" i="2" s="1"/>
  <c r="BH75" i="2" s="1"/>
  <c r="BG75" i="2" s="1"/>
  <c r="BF75" i="2" s="1"/>
  <c r="BE75" i="2" s="1"/>
  <c r="BD75" i="2" s="1"/>
  <c r="BC75" i="2" s="1"/>
  <c r="BK57" i="2"/>
  <c r="BJ57" i="2"/>
  <c r="BI57" i="2"/>
  <c r="BH57" i="2" s="1"/>
  <c r="BG57" i="2" s="1"/>
  <c r="BF57" i="2" s="1"/>
  <c r="BE57" i="2" s="1"/>
  <c r="BD57" i="2" s="1"/>
  <c r="BC57" i="2" s="1"/>
  <c r="AS32" i="2"/>
  <c r="AR32" i="2" s="1"/>
  <c r="AQ32" i="2" s="1"/>
  <c r="AP32" i="2" s="1"/>
  <c r="AO32" i="2" s="1"/>
  <c r="AN32" i="2" s="1"/>
  <c r="AM32" i="2" s="1"/>
  <c r="AL32" i="2" s="1"/>
  <c r="AT32" i="2"/>
  <c r="BK60" i="2"/>
  <c r="BJ60" i="2" s="1"/>
  <c r="BI60" i="2" s="1"/>
  <c r="BH60" i="2" s="1"/>
  <c r="BG60" i="2" s="1"/>
  <c r="BF60" i="2" s="1"/>
  <c r="BE60" i="2" s="1"/>
  <c r="BD60" i="2" s="1"/>
  <c r="BC60" i="2" s="1"/>
  <c r="BK18" i="2"/>
  <c r="BJ18" i="2" s="1"/>
  <c r="BI18" i="2" s="1"/>
  <c r="BH18" i="2" s="1"/>
  <c r="BG18" i="2" s="1"/>
  <c r="BF18" i="2" s="1"/>
  <c r="BE18" i="2" s="1"/>
  <c r="BD18" i="2" s="1"/>
  <c r="BC18" i="2" s="1"/>
  <c r="BK77" i="2"/>
  <c r="BJ77" i="2" s="1"/>
  <c r="BI77" i="2"/>
  <c r="BH77" i="2" s="1"/>
  <c r="BG77" i="2" s="1"/>
  <c r="BF77" i="2" s="1"/>
  <c r="BE77" i="2" s="1"/>
  <c r="BD77" i="2" s="1"/>
  <c r="BC77" i="2" s="1"/>
  <c r="BK14" i="2"/>
  <c r="BJ14" i="2" s="1"/>
  <c r="BI14" i="2" s="1"/>
  <c r="BH14" i="2" s="1"/>
  <c r="BG14" i="2" s="1"/>
  <c r="BF14" i="2" s="1"/>
  <c r="BE14" i="2" s="1"/>
  <c r="BD14" i="2" s="1"/>
  <c r="BC14" i="2" s="1"/>
  <c r="BK106" i="2"/>
  <c r="BJ106" i="2" s="1"/>
  <c r="BI106" i="2" s="1"/>
  <c r="BH106" i="2" s="1"/>
  <c r="BG106" i="2" s="1"/>
  <c r="BF106" i="2" s="1"/>
  <c r="BE106" i="2" s="1"/>
  <c r="BD106" i="2" s="1"/>
  <c r="BC106" i="2" s="1"/>
  <c r="BK36" i="2"/>
  <c r="BJ36" i="2" s="1"/>
  <c r="BI36" i="2" s="1"/>
  <c r="BH36" i="2" s="1"/>
  <c r="BG36" i="2" s="1"/>
  <c r="BF36" i="2" s="1"/>
  <c r="BE36" i="2" s="1"/>
  <c r="BD36" i="2" s="1"/>
  <c r="BC36" i="2" s="1"/>
  <c r="BK97" i="2"/>
  <c r="BJ97" i="2"/>
  <c r="BI97" i="2" s="1"/>
  <c r="BH97" i="2" s="1"/>
  <c r="BG97" i="2" s="1"/>
  <c r="BF97" i="2" s="1"/>
  <c r="BE97" i="2" s="1"/>
  <c r="BD97" i="2" s="1"/>
  <c r="BC97" i="2" s="1"/>
  <c r="AC23" i="2"/>
  <c r="J23" i="2"/>
  <c r="AF23" i="2"/>
  <c r="AT22" i="2"/>
  <c r="AS22" i="2"/>
  <c r="AR22" i="2" s="1"/>
  <c r="AQ22" i="2" s="1"/>
  <c r="AP22" i="2" s="1"/>
  <c r="AO22" i="2" s="1"/>
  <c r="AN22" i="2" s="1"/>
  <c r="AM22" i="2" s="1"/>
  <c r="AL22" i="2" s="1"/>
  <c r="AC36" i="2"/>
  <c r="AF36" i="2"/>
  <c r="K36" i="2"/>
  <c r="BH126" i="2"/>
  <c r="BG126" i="2" s="1"/>
  <c r="BF126" i="2" s="1"/>
  <c r="BE126" i="2" s="1"/>
  <c r="BD126" i="2" s="1"/>
  <c r="BC126" i="2" s="1"/>
  <c r="BK126" i="2"/>
  <c r="BJ126" i="2" s="1"/>
  <c r="BI126" i="2" s="1"/>
  <c r="BK51" i="2"/>
  <c r="BJ51" i="2" s="1"/>
  <c r="BI51" i="2" s="1"/>
  <c r="BH51" i="2" s="1"/>
  <c r="BG51" i="2" s="1"/>
  <c r="BF51" i="2" s="1"/>
  <c r="BE51" i="2" s="1"/>
  <c r="BD51" i="2" s="1"/>
  <c r="BC51" i="2" s="1"/>
  <c r="BK52" i="2"/>
  <c r="BJ52" i="2" s="1"/>
  <c r="BI52" i="2" s="1"/>
  <c r="BH52" i="2" s="1"/>
  <c r="BG52" i="2" s="1"/>
  <c r="BF52" i="2" s="1"/>
  <c r="BE52" i="2" s="1"/>
  <c r="BD52" i="2" s="1"/>
  <c r="BC52" i="2" s="1"/>
  <c r="BK30" i="2"/>
  <c r="BJ30" i="2" s="1"/>
  <c r="BI30" i="2" s="1"/>
  <c r="BH30" i="2" s="1"/>
  <c r="BG30" i="2" s="1"/>
  <c r="BF30" i="2" s="1"/>
  <c r="BE30" i="2" s="1"/>
  <c r="BD30" i="2" s="1"/>
  <c r="BC30" i="2" s="1"/>
  <c r="BK102" i="2"/>
  <c r="BJ102" i="2"/>
  <c r="BI102" i="2" s="1"/>
  <c r="BH102" i="2" s="1"/>
  <c r="BG102" i="2" s="1"/>
  <c r="BF102" i="2" s="1"/>
  <c r="BE102" i="2" s="1"/>
  <c r="BD102" i="2" s="1"/>
  <c r="BC102" i="2" s="1"/>
  <c r="BK66" i="2"/>
  <c r="BJ66" i="2" s="1"/>
  <c r="BI66" i="2" s="1"/>
  <c r="BH66" i="2" s="1"/>
  <c r="BG66" i="2" s="1"/>
  <c r="BF66" i="2" s="1"/>
  <c r="BE66" i="2" s="1"/>
  <c r="BD66" i="2" s="1"/>
  <c r="BC66" i="2" s="1"/>
  <c r="AT24" i="2"/>
  <c r="AS24" i="2" s="1"/>
  <c r="AR24" i="2" s="1"/>
  <c r="AQ24" i="2" s="1"/>
  <c r="AP24" i="2" s="1"/>
  <c r="AO24" i="2" s="1"/>
  <c r="AN24" i="2" s="1"/>
  <c r="AM24" i="2" s="1"/>
  <c r="AL24" i="2" s="1"/>
  <c r="BK72" i="2"/>
  <c r="BJ72" i="2" s="1"/>
  <c r="BI72" i="2" s="1"/>
  <c r="BH72" i="2" s="1"/>
  <c r="BG72" i="2" s="1"/>
  <c r="BF72" i="2" s="1"/>
  <c r="BE72" i="2" s="1"/>
  <c r="BD72" i="2" s="1"/>
  <c r="BC72" i="2" s="1"/>
  <c r="BK21" i="2"/>
  <c r="BJ21" i="2" s="1"/>
  <c r="BI21" i="2" s="1"/>
  <c r="BH21" i="2" s="1"/>
  <c r="BG21" i="2" s="1"/>
  <c r="BF21" i="2" s="1"/>
  <c r="BE21" i="2" s="1"/>
  <c r="BD21" i="2" s="1"/>
  <c r="BC21" i="2" s="1"/>
  <c r="BK84" i="2"/>
  <c r="BJ84" i="2" s="1"/>
  <c r="BI84" i="2" s="1"/>
  <c r="BH84" i="2" s="1"/>
  <c r="BG84" i="2" s="1"/>
  <c r="BF84" i="2" s="1"/>
  <c r="BE84" i="2" s="1"/>
  <c r="BD84" i="2" s="1"/>
  <c r="BC84" i="2" s="1"/>
  <c r="BK24" i="2"/>
  <c r="BJ24" i="2" s="1"/>
  <c r="BI24" i="2" s="1"/>
  <c r="BH24" i="2" s="1"/>
  <c r="BG24" i="2" s="1"/>
  <c r="BF24" i="2" s="1"/>
  <c r="BE24" i="2" s="1"/>
  <c r="BD24" i="2" s="1"/>
  <c r="BC24" i="2" s="1"/>
  <c r="BK116" i="2"/>
  <c r="BJ116" i="2" s="1"/>
  <c r="BI116" i="2" s="1"/>
  <c r="BH116" i="2" s="1"/>
  <c r="BG116" i="2" s="1"/>
  <c r="BF116" i="2" s="1"/>
  <c r="BE116" i="2" s="1"/>
  <c r="BD116" i="2" s="1"/>
  <c r="BC116" i="2" s="1"/>
  <c r="BK42" i="2"/>
  <c r="BJ42" i="2" s="1"/>
  <c r="BI42" i="2" s="1"/>
  <c r="BH42" i="2" s="1"/>
  <c r="BG42" i="2" s="1"/>
  <c r="BF42" i="2" s="1"/>
  <c r="BE42" i="2" s="1"/>
  <c r="BD42" i="2" s="1"/>
  <c r="BC42" i="2" s="1"/>
  <c r="BJ99" i="2"/>
  <c r="BI99" i="2" s="1"/>
  <c r="BH99" i="2" s="1"/>
  <c r="BG99" i="2" s="1"/>
  <c r="BF99" i="2" s="1"/>
  <c r="BE99" i="2" s="1"/>
  <c r="BD99" i="2" s="1"/>
  <c r="BC99" i="2" s="1"/>
  <c r="BK99" i="2"/>
  <c r="BK76" i="2"/>
  <c r="BJ76" i="2" s="1"/>
  <c r="BI76" i="2" s="1"/>
  <c r="BH76" i="2" s="1"/>
  <c r="BG76" i="2" s="1"/>
  <c r="BF76" i="2" s="1"/>
  <c r="BE76" i="2" s="1"/>
  <c r="BD76" i="2" s="1"/>
  <c r="BC76" i="2" s="1"/>
  <c r="AT21" i="2"/>
  <c r="AS21" i="2" s="1"/>
  <c r="AR21" i="2" s="1"/>
  <c r="AQ21" i="2" s="1"/>
  <c r="AP21" i="2" s="1"/>
  <c r="AO21" i="2" s="1"/>
  <c r="AN21" i="2" s="1"/>
  <c r="AM21" i="2" s="1"/>
  <c r="AL21" i="2" s="1"/>
  <c r="BK61" i="2"/>
  <c r="BJ61" i="2" s="1"/>
  <c r="BI61" i="2" s="1"/>
  <c r="BH61" i="2" s="1"/>
  <c r="BG61" i="2" s="1"/>
  <c r="BF61" i="2" s="1"/>
  <c r="BE61" i="2" s="1"/>
  <c r="BD61" i="2" s="1"/>
  <c r="BC61" i="2" s="1"/>
  <c r="BK63" i="2"/>
  <c r="BJ63" i="2" s="1"/>
  <c r="BI63" i="2" s="1"/>
  <c r="BH63" i="2" s="1"/>
  <c r="BG63" i="2" s="1"/>
  <c r="BF63" i="2" s="1"/>
  <c r="BE63" i="2" s="1"/>
  <c r="BD63" i="2" s="1"/>
  <c r="BC63" i="2" s="1"/>
  <c r="BK37" i="2"/>
  <c r="BJ37" i="2" s="1"/>
  <c r="BI37" i="2" s="1"/>
  <c r="BH37" i="2" s="1"/>
  <c r="BG37" i="2" s="1"/>
  <c r="BF37" i="2" s="1"/>
  <c r="BE37" i="2" s="1"/>
  <c r="BD37" i="2" s="1"/>
  <c r="BC37" i="2" s="1"/>
  <c r="BK31" i="2"/>
  <c r="BJ31" i="2" s="1"/>
  <c r="BI31" i="2"/>
  <c r="BH31" i="2"/>
  <c r="BG31" i="2" s="1"/>
  <c r="BF31" i="2" s="1"/>
  <c r="BE31" i="2" s="1"/>
  <c r="BD31" i="2" s="1"/>
  <c r="BC31" i="2" s="1"/>
  <c r="BK69" i="2"/>
  <c r="BJ69" i="2" s="1"/>
  <c r="BI69" i="2" s="1"/>
  <c r="BH69" i="2" s="1"/>
  <c r="BG69" i="2" s="1"/>
  <c r="BF69" i="2" s="1"/>
  <c r="BE69" i="2" s="1"/>
  <c r="BD69" i="2" s="1"/>
  <c r="BC69" i="2" s="1"/>
  <c r="BK11" i="2"/>
  <c r="BJ11" i="2" s="1"/>
  <c r="BI11" i="2" s="1"/>
  <c r="BH11" i="2" s="1"/>
  <c r="BG11" i="2" s="1"/>
  <c r="BF11" i="2" s="1"/>
  <c r="BE11" i="2" s="1"/>
  <c r="BD11" i="2" s="1"/>
  <c r="BC11" i="2" s="1"/>
  <c r="BK79" i="2"/>
  <c r="BJ79" i="2" s="1"/>
  <c r="BI79" i="2" s="1"/>
  <c r="BH79" i="2" s="1"/>
  <c r="BG79" i="2" s="1"/>
  <c r="BF79" i="2" s="1"/>
  <c r="BE79" i="2" s="1"/>
  <c r="BD79" i="2" s="1"/>
  <c r="BC79" i="2" s="1"/>
  <c r="BI29" i="2"/>
  <c r="BH29" i="2" s="1"/>
  <c r="BG29" i="2" s="1"/>
  <c r="BF29" i="2" s="1"/>
  <c r="BE29" i="2" s="1"/>
  <c r="BD29" i="2" s="1"/>
  <c r="BC29" i="2" s="1"/>
  <c r="BJ29" i="2"/>
  <c r="BK29" i="2"/>
  <c r="BK89" i="2"/>
  <c r="BJ89" i="2"/>
  <c r="BI89" i="2" s="1"/>
  <c r="BH89" i="2" s="1"/>
  <c r="BG89" i="2" s="1"/>
  <c r="BF89" i="2" s="1"/>
  <c r="BE89" i="2" s="1"/>
  <c r="BD89" i="2" s="1"/>
  <c r="BC89" i="2" s="1"/>
  <c r="BK39" i="2"/>
  <c r="BJ39" i="2" s="1"/>
  <c r="BI39" i="2" s="1"/>
  <c r="BH39" i="2" s="1"/>
  <c r="BG39" i="2" s="1"/>
  <c r="BF39" i="2" s="1"/>
  <c r="BE39" i="2" s="1"/>
  <c r="BD39" i="2" s="1"/>
  <c r="BC39" i="2" s="1"/>
  <c r="BK5" i="2"/>
  <c r="BJ5" i="2" s="1"/>
  <c r="BI5" i="2" s="1"/>
  <c r="BH5" i="2" s="1"/>
  <c r="BG5" i="2" s="1"/>
  <c r="BF5" i="2" s="1"/>
  <c r="BE5" i="2" s="1"/>
  <c r="BD5" i="2" s="1"/>
  <c r="BC5" i="2" s="1"/>
  <c r="BK44" i="2"/>
  <c r="BJ44" i="2" s="1"/>
  <c r="BI44" i="2" s="1"/>
  <c r="BH44" i="2" s="1"/>
  <c r="BG44" i="2" s="1"/>
  <c r="BF44" i="2" s="1"/>
  <c r="BE44" i="2" s="1"/>
  <c r="BD44" i="2" s="1"/>
  <c r="BC44" i="2" s="1"/>
  <c r="BK123" i="2"/>
  <c r="BJ123" i="2" s="1"/>
  <c r="BI123" i="2" s="1"/>
  <c r="BH123" i="2" s="1"/>
  <c r="BG123" i="2" s="1"/>
  <c r="BF123" i="2" s="1"/>
  <c r="BE123" i="2" s="1"/>
  <c r="BD123" i="2" s="1"/>
  <c r="BC123" i="2" s="1"/>
  <c r="AC26" i="2"/>
  <c r="J26" i="2"/>
  <c r="AF26" i="2"/>
  <c r="C18" i="1"/>
  <c r="F18" i="1"/>
  <c r="F19" i="1" s="1"/>
  <c r="AD24" i="6" l="1"/>
  <c r="AK42" i="2"/>
  <c r="AJ42" i="2"/>
  <c r="AI42" i="2"/>
  <c r="AH42" i="2" s="1"/>
  <c r="AI43" i="2"/>
  <c r="AJ43" i="2"/>
  <c r="AK43" i="2"/>
  <c r="AB24" i="6"/>
  <c r="AB30" i="6"/>
  <c r="BA83" i="6"/>
  <c r="AZ83" i="6" s="1"/>
  <c r="AX83" i="6" s="1"/>
  <c r="BB83" i="6"/>
  <c r="AD30" i="6"/>
  <c r="AE30" i="6"/>
  <c r="BB108" i="6"/>
  <c r="BA108" i="6"/>
  <c r="AZ108" i="6" s="1"/>
  <c r="AX108" i="6" s="1"/>
  <c r="BB111" i="6"/>
  <c r="BA111" i="6"/>
  <c r="AI33" i="6"/>
  <c r="AH33" i="6" s="1"/>
  <c r="AK33" i="6"/>
  <c r="AJ33" i="6"/>
  <c r="BA49" i="6"/>
  <c r="BB49" i="6"/>
  <c r="BA28" i="6"/>
  <c r="BB28" i="6"/>
  <c r="BB118" i="6"/>
  <c r="BA118" i="6"/>
  <c r="AZ118" i="6" s="1"/>
  <c r="AX118" i="6" s="1"/>
  <c r="BB39" i="6"/>
  <c r="BA39" i="6"/>
  <c r="AZ39" i="6" s="1"/>
  <c r="AX39" i="6" s="1"/>
  <c r="AJ25" i="6"/>
  <c r="AK25" i="6"/>
  <c r="AI25" i="6"/>
  <c r="AH25" i="6" s="1"/>
  <c r="BB82" i="6"/>
  <c r="BA82" i="6"/>
  <c r="BB33" i="6"/>
  <c r="BA33" i="6"/>
  <c r="BA77" i="6"/>
  <c r="BB77" i="6"/>
  <c r="BA93" i="6"/>
  <c r="BB93" i="6"/>
  <c r="BB102" i="6"/>
  <c r="BA102" i="6"/>
  <c r="BA67" i="6"/>
  <c r="AZ67" i="6" s="1"/>
  <c r="AX67" i="6" s="1"/>
  <c r="BB67" i="6"/>
  <c r="AK37" i="6"/>
  <c r="AI37" i="6"/>
  <c r="AH37" i="6" s="1"/>
  <c r="AJ37" i="6"/>
  <c r="AI35" i="6"/>
  <c r="AH35" i="6" s="1"/>
  <c r="AK35" i="6"/>
  <c r="AJ35" i="6"/>
  <c r="BA103" i="6"/>
  <c r="AZ103" i="6" s="1"/>
  <c r="AX103" i="6" s="1"/>
  <c r="BB103" i="6"/>
  <c r="BB117" i="6"/>
  <c r="BA117" i="6"/>
  <c r="AZ117" i="6" s="1"/>
  <c r="AX117" i="6" s="1"/>
  <c r="BB3" i="6"/>
  <c r="BA3" i="6"/>
  <c r="AZ3" i="6" s="1"/>
  <c r="AX3" i="6" s="1"/>
  <c r="BA130" i="6"/>
  <c r="AZ130" i="6" s="1"/>
  <c r="AX130" i="6" s="1"/>
  <c r="BB130" i="6"/>
  <c r="BA56" i="6"/>
  <c r="AZ56" i="6" s="1"/>
  <c r="AX56" i="6" s="1"/>
  <c r="BB56" i="6"/>
  <c r="BA36" i="6"/>
  <c r="BB36" i="6"/>
  <c r="BB80" i="6"/>
  <c r="BA80" i="6"/>
  <c r="AZ80" i="6" s="1"/>
  <c r="AX80" i="6" s="1"/>
  <c r="BA71" i="6"/>
  <c r="AZ71" i="6" s="1"/>
  <c r="AX71" i="6" s="1"/>
  <c r="BB71" i="6"/>
  <c r="BA48" i="6"/>
  <c r="AZ48" i="6" s="1"/>
  <c r="AX48" i="6" s="1"/>
  <c r="BB48" i="6"/>
  <c r="BA138" i="6"/>
  <c r="BB138" i="6"/>
  <c r="BA139" i="6"/>
  <c r="BB139" i="6"/>
  <c r="BB73" i="6"/>
  <c r="BA73" i="6"/>
  <c r="BA14" i="6"/>
  <c r="AZ14" i="6" s="1"/>
  <c r="AX14" i="6" s="1"/>
  <c r="BB14" i="6"/>
  <c r="BB35" i="6"/>
  <c r="BA35" i="6"/>
  <c r="AZ35" i="6" s="1"/>
  <c r="AX35" i="6" s="1"/>
  <c r="BB22" i="6"/>
  <c r="BA22" i="6"/>
  <c r="AZ22" i="6" s="1"/>
  <c r="AX22" i="6" s="1"/>
  <c r="AK23" i="6"/>
  <c r="AI23" i="6"/>
  <c r="AJ23" i="6"/>
  <c r="BB37" i="6"/>
  <c r="BA37" i="6"/>
  <c r="AZ37" i="6" s="1"/>
  <c r="AX37" i="6" s="1"/>
  <c r="AJ22" i="6"/>
  <c r="AI22" i="6"/>
  <c r="AK22" i="6"/>
  <c r="BB11" i="6"/>
  <c r="BA11" i="6"/>
  <c r="AI36" i="6"/>
  <c r="AH36" i="6" s="1"/>
  <c r="AJ36" i="6"/>
  <c r="AK36" i="6"/>
  <c r="BB2" i="6"/>
  <c r="BA2" i="6"/>
  <c r="BB23" i="6"/>
  <c r="BA23" i="6"/>
  <c r="AZ23" i="6" s="1"/>
  <c r="AX23" i="6" s="1"/>
  <c r="BA64" i="6"/>
  <c r="BB64" i="6"/>
  <c r="BB34" i="6"/>
  <c r="BA34" i="6"/>
  <c r="AZ34" i="6" s="1"/>
  <c r="AX34" i="6" s="1"/>
  <c r="BA129" i="6"/>
  <c r="AZ129" i="6" s="1"/>
  <c r="AX129" i="6" s="1"/>
  <c r="BB129" i="6"/>
  <c r="BA128" i="6"/>
  <c r="BB128" i="6"/>
  <c r="BB19" i="6"/>
  <c r="BA19" i="6"/>
  <c r="AZ19" i="6" s="1"/>
  <c r="AX19" i="6" s="1"/>
  <c r="BA104" i="6"/>
  <c r="BB104" i="6"/>
  <c r="BA38" i="6"/>
  <c r="AZ38" i="6" s="1"/>
  <c r="AX38" i="6" s="1"/>
  <c r="BB38" i="6"/>
  <c r="BB44" i="6"/>
  <c r="BA44" i="6"/>
  <c r="AZ44" i="6" s="1"/>
  <c r="AX44" i="6" s="1"/>
  <c r="BB100" i="6"/>
  <c r="BA100" i="6"/>
  <c r="AZ100" i="6" s="1"/>
  <c r="AX100" i="6" s="1"/>
  <c r="BB58" i="6"/>
  <c r="BA58" i="6"/>
  <c r="AZ58" i="6" s="1"/>
  <c r="AX58" i="6" s="1"/>
  <c r="BB66" i="6"/>
  <c r="BA66" i="6"/>
  <c r="BB105" i="6"/>
  <c r="BA105" i="6"/>
  <c r="AZ105" i="6" s="1"/>
  <c r="AX105" i="6" s="1"/>
  <c r="AK29" i="6"/>
  <c r="AJ29" i="6"/>
  <c r="AI29" i="6"/>
  <c r="AJ21" i="6"/>
  <c r="AK21" i="6"/>
  <c r="AI21" i="6"/>
  <c r="BA92" i="6"/>
  <c r="BB92" i="6"/>
  <c r="AI38" i="6"/>
  <c r="AJ38" i="6"/>
  <c r="AK38" i="6"/>
  <c r="BB27" i="6"/>
  <c r="BA27" i="6"/>
  <c r="AZ27" i="6" s="1"/>
  <c r="AX27" i="6" s="1"/>
  <c r="BB41" i="6"/>
  <c r="BA41" i="6"/>
  <c r="AZ41" i="6" s="1"/>
  <c r="AX41" i="6" s="1"/>
  <c r="BA40" i="6"/>
  <c r="AZ40" i="6" s="1"/>
  <c r="AX40" i="6" s="1"/>
  <c r="BB40" i="6"/>
  <c r="BB60" i="6"/>
  <c r="BA60" i="6"/>
  <c r="BB116" i="6"/>
  <c r="BA116" i="6"/>
  <c r="AZ116" i="6" s="1"/>
  <c r="AX116" i="6" s="1"/>
  <c r="BB17" i="6"/>
  <c r="BA17" i="6"/>
  <c r="AZ17" i="6" s="1"/>
  <c r="AX17" i="6" s="1"/>
  <c r="BA25" i="6"/>
  <c r="AZ25" i="6" s="1"/>
  <c r="AX25" i="6" s="1"/>
  <c r="BB25" i="6"/>
  <c r="BB7" i="6"/>
  <c r="BA7" i="6"/>
  <c r="BB114" i="6"/>
  <c r="BA114" i="6"/>
  <c r="AZ114" i="6" s="1"/>
  <c r="AX114" i="6" s="1"/>
  <c r="BA121" i="6"/>
  <c r="BB121" i="6"/>
  <c r="BB136" i="6"/>
  <c r="BA136" i="6"/>
  <c r="BB95" i="6"/>
  <c r="BA95" i="6"/>
  <c r="BB79" i="6"/>
  <c r="BA79" i="6"/>
  <c r="AZ79" i="6" s="1"/>
  <c r="AX79" i="6" s="1"/>
  <c r="BA69" i="6"/>
  <c r="BB69" i="6"/>
  <c r="BA76" i="6"/>
  <c r="AZ76" i="6" s="1"/>
  <c r="AX76" i="6" s="1"/>
  <c r="BB76" i="6"/>
  <c r="BB135" i="6"/>
  <c r="BA135" i="6"/>
  <c r="BA12" i="6"/>
  <c r="BB12" i="6"/>
  <c r="BA132" i="6"/>
  <c r="BB132" i="6"/>
  <c r="BA115" i="6"/>
  <c r="AZ115" i="6" s="1"/>
  <c r="AX115" i="6" s="1"/>
  <c r="BB115" i="6"/>
  <c r="BB59" i="6"/>
  <c r="BA59" i="6"/>
  <c r="BA57" i="6"/>
  <c r="BB57" i="6"/>
  <c r="BB63" i="6"/>
  <c r="BA63" i="6"/>
  <c r="AZ63" i="6" s="1"/>
  <c r="AX63" i="6" s="1"/>
  <c r="BB18" i="6"/>
  <c r="BA18" i="6"/>
  <c r="BB54" i="6"/>
  <c r="BA54" i="6"/>
  <c r="BB55" i="6"/>
  <c r="BA55" i="6"/>
  <c r="AZ55" i="6" s="1"/>
  <c r="AX55" i="6" s="1"/>
  <c r="BA24" i="6"/>
  <c r="BB24" i="6"/>
  <c r="BB45" i="6"/>
  <c r="BA45" i="6"/>
  <c r="AJ32" i="6"/>
  <c r="AK32" i="6"/>
  <c r="AI32" i="6"/>
  <c r="BA32" i="6"/>
  <c r="AZ32" i="6" s="1"/>
  <c r="AX32" i="6" s="1"/>
  <c r="BB32" i="6"/>
  <c r="BB68" i="6"/>
  <c r="BA68" i="6"/>
  <c r="AZ68" i="6" s="1"/>
  <c r="AX68" i="6" s="1"/>
  <c r="BB91" i="6"/>
  <c r="BA91" i="6"/>
  <c r="AZ91" i="6" s="1"/>
  <c r="AX91" i="6" s="1"/>
  <c r="BB127" i="6"/>
  <c r="BA127" i="6"/>
  <c r="AI39" i="6"/>
  <c r="AH39" i="6" s="1"/>
  <c r="AK39" i="6"/>
  <c r="AJ39" i="6"/>
  <c r="AI41" i="6"/>
  <c r="AH41" i="6" s="1"/>
  <c r="AJ41" i="6"/>
  <c r="AK41" i="6"/>
  <c r="BA31" i="6"/>
  <c r="AZ31" i="6" s="1"/>
  <c r="AX31" i="6" s="1"/>
  <c r="BB31" i="6"/>
  <c r="BB112" i="6"/>
  <c r="BA112" i="6"/>
  <c r="BA98" i="6"/>
  <c r="BB98" i="6"/>
  <c r="BB21" i="6"/>
  <c r="BA21" i="6"/>
  <c r="AZ21" i="6" s="1"/>
  <c r="AX21" i="6" s="1"/>
  <c r="BB6" i="6"/>
  <c r="BA6" i="6"/>
  <c r="BA119" i="6"/>
  <c r="AZ119" i="6" s="1"/>
  <c r="AX119" i="6" s="1"/>
  <c r="BB119" i="6"/>
  <c r="BA97" i="6"/>
  <c r="BB97" i="6"/>
  <c r="BA90" i="6"/>
  <c r="BB90" i="6"/>
  <c r="BA134" i="6"/>
  <c r="AZ134" i="6" s="1"/>
  <c r="AX134" i="6" s="1"/>
  <c r="BB134" i="6"/>
  <c r="BB62" i="6"/>
  <c r="BA62" i="6"/>
  <c r="BA85" i="6"/>
  <c r="BB85" i="6"/>
  <c r="BA94" i="6"/>
  <c r="BB94" i="6"/>
  <c r="F18" i="6"/>
  <c r="F19" i="6" s="1"/>
  <c r="AZ101" i="6"/>
  <c r="AX101" i="6" s="1"/>
  <c r="AZ123" i="6"/>
  <c r="AX123" i="6" s="1"/>
  <c r="AZ88" i="6"/>
  <c r="AX88" i="6" s="1"/>
  <c r="AZ53" i="6"/>
  <c r="AX53" i="6" s="1"/>
  <c r="AA42" i="6"/>
  <c r="AB42" i="6"/>
  <c r="F18" i="5"/>
  <c r="F19" i="5" s="1"/>
  <c r="AZ137" i="6"/>
  <c r="AX137" i="6" s="1"/>
  <c r="AZ89" i="6"/>
  <c r="AX89" i="6" s="1"/>
  <c r="BB94" i="5"/>
  <c r="BA94" i="5"/>
  <c r="AI37" i="5"/>
  <c r="AH37" i="5" s="1"/>
  <c r="AK37" i="5"/>
  <c r="AJ37" i="5"/>
  <c r="BB121" i="5"/>
  <c r="BA121" i="5"/>
  <c r="AZ121" i="5" s="1"/>
  <c r="AX121" i="5" s="1"/>
  <c r="BB78" i="5"/>
  <c r="BA78" i="5"/>
  <c r="BB5" i="5"/>
  <c r="BA5" i="5"/>
  <c r="AZ5" i="5" s="1"/>
  <c r="AX5" i="5" s="1"/>
  <c r="BB110" i="5"/>
  <c r="BA110" i="5"/>
  <c r="AZ110" i="5" s="1"/>
  <c r="AX110" i="5" s="1"/>
  <c r="BA117" i="5"/>
  <c r="BB117" i="5"/>
  <c r="BA106" i="5"/>
  <c r="AZ106" i="5" s="1"/>
  <c r="AX106" i="5" s="1"/>
  <c r="BB106" i="5"/>
  <c r="BB129" i="5"/>
  <c r="BA129" i="5"/>
  <c r="AZ129" i="5" s="1"/>
  <c r="AX129" i="5" s="1"/>
  <c r="BA72" i="5"/>
  <c r="BB72" i="5"/>
  <c r="BB13" i="5"/>
  <c r="BA13" i="5"/>
  <c r="AZ13" i="5" s="1"/>
  <c r="AX13" i="5" s="1"/>
  <c r="BB84" i="5"/>
  <c r="BA84" i="5"/>
  <c r="BA37" i="5"/>
  <c r="BB37" i="5"/>
  <c r="BA97" i="5"/>
  <c r="BB97" i="5"/>
  <c r="BA10" i="5"/>
  <c r="BB10" i="5"/>
  <c r="BB48" i="5"/>
  <c r="BA48" i="5"/>
  <c r="BB77" i="5"/>
  <c r="BA77" i="5"/>
  <c r="AZ77" i="5" s="1"/>
  <c r="AX77" i="5" s="1"/>
  <c r="BB122" i="5"/>
  <c r="BA122" i="5"/>
  <c r="AZ122" i="5" s="1"/>
  <c r="AX122" i="5" s="1"/>
  <c r="BB2" i="5"/>
  <c r="BA2" i="5"/>
  <c r="AZ2" i="5" s="1"/>
  <c r="AX2" i="5" s="1"/>
  <c r="BB69" i="5"/>
  <c r="BA69" i="5"/>
  <c r="BA105" i="5"/>
  <c r="BB105" i="5"/>
  <c r="AJ22" i="5"/>
  <c r="AI22" i="5"/>
  <c r="AH22" i="5" s="1"/>
  <c r="AK22" i="5"/>
  <c r="BA56" i="5"/>
  <c r="BB56" i="5"/>
  <c r="BB91" i="5"/>
  <c r="BA91" i="5"/>
  <c r="BB55" i="5"/>
  <c r="BA55" i="5"/>
  <c r="AI23" i="5"/>
  <c r="AH23" i="5" s="1"/>
  <c r="AJ23" i="5"/>
  <c r="AK23" i="5"/>
  <c r="BA127" i="5"/>
  <c r="AZ127" i="5" s="1"/>
  <c r="AX127" i="5" s="1"/>
  <c r="BB127" i="5"/>
  <c r="BB46" i="5"/>
  <c r="BA46" i="5"/>
  <c r="AZ46" i="5" s="1"/>
  <c r="AX46" i="5" s="1"/>
  <c r="AJ27" i="5"/>
  <c r="AK27" i="5"/>
  <c r="AI27" i="5"/>
  <c r="AH27" i="5" s="1"/>
  <c r="BA136" i="5"/>
  <c r="BB136" i="5"/>
  <c r="BA114" i="5"/>
  <c r="AZ114" i="5" s="1"/>
  <c r="AX114" i="5" s="1"/>
  <c r="BB114" i="5"/>
  <c r="BB70" i="5"/>
  <c r="BA70" i="5"/>
  <c r="AI28" i="5"/>
  <c r="AH28" i="5" s="1"/>
  <c r="AJ28" i="5"/>
  <c r="AK28" i="5"/>
  <c r="BA7" i="5"/>
  <c r="AZ7" i="5" s="1"/>
  <c r="AX7" i="5" s="1"/>
  <c r="BB7" i="5"/>
  <c r="BA61" i="5"/>
  <c r="BB61" i="5"/>
  <c r="AI39" i="5"/>
  <c r="AH39" i="5" s="1"/>
  <c r="AK39" i="5"/>
  <c r="AJ39" i="5"/>
  <c r="BA79" i="5"/>
  <c r="BB79" i="5"/>
  <c r="BA134" i="5"/>
  <c r="AZ134" i="5" s="1"/>
  <c r="AX134" i="5" s="1"/>
  <c r="BB134" i="5"/>
  <c r="BB98" i="5"/>
  <c r="BA98" i="5"/>
  <c r="BB137" i="5"/>
  <c r="BA137" i="5"/>
  <c r="AI30" i="5"/>
  <c r="AJ30" i="5"/>
  <c r="AK30" i="5"/>
  <c r="BB29" i="5"/>
  <c r="BA29" i="5"/>
  <c r="AZ29" i="5" s="1"/>
  <c r="AX29" i="5" s="1"/>
  <c r="BA118" i="5"/>
  <c r="BB118" i="5"/>
  <c r="BB115" i="5"/>
  <c r="BA115" i="5"/>
  <c r="AZ115" i="5" s="1"/>
  <c r="AX115" i="5" s="1"/>
  <c r="AK33" i="5"/>
  <c r="AJ33" i="5"/>
  <c r="AI33" i="5"/>
  <c r="AJ36" i="5"/>
  <c r="AK36" i="5"/>
  <c r="AI36" i="5"/>
  <c r="BA26" i="5"/>
  <c r="BB26" i="5"/>
  <c r="BA18" i="5"/>
  <c r="AZ18" i="5" s="1"/>
  <c r="AX18" i="5" s="1"/>
  <c r="BB18" i="5"/>
  <c r="BB103" i="5"/>
  <c r="BA103" i="5"/>
  <c r="AZ103" i="5" s="1"/>
  <c r="AX103" i="5" s="1"/>
  <c r="AK41" i="5"/>
  <c r="AI41" i="5"/>
  <c r="AH41" i="5" s="1"/>
  <c r="AJ41" i="5"/>
  <c r="BA54" i="5"/>
  <c r="BB54" i="5"/>
  <c r="BB32" i="5"/>
  <c r="BA32" i="5"/>
  <c r="BB89" i="5"/>
  <c r="BA89" i="5"/>
  <c r="BB138" i="5"/>
  <c r="BA138" i="5"/>
  <c r="BB74" i="5"/>
  <c r="BA74" i="5"/>
  <c r="AZ74" i="5" s="1"/>
  <c r="AX74" i="5" s="1"/>
  <c r="BB101" i="5"/>
  <c r="BA101" i="5"/>
  <c r="BA52" i="5"/>
  <c r="AZ52" i="5" s="1"/>
  <c r="AX52" i="5" s="1"/>
  <c r="BB52" i="5"/>
  <c r="BB135" i="5"/>
  <c r="BA135" i="5"/>
  <c r="BB126" i="5"/>
  <c r="BA126" i="5"/>
  <c r="AZ126" i="5" s="1"/>
  <c r="AX126" i="5" s="1"/>
  <c r="BA80" i="5"/>
  <c r="AZ80" i="5" s="1"/>
  <c r="AX80" i="5" s="1"/>
  <c r="BB80" i="5"/>
  <c r="BB88" i="5"/>
  <c r="BA88" i="5"/>
  <c r="BA40" i="5"/>
  <c r="AZ40" i="5" s="1"/>
  <c r="AX40" i="5" s="1"/>
  <c r="BB40" i="5"/>
  <c r="BA128" i="5"/>
  <c r="BB128" i="5"/>
  <c r="AK40" i="5"/>
  <c r="AI40" i="5"/>
  <c r="AJ40" i="5"/>
  <c r="BA14" i="5"/>
  <c r="BB14" i="5"/>
  <c r="BB30" i="5"/>
  <c r="BA30" i="5"/>
  <c r="AZ30" i="5" s="1"/>
  <c r="AX30" i="5" s="1"/>
  <c r="BB100" i="5"/>
  <c r="BA100" i="5"/>
  <c r="BB11" i="5"/>
  <c r="BA11" i="5"/>
  <c r="AZ11" i="5" s="1"/>
  <c r="AX11" i="5" s="1"/>
  <c r="BA108" i="5"/>
  <c r="BB108" i="5"/>
  <c r="AI34" i="5"/>
  <c r="AJ34" i="5"/>
  <c r="AK34" i="5"/>
  <c r="AJ32" i="5"/>
  <c r="AI32" i="5"/>
  <c r="AK32" i="5"/>
  <c r="BB21" i="5"/>
  <c r="BA21" i="5"/>
  <c r="AZ21" i="5" s="1"/>
  <c r="AX21" i="5" s="1"/>
  <c r="BB133" i="5"/>
  <c r="BA133" i="5"/>
  <c r="AZ133" i="5" s="1"/>
  <c r="AX133" i="5" s="1"/>
  <c r="BA68" i="5"/>
  <c r="AZ68" i="5" s="1"/>
  <c r="AX68" i="5" s="1"/>
  <c r="BB68" i="5"/>
  <c r="BB36" i="5"/>
  <c r="BA36" i="5"/>
  <c r="AZ36" i="5" s="1"/>
  <c r="AX36" i="5" s="1"/>
  <c r="BB90" i="5"/>
  <c r="BA90" i="5"/>
  <c r="AZ90" i="5" s="1"/>
  <c r="AX90" i="5" s="1"/>
  <c r="BA44" i="5"/>
  <c r="BB44" i="5"/>
  <c r="BA8" i="5"/>
  <c r="AZ8" i="5" s="1"/>
  <c r="AX8" i="5" s="1"/>
  <c r="BB8" i="5"/>
  <c r="BB62" i="5"/>
  <c r="BA62" i="5"/>
  <c r="AZ62" i="5" s="1"/>
  <c r="AX62" i="5" s="1"/>
  <c r="AK26" i="5"/>
  <c r="AI26" i="5"/>
  <c r="AH26" i="5" s="1"/>
  <c r="AJ26" i="5"/>
  <c r="BB38" i="5"/>
  <c r="BA38" i="5"/>
  <c r="AZ38" i="5" s="1"/>
  <c r="AX38" i="5" s="1"/>
  <c r="AJ38" i="5"/>
  <c r="AK38" i="5"/>
  <c r="AI38" i="5"/>
  <c r="AH38" i="5" s="1"/>
  <c r="AI35" i="5"/>
  <c r="AJ35" i="5"/>
  <c r="AK35" i="5"/>
  <c r="BA35" i="5"/>
  <c r="BB35" i="5"/>
  <c r="AJ29" i="5"/>
  <c r="AK29" i="5"/>
  <c r="AI29" i="5"/>
  <c r="AH29" i="5" s="1"/>
  <c r="BB113" i="5"/>
  <c r="BA113" i="5"/>
  <c r="AZ113" i="5" s="1"/>
  <c r="AX113" i="5" s="1"/>
  <c r="BB47" i="5"/>
  <c r="BA47" i="5"/>
  <c r="AZ47" i="5" s="1"/>
  <c r="AX47" i="5" s="1"/>
  <c r="BA20" i="5"/>
  <c r="AZ20" i="5" s="1"/>
  <c r="AX20" i="5" s="1"/>
  <c r="BB20" i="5"/>
  <c r="BA132" i="5"/>
  <c r="BB132" i="5"/>
  <c r="BA17" i="5"/>
  <c r="BB17" i="5"/>
  <c r="BB49" i="5"/>
  <c r="BA49" i="5"/>
  <c r="AZ49" i="5" s="1"/>
  <c r="AX49" i="5" s="1"/>
  <c r="BB124" i="5"/>
  <c r="BA124" i="5"/>
  <c r="BB33" i="5"/>
  <c r="BA33" i="5"/>
  <c r="AZ33" i="5" s="1"/>
  <c r="AX33" i="5" s="1"/>
  <c r="BB57" i="5"/>
  <c r="BA57" i="5"/>
  <c r="AZ57" i="5" s="1"/>
  <c r="AX57" i="5" s="1"/>
  <c r="AI21" i="5"/>
  <c r="AK21" i="5"/>
  <c r="AJ21" i="5"/>
  <c r="BB50" i="5"/>
  <c r="BA50" i="5"/>
  <c r="BB81" i="5"/>
  <c r="BA81" i="5"/>
  <c r="BA9" i="5"/>
  <c r="AZ9" i="5" s="1"/>
  <c r="AX9" i="5" s="1"/>
  <c r="BB9" i="5"/>
  <c r="BA28" i="5"/>
  <c r="BB28" i="5"/>
  <c r="BB86" i="5"/>
  <c r="BA86" i="5"/>
  <c r="BA87" i="5"/>
  <c r="AZ87" i="5" s="1"/>
  <c r="AX87" i="5" s="1"/>
  <c r="BB87" i="5"/>
  <c r="BA39" i="5"/>
  <c r="AZ39" i="5" s="1"/>
  <c r="AX39" i="5" s="1"/>
  <c r="BB39" i="5"/>
  <c r="BA19" i="5"/>
  <c r="BB19" i="5"/>
  <c r="BA116" i="5"/>
  <c r="AZ116" i="5" s="1"/>
  <c r="AX116" i="5" s="1"/>
  <c r="BB116" i="5"/>
  <c r="BA12" i="5"/>
  <c r="AZ12" i="5" s="1"/>
  <c r="AX12" i="5" s="1"/>
  <c r="BB12" i="5"/>
  <c r="BA75" i="5"/>
  <c r="AZ75" i="5" s="1"/>
  <c r="AX75" i="5" s="1"/>
  <c r="BB75" i="5"/>
  <c r="BA120" i="5"/>
  <c r="BB120" i="5"/>
  <c r="BA112" i="5"/>
  <c r="AZ112" i="5" s="1"/>
  <c r="AX112" i="5" s="1"/>
  <c r="BB112" i="5"/>
  <c r="BB53" i="5"/>
  <c r="BA53" i="5"/>
  <c r="BB123" i="5"/>
  <c r="BA123" i="5"/>
  <c r="BA31" i="5"/>
  <c r="BB31" i="5"/>
  <c r="BA109" i="5"/>
  <c r="AZ109" i="5" s="1"/>
  <c r="AX109" i="5" s="1"/>
  <c r="BB109" i="5"/>
  <c r="BA92" i="5"/>
  <c r="AZ92" i="5" s="1"/>
  <c r="AX92" i="5" s="1"/>
  <c r="BB92" i="5"/>
  <c r="BB131" i="5"/>
  <c r="BA131" i="5"/>
  <c r="BA73" i="5"/>
  <c r="BB73" i="5"/>
  <c r="AI24" i="5"/>
  <c r="AK24" i="5"/>
  <c r="AJ24" i="5"/>
  <c r="BA119" i="5"/>
  <c r="BB119" i="5"/>
  <c r="BB82" i="5"/>
  <c r="BA82" i="5"/>
  <c r="AZ82" i="5" s="1"/>
  <c r="AX82" i="5" s="1"/>
  <c r="BB43" i="5"/>
  <c r="BA43" i="5"/>
  <c r="BA23" i="5"/>
  <c r="BB23" i="5"/>
  <c r="BB85" i="5"/>
  <c r="BA85" i="5"/>
  <c r="AZ85" i="5" s="1"/>
  <c r="AX85" i="5" s="1"/>
  <c r="BB59" i="5"/>
  <c r="BA59" i="5"/>
  <c r="AZ59" i="5" s="1"/>
  <c r="AX59" i="5" s="1"/>
  <c r="BA96" i="5"/>
  <c r="AZ96" i="5" s="1"/>
  <c r="AX96" i="5" s="1"/>
  <c r="BB96" i="5"/>
  <c r="AK42" i="5"/>
  <c r="AJ42" i="5"/>
  <c r="AI42" i="5"/>
  <c r="BA71" i="5"/>
  <c r="AZ71" i="5" s="1"/>
  <c r="AX71" i="5" s="1"/>
  <c r="BB71" i="5"/>
  <c r="BA15" i="5"/>
  <c r="BB15" i="5"/>
  <c r="BB125" i="5"/>
  <c r="BA125" i="5"/>
  <c r="BB63" i="5"/>
  <c r="BA63" i="5"/>
  <c r="BB6" i="5"/>
  <c r="BA6" i="5"/>
  <c r="BA41" i="5"/>
  <c r="BB41" i="5"/>
  <c r="BB3" i="5"/>
  <c r="BA3" i="5"/>
  <c r="BA66" i="5"/>
  <c r="AZ66" i="5" s="1"/>
  <c r="AX66" i="5" s="1"/>
  <c r="BB66" i="5"/>
  <c r="BA102" i="5"/>
  <c r="AZ102" i="5" s="1"/>
  <c r="AX102" i="5" s="1"/>
  <c r="BB102" i="5"/>
  <c r="BA65" i="5"/>
  <c r="BB65" i="5"/>
  <c r="BA16" i="5"/>
  <c r="AZ16" i="5" s="1"/>
  <c r="AX16" i="5" s="1"/>
  <c r="BB16" i="5"/>
  <c r="AJ31" i="5"/>
  <c r="AK31" i="5"/>
  <c r="AI31" i="5"/>
  <c r="BA22" i="5"/>
  <c r="BB22" i="5"/>
  <c r="BA34" i="5"/>
  <c r="AZ34" i="5" s="1"/>
  <c r="AX34" i="5" s="1"/>
  <c r="BB34" i="5"/>
  <c r="BA130" i="5"/>
  <c r="BB130" i="5"/>
  <c r="BB139" i="5"/>
  <c r="BA139" i="5"/>
  <c r="AZ139" i="5" s="1"/>
  <c r="AX139" i="5" s="1"/>
  <c r="BB27" i="5"/>
  <c r="BA27" i="5"/>
  <c r="AZ27" i="5" s="1"/>
  <c r="AX27" i="5" s="1"/>
  <c r="BB4" i="5"/>
  <c r="BA4" i="5"/>
  <c r="BB99" i="5"/>
  <c r="BA99" i="5"/>
  <c r="AZ99" i="5" s="1"/>
  <c r="AX99" i="5" s="1"/>
  <c r="BA76" i="5"/>
  <c r="BB76" i="5"/>
  <c r="BA51" i="5"/>
  <c r="BB51" i="5"/>
  <c r="BB67" i="5"/>
  <c r="BA67" i="5"/>
  <c r="BA111" i="5"/>
  <c r="BB111" i="5"/>
  <c r="BB60" i="5"/>
  <c r="BA60" i="5"/>
  <c r="AZ60" i="5" s="1"/>
  <c r="AX60" i="5" s="1"/>
  <c r="BB24" i="5"/>
  <c r="BA24" i="5"/>
  <c r="AZ24" i="5" s="1"/>
  <c r="AX24" i="5" s="1"/>
  <c r="BA104" i="5"/>
  <c r="AZ104" i="5" s="1"/>
  <c r="AX104" i="5" s="1"/>
  <c r="BB104" i="5"/>
  <c r="BB95" i="5"/>
  <c r="BA95" i="5"/>
  <c r="AZ95" i="5" s="1"/>
  <c r="AX95" i="5" s="1"/>
  <c r="AI25" i="5"/>
  <c r="AH25" i="5" s="1"/>
  <c r="AK25" i="5"/>
  <c r="AJ25" i="5"/>
  <c r="BA42" i="5"/>
  <c r="BB42" i="5"/>
  <c r="BB107" i="5"/>
  <c r="BA107" i="5"/>
  <c r="BA64" i="5"/>
  <c r="AZ64" i="5" s="1"/>
  <c r="AX64" i="5" s="1"/>
  <c r="BB64" i="5"/>
  <c r="BA45" i="5"/>
  <c r="AZ45" i="5" s="1"/>
  <c r="AX45" i="5" s="1"/>
  <c r="BB45" i="5"/>
  <c r="BA83" i="5"/>
  <c r="BB83" i="5"/>
  <c r="BA25" i="5"/>
  <c r="AZ25" i="5" s="1"/>
  <c r="AX25" i="5" s="1"/>
  <c r="BB25" i="5"/>
  <c r="BB93" i="5"/>
  <c r="BA93" i="5"/>
  <c r="BA58" i="5"/>
  <c r="AZ58" i="5" s="1"/>
  <c r="AX58" i="5" s="1"/>
  <c r="BB58" i="5"/>
  <c r="BA3" i="2"/>
  <c r="AZ3" i="2" s="1"/>
  <c r="AX3" i="2" s="1"/>
  <c r="BB3" i="2"/>
  <c r="AZ59" i="2"/>
  <c r="AX59" i="2" s="1"/>
  <c r="AJ23" i="2"/>
  <c r="AK23" i="2"/>
  <c r="AI23" i="2"/>
  <c r="AH23" i="2" s="1"/>
  <c r="BH50" i="2"/>
  <c r="BG50" i="2" s="1"/>
  <c r="BF50" i="2" s="1"/>
  <c r="BE50" i="2" s="1"/>
  <c r="BD50" i="2" s="1"/>
  <c r="BC50" i="2" s="1"/>
  <c r="BK86" i="2"/>
  <c r="BJ86" i="2" s="1"/>
  <c r="BI86" i="2" s="1"/>
  <c r="BH86" i="2" s="1"/>
  <c r="BG86" i="2" s="1"/>
  <c r="BF86" i="2" s="1"/>
  <c r="BE86" i="2" s="1"/>
  <c r="BD86" i="2" s="1"/>
  <c r="BC86" i="2" s="1"/>
  <c r="BB118" i="2"/>
  <c r="BA118" i="2"/>
  <c r="BA138" i="2"/>
  <c r="BB138" i="2"/>
  <c r="BK111" i="2"/>
  <c r="BJ111" i="2"/>
  <c r="BI111" i="2" s="1"/>
  <c r="BH111" i="2" s="1"/>
  <c r="BG111" i="2" s="1"/>
  <c r="BF111" i="2" s="1"/>
  <c r="BE111" i="2" s="1"/>
  <c r="BD111" i="2" s="1"/>
  <c r="BC111" i="2" s="1"/>
  <c r="AT38" i="2"/>
  <c r="AS38" i="2"/>
  <c r="AR38" i="2" s="1"/>
  <c r="AQ38" i="2" s="1"/>
  <c r="AP38" i="2" s="1"/>
  <c r="AO38" i="2" s="1"/>
  <c r="AN38" i="2" s="1"/>
  <c r="AM38" i="2" s="1"/>
  <c r="AL38" i="2" s="1"/>
  <c r="BK139" i="2"/>
  <c r="BJ139" i="2" s="1"/>
  <c r="BI139" i="2" s="1"/>
  <c r="BH139" i="2" s="1"/>
  <c r="BG139" i="2" s="1"/>
  <c r="BF139" i="2" s="1"/>
  <c r="BE139" i="2" s="1"/>
  <c r="BD139" i="2" s="1"/>
  <c r="BC139" i="2" s="1"/>
  <c r="AT33" i="2"/>
  <c r="AS33" i="2" s="1"/>
  <c r="AR33" i="2" s="1"/>
  <c r="AQ33" i="2" s="1"/>
  <c r="AP33" i="2" s="1"/>
  <c r="AO33" i="2" s="1"/>
  <c r="AN33" i="2" s="1"/>
  <c r="AM33" i="2" s="1"/>
  <c r="AL33" i="2" s="1"/>
  <c r="BA121" i="2"/>
  <c r="BB121" i="2"/>
  <c r="BI98" i="2"/>
  <c r="BH98" i="2" s="1"/>
  <c r="BG98" i="2" s="1"/>
  <c r="BF98" i="2" s="1"/>
  <c r="BE98" i="2" s="1"/>
  <c r="BD98" i="2" s="1"/>
  <c r="BC98" i="2" s="1"/>
  <c r="BJ135" i="2"/>
  <c r="BI135" i="2" s="1"/>
  <c r="BH135" i="2" s="1"/>
  <c r="BG135" i="2" s="1"/>
  <c r="BF135" i="2" s="1"/>
  <c r="BE135" i="2" s="1"/>
  <c r="BD135" i="2" s="1"/>
  <c r="BC135" i="2" s="1"/>
  <c r="BK135" i="2"/>
  <c r="BK122" i="2"/>
  <c r="BJ122" i="2" s="1"/>
  <c r="BI122" i="2" s="1"/>
  <c r="BH122" i="2" s="1"/>
  <c r="BG122" i="2" s="1"/>
  <c r="BF122" i="2" s="1"/>
  <c r="BE122" i="2" s="1"/>
  <c r="BD122" i="2" s="1"/>
  <c r="BC122" i="2" s="1"/>
  <c r="BB109" i="2"/>
  <c r="BA109" i="2"/>
  <c r="BB128" i="2"/>
  <c r="BA128" i="2"/>
  <c r="AT26" i="2"/>
  <c r="AS26" i="2" s="1"/>
  <c r="AR26" i="2" s="1"/>
  <c r="AQ26" i="2" s="1"/>
  <c r="AP26" i="2" s="1"/>
  <c r="AO26" i="2" s="1"/>
  <c r="AN26" i="2" s="1"/>
  <c r="AM26" i="2" s="1"/>
  <c r="AL26" i="2" s="1"/>
  <c r="BA131" i="2"/>
  <c r="AZ131" i="2" s="1"/>
  <c r="AX131" i="2" s="1"/>
  <c r="BB131" i="2"/>
  <c r="AK37" i="2"/>
  <c r="AJ37" i="2"/>
  <c r="AI37" i="2"/>
  <c r="AH37" i="2" s="1"/>
  <c r="AA37" i="2" s="1"/>
  <c r="AT29" i="2"/>
  <c r="AS29" i="2" s="1"/>
  <c r="AR29" i="2" s="1"/>
  <c r="AQ29" i="2" s="1"/>
  <c r="AP29" i="2" s="1"/>
  <c r="AO29" i="2" s="1"/>
  <c r="AN29" i="2" s="1"/>
  <c r="AM29" i="2" s="1"/>
  <c r="AL29" i="2" s="1"/>
  <c r="BB110" i="2"/>
  <c r="BA110" i="2"/>
  <c r="AZ110" i="2" s="1"/>
  <c r="AX110" i="2" s="1"/>
  <c r="BK120" i="2"/>
  <c r="BJ120" i="2"/>
  <c r="BI120" i="2" s="1"/>
  <c r="BH120" i="2" s="1"/>
  <c r="BG120" i="2" s="1"/>
  <c r="BF120" i="2" s="1"/>
  <c r="BE120" i="2" s="1"/>
  <c r="BD120" i="2" s="1"/>
  <c r="BC120" i="2" s="1"/>
  <c r="BA133" i="2"/>
  <c r="AZ133" i="2" s="1"/>
  <c r="AX133" i="2" s="1"/>
  <c r="BB133" i="2"/>
  <c r="BK114" i="2"/>
  <c r="BJ114" i="2"/>
  <c r="BI114" i="2" s="1"/>
  <c r="BH114" i="2" s="1"/>
  <c r="BG114" i="2" s="1"/>
  <c r="BF114" i="2" s="1"/>
  <c r="BE114" i="2" s="1"/>
  <c r="BD114" i="2" s="1"/>
  <c r="BC114" i="2" s="1"/>
  <c r="AK41" i="2"/>
  <c r="AJ41" i="2"/>
  <c r="AI41" i="2"/>
  <c r="AH41" i="2" s="1"/>
  <c r="BB117" i="2"/>
  <c r="BA117" i="2"/>
  <c r="AZ117" i="2" s="1"/>
  <c r="AX117" i="2" s="1"/>
  <c r="BK6" i="2"/>
  <c r="BJ6" i="2"/>
  <c r="BI6" i="2" s="1"/>
  <c r="BH6" i="2" s="1"/>
  <c r="BG6" i="2" s="1"/>
  <c r="BF6" i="2" s="1"/>
  <c r="BE6" i="2" s="1"/>
  <c r="BD6" i="2" s="1"/>
  <c r="BC6" i="2" s="1"/>
  <c r="BK34" i="2"/>
  <c r="BJ34" i="2" s="1"/>
  <c r="BI34" i="2" s="1"/>
  <c r="BH34" i="2" s="1"/>
  <c r="BG34" i="2" s="1"/>
  <c r="BF34" i="2" s="1"/>
  <c r="BE34" i="2" s="1"/>
  <c r="BD34" i="2" s="1"/>
  <c r="BC34" i="2" s="1"/>
  <c r="BK85" i="2"/>
  <c r="BJ85" i="2"/>
  <c r="BI85" i="2" s="1"/>
  <c r="BH85" i="2" s="1"/>
  <c r="BG85" i="2" s="1"/>
  <c r="BF85" i="2" s="1"/>
  <c r="BE85" i="2" s="1"/>
  <c r="BD85" i="2" s="1"/>
  <c r="BC85" i="2" s="1"/>
  <c r="BK25" i="2"/>
  <c r="BJ25" i="2"/>
  <c r="BI25" i="2"/>
  <c r="BH25" i="2" s="1"/>
  <c r="BG25" i="2" s="1"/>
  <c r="BF25" i="2" s="1"/>
  <c r="BE25" i="2" s="1"/>
  <c r="BD25" i="2" s="1"/>
  <c r="BC25" i="2" s="1"/>
  <c r="BK137" i="2"/>
  <c r="BJ137" i="2"/>
  <c r="BI137" i="2" s="1"/>
  <c r="BH137" i="2" s="1"/>
  <c r="BG137" i="2" s="1"/>
  <c r="BF137" i="2" s="1"/>
  <c r="BE137" i="2" s="1"/>
  <c r="BD137" i="2" s="1"/>
  <c r="BC137" i="2" s="1"/>
  <c r="BK134" i="2"/>
  <c r="BJ134" i="2" s="1"/>
  <c r="BI134" i="2" s="1"/>
  <c r="BH134" i="2" s="1"/>
  <c r="BG134" i="2" s="1"/>
  <c r="BF134" i="2" s="1"/>
  <c r="BE134" i="2" s="1"/>
  <c r="BD134" i="2" s="1"/>
  <c r="BC134" i="2" s="1"/>
  <c r="AJ25" i="2"/>
  <c r="AK25" i="2"/>
  <c r="AI25" i="2"/>
  <c r="AH25" i="2" s="1"/>
  <c r="AA25" i="2" s="1"/>
  <c r="BK129" i="2"/>
  <c r="BJ129" i="2" s="1"/>
  <c r="BI129" i="2" s="1"/>
  <c r="BH129" i="2" s="1"/>
  <c r="BG129" i="2" s="1"/>
  <c r="BF129" i="2" s="1"/>
  <c r="BE129" i="2" s="1"/>
  <c r="BD129" i="2" s="1"/>
  <c r="BC129" i="2" s="1"/>
  <c r="BJ112" i="2"/>
  <c r="BI112" i="2" s="1"/>
  <c r="BH112" i="2" s="1"/>
  <c r="BG112" i="2" s="1"/>
  <c r="BF112" i="2" s="1"/>
  <c r="BE112" i="2" s="1"/>
  <c r="BD112" i="2" s="1"/>
  <c r="BC112" i="2" s="1"/>
  <c r="BK112" i="2"/>
  <c r="BK125" i="2"/>
  <c r="BJ125" i="2"/>
  <c r="BI125" i="2" s="1"/>
  <c r="BH125" i="2" s="1"/>
  <c r="BG125" i="2" s="1"/>
  <c r="BF125" i="2" s="1"/>
  <c r="BE125" i="2" s="1"/>
  <c r="BD125" i="2" s="1"/>
  <c r="BC125" i="2" s="1"/>
  <c r="BB136" i="2"/>
  <c r="BA136" i="2"/>
  <c r="BB124" i="2"/>
  <c r="BA124" i="2"/>
  <c r="AK39" i="2"/>
  <c r="AJ39" i="2"/>
  <c r="AI39" i="2"/>
  <c r="AH39" i="2" s="1"/>
  <c r="AB39" i="2" s="1"/>
  <c r="BJ132" i="2"/>
  <c r="BI132" i="2" s="1"/>
  <c r="BH132" i="2" s="1"/>
  <c r="BG132" i="2" s="1"/>
  <c r="BF132" i="2" s="1"/>
  <c r="BE132" i="2" s="1"/>
  <c r="BD132" i="2" s="1"/>
  <c r="BC132" i="2" s="1"/>
  <c r="BK132" i="2"/>
  <c r="AT40" i="2"/>
  <c r="AS40" i="2" s="1"/>
  <c r="AR40" i="2" s="1"/>
  <c r="AQ40" i="2" s="1"/>
  <c r="AP40" i="2" s="1"/>
  <c r="AO40" i="2" s="1"/>
  <c r="AN40" i="2" s="1"/>
  <c r="AM40" i="2" s="1"/>
  <c r="AL40" i="2" s="1"/>
  <c r="AK34" i="2"/>
  <c r="AJ34" i="2"/>
  <c r="AI34" i="2"/>
  <c r="AH34" i="2" s="1"/>
  <c r="BA127" i="2"/>
  <c r="BB127" i="2"/>
  <c r="AT30" i="2"/>
  <c r="AS30" i="2" s="1"/>
  <c r="AR30" i="2" s="1"/>
  <c r="AQ30" i="2" s="1"/>
  <c r="AP30" i="2" s="1"/>
  <c r="AO30" i="2" s="1"/>
  <c r="AN30" i="2" s="1"/>
  <c r="AM30" i="2" s="1"/>
  <c r="AL30" i="2" s="1"/>
  <c r="AT27" i="2"/>
  <c r="AS27" i="2"/>
  <c r="AR27" i="2" s="1"/>
  <c r="AQ27" i="2" s="1"/>
  <c r="AP27" i="2" s="1"/>
  <c r="AO27" i="2" s="1"/>
  <c r="AN27" i="2" s="1"/>
  <c r="AM27" i="2" s="1"/>
  <c r="AL27" i="2" s="1"/>
  <c r="BK93" i="2"/>
  <c r="BJ93" i="2" s="1"/>
  <c r="BI93" i="2" s="1"/>
  <c r="BH93" i="2" s="1"/>
  <c r="BG93" i="2" s="1"/>
  <c r="BF93" i="2" s="1"/>
  <c r="BE93" i="2" s="1"/>
  <c r="BD93" i="2" s="1"/>
  <c r="BC93" i="2" s="1"/>
  <c r="BK113" i="2"/>
  <c r="BJ113" i="2" s="1"/>
  <c r="BI113" i="2" s="1"/>
  <c r="BH113" i="2" s="1"/>
  <c r="BG113" i="2" s="1"/>
  <c r="BF113" i="2" s="1"/>
  <c r="BE113" i="2" s="1"/>
  <c r="BD113" i="2" s="1"/>
  <c r="BC113" i="2" s="1"/>
  <c r="BK119" i="2"/>
  <c r="BJ119" i="2" s="1"/>
  <c r="BI119" i="2" s="1"/>
  <c r="BH119" i="2" s="1"/>
  <c r="BG119" i="2" s="1"/>
  <c r="BF119" i="2" s="1"/>
  <c r="BE119" i="2" s="1"/>
  <c r="BD119" i="2" s="1"/>
  <c r="BC119" i="2" s="1"/>
  <c r="BB130" i="2"/>
  <c r="BA130" i="2"/>
  <c r="AZ130" i="2" s="1"/>
  <c r="AX130" i="2" s="1"/>
  <c r="BK20" i="2"/>
  <c r="BI20" i="2"/>
  <c r="BH20" i="2" s="1"/>
  <c r="BG20" i="2" s="1"/>
  <c r="BF20" i="2" s="1"/>
  <c r="BE20" i="2" s="1"/>
  <c r="BD20" i="2" s="1"/>
  <c r="BC20" i="2" s="1"/>
  <c r="BJ20" i="2"/>
  <c r="F18" i="2"/>
  <c r="F19" i="2" s="1"/>
  <c r="BB44" i="2"/>
  <c r="BA44" i="2"/>
  <c r="AZ44" i="2" s="1"/>
  <c r="AX44" i="2" s="1"/>
  <c r="BA29" i="2"/>
  <c r="BB29" i="2"/>
  <c r="BB63" i="2"/>
  <c r="BA63" i="2"/>
  <c r="AZ63" i="2" s="1"/>
  <c r="AX63" i="2" s="1"/>
  <c r="BA84" i="2"/>
  <c r="BB84" i="2"/>
  <c r="BB102" i="2"/>
  <c r="BA102" i="2"/>
  <c r="AZ102" i="2" s="1"/>
  <c r="AX102" i="2" s="1"/>
  <c r="BB126" i="2"/>
  <c r="BA126" i="2"/>
  <c r="BB60" i="2"/>
  <c r="BA60" i="2"/>
  <c r="AZ60" i="2" s="1"/>
  <c r="AX60" i="2" s="1"/>
  <c r="BA2" i="2"/>
  <c r="BB2" i="2"/>
  <c r="AK28" i="2"/>
  <c r="AI28" i="2"/>
  <c r="AJ28" i="2"/>
  <c r="BB35" i="2"/>
  <c r="BA35" i="2"/>
  <c r="BA96" i="2"/>
  <c r="BB96" i="2"/>
  <c r="BA83" i="2"/>
  <c r="AZ83" i="2" s="1"/>
  <c r="AX83" i="2" s="1"/>
  <c r="BB83" i="2"/>
  <c r="BB50" i="2"/>
  <c r="BA50" i="2"/>
  <c r="AZ50" i="2" s="1"/>
  <c r="AX50" i="2" s="1"/>
  <c r="BA5" i="2"/>
  <c r="BB5" i="2"/>
  <c r="BB79" i="2"/>
  <c r="BA79" i="2"/>
  <c r="BB61" i="2"/>
  <c r="BA61" i="2"/>
  <c r="BB42" i="2"/>
  <c r="BA42" i="2"/>
  <c r="AZ42" i="2" s="1"/>
  <c r="AX42" i="2" s="1"/>
  <c r="BB7" i="2"/>
  <c r="BA7" i="2"/>
  <c r="BB108" i="2"/>
  <c r="BA108" i="2"/>
  <c r="AK35" i="2"/>
  <c r="AI35" i="2"/>
  <c r="AJ35" i="2"/>
  <c r="BB49" i="2"/>
  <c r="BA49" i="2"/>
  <c r="BB16" i="2"/>
  <c r="BA16" i="2"/>
  <c r="AZ16" i="2" s="1"/>
  <c r="AX16" i="2" s="1"/>
  <c r="BA14" i="2"/>
  <c r="BB14" i="2"/>
  <c r="BB11" i="2"/>
  <c r="BA11" i="2"/>
  <c r="AZ11" i="2" s="1"/>
  <c r="AX11" i="2" s="1"/>
  <c r="AI21" i="2"/>
  <c r="AH21" i="2" s="1"/>
  <c r="AK21" i="2"/>
  <c r="AJ21" i="2"/>
  <c r="BB30" i="2"/>
  <c r="BA30" i="2"/>
  <c r="AK32" i="2"/>
  <c r="AJ32" i="2"/>
  <c r="AI32" i="2"/>
  <c r="AH32" i="2" s="1"/>
  <c r="BB105" i="2"/>
  <c r="BA105" i="2"/>
  <c r="BA33" i="2"/>
  <c r="BB33" i="2"/>
  <c r="BA74" i="2"/>
  <c r="BB74" i="2"/>
  <c r="BB95" i="2"/>
  <c r="BA95" i="2"/>
  <c r="AZ95" i="2" s="1"/>
  <c r="AX95" i="2" s="1"/>
  <c r="BA62" i="2"/>
  <c r="BB62" i="2"/>
  <c r="BA67" i="2"/>
  <c r="BB67" i="2"/>
  <c r="BA82" i="2"/>
  <c r="BB82" i="2"/>
  <c r="BA104" i="2"/>
  <c r="BB104" i="2"/>
  <c r="BB46" i="2"/>
  <c r="BA46" i="2"/>
  <c r="BB94" i="2"/>
  <c r="BA94" i="2"/>
  <c r="AZ94" i="2" s="1"/>
  <c r="AX94" i="2" s="1"/>
  <c r="BB81" i="2"/>
  <c r="BA81" i="2"/>
  <c r="BB68" i="2"/>
  <c r="BA68" i="2"/>
  <c r="AZ68" i="2" s="1"/>
  <c r="AX68" i="2" s="1"/>
  <c r="BB39" i="2"/>
  <c r="BA39" i="2"/>
  <c r="BB69" i="2"/>
  <c r="BA69" i="2"/>
  <c r="AZ69" i="2" s="1"/>
  <c r="AX69" i="2" s="1"/>
  <c r="BA52" i="2"/>
  <c r="BB52" i="2"/>
  <c r="BA77" i="2"/>
  <c r="BB77" i="2"/>
  <c r="BB70" i="2"/>
  <c r="BA70" i="2"/>
  <c r="BB90" i="2"/>
  <c r="BA90" i="2"/>
  <c r="AZ90" i="2" s="1"/>
  <c r="AX90" i="2" s="1"/>
  <c r="BA43" i="2"/>
  <c r="BB43" i="2"/>
  <c r="BB107" i="2"/>
  <c r="BA107" i="2"/>
  <c r="AZ107" i="2" s="1"/>
  <c r="AX107" i="2" s="1"/>
  <c r="BA15" i="2"/>
  <c r="BB15" i="2"/>
  <c r="BB89" i="2"/>
  <c r="BA89" i="2"/>
  <c r="AZ89" i="2" s="1"/>
  <c r="AX89" i="2" s="1"/>
  <c r="BB31" i="2"/>
  <c r="BA31" i="2"/>
  <c r="BB76" i="2"/>
  <c r="BA76" i="2"/>
  <c r="AZ76" i="2" s="1"/>
  <c r="AX76" i="2" s="1"/>
  <c r="BB72" i="2"/>
  <c r="BA72" i="2"/>
  <c r="AJ22" i="2"/>
  <c r="AI22" i="2"/>
  <c r="AH22" i="2" s="1"/>
  <c r="AK22" i="2"/>
  <c r="BB47" i="2"/>
  <c r="BA47" i="2"/>
  <c r="BA92" i="2"/>
  <c r="BB92" i="2"/>
  <c r="BA115" i="2"/>
  <c r="AZ115" i="2" s="1"/>
  <c r="AX115" i="2" s="1"/>
  <c r="BB115" i="2"/>
  <c r="BB28" i="2"/>
  <c r="BA28" i="2"/>
  <c r="BB100" i="2"/>
  <c r="BA100" i="2"/>
  <c r="AK31" i="2"/>
  <c r="AJ31" i="2"/>
  <c r="AI31" i="2"/>
  <c r="BA23" i="2"/>
  <c r="BB23" i="2"/>
  <c r="BB54" i="2"/>
  <c r="BA54" i="2"/>
  <c r="BB116" i="2"/>
  <c r="BA116" i="2"/>
  <c r="AZ116" i="2" s="1"/>
  <c r="AX116" i="2" s="1"/>
  <c r="AK24" i="2"/>
  <c r="AJ24" i="2"/>
  <c r="AI24" i="2"/>
  <c r="BB51" i="2"/>
  <c r="BA51" i="2"/>
  <c r="BA27" i="2"/>
  <c r="AZ27" i="2" s="1"/>
  <c r="AX27" i="2" s="1"/>
  <c r="BB27" i="2"/>
  <c r="BA53" i="2"/>
  <c r="BB53" i="2"/>
  <c r="BB48" i="2"/>
  <c r="BA48" i="2"/>
  <c r="BB123" i="2"/>
  <c r="BA123" i="2"/>
  <c r="BB99" i="2"/>
  <c r="BA99" i="2"/>
  <c r="BB24" i="2"/>
  <c r="BA24" i="2"/>
  <c r="AZ24" i="2" s="1"/>
  <c r="AX24" i="2" s="1"/>
  <c r="BB66" i="2"/>
  <c r="BA66" i="2"/>
  <c r="BB36" i="2"/>
  <c r="BA36" i="2"/>
  <c r="BB18" i="2"/>
  <c r="BA18" i="2"/>
  <c r="AK36" i="2"/>
  <c r="AJ36" i="2"/>
  <c r="AI36" i="2"/>
  <c r="BB55" i="2"/>
  <c r="BA55" i="2"/>
  <c r="AZ55" i="2" s="1"/>
  <c r="AX55" i="2" s="1"/>
  <c r="BB38" i="2"/>
  <c r="BA38" i="2"/>
  <c r="AZ38" i="2" s="1"/>
  <c r="AX38" i="2" s="1"/>
  <c r="BB65" i="2"/>
  <c r="BA65" i="2"/>
  <c r="BA12" i="2"/>
  <c r="BB12" i="2"/>
  <c r="BA71" i="2"/>
  <c r="BB71" i="2"/>
  <c r="BB37" i="2"/>
  <c r="BA37" i="2"/>
  <c r="AZ37" i="2" s="1"/>
  <c r="AX37" i="2" s="1"/>
  <c r="BA106" i="2"/>
  <c r="BB106" i="2"/>
  <c r="BA75" i="2"/>
  <c r="BB75" i="2"/>
  <c r="BB87" i="2"/>
  <c r="BA87" i="2"/>
  <c r="BB10" i="2"/>
  <c r="BA10" i="2"/>
  <c r="AZ10" i="2" s="1"/>
  <c r="AX10" i="2" s="1"/>
  <c r="BA64" i="2"/>
  <c r="BB64" i="2"/>
  <c r="BA80" i="2"/>
  <c r="BB80" i="2"/>
  <c r="BB103" i="2"/>
  <c r="BA103" i="2"/>
  <c r="BB58" i="2"/>
  <c r="BA58" i="2"/>
  <c r="AZ58" i="2" s="1"/>
  <c r="AX58" i="2" s="1"/>
  <c r="BA101" i="2"/>
  <c r="BB101" i="2"/>
  <c r="BB26" i="2"/>
  <c r="BA26" i="2"/>
  <c r="AZ26" i="2" s="1"/>
  <c r="AX26" i="2" s="1"/>
  <c r="BA9" i="2"/>
  <c r="BB9" i="2"/>
  <c r="BB32" i="2"/>
  <c r="BA32" i="2"/>
  <c r="BA45" i="2"/>
  <c r="BB45" i="2"/>
  <c r="BB97" i="2"/>
  <c r="BA97" i="2"/>
  <c r="BB8" i="2"/>
  <c r="BA8" i="2"/>
  <c r="AZ8" i="2" s="1"/>
  <c r="AX8" i="2" s="1"/>
  <c r="BB91" i="2"/>
  <c r="BA91" i="2"/>
  <c r="BA4" i="2"/>
  <c r="BB4" i="2"/>
  <c r="BA21" i="2"/>
  <c r="BB21" i="2"/>
  <c r="BB57" i="2"/>
  <c r="BA57" i="2"/>
  <c r="AZ57" i="2" s="1"/>
  <c r="AX57" i="2" s="1"/>
  <c r="BB56" i="2"/>
  <c r="BA56" i="2"/>
  <c r="BB41" i="2"/>
  <c r="BA41" i="2"/>
  <c r="AZ41" i="2" s="1"/>
  <c r="AX41" i="2" s="1"/>
  <c r="BB98" i="2"/>
  <c r="BA98" i="2"/>
  <c r="BB40" i="2"/>
  <c r="BA40" i="2"/>
  <c r="AZ40" i="2" s="1"/>
  <c r="AX40" i="2" s="1"/>
  <c r="BA73" i="2"/>
  <c r="BB73" i="2"/>
  <c r="AB37" i="2"/>
  <c r="BA19" i="2"/>
  <c r="BB19" i="2"/>
  <c r="BB88" i="2"/>
  <c r="BA88" i="2"/>
  <c r="BA78" i="2"/>
  <c r="BB78" i="2"/>
  <c r="AB25" i="2"/>
  <c r="AH43" i="2" l="1"/>
  <c r="AA42" i="2"/>
  <c r="AB42" i="2"/>
  <c r="AA39" i="2"/>
  <c r="AZ94" i="6"/>
  <c r="AX94" i="6" s="1"/>
  <c r="AZ90" i="6"/>
  <c r="AX90" i="6" s="1"/>
  <c r="AZ45" i="6"/>
  <c r="AX45" i="6" s="1"/>
  <c r="AZ18" i="6"/>
  <c r="AX18" i="6" s="1"/>
  <c r="AZ136" i="6"/>
  <c r="AX136" i="6" s="1"/>
  <c r="AH38" i="6"/>
  <c r="AZ64" i="6"/>
  <c r="AX64" i="6" s="1"/>
  <c r="AZ11" i="6"/>
  <c r="AX11" i="6" s="1"/>
  <c r="AH23" i="6"/>
  <c r="AZ73" i="6"/>
  <c r="AX73" i="6" s="1"/>
  <c r="AZ102" i="6"/>
  <c r="AX102" i="6" s="1"/>
  <c r="AZ82" i="6"/>
  <c r="AX82" i="6" s="1"/>
  <c r="AZ111" i="6"/>
  <c r="AX111" i="6" s="1"/>
  <c r="AB41" i="6"/>
  <c r="AA41" i="6"/>
  <c r="AZ85" i="6"/>
  <c r="AX85" i="6" s="1"/>
  <c r="AZ97" i="6"/>
  <c r="AX97" i="6" s="1"/>
  <c r="AZ98" i="6"/>
  <c r="AX98" i="6" s="1"/>
  <c r="AZ92" i="6"/>
  <c r="AX92" i="6" s="1"/>
  <c r="AZ128" i="6"/>
  <c r="AX128" i="6" s="1"/>
  <c r="AA35" i="6"/>
  <c r="AB35" i="6"/>
  <c r="AB25" i="6"/>
  <c r="AA25" i="6"/>
  <c r="AZ28" i="6"/>
  <c r="AX28" i="6" s="1"/>
  <c r="AZ62" i="6"/>
  <c r="AX62" i="6" s="1"/>
  <c r="AZ112" i="6"/>
  <c r="AX112" i="6" s="1"/>
  <c r="AZ24" i="6"/>
  <c r="AX24" i="6" s="1"/>
  <c r="AZ132" i="6"/>
  <c r="AX132" i="6" s="1"/>
  <c r="AZ69" i="6"/>
  <c r="AX69" i="6" s="1"/>
  <c r="AZ121" i="6"/>
  <c r="AX121" i="6" s="1"/>
  <c r="AH21" i="6"/>
  <c r="AZ66" i="6"/>
  <c r="AX66" i="6" s="1"/>
  <c r="AZ2" i="6"/>
  <c r="AX2" i="6" s="1"/>
  <c r="AH22" i="6"/>
  <c r="AZ139" i="6"/>
  <c r="AX139" i="6" s="1"/>
  <c r="AZ93" i="6"/>
  <c r="AX93" i="6" s="1"/>
  <c r="AD42" i="6"/>
  <c r="AE42" i="6"/>
  <c r="AB39" i="6"/>
  <c r="AA39" i="6"/>
  <c r="AB37" i="6"/>
  <c r="AA37" i="6"/>
  <c r="AZ49" i="6"/>
  <c r="AX49" i="6" s="1"/>
  <c r="AZ6" i="6"/>
  <c r="AX6" i="6" s="1"/>
  <c r="AZ127" i="6"/>
  <c r="AX127" i="6" s="1"/>
  <c r="AH32" i="6"/>
  <c r="AZ57" i="6"/>
  <c r="AX57" i="6" s="1"/>
  <c r="AZ12" i="6"/>
  <c r="AX12" i="6" s="1"/>
  <c r="AZ138" i="6"/>
  <c r="AX138" i="6" s="1"/>
  <c r="AZ36" i="6"/>
  <c r="AX36" i="6" s="1"/>
  <c r="AZ77" i="6"/>
  <c r="AX77" i="6" s="1"/>
  <c r="AZ54" i="6"/>
  <c r="AX54" i="6" s="1"/>
  <c r="AZ59" i="6"/>
  <c r="AX59" i="6" s="1"/>
  <c r="AZ135" i="6"/>
  <c r="AX135" i="6" s="1"/>
  <c r="AZ95" i="6"/>
  <c r="AX95" i="6" s="1"/>
  <c r="AZ7" i="6"/>
  <c r="AX7" i="6" s="1"/>
  <c r="AZ60" i="6"/>
  <c r="AX60" i="6" s="1"/>
  <c r="AH29" i="6"/>
  <c r="AZ104" i="6"/>
  <c r="AX104" i="6" s="1"/>
  <c r="AZ33" i="6"/>
  <c r="AX33" i="6" s="1"/>
  <c r="AA36" i="6"/>
  <c r="AB36" i="6"/>
  <c r="AA33" i="6"/>
  <c r="AB33" i="6"/>
  <c r="AZ15" i="5"/>
  <c r="AX15" i="5" s="1"/>
  <c r="AZ120" i="5"/>
  <c r="AX120" i="5" s="1"/>
  <c r="AZ35" i="5"/>
  <c r="AX35" i="5" s="1"/>
  <c r="AZ128" i="5"/>
  <c r="AX128" i="5" s="1"/>
  <c r="AZ54" i="5"/>
  <c r="AX54" i="5" s="1"/>
  <c r="AH30" i="5"/>
  <c r="AZ79" i="5"/>
  <c r="AX79" i="5" s="1"/>
  <c r="AZ136" i="5"/>
  <c r="AX136" i="5" s="1"/>
  <c r="AZ56" i="5"/>
  <c r="AX56" i="5" s="1"/>
  <c r="AZ51" i="5"/>
  <c r="AX51" i="5" s="1"/>
  <c r="AZ22" i="5"/>
  <c r="AX22" i="5" s="1"/>
  <c r="AZ6" i="5"/>
  <c r="AX6" i="5" s="1"/>
  <c r="AZ131" i="5"/>
  <c r="AX131" i="5" s="1"/>
  <c r="AZ123" i="5"/>
  <c r="AX123" i="5" s="1"/>
  <c r="AH21" i="5"/>
  <c r="AZ44" i="5"/>
  <c r="AX44" i="5" s="1"/>
  <c r="AH34" i="5"/>
  <c r="AZ135" i="5"/>
  <c r="AX135" i="5" s="1"/>
  <c r="AZ138" i="5"/>
  <c r="AX138" i="5" s="1"/>
  <c r="AZ26" i="5"/>
  <c r="AX26" i="5" s="1"/>
  <c r="AZ137" i="5"/>
  <c r="AX137" i="5" s="1"/>
  <c r="AA27" i="5"/>
  <c r="AB27" i="5"/>
  <c r="AZ10" i="5"/>
  <c r="AX10" i="5" s="1"/>
  <c r="AZ117" i="5"/>
  <c r="AX117" i="5" s="1"/>
  <c r="AZ83" i="5"/>
  <c r="AX83" i="5" s="1"/>
  <c r="AZ65" i="5"/>
  <c r="AX65" i="5" s="1"/>
  <c r="AZ31" i="5"/>
  <c r="AX31" i="5" s="1"/>
  <c r="AH31" i="5"/>
  <c r="AA26" i="5"/>
  <c r="AB26" i="5"/>
  <c r="AA41" i="5"/>
  <c r="AB41" i="5"/>
  <c r="AH36" i="5"/>
  <c r="AB28" i="5"/>
  <c r="AA28" i="5"/>
  <c r="AA23" i="5"/>
  <c r="AB23" i="5"/>
  <c r="AA22" i="5"/>
  <c r="AB22" i="5"/>
  <c r="AZ41" i="5"/>
  <c r="AX41" i="5" s="1"/>
  <c r="AZ73" i="5"/>
  <c r="AX73" i="5" s="1"/>
  <c r="AZ93" i="5"/>
  <c r="AX93" i="5" s="1"/>
  <c r="AB25" i="5"/>
  <c r="AA25" i="5"/>
  <c r="AZ76" i="5"/>
  <c r="AX76" i="5" s="1"/>
  <c r="AZ63" i="5"/>
  <c r="AX63" i="5" s="1"/>
  <c r="AH42" i="5"/>
  <c r="AZ119" i="5"/>
  <c r="AX119" i="5" s="1"/>
  <c r="AZ53" i="5"/>
  <c r="AX53" i="5" s="1"/>
  <c r="AZ81" i="5"/>
  <c r="AX81" i="5" s="1"/>
  <c r="AZ17" i="5"/>
  <c r="AX17" i="5" s="1"/>
  <c r="AH35" i="5"/>
  <c r="AZ108" i="5"/>
  <c r="AX108" i="5" s="1"/>
  <c r="AZ14" i="5"/>
  <c r="AX14" i="5" s="1"/>
  <c r="AZ88" i="5"/>
  <c r="AX88" i="5" s="1"/>
  <c r="AZ89" i="5"/>
  <c r="AX89" i="5" s="1"/>
  <c r="AZ118" i="5"/>
  <c r="AX118" i="5" s="1"/>
  <c r="AZ98" i="5"/>
  <c r="AX98" i="5" s="1"/>
  <c r="AB39" i="5"/>
  <c r="AA39" i="5"/>
  <c r="AZ70" i="5"/>
  <c r="AX70" i="5" s="1"/>
  <c r="AZ55" i="5"/>
  <c r="AX55" i="5" s="1"/>
  <c r="AZ97" i="5"/>
  <c r="AX97" i="5" s="1"/>
  <c r="AZ72" i="5"/>
  <c r="AX72" i="5" s="1"/>
  <c r="AZ19" i="5"/>
  <c r="AX19" i="5" s="1"/>
  <c r="AA29" i="5"/>
  <c r="AB29" i="5"/>
  <c r="AA38" i="5"/>
  <c r="AB38" i="5"/>
  <c r="AB37" i="5"/>
  <c r="AA37" i="5"/>
  <c r="AZ107" i="5"/>
  <c r="AX107" i="5" s="1"/>
  <c r="AZ111" i="5"/>
  <c r="AX111" i="5" s="1"/>
  <c r="AZ130" i="5"/>
  <c r="AX130" i="5" s="1"/>
  <c r="AZ3" i="5"/>
  <c r="AX3" i="5" s="1"/>
  <c r="AZ125" i="5"/>
  <c r="AX125" i="5" s="1"/>
  <c r="AZ23" i="5"/>
  <c r="AX23" i="5" s="1"/>
  <c r="AZ86" i="5"/>
  <c r="AX86" i="5" s="1"/>
  <c r="AZ50" i="5"/>
  <c r="AX50" i="5" s="1"/>
  <c r="AZ132" i="5"/>
  <c r="AX132" i="5" s="1"/>
  <c r="AH32" i="5"/>
  <c r="AH40" i="5"/>
  <c r="AZ101" i="5"/>
  <c r="AX101" i="5" s="1"/>
  <c r="AZ32" i="5"/>
  <c r="AX32" i="5" s="1"/>
  <c r="AH33" i="5"/>
  <c r="AZ61" i="5"/>
  <c r="AX61" i="5" s="1"/>
  <c r="AZ91" i="5"/>
  <c r="AX91" i="5" s="1"/>
  <c r="AZ105" i="5"/>
  <c r="AX105" i="5" s="1"/>
  <c r="AZ37" i="5"/>
  <c r="AX37" i="5" s="1"/>
  <c r="AZ94" i="5"/>
  <c r="AX94" i="5" s="1"/>
  <c r="AZ42" i="5"/>
  <c r="AX42" i="5" s="1"/>
  <c r="AZ28" i="5"/>
  <c r="AX28" i="5" s="1"/>
  <c r="AZ67" i="5"/>
  <c r="AX67" i="5" s="1"/>
  <c r="AZ4" i="5"/>
  <c r="AX4" i="5" s="1"/>
  <c r="AZ43" i="5"/>
  <c r="AX43" i="5" s="1"/>
  <c r="AH24" i="5"/>
  <c r="AZ124" i="5"/>
  <c r="AX124" i="5" s="1"/>
  <c r="AZ100" i="5"/>
  <c r="AX100" i="5" s="1"/>
  <c r="AZ69" i="5"/>
  <c r="AX69" i="5" s="1"/>
  <c r="AZ48" i="5"/>
  <c r="AX48" i="5" s="1"/>
  <c r="AZ84" i="5"/>
  <c r="AX84" i="5" s="1"/>
  <c r="AZ78" i="5"/>
  <c r="AX78" i="5" s="1"/>
  <c r="BB93" i="2"/>
  <c r="AZ93" i="2" s="1"/>
  <c r="AX93" i="2" s="1"/>
  <c r="BA93" i="2"/>
  <c r="BB112" i="2"/>
  <c r="BA112" i="2"/>
  <c r="AZ112" i="2" s="1"/>
  <c r="AX112" i="2" s="1"/>
  <c r="BA122" i="2"/>
  <c r="AZ122" i="2" s="1"/>
  <c r="AX122" i="2" s="1"/>
  <c r="BB122" i="2"/>
  <c r="BA86" i="2"/>
  <c r="AZ86" i="2" s="1"/>
  <c r="AX86" i="2" s="1"/>
  <c r="BB86" i="2"/>
  <c r="AJ40" i="2"/>
  <c r="AK40" i="2"/>
  <c r="AI40" i="2"/>
  <c r="BA129" i="2"/>
  <c r="BB129" i="2"/>
  <c r="BB120" i="2"/>
  <c r="BA120" i="2"/>
  <c r="AZ120" i="2" s="1"/>
  <c r="AX120" i="2" s="1"/>
  <c r="AK30" i="2"/>
  <c r="AJ30" i="2"/>
  <c r="AI30" i="2"/>
  <c r="BB132" i="2"/>
  <c r="BA132" i="2"/>
  <c r="AZ132" i="2" s="1"/>
  <c r="AX132" i="2" s="1"/>
  <c r="BA85" i="2"/>
  <c r="BB85" i="2"/>
  <c r="AJ26" i="2"/>
  <c r="AK26" i="2"/>
  <c r="AI26" i="2"/>
  <c r="AH26" i="2" s="1"/>
  <c r="BA134" i="2"/>
  <c r="BB134" i="2"/>
  <c r="BB34" i="2"/>
  <c r="BA34" i="2"/>
  <c r="AK29" i="2"/>
  <c r="AJ29" i="2"/>
  <c r="AI29" i="2"/>
  <c r="BB119" i="2"/>
  <c r="BA119" i="2"/>
  <c r="BA6" i="2"/>
  <c r="BB6" i="2"/>
  <c r="AK33" i="2"/>
  <c r="AJ33" i="2"/>
  <c r="AI33" i="2"/>
  <c r="AH33" i="2" s="1"/>
  <c r="BB113" i="2"/>
  <c r="BA113" i="2"/>
  <c r="AZ113" i="2" s="1"/>
  <c r="AX113" i="2" s="1"/>
  <c r="BA139" i="2"/>
  <c r="BB139" i="2"/>
  <c r="BA135" i="2"/>
  <c r="AZ135" i="2" s="1"/>
  <c r="AX135" i="2" s="1"/>
  <c r="BB135" i="2"/>
  <c r="AK38" i="2"/>
  <c r="AI38" i="2"/>
  <c r="AJ38" i="2"/>
  <c r="AZ36" i="2"/>
  <c r="AX36" i="2" s="1"/>
  <c r="AZ123" i="2"/>
  <c r="AX123" i="2" s="1"/>
  <c r="AZ51" i="2"/>
  <c r="AX51" i="2" s="1"/>
  <c r="AZ28" i="2"/>
  <c r="AX28" i="2" s="1"/>
  <c r="AZ43" i="2"/>
  <c r="AX43" i="2" s="1"/>
  <c r="AZ52" i="2"/>
  <c r="AX52" i="2" s="1"/>
  <c r="AZ82" i="2"/>
  <c r="AX82" i="2" s="1"/>
  <c r="AZ74" i="2"/>
  <c r="AX74" i="2" s="1"/>
  <c r="AZ30" i="2"/>
  <c r="AX30" i="2" s="1"/>
  <c r="AZ14" i="2"/>
  <c r="AX14" i="2" s="1"/>
  <c r="AZ108" i="2"/>
  <c r="AX108" i="2" s="1"/>
  <c r="AZ79" i="2"/>
  <c r="AX79" i="2" s="1"/>
  <c r="AZ2" i="2"/>
  <c r="AX2" i="2" s="1"/>
  <c r="AZ84" i="2"/>
  <c r="AX84" i="2" s="1"/>
  <c r="AZ124" i="2"/>
  <c r="AX124" i="2" s="1"/>
  <c r="AZ128" i="2"/>
  <c r="AX128" i="2" s="1"/>
  <c r="AA23" i="2"/>
  <c r="AB23" i="2"/>
  <c r="AZ73" i="2"/>
  <c r="AX73" i="2" s="1"/>
  <c r="AZ21" i="2"/>
  <c r="AX21" i="2" s="1"/>
  <c r="AZ9" i="2"/>
  <c r="AX9" i="2" s="1"/>
  <c r="AZ71" i="2"/>
  <c r="AX71" i="2" s="1"/>
  <c r="AZ66" i="2"/>
  <c r="AX66" i="2" s="1"/>
  <c r="AZ7" i="2"/>
  <c r="AX7" i="2" s="1"/>
  <c r="AZ35" i="2"/>
  <c r="AX35" i="2" s="1"/>
  <c r="AZ127" i="2"/>
  <c r="AX127" i="2" s="1"/>
  <c r="AZ136" i="2"/>
  <c r="AX136" i="2" s="1"/>
  <c r="AZ109" i="2"/>
  <c r="AX109" i="2" s="1"/>
  <c r="AZ121" i="2"/>
  <c r="AX121" i="2" s="1"/>
  <c r="BB111" i="2"/>
  <c r="BA111" i="2"/>
  <c r="AB34" i="2"/>
  <c r="AA34" i="2"/>
  <c r="BA25" i="2"/>
  <c r="AZ25" i="2" s="1"/>
  <c r="AX25" i="2" s="1"/>
  <c r="BB25" i="2"/>
  <c r="AZ15" i="2"/>
  <c r="AX15" i="2" s="1"/>
  <c r="AZ62" i="2"/>
  <c r="AX62" i="2" s="1"/>
  <c r="AZ29" i="2"/>
  <c r="AX29" i="2" s="1"/>
  <c r="AI27" i="2"/>
  <c r="AJ27" i="2"/>
  <c r="AK27" i="2"/>
  <c r="BB125" i="2"/>
  <c r="BA125" i="2"/>
  <c r="BA114" i="2"/>
  <c r="AZ114" i="2" s="1"/>
  <c r="AX114" i="2" s="1"/>
  <c r="BB114" i="2"/>
  <c r="AZ138" i="2"/>
  <c r="AX138" i="2" s="1"/>
  <c r="BB137" i="2"/>
  <c r="BA137" i="2"/>
  <c r="AZ137" i="2" s="1"/>
  <c r="AX137" i="2" s="1"/>
  <c r="AA41" i="2"/>
  <c r="AB41" i="2"/>
  <c r="AZ118" i="2"/>
  <c r="AX118" i="2" s="1"/>
  <c r="BB20" i="2"/>
  <c r="BA20" i="2"/>
  <c r="AZ101" i="2"/>
  <c r="AX101" i="2" s="1"/>
  <c r="AZ64" i="2"/>
  <c r="AX64" i="2" s="1"/>
  <c r="AZ106" i="2"/>
  <c r="AX106" i="2" s="1"/>
  <c r="AZ56" i="2"/>
  <c r="AX56" i="2" s="1"/>
  <c r="AZ97" i="2"/>
  <c r="AX97" i="2" s="1"/>
  <c r="AZ103" i="2"/>
  <c r="AX103" i="2" s="1"/>
  <c r="AZ87" i="2"/>
  <c r="AX87" i="2" s="1"/>
  <c r="AZ54" i="2"/>
  <c r="AX54" i="2" s="1"/>
  <c r="AZ31" i="2"/>
  <c r="AX31" i="2" s="1"/>
  <c r="AZ81" i="2"/>
  <c r="AX81" i="2" s="1"/>
  <c r="AB22" i="2"/>
  <c r="AA22" i="2"/>
  <c r="AZ96" i="2"/>
  <c r="AX96" i="2" s="1"/>
  <c r="AZ78" i="2"/>
  <c r="AX78" i="2" s="1"/>
  <c r="AZ4" i="2"/>
  <c r="AX4" i="2" s="1"/>
  <c r="AZ45" i="2"/>
  <c r="AX45" i="2" s="1"/>
  <c r="AZ80" i="2"/>
  <c r="AX80" i="2" s="1"/>
  <c r="AZ75" i="2"/>
  <c r="AX75" i="2" s="1"/>
  <c r="AZ12" i="2"/>
  <c r="AX12" i="2" s="1"/>
  <c r="AZ48" i="2"/>
  <c r="AX48" i="2" s="1"/>
  <c r="AH24" i="2"/>
  <c r="AZ23" i="2"/>
  <c r="AX23" i="2" s="1"/>
  <c r="AZ67" i="2"/>
  <c r="AX67" i="2" s="1"/>
  <c r="AZ33" i="2"/>
  <c r="AX33" i="2" s="1"/>
  <c r="AZ88" i="2"/>
  <c r="AX88" i="2" s="1"/>
  <c r="AD39" i="2"/>
  <c r="AE39" i="2"/>
  <c r="AZ98" i="2"/>
  <c r="AX98" i="2" s="1"/>
  <c r="AZ91" i="2"/>
  <c r="AX91" i="2" s="1"/>
  <c r="AZ32" i="2"/>
  <c r="AX32" i="2" s="1"/>
  <c r="AZ65" i="2"/>
  <c r="AX65" i="2" s="1"/>
  <c r="AH36" i="2"/>
  <c r="AH31" i="2"/>
  <c r="AZ72" i="2"/>
  <c r="AX72" i="2" s="1"/>
  <c r="AZ70" i="2"/>
  <c r="AX70" i="2" s="1"/>
  <c r="AZ39" i="2"/>
  <c r="AX39" i="2" s="1"/>
  <c r="AZ46" i="2"/>
  <c r="AX46" i="2" s="1"/>
  <c r="AZ105" i="2"/>
  <c r="AX105" i="2" s="1"/>
  <c r="AZ49" i="2"/>
  <c r="AX49" i="2" s="1"/>
  <c r="AZ5" i="2"/>
  <c r="AX5" i="2" s="1"/>
  <c r="AZ126" i="2"/>
  <c r="AX126" i="2" s="1"/>
  <c r="AD37" i="2"/>
  <c r="AE37" i="2"/>
  <c r="AB21" i="2"/>
  <c r="AA21" i="2"/>
  <c r="AE25" i="2"/>
  <c r="AD25" i="2"/>
  <c r="AZ53" i="2"/>
  <c r="AX53" i="2" s="1"/>
  <c r="AZ92" i="2"/>
  <c r="AX92" i="2" s="1"/>
  <c r="AA32" i="2"/>
  <c r="AB32" i="2"/>
  <c r="AH28" i="2"/>
  <c r="AZ19" i="2"/>
  <c r="AX19" i="2" s="1"/>
  <c r="AZ18" i="2"/>
  <c r="AX18" i="2" s="1"/>
  <c r="AZ99" i="2"/>
  <c r="AX99" i="2" s="1"/>
  <c r="AZ100" i="2"/>
  <c r="AX100" i="2" s="1"/>
  <c r="AZ47" i="2"/>
  <c r="AX47" i="2" s="1"/>
  <c r="AZ77" i="2"/>
  <c r="AX77" i="2" s="1"/>
  <c r="AZ104" i="2"/>
  <c r="AX104" i="2" s="1"/>
  <c r="AH35" i="2"/>
  <c r="AZ61" i="2"/>
  <c r="AX61" i="2" s="1"/>
  <c r="AD42" i="2" l="1"/>
  <c r="AE42" i="2"/>
  <c r="AB43" i="2"/>
  <c r="AA43" i="2"/>
  <c r="AB23" i="6"/>
  <c r="AA23" i="6"/>
  <c r="AD33" i="6"/>
  <c r="AE33" i="6"/>
  <c r="AB21" i="6"/>
  <c r="AA21" i="6"/>
  <c r="AD25" i="6"/>
  <c r="AE25" i="6"/>
  <c r="AD39" i="6"/>
  <c r="AE39" i="6"/>
  <c r="AA32" i="6"/>
  <c r="AB32" i="6"/>
  <c r="AE41" i="6"/>
  <c r="AD41" i="6"/>
  <c r="AD36" i="6"/>
  <c r="AE36" i="6"/>
  <c r="AA38" i="6"/>
  <c r="AB38" i="6"/>
  <c r="AE35" i="6"/>
  <c r="AD35" i="6"/>
  <c r="AB29" i="6"/>
  <c r="AA29" i="6"/>
  <c r="AD37" i="6"/>
  <c r="AE37" i="6"/>
  <c r="AB22" i="6"/>
  <c r="AA22" i="6"/>
  <c r="AD41" i="5"/>
  <c r="AE41" i="5"/>
  <c r="AB33" i="5"/>
  <c r="AA33" i="5"/>
  <c r="AE26" i="5"/>
  <c r="AD26" i="5"/>
  <c r="AE27" i="5"/>
  <c r="AD27" i="5"/>
  <c r="AB30" i="5"/>
  <c r="AA30" i="5"/>
  <c r="AE37" i="5"/>
  <c r="AD37" i="5"/>
  <c r="AB42" i="5"/>
  <c r="AA42" i="5"/>
  <c r="AE38" i="5"/>
  <c r="AD38" i="5"/>
  <c r="AD39" i="5"/>
  <c r="AE39" i="5"/>
  <c r="AA35" i="5"/>
  <c r="AB35" i="5"/>
  <c r="AD25" i="5"/>
  <c r="AE25" i="5"/>
  <c r="AD23" i="5"/>
  <c r="AE23" i="5"/>
  <c r="AA31" i="5"/>
  <c r="AB31" i="5"/>
  <c r="AD28" i="5"/>
  <c r="AE28" i="5"/>
  <c r="AE22" i="5"/>
  <c r="AD22" i="5"/>
  <c r="AA40" i="5"/>
  <c r="AB40" i="5"/>
  <c r="AE29" i="5"/>
  <c r="AD29" i="5"/>
  <c r="AB21" i="5"/>
  <c r="AA21" i="5"/>
  <c r="AB32" i="5"/>
  <c r="AA32" i="5"/>
  <c r="AA36" i="5"/>
  <c r="AB36" i="5"/>
  <c r="AB24" i="5"/>
  <c r="AA24" i="5"/>
  <c r="AA34" i="5"/>
  <c r="AB34" i="5"/>
  <c r="AA26" i="2"/>
  <c r="AB26" i="2"/>
  <c r="AZ20" i="2"/>
  <c r="AX20" i="2" s="1"/>
  <c r="AH29" i="2"/>
  <c r="AZ125" i="2"/>
  <c r="AX125" i="2" s="1"/>
  <c r="AZ85" i="2"/>
  <c r="AX85" i="2" s="1"/>
  <c r="AZ34" i="2"/>
  <c r="AX34" i="2" s="1"/>
  <c r="AD41" i="2"/>
  <c r="AE41" i="2"/>
  <c r="AD34" i="2"/>
  <c r="AE34" i="2"/>
  <c r="AD23" i="2"/>
  <c r="AE23" i="2"/>
  <c r="AZ129" i="2"/>
  <c r="AX129" i="2" s="1"/>
  <c r="AZ6" i="2"/>
  <c r="AX6" i="2" s="1"/>
  <c r="AH40" i="2"/>
  <c r="AB33" i="2"/>
  <c r="AA33" i="2"/>
  <c r="AH27" i="2"/>
  <c r="AZ111" i="2"/>
  <c r="AX111" i="2" s="1"/>
  <c r="AH38" i="2"/>
  <c r="AZ139" i="2"/>
  <c r="AX139" i="2" s="1"/>
  <c r="AZ119" i="2"/>
  <c r="AX119" i="2" s="1"/>
  <c r="AZ134" i="2"/>
  <c r="AX134" i="2" s="1"/>
  <c r="AH30" i="2"/>
  <c r="AE32" i="2"/>
  <c r="AD32" i="2"/>
  <c r="AB31" i="2"/>
  <c r="AA31" i="2"/>
  <c r="AB24" i="2"/>
  <c r="AA24" i="2"/>
  <c r="AA36" i="2"/>
  <c r="AB36" i="2"/>
  <c r="AA35" i="2"/>
  <c r="AB35" i="2"/>
  <c r="AD22" i="2"/>
  <c r="AE22" i="2"/>
  <c r="AD21" i="2"/>
  <c r="AE21" i="2"/>
  <c r="AA28" i="2"/>
  <c r="AB28" i="2"/>
  <c r="AD43" i="2" l="1"/>
  <c r="AE43" i="2"/>
  <c r="AE29" i="6"/>
  <c r="AD29" i="6"/>
  <c r="AE21" i="6"/>
  <c r="AC11" i="6" s="1"/>
  <c r="AD21" i="6"/>
  <c r="AD38" i="6"/>
  <c r="AE38" i="6"/>
  <c r="AE32" i="6"/>
  <c r="AD32" i="6"/>
  <c r="AD22" i="6"/>
  <c r="AE22" i="6"/>
  <c r="AE23" i="6"/>
  <c r="AD23" i="6"/>
  <c r="AE31" i="5"/>
  <c r="AD31" i="5"/>
  <c r="AE40" i="5"/>
  <c r="AD40" i="5"/>
  <c r="AE32" i="5"/>
  <c r="AD32" i="5"/>
  <c r="AE42" i="5"/>
  <c r="AD42" i="5"/>
  <c r="AE21" i="5"/>
  <c r="AD21" i="5"/>
  <c r="AE33" i="5"/>
  <c r="AD33" i="5"/>
  <c r="AE36" i="5"/>
  <c r="AD36" i="5"/>
  <c r="AD35" i="5"/>
  <c r="AE35" i="5"/>
  <c r="AE34" i="5"/>
  <c r="AD34" i="5"/>
  <c r="AE24" i="5"/>
  <c r="AD24" i="5"/>
  <c r="AE30" i="5"/>
  <c r="AD30" i="5"/>
  <c r="AB40" i="2"/>
  <c r="AA40" i="2"/>
  <c r="AB30" i="2"/>
  <c r="AA30" i="2"/>
  <c r="AD26" i="2"/>
  <c r="AE26" i="2"/>
  <c r="AA38" i="2"/>
  <c r="AB38" i="2"/>
  <c r="AB27" i="2"/>
  <c r="AA27" i="2"/>
  <c r="AB29" i="2"/>
  <c r="AA29" i="2"/>
  <c r="AD33" i="2"/>
  <c r="AE33" i="2"/>
  <c r="AE35" i="2"/>
  <c r="AD35" i="2"/>
  <c r="AD36" i="2"/>
  <c r="AE36" i="2"/>
  <c r="AE31" i="2"/>
  <c r="AD31" i="2"/>
  <c r="AE28" i="2"/>
  <c r="AD28" i="2"/>
  <c r="AD24" i="2"/>
  <c r="AE24" i="2"/>
  <c r="AC11" i="5" l="1"/>
  <c r="AD38" i="2"/>
  <c r="AE38" i="2"/>
  <c r="AE29" i="2"/>
  <c r="AD29" i="2"/>
  <c r="AE27" i="2"/>
  <c r="AD27" i="2"/>
  <c r="AE30" i="2"/>
  <c r="AD30" i="2"/>
  <c r="AD40" i="2"/>
  <c r="AE40" i="2"/>
  <c r="AC11" i="2" l="1"/>
</calcChain>
</file>

<file path=xl/sharedStrings.xml><?xml version="1.0" encoding="utf-8"?>
<sst xmlns="http://schemas.openxmlformats.org/spreadsheetml/2006/main" count="600" uniqueCount="124">
  <si>
    <t>OEJV 0182</t>
  </si>
  <si>
    <t>OEJV 0189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</si>
  <si>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</si>
  <si>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</si>
  <si>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</si>
  <si>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</si>
  <si>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</si>
  <si>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</si>
  <si>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</si>
  <si>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</si>
  <si>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</si>
  <si>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</si>
  <si>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</si>
  <si>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</si>
  <si>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</si>
  <si>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</si>
  <si>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</si>
  <si>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</si>
  <si>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</si>
  <si>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</si>
  <si>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</si>
  <si>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</si>
  <si>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</si>
  <si>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</si>
  <si>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</si>
  <si>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</si>
  <si>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</si>
  <si>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</si>
  <si>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</si>
  <si>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</si>
  <si>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</si>
  <si>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</si>
  <si>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</si>
  <si>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</si>
  <si>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</si>
  <si>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</si>
  <si>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</si>
  <si>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</si>
  <si>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</si>
  <si>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HI Pup / GSC 8141-1192</t>
  </si>
  <si>
    <t>G8141-1192</t>
  </si>
  <si>
    <t>EW/KW</t>
  </si>
  <si>
    <t>Kreiner</t>
  </si>
  <si>
    <t>J.M. Kreiner, 2004, Acta Astronomica, vol. 54, pp 207-210.</t>
  </si>
  <si>
    <t>IBVS 2693</t>
  </si>
  <si>
    <t>II</t>
  </si>
  <si>
    <t>PE</t>
  </si>
  <si>
    <t>I</t>
  </si>
  <si>
    <t>OEJV 0179</t>
  </si>
  <si>
    <t>BAD?</t>
  </si>
  <si>
    <t>pg</t>
  </si>
  <si>
    <t>vis</t>
  </si>
  <si>
    <t>CCD</t>
  </si>
  <si>
    <t>GCVS</t>
  </si>
  <si>
    <t>VSX</t>
  </si>
  <si>
    <t>ASAS A</t>
  </si>
  <si>
    <t>ASAS B</t>
  </si>
  <si>
    <t>ASAS C</t>
  </si>
  <si>
    <t>ASAS D</t>
  </si>
  <si>
    <t>TJ Richards (pc)</t>
  </si>
  <si>
    <t>wt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</si>
  <si>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</si>
  <si>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</si>
  <si>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</si>
  <si>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</si>
  <si>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</si>
  <si>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</si>
  <si>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</si>
  <si>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</si>
  <si>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</si>
  <si>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</si>
  <si>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</si>
  <si>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</si>
  <si>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</si>
  <si>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</si>
  <si>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</si>
  <si>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</si>
  <si>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</si>
  <si>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</si>
  <si>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</si>
  <si>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</si>
  <si>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</si>
  <si>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</si>
  <si>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</si>
  <si>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</si>
  <si>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</si>
  <si>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</si>
  <si>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</si>
  <si>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</si>
  <si>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</si>
  <si>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</si>
  <si>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</si>
  <si>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</si>
  <si>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</si>
  <si>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</si>
  <si>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</si>
  <si>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</si>
  <si>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</si>
  <si>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</si>
  <si>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</si>
  <si>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</si>
  <si>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</si>
  <si>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</si>
  <si>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</si>
  <si>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</si>
  <si>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</si>
  <si>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</si>
  <si>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</si>
  <si>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</si>
  <si>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</si>
  <si>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</si>
  <si>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</si>
  <si>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</si>
  <si>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</si>
  <si>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</si>
  <si>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</si>
  <si>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</si>
  <si>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</si>
  <si>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</si>
  <si>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</si>
  <si>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</si>
  <si>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LiTE + Quad fit</t>
  </si>
  <si>
    <t>JAVSO 49, 251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</si>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</sst>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E+00"/>
    <numFmt numFmtId="166" formatCode="0.0000000"/>
    <numFmt numFmtId="167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30"/>
      <name val="Arial"/>
      <family val="2"/>
    </font>
    <font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5" xfId="0" applyBorder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quotePrefix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28" fillId="0" borderId="0" xfId="0" applyFont="1" applyAlignment="1"/>
    <xf numFmtId="0" fontId="0" fillId="24" borderId="14" xfId="0" applyFill="1" applyBorder="1" applyAlignment="1"/>
    <xf numFmtId="0" fontId="28" fillId="24" borderId="16" xfId="0" applyFont="1" applyFill="1" applyBorder="1" applyAlignment="1"/>
    <xf numFmtId="0" fontId="36" fillId="0" borderId="17" xfId="0" applyFont="1" applyBorder="1" applyAlignment="1"/>
    <xf numFmtId="0" fontId="0" fillId="0" borderId="18" xfId="0" applyBorder="1" applyAlignment="1"/>
    <xf numFmtId="0" fontId="36" fillId="0" borderId="16" xfId="0" applyFont="1" applyBorder="1" applyAlignment="1"/>
    <xf numFmtId="0" fontId="0" fillId="24" borderId="19" xfId="0" applyFill="1" applyBorder="1" applyAlignment="1"/>
    <xf numFmtId="0" fontId="28" fillId="24" borderId="18" xfId="0" applyFont="1" applyFill="1" applyBorder="1" applyAlignment="1"/>
    <xf numFmtId="0" fontId="36" fillId="0" borderId="20" xfId="0" applyFont="1" applyBorder="1" applyAlignment="1"/>
    <xf numFmtId="11" fontId="0" fillId="0" borderId="0" xfId="0" applyNumberFormat="1" applyAlignment="1"/>
    <xf numFmtId="0" fontId="36" fillId="0" borderId="18" xfId="0" applyFont="1" applyBorder="1" applyAlignment="1"/>
    <xf numFmtId="0" fontId="0" fillId="25" borderId="19" xfId="0" applyFill="1" applyBorder="1" applyAlignment="1"/>
    <xf numFmtId="0" fontId="28" fillId="26" borderId="18" xfId="0" applyFont="1" applyFill="1" applyBorder="1" applyAlignment="1"/>
    <xf numFmtId="0" fontId="28" fillId="25" borderId="19" xfId="0" applyFont="1" applyFill="1" applyBorder="1" applyAlignment="1"/>
    <xf numFmtId="0" fontId="0" fillId="24" borderId="21" xfId="0" applyFill="1" applyBorder="1" applyAlignment="1"/>
    <xf numFmtId="0" fontId="28" fillId="24" borderId="22" xfId="0" applyFont="1" applyFill="1" applyBorder="1" applyAlignment="1"/>
    <xf numFmtId="0" fontId="36" fillId="0" borderId="23" xfId="0" applyFont="1" applyBorder="1" applyAlignment="1"/>
    <xf numFmtId="0" fontId="36" fillId="0" borderId="22" xfId="0" applyFont="1" applyBorder="1" applyAlignment="1"/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5" fontId="9" fillId="0" borderId="0" xfId="0" applyNumberFormat="1" applyFont="1" applyAlignment="1"/>
    <xf numFmtId="0" fontId="28" fillId="0" borderId="21" xfId="0" applyFont="1" applyBorder="1" applyAlignment="1"/>
    <xf numFmtId="0" fontId="39" fillId="26" borderId="8" xfId="0" applyFont="1" applyFill="1" applyBorder="1" applyAlignment="1"/>
    <xf numFmtId="0" fontId="0" fillId="0" borderId="8" xfId="0" applyBorder="1" applyAlignment="1"/>
    <xf numFmtId="0" fontId="0" fillId="0" borderId="22" xfId="0" applyBorder="1" applyAlignment="1"/>
    <xf numFmtId="0" fontId="40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28" fillId="0" borderId="0" xfId="0" applyNumberFormat="1" applyFont="1" applyAlignment="1"/>
    <xf numFmtId="0" fontId="42" fillId="0" borderId="0" xfId="41" applyFont="1" applyAlignment="1">
      <alignment horizontal="left" vertical="center"/>
    </xf>
    <xf numFmtId="0" fontId="42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166" fontId="43" fillId="0" borderId="0" xfId="0" applyNumberFormat="1" applyFont="1" applyAlignment="1"/>
    <xf numFmtId="167" fontId="43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7F-4FFE-99B9-03657C3F4C8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F-4FFE-99B9-03657C3F4C8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7F-4FFE-99B9-03657C3F4C8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1.9706849998328835E-2</c:v>
                </c:pt>
                <c:pt idx="14">
                  <c:v>1.5971250024449546E-2</c:v>
                </c:pt>
                <c:pt idx="15">
                  <c:v>1.70585499072331E-2</c:v>
                </c:pt>
                <c:pt idx="16">
                  <c:v>1.2827250000555068E-2</c:v>
                </c:pt>
                <c:pt idx="17">
                  <c:v>1.1772050005674828E-2</c:v>
                </c:pt>
                <c:pt idx="18">
                  <c:v>1.2246050006069709E-2</c:v>
                </c:pt>
                <c:pt idx="19">
                  <c:v>1.0267999998177402E-2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7F-4FFE-99B9-03657C3F4C8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7F-4FFE-99B9-03657C3F4C8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7F-4FFE-99B9-03657C3F4C8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7F-4FFE-99B9-03657C3F4C8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11">
                  <c:v>5.0645507378980124E-2</c:v>
                </c:pt>
                <c:pt idx="12">
                  <c:v>2.4003741953619769E-2</c:v>
                </c:pt>
                <c:pt idx="13">
                  <c:v>1.9825276616390004E-2</c:v>
                </c:pt>
                <c:pt idx="14">
                  <c:v>1.5792571697900805E-2</c:v>
                </c:pt>
                <c:pt idx="15">
                  <c:v>1.5764229394256805E-2</c:v>
                </c:pt>
                <c:pt idx="16">
                  <c:v>1.2796385312677912E-2</c:v>
                </c:pt>
                <c:pt idx="17">
                  <c:v>1.2666820496019623E-2</c:v>
                </c:pt>
                <c:pt idx="18">
                  <c:v>1.2423886464785337E-2</c:v>
                </c:pt>
                <c:pt idx="19">
                  <c:v>1.2421862014525047E-2</c:v>
                </c:pt>
                <c:pt idx="20">
                  <c:v>9.4843846868504361E-3</c:v>
                </c:pt>
                <c:pt idx="21">
                  <c:v>6.1055772024335361E-3</c:v>
                </c:pt>
                <c:pt idx="22">
                  <c:v>-1.1196857765262691E-3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7F-4FFE-99B9-03657C3F4C8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7F-4FFE-99B9-03657C3F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02720"/>
        <c:axId val="1"/>
      </c:scatterChart>
      <c:valAx>
        <c:axId val="725402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02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E-447A-8887-36C67FEA3A5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E-447A-8887-36C67FEA3A5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9E-447A-8887-36C67FEA3A5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9E-447A-8887-36C67FEA3A5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9E-447A-8887-36C67FEA3A5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9E-447A-8887-36C67FEA3A5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9E-447A-8887-36C67FEA3A5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11">
                  <c:v>5.2561863420751871E-2</c:v>
                </c:pt>
                <c:pt idx="12">
                  <c:v>2.5110566849383335E-2</c:v>
                </c:pt>
                <c:pt idx="13">
                  <c:v>2.0805135533022802E-2</c:v>
                </c:pt>
                <c:pt idx="14">
                  <c:v>1.6649893681186467E-2</c:v>
                </c:pt>
                <c:pt idx="15">
                  <c:v>1.6620690174195651E-2</c:v>
                </c:pt>
                <c:pt idx="16">
                  <c:v>1.3562665799300037E-2</c:v>
                </c:pt>
                <c:pt idx="17">
                  <c:v>1.3429164053056303E-2</c:v>
                </c:pt>
                <c:pt idx="18">
                  <c:v>1.3178848278849291E-2</c:v>
                </c:pt>
                <c:pt idx="19">
                  <c:v>1.3176762314064235E-2</c:v>
                </c:pt>
                <c:pt idx="20">
                  <c:v>1.01500274109445E-2</c:v>
                </c:pt>
                <c:pt idx="21">
                  <c:v>6.6685521846820278E-3</c:v>
                </c:pt>
                <c:pt idx="22">
                  <c:v>-7.7625613319139142E-4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9E-447A-8887-36C67FEA3A58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9E-447A-8887-36C67FEA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396160"/>
        <c:axId val="1"/>
      </c:scatterChart>
      <c:valAx>
        <c:axId val="72539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39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C-427B-854C-DEB0C7C745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C-427B-854C-DEB0C7C745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0C-427B-854C-DEB0C7C745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0C-427B-854C-DEB0C7C745F5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2'!$AX$2:$AX$139</c:f>
              <c:numCache>
                <c:formatCode>General</c:formatCode>
                <c:ptCount val="138"/>
                <c:pt idx="0">
                  <c:v>0.14840345659461007</c:v>
                </c:pt>
                <c:pt idx="1">
                  <c:v>0.14530547995450535</c:v>
                </c:pt>
                <c:pt idx="2">
                  <c:v>0.1422906594335939</c:v>
                </c:pt>
                <c:pt idx="3">
                  <c:v>0.13935668034235127</c:v>
                </c:pt>
                <c:pt idx="4">
                  <c:v>0.13650144029968403</c:v>
                </c:pt>
                <c:pt idx="5">
                  <c:v>0.13372310454417419</c:v>
                </c:pt>
                <c:pt idx="6">
                  <c:v>0.13102014544448332</c:v>
                </c:pt>
                <c:pt idx="7">
                  <c:v>0.12839135810307095</c:v>
                </c:pt>
                <c:pt idx="8">
                  <c:v>0.12583584731150835</c:v>
                </c:pt>
                <c:pt idx="9">
                  <c:v>0.12335298505703371</c:v>
                </c:pt>
                <c:pt idx="10">
                  <c:v>0.12094234177539692</c:v>
                </c:pt>
                <c:pt idx="11">
                  <c:v>0.11860359809646279</c:v>
                </c:pt>
                <c:pt idx="12">
                  <c:v>0.11633644651125503</c:v>
                </c:pt>
                <c:pt idx="13">
                  <c:v>0.1141404938815604</c:v>
                </c:pt>
                <c:pt idx="14">
                  <c:v>0.11201517582068869</c:v>
                </c:pt>
                <c:pt idx="15">
                  <c:v>0.10995969264203251</c:v>
                </c:pt>
                <c:pt idx="16">
                  <c:v>0.10797297389928338</c:v>
                </c:pt>
                <c:pt idx="17">
                  <c:v>0.10605367478725652</c:v>
                </c:pt>
                <c:pt idx="18">
                  <c:v>0.10420020324909884</c:v>
                </c:pt>
                <c:pt idx="19">
                  <c:v>0.10241077208811981</c:v>
                </c:pt>
                <c:pt idx="20">
                  <c:v>0.10068346633383796</c:v>
                </c:pt>
                <c:pt idx="21">
                  <c:v>9.9016313188472982E-2</c:v>
                </c:pt>
                <c:pt idx="22">
                  <c:v>9.7407340616578061E-2</c:v>
                </c:pt>
                <c:pt idx="23">
                  <c:v>9.5854611377413149E-2</c:v>
                </c:pt>
                <c:pt idx="24">
                  <c:v>9.4356222088394975E-2</c:v>
                </c:pt>
                <c:pt idx="25">
                  <c:v>9.2910261435024247E-2</c:v>
                </c:pt>
                <c:pt idx="26">
                  <c:v>9.1514727185788236E-2</c:v>
                </c:pt>
                <c:pt idx="27">
                  <c:v>9.0167407100587585E-2</c:v>
                </c:pt>
                <c:pt idx="28">
                  <c:v>8.8865732673562139E-2</c:v>
                </c:pt>
                <c:pt idx="29">
                  <c:v>8.760661530214818E-2</c:v>
                </c:pt>
                <c:pt idx="30">
                  <c:v>8.6386270465863169E-2</c:v>
                </c:pt>
                <c:pt idx="31">
                  <c:v>8.5200026029466677E-2</c:v>
                </c:pt>
                <c:pt idx="32">
                  <c:v>8.404209630027433E-2</c:v>
                </c:pt>
                <c:pt idx="33">
                  <c:v>8.2905286098006972E-2</c:v>
                </c:pt>
                <c:pt idx="34">
                  <c:v>8.1780572407322838E-2</c:v>
                </c:pt>
                <c:pt idx="35">
                  <c:v>8.0656498367021684E-2</c:v>
                </c:pt>
                <c:pt idx="36">
                  <c:v>7.9518303707546284E-2</c:v>
                </c:pt>
                <c:pt idx="37">
                  <c:v>7.834669310678502E-2</c:v>
                </c:pt>
                <c:pt idx="38">
                  <c:v>7.7116075566436848E-2</c:v>
                </c:pt>
                <c:pt idx="39">
                  <c:v>7.579195034498612E-2</c:v>
                </c:pt>
                <c:pt idx="40">
                  <c:v>7.4326888727834051E-2</c:v>
                </c:pt>
                <c:pt idx="41">
                  <c:v>6.8290271121220825E-2</c:v>
                </c:pt>
                <c:pt idx="42">
                  <c:v>6.5342144802389895E-2</c:v>
                </c:pt>
                <c:pt idx="43">
                  <c:v>6.1738401053563E-2</c:v>
                </c:pt>
                <c:pt idx="44">
                  <c:v>5.7488789674101148E-2</c:v>
                </c:pt>
                <c:pt idx="45">
                  <c:v>5.275606127096362E-2</c:v>
                </c:pt>
                <c:pt idx="46">
                  <c:v>4.7808391570561173E-2</c:v>
                </c:pt>
                <c:pt idx="47">
                  <c:v>4.2908533442856278E-2</c:v>
                </c:pt>
                <c:pt idx="48">
                  <c:v>3.8231998484776396E-2</c:v>
                </c:pt>
                <c:pt idx="49">
                  <c:v>3.3857504911939375E-2</c:v>
                </c:pt>
                <c:pt idx="50">
                  <c:v>2.979973630204957E-2</c:v>
                </c:pt>
                <c:pt idx="51">
                  <c:v>2.6043786702060156E-2</c:v>
                </c:pt>
                <c:pt idx="52">
                  <c:v>2.2565708914130955E-2</c:v>
                </c:pt>
                <c:pt idx="53">
                  <c:v>1.9341236142264046E-2</c:v>
                </c:pt>
                <c:pt idx="54">
                  <c:v>1.6348430555220384E-2</c:v>
                </c:pt>
                <c:pt idx="55">
                  <c:v>1.356807610517455E-2</c:v>
                </c:pt>
                <c:pt idx="56">
                  <c:v>1.0983472557986448E-2</c:v>
                </c:pt>
                <c:pt idx="57">
                  <c:v>8.5801404492611925E-3</c:v>
                </c:pt>
                <c:pt idx="58">
                  <c:v>6.3455332051050115E-3</c:v>
                </c:pt>
                <c:pt idx="59">
                  <c:v>4.268761957740657E-3</c:v>
                </c:pt>
                <c:pt idx="60">
                  <c:v>2.3403399864241822E-3</c:v>
                </c:pt>
                <c:pt idx="61">
                  <c:v>5.5196093864010726E-4</c:v>
                </c:pt>
                <c:pt idx="62">
                  <c:v>-1.1036792951941432E-3</c:v>
                </c:pt>
                <c:pt idx="63">
                  <c:v>-2.6330178486539575E-3</c:v>
                </c:pt>
                <c:pt idx="64">
                  <c:v>-4.0417276453756888E-3</c:v>
                </c:pt>
                <c:pt idx="65">
                  <c:v>-5.3348024911621002E-3</c:v>
                </c:pt>
                <c:pt idx="66">
                  <c:v>-6.5166382953036998E-3</c:v>
                </c:pt>
                <c:pt idx="67">
                  <c:v>-7.5911193698255976E-3</c:v>
                </c:pt>
                <c:pt idx="68">
                  <c:v>-8.5617123491523936E-3</c:v>
                </c:pt>
                <c:pt idx="69">
                  <c:v>-9.4315643122066806E-3</c:v>
                </c:pt>
                <c:pt idx="70">
                  <c:v>-1.0203597506887267E-2</c:v>
                </c:pt>
                <c:pt idx="71">
                  <c:v>-1.0880591291098266E-2</c:v>
                </c:pt>
                <c:pt idx="72">
                  <c:v>-1.1465242530247664E-2</c:v>
                </c:pt>
                <c:pt idx="73">
                  <c:v>-1.1960198305802801E-2</c:v>
                </c:pt>
                <c:pt idx="74">
                  <c:v>-1.2368058699629791E-2</c:v>
                </c:pt>
                <c:pt idx="75">
                  <c:v>-1.2691351813285789E-2</c:v>
                </c:pt>
                <c:pt idx="76">
                  <c:v>-1.2932487266474835E-2</c:v>
                </c:pt>
                <c:pt idx="77">
                  <c:v>-1.3093697530579804E-2</c:v>
                </c:pt>
                <c:pt idx="78">
                  <c:v>-1.3176978138814639E-2</c:v>
                </c:pt>
                <c:pt idx="79">
                  <c:v>-1.3184037875218511E-2</c:v>
                </c:pt>
                <c:pt idx="80">
                  <c:v>-1.3116268536230699E-2</c:v>
                </c:pt>
                <c:pt idx="81">
                  <c:v>-1.2974741054707035E-2</c:v>
                </c:pt>
                <c:pt idx="82">
                  <c:v>-1.2760231105659322E-2</c:v>
                </c:pt>
                <c:pt idx="83">
                  <c:v>-1.2473273285198445E-2</c:v>
                </c:pt>
                <c:pt idx="84">
                  <c:v>-1.211423908863875E-2</c:v>
                </c:pt>
                <c:pt idx="85">
                  <c:v>-1.1683430682600922E-2</c:v>
                </c:pt>
                <c:pt idx="86">
                  <c:v>-1.1181180253417598E-2</c:v>
                </c:pt>
                <c:pt idx="87">
                  <c:v>-1.0607943789985572E-2</c:v>
                </c:pt>
                <c:pt idx="88">
                  <c:v>-9.9643786609221949E-3</c:v>
                </c:pt>
                <c:pt idx="89">
                  <c:v>-9.2513962646895501E-3</c:v>
                </c:pt>
                <c:pt idx="90">
                  <c:v>-8.4701842014547751E-3</c:v>
                </c:pt>
                <c:pt idx="91">
                  <c:v>-7.6221965110990133E-3</c:v>
                </c:pt>
                <c:pt idx="92">
                  <c:v>-6.7091150697936039E-3</c:v>
                </c:pt>
                <c:pt idx="93">
                  <c:v>-5.7327896528154287E-3</c:v>
                </c:pt>
                <c:pt idx="94">
                  <c:v>-4.6951678185935672E-3</c:v>
                </c:pt>
                <c:pt idx="95">
                  <c:v>-3.5982280484277152E-3</c:v>
                </c:pt>
                <c:pt idx="96">
                  <c:v>-2.4439300227829899E-3</c:v>
                </c:pt>
                <c:pt idx="97">
                  <c:v>-1.2341942991872358E-3</c:v>
                </c:pt>
                <c:pt idx="98">
                  <c:v>2.9079926590083304E-5</c:v>
                </c:pt>
                <c:pt idx="99">
                  <c:v>1.3439553623497864E-3</c:v>
                </c:pt>
                <c:pt idx="100">
                  <c:v>2.7083575056136315E-3</c:v>
                </c:pt>
                <c:pt idx="101">
                  <c:v>4.1199428732090681E-3</c:v>
                </c:pt>
                <c:pt idx="102">
                  <c:v>5.5759442728738279E-3</c:v>
                </c:pt>
                <c:pt idx="103">
                  <c:v>7.0730016536086219E-3</c:v>
                </c:pt>
                <c:pt idx="104">
                  <c:v>8.6069807988150143E-3</c:v>
                </c:pt>
                <c:pt idx="105">
                  <c:v>1.017277039556341E-2</c:v>
                </c:pt>
                <c:pt idx="106">
                  <c:v>1.1764031949918536E-2</c:v>
                </c:pt>
                <c:pt idx="107">
                  <c:v>1.3372859455811072E-2</c:v>
                </c:pt>
                <c:pt idx="108">
                  <c:v>1.4989290424860028E-2</c:v>
                </c:pt>
                <c:pt idx="109">
                  <c:v>1.6600598712560165E-2</c:v>
                </c:pt>
                <c:pt idx="110">
                  <c:v>1.8190286630353145E-2</c:v>
                </c:pt>
                <c:pt idx="111">
                  <c:v>1.9736657182664881E-2</c:v>
                </c:pt>
                <c:pt idx="112">
                  <c:v>2.1210745744275214E-2</c:v>
                </c:pt>
                <c:pt idx="113">
                  <c:v>2.257319214003015E-2</c:v>
                </c:pt>
                <c:pt idx="114">
                  <c:v>2.3769442668251997E-2</c:v>
                </c:pt>
                <c:pt idx="115">
                  <c:v>2.4723053449549462E-2</c:v>
                </c:pt>
                <c:pt idx="116">
                  <c:v>2.5329306114077226E-2</c:v>
                </c:pt>
                <c:pt idx="117">
                  <c:v>2.5457719566584221E-2</c:v>
                </c:pt>
                <c:pt idx="118">
                  <c:v>2.4979908509652954E-2</c:v>
                </c:pt>
                <c:pt idx="119">
                  <c:v>2.3833113252118995E-2</c:v>
                </c:pt>
                <c:pt idx="120">
                  <c:v>2.209088550000763E-2</c:v>
                </c:pt>
                <c:pt idx="121">
                  <c:v>1.9971765342831474E-2</c:v>
                </c:pt>
                <c:pt idx="122">
                  <c:v>1.7755523596259218E-2</c:v>
                </c:pt>
                <c:pt idx="123">
                  <c:v>1.567386375739805E-2</c:v>
                </c:pt>
                <c:pt idx="124">
                  <c:v>1.3859065508790723E-2</c:v>
                </c:pt>
                <c:pt idx="125">
                  <c:v>1.2358061467313526E-2</c:v>
                </c:pt>
                <c:pt idx="126">
                  <c:v>1.116957734011598E-2</c:v>
                </c:pt>
                <c:pt idx="127">
                  <c:v>1.0273206390424054E-2</c:v>
                </c:pt>
                <c:pt idx="128">
                  <c:v>9.6442721637820701E-3</c:v>
                </c:pt>
                <c:pt idx="129">
                  <c:v>9.2593563390587375E-3</c:v>
                </c:pt>
                <c:pt idx="130">
                  <c:v>9.097676445868192E-3</c:v>
                </c:pt>
                <c:pt idx="131">
                  <c:v>9.1411127125613119E-3</c:v>
                </c:pt>
                <c:pt idx="132">
                  <c:v>9.3739377125066498E-3</c:v>
                </c:pt>
                <c:pt idx="133">
                  <c:v>9.7825217709101072E-3</c:v>
                </c:pt>
                <c:pt idx="134">
                  <c:v>1.0355050345724228E-2</c:v>
                </c:pt>
                <c:pt idx="135">
                  <c:v>1.1081255615947291E-2</c:v>
                </c:pt>
                <c:pt idx="136">
                  <c:v>1.1952173449240676E-2</c:v>
                </c:pt>
                <c:pt idx="137">
                  <c:v>1.2959939400095571E-2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0C-427B-854C-DEB0C7C74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01408"/>
        <c:axId val="1"/>
      </c:scatterChart>
      <c:valAx>
        <c:axId val="72540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0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834882126220706"/>
          <c:y val="0.93139952492745792"/>
          <c:w val="0.4294300599812410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D9-421E-81A7-9BEA1001E0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D9-421E-81A7-9BEA1001E0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D9-421E-81A7-9BEA1001E0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D9-421E-81A7-9BEA1001E03D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2'!$AX$2:$AX$139</c:f>
              <c:numCache>
                <c:formatCode>General</c:formatCode>
                <c:ptCount val="138"/>
                <c:pt idx="0">
                  <c:v>0.14840345659461007</c:v>
                </c:pt>
                <c:pt idx="1">
                  <c:v>0.14530547995450535</c:v>
                </c:pt>
                <c:pt idx="2">
                  <c:v>0.1422906594335939</c:v>
                </c:pt>
                <c:pt idx="3">
                  <c:v>0.13935668034235127</c:v>
                </c:pt>
                <c:pt idx="4">
                  <c:v>0.13650144029968403</c:v>
                </c:pt>
                <c:pt idx="5">
                  <c:v>0.13372310454417419</c:v>
                </c:pt>
                <c:pt idx="6">
                  <c:v>0.13102014544448332</c:v>
                </c:pt>
                <c:pt idx="7">
                  <c:v>0.12839135810307095</c:v>
                </c:pt>
                <c:pt idx="8">
                  <c:v>0.12583584731150835</c:v>
                </c:pt>
                <c:pt idx="9">
                  <c:v>0.12335298505703371</c:v>
                </c:pt>
                <c:pt idx="10">
                  <c:v>0.12094234177539692</c:v>
                </c:pt>
                <c:pt idx="11">
                  <c:v>0.11860359809646279</c:v>
                </c:pt>
                <c:pt idx="12">
                  <c:v>0.11633644651125503</c:v>
                </c:pt>
                <c:pt idx="13">
                  <c:v>0.1141404938815604</c:v>
                </c:pt>
                <c:pt idx="14">
                  <c:v>0.11201517582068869</c:v>
                </c:pt>
                <c:pt idx="15">
                  <c:v>0.10995969264203251</c:v>
                </c:pt>
                <c:pt idx="16">
                  <c:v>0.10797297389928338</c:v>
                </c:pt>
                <c:pt idx="17">
                  <c:v>0.10605367478725652</c:v>
                </c:pt>
                <c:pt idx="18">
                  <c:v>0.10420020324909884</c:v>
                </c:pt>
                <c:pt idx="19">
                  <c:v>0.10241077208811981</c:v>
                </c:pt>
                <c:pt idx="20">
                  <c:v>0.10068346633383796</c:v>
                </c:pt>
                <c:pt idx="21">
                  <c:v>9.9016313188472982E-2</c:v>
                </c:pt>
                <c:pt idx="22">
                  <c:v>9.7407340616578061E-2</c:v>
                </c:pt>
                <c:pt idx="23">
                  <c:v>9.5854611377413149E-2</c:v>
                </c:pt>
                <c:pt idx="24">
                  <c:v>9.4356222088394975E-2</c:v>
                </c:pt>
                <c:pt idx="25">
                  <c:v>9.2910261435024247E-2</c:v>
                </c:pt>
                <c:pt idx="26">
                  <c:v>9.1514727185788236E-2</c:v>
                </c:pt>
                <c:pt idx="27">
                  <c:v>9.0167407100587585E-2</c:v>
                </c:pt>
                <c:pt idx="28">
                  <c:v>8.8865732673562139E-2</c:v>
                </c:pt>
                <c:pt idx="29">
                  <c:v>8.760661530214818E-2</c:v>
                </c:pt>
                <c:pt idx="30">
                  <c:v>8.6386270465863169E-2</c:v>
                </c:pt>
                <c:pt idx="31">
                  <c:v>8.5200026029466677E-2</c:v>
                </c:pt>
                <c:pt idx="32">
                  <c:v>8.404209630027433E-2</c:v>
                </c:pt>
                <c:pt idx="33">
                  <c:v>8.2905286098006972E-2</c:v>
                </c:pt>
                <c:pt idx="34">
                  <c:v>8.1780572407322838E-2</c:v>
                </c:pt>
                <c:pt idx="35">
                  <c:v>8.0656498367021684E-2</c:v>
                </c:pt>
                <c:pt idx="36">
                  <c:v>7.9518303707546284E-2</c:v>
                </c:pt>
                <c:pt idx="37">
                  <c:v>7.834669310678502E-2</c:v>
                </c:pt>
                <c:pt idx="38">
                  <c:v>7.7116075566436848E-2</c:v>
                </c:pt>
                <c:pt idx="39">
                  <c:v>7.579195034498612E-2</c:v>
                </c:pt>
                <c:pt idx="40">
                  <c:v>7.4326888727834051E-2</c:v>
                </c:pt>
                <c:pt idx="41">
                  <c:v>6.8290271121220825E-2</c:v>
                </c:pt>
                <c:pt idx="42">
                  <c:v>6.5342144802389895E-2</c:v>
                </c:pt>
                <c:pt idx="43">
                  <c:v>6.1738401053563E-2</c:v>
                </c:pt>
                <c:pt idx="44">
                  <c:v>5.7488789674101148E-2</c:v>
                </c:pt>
                <c:pt idx="45">
                  <c:v>5.275606127096362E-2</c:v>
                </c:pt>
                <c:pt idx="46">
                  <c:v>4.7808391570561173E-2</c:v>
                </c:pt>
                <c:pt idx="47">
                  <c:v>4.2908533442856278E-2</c:v>
                </c:pt>
                <c:pt idx="48">
                  <c:v>3.8231998484776396E-2</c:v>
                </c:pt>
                <c:pt idx="49">
                  <c:v>3.3857504911939375E-2</c:v>
                </c:pt>
                <c:pt idx="50">
                  <c:v>2.979973630204957E-2</c:v>
                </c:pt>
                <c:pt idx="51">
                  <c:v>2.6043786702060156E-2</c:v>
                </c:pt>
                <c:pt idx="52">
                  <c:v>2.2565708914130955E-2</c:v>
                </c:pt>
                <c:pt idx="53">
                  <c:v>1.9341236142264046E-2</c:v>
                </c:pt>
                <c:pt idx="54">
                  <c:v>1.6348430555220384E-2</c:v>
                </c:pt>
                <c:pt idx="55">
                  <c:v>1.356807610517455E-2</c:v>
                </c:pt>
                <c:pt idx="56">
                  <c:v>1.0983472557986448E-2</c:v>
                </c:pt>
                <c:pt idx="57">
                  <c:v>8.5801404492611925E-3</c:v>
                </c:pt>
                <c:pt idx="58">
                  <c:v>6.3455332051050115E-3</c:v>
                </c:pt>
                <c:pt idx="59">
                  <c:v>4.268761957740657E-3</c:v>
                </c:pt>
                <c:pt idx="60">
                  <c:v>2.3403399864241822E-3</c:v>
                </c:pt>
                <c:pt idx="61">
                  <c:v>5.5196093864010726E-4</c:v>
                </c:pt>
                <c:pt idx="62">
                  <c:v>-1.1036792951941432E-3</c:v>
                </c:pt>
                <c:pt idx="63">
                  <c:v>-2.6330178486539575E-3</c:v>
                </c:pt>
                <c:pt idx="64">
                  <c:v>-4.0417276453756888E-3</c:v>
                </c:pt>
                <c:pt idx="65">
                  <c:v>-5.3348024911621002E-3</c:v>
                </c:pt>
                <c:pt idx="66">
                  <c:v>-6.5166382953036998E-3</c:v>
                </c:pt>
                <c:pt idx="67">
                  <c:v>-7.5911193698255976E-3</c:v>
                </c:pt>
                <c:pt idx="68">
                  <c:v>-8.5617123491523936E-3</c:v>
                </c:pt>
                <c:pt idx="69">
                  <c:v>-9.4315643122066806E-3</c:v>
                </c:pt>
                <c:pt idx="70">
                  <c:v>-1.0203597506887267E-2</c:v>
                </c:pt>
                <c:pt idx="71">
                  <c:v>-1.0880591291098266E-2</c:v>
                </c:pt>
                <c:pt idx="72">
                  <c:v>-1.1465242530247664E-2</c:v>
                </c:pt>
                <c:pt idx="73">
                  <c:v>-1.1960198305802801E-2</c:v>
                </c:pt>
                <c:pt idx="74">
                  <c:v>-1.2368058699629791E-2</c:v>
                </c:pt>
                <c:pt idx="75">
                  <c:v>-1.2691351813285789E-2</c:v>
                </c:pt>
                <c:pt idx="76">
                  <c:v>-1.2932487266474835E-2</c:v>
                </c:pt>
                <c:pt idx="77">
                  <c:v>-1.3093697530579804E-2</c:v>
                </c:pt>
                <c:pt idx="78">
                  <c:v>-1.3176978138814639E-2</c:v>
                </c:pt>
                <c:pt idx="79">
                  <c:v>-1.3184037875218511E-2</c:v>
                </c:pt>
                <c:pt idx="80">
                  <c:v>-1.3116268536230699E-2</c:v>
                </c:pt>
                <c:pt idx="81">
                  <c:v>-1.2974741054707035E-2</c:v>
                </c:pt>
                <c:pt idx="82">
                  <c:v>-1.2760231105659322E-2</c:v>
                </c:pt>
                <c:pt idx="83">
                  <c:v>-1.2473273285198445E-2</c:v>
                </c:pt>
                <c:pt idx="84">
                  <c:v>-1.211423908863875E-2</c:v>
                </c:pt>
                <c:pt idx="85">
                  <c:v>-1.1683430682600922E-2</c:v>
                </c:pt>
                <c:pt idx="86">
                  <c:v>-1.1181180253417598E-2</c:v>
                </c:pt>
                <c:pt idx="87">
                  <c:v>-1.0607943789985572E-2</c:v>
                </c:pt>
                <c:pt idx="88">
                  <c:v>-9.9643786609221949E-3</c:v>
                </c:pt>
                <c:pt idx="89">
                  <c:v>-9.2513962646895501E-3</c:v>
                </c:pt>
                <c:pt idx="90">
                  <c:v>-8.4701842014547751E-3</c:v>
                </c:pt>
                <c:pt idx="91">
                  <c:v>-7.6221965110990133E-3</c:v>
                </c:pt>
                <c:pt idx="92">
                  <c:v>-6.7091150697936039E-3</c:v>
                </c:pt>
                <c:pt idx="93">
                  <c:v>-5.7327896528154287E-3</c:v>
                </c:pt>
                <c:pt idx="94">
                  <c:v>-4.6951678185935672E-3</c:v>
                </c:pt>
                <c:pt idx="95">
                  <c:v>-3.5982280484277152E-3</c:v>
                </c:pt>
                <c:pt idx="96">
                  <c:v>-2.4439300227829899E-3</c:v>
                </c:pt>
                <c:pt idx="97">
                  <c:v>-1.2341942991872358E-3</c:v>
                </c:pt>
                <c:pt idx="98">
                  <c:v>2.9079926590083304E-5</c:v>
                </c:pt>
                <c:pt idx="99">
                  <c:v>1.3439553623497864E-3</c:v>
                </c:pt>
                <c:pt idx="100">
                  <c:v>2.7083575056136315E-3</c:v>
                </c:pt>
                <c:pt idx="101">
                  <c:v>4.1199428732090681E-3</c:v>
                </c:pt>
                <c:pt idx="102">
                  <c:v>5.5759442728738279E-3</c:v>
                </c:pt>
                <c:pt idx="103">
                  <c:v>7.0730016536086219E-3</c:v>
                </c:pt>
                <c:pt idx="104">
                  <c:v>8.6069807988150143E-3</c:v>
                </c:pt>
                <c:pt idx="105">
                  <c:v>1.017277039556341E-2</c:v>
                </c:pt>
                <c:pt idx="106">
                  <c:v>1.1764031949918536E-2</c:v>
                </c:pt>
                <c:pt idx="107">
                  <c:v>1.3372859455811072E-2</c:v>
                </c:pt>
                <c:pt idx="108">
                  <c:v>1.4989290424860028E-2</c:v>
                </c:pt>
                <c:pt idx="109">
                  <c:v>1.6600598712560165E-2</c:v>
                </c:pt>
                <c:pt idx="110">
                  <c:v>1.8190286630353145E-2</c:v>
                </c:pt>
                <c:pt idx="111">
                  <c:v>1.9736657182664881E-2</c:v>
                </c:pt>
                <c:pt idx="112">
                  <c:v>2.1210745744275214E-2</c:v>
                </c:pt>
                <c:pt idx="113">
                  <c:v>2.257319214003015E-2</c:v>
                </c:pt>
                <c:pt idx="114">
                  <c:v>2.3769442668251997E-2</c:v>
                </c:pt>
                <c:pt idx="115">
                  <c:v>2.4723053449549462E-2</c:v>
                </c:pt>
                <c:pt idx="116">
                  <c:v>2.5329306114077226E-2</c:v>
                </c:pt>
                <c:pt idx="117">
                  <c:v>2.5457719566584221E-2</c:v>
                </c:pt>
                <c:pt idx="118">
                  <c:v>2.4979908509652954E-2</c:v>
                </c:pt>
                <c:pt idx="119">
                  <c:v>2.3833113252118995E-2</c:v>
                </c:pt>
                <c:pt idx="120">
                  <c:v>2.209088550000763E-2</c:v>
                </c:pt>
                <c:pt idx="121">
                  <c:v>1.9971765342831474E-2</c:v>
                </c:pt>
                <c:pt idx="122">
                  <c:v>1.7755523596259218E-2</c:v>
                </c:pt>
                <c:pt idx="123">
                  <c:v>1.567386375739805E-2</c:v>
                </c:pt>
                <c:pt idx="124">
                  <c:v>1.3859065508790723E-2</c:v>
                </c:pt>
                <c:pt idx="125">
                  <c:v>1.2358061467313526E-2</c:v>
                </c:pt>
                <c:pt idx="126">
                  <c:v>1.116957734011598E-2</c:v>
                </c:pt>
                <c:pt idx="127">
                  <c:v>1.0273206390424054E-2</c:v>
                </c:pt>
                <c:pt idx="128">
                  <c:v>9.6442721637820701E-3</c:v>
                </c:pt>
                <c:pt idx="129">
                  <c:v>9.2593563390587375E-3</c:v>
                </c:pt>
                <c:pt idx="130">
                  <c:v>9.097676445868192E-3</c:v>
                </c:pt>
                <c:pt idx="131">
                  <c:v>9.1411127125613119E-3</c:v>
                </c:pt>
                <c:pt idx="132">
                  <c:v>9.3739377125066498E-3</c:v>
                </c:pt>
                <c:pt idx="133">
                  <c:v>9.7825217709101072E-3</c:v>
                </c:pt>
                <c:pt idx="134">
                  <c:v>1.0355050345724228E-2</c:v>
                </c:pt>
                <c:pt idx="135">
                  <c:v>1.1081255615947291E-2</c:v>
                </c:pt>
                <c:pt idx="136">
                  <c:v>1.1952173449240676E-2</c:v>
                </c:pt>
                <c:pt idx="137">
                  <c:v>1.2959939400095571E-2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D9-421E-81A7-9BEA1001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75024"/>
        <c:axId val="1"/>
      </c:scatterChart>
      <c:valAx>
        <c:axId val="73587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7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3-421D-B809-1C1E7986CC15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73-421D-B809-1C1E7986CC15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73-421D-B809-1C1E7986CC15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73-421D-B809-1C1E7986CC15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73-421D-B809-1C1E7986CC15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3-421D-B809-1C1E7986CC15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3-421D-B809-1C1E7986CC15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3'!$O$21:$O$996</c:f>
              <c:numCache>
                <c:formatCode>General</c:formatCode>
                <c:ptCount val="976"/>
                <c:pt idx="11">
                  <c:v>5.265379995327174E-2</c:v>
                </c:pt>
                <c:pt idx="12">
                  <c:v>2.5132525015342772E-2</c:v>
                </c:pt>
                <c:pt idx="13">
                  <c:v>2.0816118368542968E-2</c:v>
                </c:pt>
                <c:pt idx="14">
                  <c:v>1.6650284046631533E-2</c:v>
                </c:pt>
                <c:pt idx="15">
                  <c:v>1.6621006094569908E-2</c:v>
                </c:pt>
                <c:pt idx="16">
                  <c:v>1.3555186257259579E-2</c:v>
                </c:pt>
                <c:pt idx="17">
                  <c:v>1.3421344190692144E-2</c:v>
                </c:pt>
                <c:pt idx="18">
                  <c:v>1.3170390315878203E-2</c:v>
                </c:pt>
                <c:pt idx="19">
                  <c:v>1.3168299033588085E-2</c:v>
                </c:pt>
                <c:pt idx="20">
                  <c:v>1.0133848430629505E-2</c:v>
                </c:pt>
                <c:pt idx="21">
                  <c:v>6.6434982884255936E-3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73-421D-B809-1C1E7986CC15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3-421D-B809-1C1E7986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77976"/>
        <c:axId val="1"/>
      </c:scatterChart>
      <c:valAx>
        <c:axId val="73587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7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87-4D1B-8AE1-FC002A22921B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7-4D1B-8AE1-FC002A22921B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7-4D1B-8AE1-FC002A22921B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87-4D1B-8AE1-FC002A22921B}"/>
            </c:ext>
          </c:extLst>
        </c:ser>
        <c:ser>
          <c:idx val="7"/>
          <c:order val="4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3'!$AX$2:$AX$139</c:f>
              <c:numCache>
                <c:formatCode>General</c:formatCode>
                <c:ptCount val="138"/>
                <c:pt idx="0">
                  <c:v>-0.14449569047935459</c:v>
                </c:pt>
                <c:pt idx="1">
                  <c:v>-0.1420584522909954</c:v>
                </c:pt>
                <c:pt idx="2">
                  <c:v>-0.13965739792202747</c:v>
                </c:pt>
                <c:pt idx="3">
                  <c:v>-0.13729054973021931</c:v>
                </c:pt>
                <c:pt idx="4">
                  <c:v>-0.13495666523897704</c:v>
                </c:pt>
                <c:pt idx="5">
                  <c:v>-0.13265518967900794</c:v>
                </c:pt>
                <c:pt idx="6">
                  <c:v>-0.13038612186945883</c:v>
                </c:pt>
                <c:pt idx="7">
                  <c:v>-0.12814980870134202</c:v>
                </c:pt>
                <c:pt idx="8">
                  <c:v>-0.12594669419136673</c:v>
                </c:pt>
                <c:pt idx="9">
                  <c:v>-0.12377705580871785</c:v>
                </c:pt>
                <c:pt idx="10">
                  <c:v>-0.12164076265875687</c:v>
                </c:pt>
                <c:pt idx="11">
                  <c:v>-0.11953708689434954</c:v>
                </c:pt>
                <c:pt idx="12">
                  <c:v>-0.11746459183246738</c:v>
                </c:pt>
                <c:pt idx="13">
                  <c:v>-0.11542110872144819</c:v>
                </c:pt>
                <c:pt idx="14">
                  <c:v>-0.1134038005130204</c:v>
                </c:pt>
                <c:pt idx="15">
                  <c:v>-0.11140929730562651</c:v>
                </c:pt>
                <c:pt idx="16">
                  <c:v>-0.10943387644905368</c:v>
                </c:pt>
                <c:pt idx="17">
                  <c:v>-0.10747365257943667</c:v>
                </c:pt>
                <c:pt idx="18">
                  <c:v>-0.10552474053354881</c:v>
                </c:pt>
                <c:pt idx="19">
                  <c:v>-0.10358335781476438</c:v>
                </c:pt>
                <c:pt idx="20">
                  <c:v>-0.10164584268507086</c:v>
                </c:pt>
                <c:pt idx="21">
                  <c:v>-9.9708577596889697E-2</c:v>
                </c:pt>
                <c:pt idx="22">
                  <c:v>-9.7767823108339452E-2</c:v>
                </c:pt>
                <c:pt idx="23">
                  <c:v>-9.581948137865004E-2</c:v>
                </c:pt>
                <c:pt idx="24">
                  <c:v>-9.385881703286636E-2</c:v>
                </c:pt>
                <c:pt idx="25">
                  <c:v>-9.1880162833515175E-2</c:v>
                </c:pt>
                <c:pt idx="26">
                  <c:v>-8.9876625341133679E-2</c:v>
                </c:pt>
                <c:pt idx="27">
                  <c:v>-8.7839781103085074E-2</c:v>
                </c:pt>
                <c:pt idx="28">
                  <c:v>-8.5759320441324768E-2</c:v>
                </c:pt>
                <c:pt idx="29">
                  <c:v>-8.3622561793707917E-2</c:v>
                </c:pt>
                <c:pt idx="30">
                  <c:v>-8.1413734432989451E-2</c:v>
                </c:pt>
                <c:pt idx="31">
                  <c:v>-7.9112911661685645E-2</c:v>
                </c:pt>
                <c:pt idx="32">
                  <c:v>-7.6694440617927392E-2</c:v>
                </c:pt>
                <c:pt idx="33">
                  <c:v>-7.4124575779928495E-2</c:v>
                </c:pt>
                <c:pt idx="34">
                  <c:v>-7.1357671252906568E-2</c:v>
                </c:pt>
                <c:pt idx="35">
                  <c:v>-6.8329846247236911E-2</c:v>
                </c:pt>
                <c:pt idx="36">
                  <c:v>-6.4949822498845566E-2</c:v>
                </c:pt>
                <c:pt idx="37">
                  <c:v>-6.1093149790670695E-2</c:v>
                </c:pt>
                <c:pt idx="38">
                  <c:v>-5.6625297909917709E-2</c:v>
                </c:pt>
                <c:pt idx="39">
                  <c:v>-5.1498624963477825E-2</c:v>
                </c:pt>
                <c:pt idx="40">
                  <c:v>-4.5908965442322015E-2</c:v>
                </c:pt>
                <c:pt idx="41">
                  <c:v>-3.0824915712285631E-2</c:v>
                </c:pt>
                <c:pt idx="42">
                  <c:v>-2.711036565186152E-2</c:v>
                </c:pt>
                <c:pt idx="43">
                  <c:v>-2.3946467663443879E-2</c:v>
                </c:pt>
                <c:pt idx="44">
                  <c:v>-2.1208305750268781E-2</c:v>
                </c:pt>
                <c:pt idx="45">
                  <c:v>-1.8802940721758379E-2</c:v>
                </c:pt>
                <c:pt idx="46">
                  <c:v>-1.6665113503011662E-2</c:v>
                </c:pt>
                <c:pt idx="47">
                  <c:v>-1.4748207763386522E-2</c:v>
                </c:pt>
                <c:pt idx="48">
                  <c:v>-1.301778025641373E-2</c:v>
                </c:pt>
                <c:pt idx="49">
                  <c:v>-1.1447650650010422E-2</c:v>
                </c:pt>
                <c:pt idx="50">
                  <c:v>-1.0017481541605823E-2</c:v>
                </c:pt>
                <c:pt idx="51">
                  <c:v>-8.711176797469803E-3</c:v>
                </c:pt>
                <c:pt idx="52">
                  <c:v>-7.5157908259226684E-3</c:v>
                </c:pt>
                <c:pt idx="53">
                  <c:v>-6.4207926021628333E-3</c:v>
                </c:pt>
                <c:pt idx="54">
                  <c:v>-5.4175679862902403E-3</c:v>
                </c:pt>
                <c:pt idx="55">
                  <c:v>-4.4990585338924166E-3</c:v>
                </c:pt>
                <c:pt idx="56">
                  <c:v>-3.6594580250448334E-3</c:v>
                </c:pt>
                <c:pt idx="57">
                  <c:v>-2.8939207933329058E-3</c:v>
                </c:pt>
                <c:pt idx="58">
                  <c:v>-2.198269377052425E-3</c:v>
                </c:pt>
                <c:pt idx="59">
                  <c:v>-1.5687145272906561E-3</c:v>
                </c:pt>
                <c:pt idx="60">
                  <c:v>-1.0016141214685172E-3</c:v>
                </c:pt>
                <c:pt idx="61">
                  <c:v>-4.932991068595273E-4</c:v>
                </c:pt>
                <c:pt idx="62">
                  <c:v>-3.9986835086389463E-5</c:v>
                </c:pt>
                <c:pt idx="63">
                  <c:v>3.6221129211842784E-4</c:v>
                </c:pt>
                <c:pt idx="64">
                  <c:v>7.1719629811813415E-4</c:v>
                </c:pt>
                <c:pt idx="65">
                  <c:v>1.028724603134047E-3</c:v>
                </c:pt>
                <c:pt idx="66">
                  <c:v>1.3002198515087177E-3</c:v>
                </c:pt>
                <c:pt idx="67">
                  <c:v>1.5345904018405684E-3</c:v>
                </c:pt>
                <c:pt idx="68">
                  <c:v>1.7340876951432009E-3</c:v>
                </c:pt>
                <c:pt idx="69">
                  <c:v>1.9002336020120269E-3</c:v>
                </c:pt>
                <c:pt idx="70">
                  <c:v>2.0338335698882274E-3</c:v>
                </c:pt>
                <c:pt idx="71">
                  <c:v>2.1350788462840024E-3</c:v>
                </c:pt>
                <c:pt idx="72">
                  <c:v>2.2037273505855657E-3</c:v>
                </c:pt>
                <c:pt idx="73">
                  <c:v>2.2393409038763859E-3</c:v>
                </c:pt>
                <c:pt idx="74">
                  <c:v>2.2415481418500737E-3</c:v>
                </c:pt>
                <c:pt idx="75">
                  <c:v>2.2102986415084695E-3</c:v>
                </c:pt>
                <c:pt idx="76">
                  <c:v>2.1460750781571846E-3</c:v>
                </c:pt>
                <c:pt idx="77">
                  <c:v>2.0500364294159367E-3</c:v>
                </c:pt>
                <c:pt idx="78">
                  <c:v>1.924075548479366E-3</c:v>
                </c:pt>
                <c:pt idx="79">
                  <c:v>1.7707874507687897E-3</c:v>
                </c:pt>
                <c:pt idx="80">
                  <c:v>1.5933585557912841E-3</c:v>
                </c:pt>
                <c:pt idx="81">
                  <c:v>1.3953998141530716E-3</c:v>
                </c:pt>
                <c:pt idx="82">
                  <c:v>1.1807560824076725E-3</c:v>
                </c:pt>
                <c:pt idx="83">
                  <c:v>9.5332861123620556E-4</c:v>
                </c:pt>
                <c:pt idx="84">
                  <c:v>7.1694610609536122E-4</c:v>
                </c:pt>
                <c:pt idx="85">
                  <c:v>4.7531246909491426E-4</c:v>
                </c:pt>
                <c:pt idx="86">
                  <c:v>2.3204706887378773E-4</c:v>
                </c:pt>
                <c:pt idx="87">
                  <c:v>-9.1817085068612858E-6</c:v>
                </c:pt>
                <c:pt idx="88">
                  <c:v>-2.4444381687192991E-4</c:v>
                </c:pt>
                <c:pt idx="89">
                  <c:v>-4.6928116238044958E-4</c:v>
                </c:pt>
                <c:pt idx="90">
                  <c:v>-6.7841632576514689E-4</c:v>
                </c:pt>
                <c:pt idx="91">
                  <c:v>-8.6545775197603529E-4</c:v>
                </c:pt>
                <c:pt idx="92">
                  <c:v>-1.0226026738748319E-3</c:v>
                </c:pt>
                <c:pt idx="93">
                  <c:v>-1.14030820173118E-3</c:v>
                </c:pt>
                <c:pt idx="94">
                  <c:v>-1.2068659465221607E-3</c:v>
                </c:pt>
                <c:pt idx="95">
                  <c:v>-1.2077860936490249E-3</c:v>
                </c:pt>
                <c:pt idx="96">
                  <c:v>-1.1248788277673678E-3</c:v>
                </c:pt>
                <c:pt idx="97">
                  <c:v>-9.3489927533512915E-4</c:v>
                </c:pt>
                <c:pt idx="98">
                  <c:v>-6.075357652190784E-4</c:v>
                </c:pt>
                <c:pt idx="99">
                  <c:v>-1.0225922359401694E-4</c:v>
                </c:pt>
                <c:pt idx="100">
                  <c:v>6.3691213700698378E-4</c:v>
                </c:pt>
                <c:pt idx="101">
                  <c:v>1.6896672170752906E-3</c:v>
                </c:pt>
                <c:pt idx="102">
                  <c:v>3.1680921150763954E-3</c:v>
                </c:pt>
                <c:pt idx="103">
                  <c:v>5.2093379495392594E-3</c:v>
                </c:pt>
                <c:pt idx="104">
                  <c:v>7.9114740489365024E-3</c:v>
                </c:pt>
                <c:pt idx="105">
                  <c:v>1.1187637379247042E-2</c:v>
                </c:pt>
                <c:pt idx="106">
                  <c:v>1.4659215846900674E-2</c:v>
                </c:pt>
                <c:pt idx="107">
                  <c:v>1.7809855941336203E-2</c:v>
                </c:pt>
                <c:pt idx="108">
                  <c:v>2.0301145069209339E-2</c:v>
                </c:pt>
                <c:pt idx="109">
                  <c:v>2.2081364311389854E-2</c:v>
                </c:pt>
                <c:pt idx="110">
                  <c:v>2.3258678413015314E-2</c:v>
                </c:pt>
                <c:pt idx="111">
                  <c:v>2.3966085932112149E-2</c:v>
                </c:pt>
                <c:pt idx="112">
                  <c:v>2.430905364548084E-2</c:v>
                </c:pt>
                <c:pt idx="113">
                  <c:v>2.4362274514950939E-2</c:v>
                </c:pt>
                <c:pt idx="114">
                  <c:v>2.4178533221404758E-2</c:v>
                </c:pt>
                <c:pt idx="115">
                  <c:v>2.3796335767166228E-2</c:v>
                </c:pt>
                <c:pt idx="116">
                  <c:v>2.3244664098991924E-2</c:v>
                </c:pt>
                <c:pt idx="117">
                  <c:v>2.2545857746505651E-2</c:v>
                </c:pt>
                <c:pt idx="118">
                  <c:v>2.1717476523340863E-2</c:v>
                </c:pt>
                <c:pt idx="119">
                  <c:v>2.0773562962711087E-2</c:v>
                </c:pt>
                <c:pt idx="120">
                  <c:v>1.9725498739463339E-2</c:v>
                </c:pt>
                <c:pt idx="121">
                  <c:v>1.8582580296532869E-2</c:v>
                </c:pt>
                <c:pt idx="122">
                  <c:v>1.7352421208100863E-2</c:v>
                </c:pt>
                <c:pt idx="123">
                  <c:v>1.6041270319666064E-2</c:v>
                </c:pt>
                <c:pt idx="124">
                  <c:v>1.4654304730901433E-2</c:v>
                </c:pt>
                <c:pt idx="125">
                  <c:v>1.3195922281294747E-2</c:v>
                </c:pt>
                <c:pt idx="126">
                  <c:v>1.1670028924892866E-2</c:v>
                </c:pt>
                <c:pt idx="127">
                  <c:v>1.0080298109219529E-2</c:v>
                </c:pt>
                <c:pt idx="128">
                  <c:v>8.4303733553459485E-3</c:v>
                </c:pt>
                <c:pt idx="129">
                  <c:v>6.7239898422862768E-3</c:v>
                </c:pt>
                <c:pt idx="130">
                  <c:v>4.9650025305729793E-3</c:v>
                </c:pt>
                <c:pt idx="131">
                  <c:v>3.1573234085093063E-3</c:v>
                </c:pt>
                <c:pt idx="132">
                  <c:v>1.3047852729723263E-3</c:v>
                </c:pt>
                <c:pt idx="133">
                  <c:v>-5.8903880935493296E-4</c:v>
                </c:pt>
                <c:pt idx="134">
                  <c:v>-2.5210245391661477E-3</c:v>
                </c:pt>
                <c:pt idx="135">
                  <c:v>-4.488657398156088E-3</c:v>
                </c:pt>
                <c:pt idx="136">
                  <c:v>-6.490134247644639E-3</c:v>
                </c:pt>
                <c:pt idx="137">
                  <c:v>-8.5243840154671478E-3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87-4D1B-8AE1-FC002A229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80600"/>
        <c:axId val="1"/>
      </c:scatterChart>
      <c:valAx>
        <c:axId val="73588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8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4834882126220706"/>
          <c:y val="0.93139952492745792"/>
          <c:w val="0.77777888124344807"/>
          <c:h val="0.984169973476270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B-4395-A1D0-9505F85F8631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B-4395-A1D0-9505F85F8631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4B-4395-A1D0-9505F85F8631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4B-4395-A1D0-9505F85F8631}"/>
            </c:ext>
          </c:extLst>
        </c:ser>
        <c:ser>
          <c:idx val="7"/>
          <c:order val="4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3'!$AX$2:$AX$139</c:f>
              <c:numCache>
                <c:formatCode>General</c:formatCode>
                <c:ptCount val="138"/>
                <c:pt idx="0">
                  <c:v>-0.14449569047935459</c:v>
                </c:pt>
                <c:pt idx="1">
                  <c:v>-0.1420584522909954</c:v>
                </c:pt>
                <c:pt idx="2">
                  <c:v>-0.13965739792202747</c:v>
                </c:pt>
                <c:pt idx="3">
                  <c:v>-0.13729054973021931</c:v>
                </c:pt>
                <c:pt idx="4">
                  <c:v>-0.13495666523897704</c:v>
                </c:pt>
                <c:pt idx="5">
                  <c:v>-0.13265518967900794</c:v>
                </c:pt>
                <c:pt idx="6">
                  <c:v>-0.13038612186945883</c:v>
                </c:pt>
                <c:pt idx="7">
                  <c:v>-0.12814980870134202</c:v>
                </c:pt>
                <c:pt idx="8">
                  <c:v>-0.12594669419136673</c:v>
                </c:pt>
                <c:pt idx="9">
                  <c:v>-0.12377705580871785</c:v>
                </c:pt>
                <c:pt idx="10">
                  <c:v>-0.12164076265875687</c:v>
                </c:pt>
                <c:pt idx="11">
                  <c:v>-0.11953708689434954</c:v>
                </c:pt>
                <c:pt idx="12">
                  <c:v>-0.11746459183246738</c:v>
                </c:pt>
                <c:pt idx="13">
                  <c:v>-0.11542110872144819</c:v>
                </c:pt>
                <c:pt idx="14">
                  <c:v>-0.1134038005130204</c:v>
                </c:pt>
                <c:pt idx="15">
                  <c:v>-0.11140929730562651</c:v>
                </c:pt>
                <c:pt idx="16">
                  <c:v>-0.10943387644905368</c:v>
                </c:pt>
                <c:pt idx="17">
                  <c:v>-0.10747365257943667</c:v>
                </c:pt>
                <c:pt idx="18">
                  <c:v>-0.10552474053354881</c:v>
                </c:pt>
                <c:pt idx="19">
                  <c:v>-0.10358335781476438</c:v>
                </c:pt>
                <c:pt idx="20">
                  <c:v>-0.10164584268507086</c:v>
                </c:pt>
                <c:pt idx="21">
                  <c:v>-9.9708577596889697E-2</c:v>
                </c:pt>
                <c:pt idx="22">
                  <c:v>-9.7767823108339452E-2</c:v>
                </c:pt>
                <c:pt idx="23">
                  <c:v>-9.581948137865004E-2</c:v>
                </c:pt>
                <c:pt idx="24">
                  <c:v>-9.385881703286636E-2</c:v>
                </c:pt>
                <c:pt idx="25">
                  <c:v>-9.1880162833515175E-2</c:v>
                </c:pt>
                <c:pt idx="26">
                  <c:v>-8.9876625341133679E-2</c:v>
                </c:pt>
                <c:pt idx="27">
                  <c:v>-8.7839781103085074E-2</c:v>
                </c:pt>
                <c:pt idx="28">
                  <c:v>-8.5759320441324768E-2</c:v>
                </c:pt>
                <c:pt idx="29">
                  <c:v>-8.3622561793707917E-2</c:v>
                </c:pt>
                <c:pt idx="30">
                  <c:v>-8.1413734432989451E-2</c:v>
                </c:pt>
                <c:pt idx="31">
                  <c:v>-7.9112911661685645E-2</c:v>
                </c:pt>
                <c:pt idx="32">
                  <c:v>-7.6694440617927392E-2</c:v>
                </c:pt>
                <c:pt idx="33">
                  <c:v>-7.4124575779928495E-2</c:v>
                </c:pt>
                <c:pt idx="34">
                  <c:v>-7.1357671252906568E-2</c:v>
                </c:pt>
                <c:pt idx="35">
                  <c:v>-6.8329846247236911E-2</c:v>
                </c:pt>
                <c:pt idx="36">
                  <c:v>-6.4949822498845566E-2</c:v>
                </c:pt>
                <c:pt idx="37">
                  <c:v>-6.1093149790670695E-2</c:v>
                </c:pt>
                <c:pt idx="38">
                  <c:v>-5.6625297909917709E-2</c:v>
                </c:pt>
                <c:pt idx="39">
                  <c:v>-5.1498624963477825E-2</c:v>
                </c:pt>
                <c:pt idx="40">
                  <c:v>-4.5908965442322015E-2</c:v>
                </c:pt>
                <c:pt idx="41">
                  <c:v>-3.0824915712285631E-2</c:v>
                </c:pt>
                <c:pt idx="42">
                  <c:v>-2.711036565186152E-2</c:v>
                </c:pt>
                <c:pt idx="43">
                  <c:v>-2.3946467663443879E-2</c:v>
                </c:pt>
                <c:pt idx="44">
                  <c:v>-2.1208305750268781E-2</c:v>
                </c:pt>
                <c:pt idx="45">
                  <c:v>-1.8802940721758379E-2</c:v>
                </c:pt>
                <c:pt idx="46">
                  <c:v>-1.6665113503011662E-2</c:v>
                </c:pt>
                <c:pt idx="47">
                  <c:v>-1.4748207763386522E-2</c:v>
                </c:pt>
                <c:pt idx="48">
                  <c:v>-1.301778025641373E-2</c:v>
                </c:pt>
                <c:pt idx="49">
                  <c:v>-1.1447650650010422E-2</c:v>
                </c:pt>
                <c:pt idx="50">
                  <c:v>-1.0017481541605823E-2</c:v>
                </c:pt>
                <c:pt idx="51">
                  <c:v>-8.711176797469803E-3</c:v>
                </c:pt>
                <c:pt idx="52">
                  <c:v>-7.5157908259226684E-3</c:v>
                </c:pt>
                <c:pt idx="53">
                  <c:v>-6.4207926021628333E-3</c:v>
                </c:pt>
                <c:pt idx="54">
                  <c:v>-5.4175679862902403E-3</c:v>
                </c:pt>
                <c:pt idx="55">
                  <c:v>-4.4990585338924166E-3</c:v>
                </c:pt>
                <c:pt idx="56">
                  <c:v>-3.6594580250448334E-3</c:v>
                </c:pt>
                <c:pt idx="57">
                  <c:v>-2.8939207933329058E-3</c:v>
                </c:pt>
                <c:pt idx="58">
                  <c:v>-2.198269377052425E-3</c:v>
                </c:pt>
                <c:pt idx="59">
                  <c:v>-1.5687145272906561E-3</c:v>
                </c:pt>
                <c:pt idx="60">
                  <c:v>-1.0016141214685172E-3</c:v>
                </c:pt>
                <c:pt idx="61">
                  <c:v>-4.932991068595273E-4</c:v>
                </c:pt>
                <c:pt idx="62">
                  <c:v>-3.9986835086389463E-5</c:v>
                </c:pt>
                <c:pt idx="63">
                  <c:v>3.6221129211842784E-4</c:v>
                </c:pt>
                <c:pt idx="64">
                  <c:v>7.1719629811813415E-4</c:v>
                </c:pt>
                <c:pt idx="65">
                  <c:v>1.028724603134047E-3</c:v>
                </c:pt>
                <c:pt idx="66">
                  <c:v>1.3002198515087177E-3</c:v>
                </c:pt>
                <c:pt idx="67">
                  <c:v>1.5345904018405684E-3</c:v>
                </c:pt>
                <c:pt idx="68">
                  <c:v>1.7340876951432009E-3</c:v>
                </c:pt>
                <c:pt idx="69">
                  <c:v>1.9002336020120269E-3</c:v>
                </c:pt>
                <c:pt idx="70">
                  <c:v>2.0338335698882274E-3</c:v>
                </c:pt>
                <c:pt idx="71">
                  <c:v>2.1350788462840024E-3</c:v>
                </c:pt>
                <c:pt idx="72">
                  <c:v>2.2037273505855657E-3</c:v>
                </c:pt>
                <c:pt idx="73">
                  <c:v>2.2393409038763859E-3</c:v>
                </c:pt>
                <c:pt idx="74">
                  <c:v>2.2415481418500737E-3</c:v>
                </c:pt>
                <c:pt idx="75">
                  <c:v>2.2102986415084695E-3</c:v>
                </c:pt>
                <c:pt idx="76">
                  <c:v>2.1460750781571846E-3</c:v>
                </c:pt>
                <c:pt idx="77">
                  <c:v>2.0500364294159367E-3</c:v>
                </c:pt>
                <c:pt idx="78">
                  <c:v>1.924075548479366E-3</c:v>
                </c:pt>
                <c:pt idx="79">
                  <c:v>1.7707874507687897E-3</c:v>
                </c:pt>
                <c:pt idx="80">
                  <c:v>1.5933585557912841E-3</c:v>
                </c:pt>
                <c:pt idx="81">
                  <c:v>1.3953998141530716E-3</c:v>
                </c:pt>
                <c:pt idx="82">
                  <c:v>1.1807560824076725E-3</c:v>
                </c:pt>
                <c:pt idx="83">
                  <c:v>9.5332861123620556E-4</c:v>
                </c:pt>
                <c:pt idx="84">
                  <c:v>7.1694610609536122E-4</c:v>
                </c:pt>
                <c:pt idx="85">
                  <c:v>4.7531246909491426E-4</c:v>
                </c:pt>
                <c:pt idx="86">
                  <c:v>2.3204706887378773E-4</c:v>
                </c:pt>
                <c:pt idx="87">
                  <c:v>-9.1817085068612858E-6</c:v>
                </c:pt>
                <c:pt idx="88">
                  <c:v>-2.4444381687192991E-4</c:v>
                </c:pt>
                <c:pt idx="89">
                  <c:v>-4.6928116238044958E-4</c:v>
                </c:pt>
                <c:pt idx="90">
                  <c:v>-6.7841632576514689E-4</c:v>
                </c:pt>
                <c:pt idx="91">
                  <c:v>-8.6545775197603529E-4</c:v>
                </c:pt>
                <c:pt idx="92">
                  <c:v>-1.0226026738748319E-3</c:v>
                </c:pt>
                <c:pt idx="93">
                  <c:v>-1.14030820173118E-3</c:v>
                </c:pt>
                <c:pt idx="94">
                  <c:v>-1.2068659465221607E-3</c:v>
                </c:pt>
                <c:pt idx="95">
                  <c:v>-1.2077860936490249E-3</c:v>
                </c:pt>
                <c:pt idx="96">
                  <c:v>-1.1248788277673678E-3</c:v>
                </c:pt>
                <c:pt idx="97">
                  <c:v>-9.3489927533512915E-4</c:v>
                </c:pt>
                <c:pt idx="98">
                  <c:v>-6.075357652190784E-4</c:v>
                </c:pt>
                <c:pt idx="99">
                  <c:v>-1.0225922359401694E-4</c:v>
                </c:pt>
                <c:pt idx="100">
                  <c:v>6.3691213700698378E-4</c:v>
                </c:pt>
                <c:pt idx="101">
                  <c:v>1.6896672170752906E-3</c:v>
                </c:pt>
                <c:pt idx="102">
                  <c:v>3.1680921150763954E-3</c:v>
                </c:pt>
                <c:pt idx="103">
                  <c:v>5.2093379495392594E-3</c:v>
                </c:pt>
                <c:pt idx="104">
                  <c:v>7.9114740489365024E-3</c:v>
                </c:pt>
                <c:pt idx="105">
                  <c:v>1.1187637379247042E-2</c:v>
                </c:pt>
                <c:pt idx="106">
                  <c:v>1.4659215846900674E-2</c:v>
                </c:pt>
                <c:pt idx="107">
                  <c:v>1.7809855941336203E-2</c:v>
                </c:pt>
                <c:pt idx="108">
                  <c:v>2.0301145069209339E-2</c:v>
                </c:pt>
                <c:pt idx="109">
                  <c:v>2.2081364311389854E-2</c:v>
                </c:pt>
                <c:pt idx="110">
                  <c:v>2.3258678413015314E-2</c:v>
                </c:pt>
                <c:pt idx="111">
                  <c:v>2.3966085932112149E-2</c:v>
                </c:pt>
                <c:pt idx="112">
                  <c:v>2.430905364548084E-2</c:v>
                </c:pt>
                <c:pt idx="113">
                  <c:v>2.4362274514950939E-2</c:v>
                </c:pt>
                <c:pt idx="114">
                  <c:v>2.4178533221404758E-2</c:v>
                </c:pt>
                <c:pt idx="115">
                  <c:v>2.3796335767166228E-2</c:v>
                </c:pt>
                <c:pt idx="116">
                  <c:v>2.3244664098991924E-2</c:v>
                </c:pt>
                <c:pt idx="117">
                  <c:v>2.2545857746505651E-2</c:v>
                </c:pt>
                <c:pt idx="118">
                  <c:v>2.1717476523340863E-2</c:v>
                </c:pt>
                <c:pt idx="119">
                  <c:v>2.0773562962711087E-2</c:v>
                </c:pt>
                <c:pt idx="120">
                  <c:v>1.9725498739463339E-2</c:v>
                </c:pt>
                <c:pt idx="121">
                  <c:v>1.8582580296532869E-2</c:v>
                </c:pt>
                <c:pt idx="122">
                  <c:v>1.7352421208100863E-2</c:v>
                </c:pt>
                <c:pt idx="123">
                  <c:v>1.6041270319666064E-2</c:v>
                </c:pt>
                <c:pt idx="124">
                  <c:v>1.4654304730901433E-2</c:v>
                </c:pt>
                <c:pt idx="125">
                  <c:v>1.3195922281294747E-2</c:v>
                </c:pt>
                <c:pt idx="126">
                  <c:v>1.1670028924892866E-2</c:v>
                </c:pt>
                <c:pt idx="127">
                  <c:v>1.0080298109219529E-2</c:v>
                </c:pt>
                <c:pt idx="128">
                  <c:v>8.4303733553459485E-3</c:v>
                </c:pt>
                <c:pt idx="129">
                  <c:v>6.7239898422862768E-3</c:v>
                </c:pt>
                <c:pt idx="130">
                  <c:v>4.9650025305729793E-3</c:v>
                </c:pt>
                <c:pt idx="131">
                  <c:v>3.1573234085093063E-3</c:v>
                </c:pt>
                <c:pt idx="132">
                  <c:v>1.3047852729723263E-3</c:v>
                </c:pt>
                <c:pt idx="133">
                  <c:v>-5.8903880935493296E-4</c:v>
                </c:pt>
                <c:pt idx="134">
                  <c:v>-2.5210245391661477E-3</c:v>
                </c:pt>
                <c:pt idx="135">
                  <c:v>-4.488657398156088E-3</c:v>
                </c:pt>
                <c:pt idx="136">
                  <c:v>-6.490134247644639E-3</c:v>
                </c:pt>
                <c:pt idx="137">
                  <c:v>-8.5243840154671478E-3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4B-4395-A1D0-9505F85F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81256"/>
        <c:axId val="1"/>
      </c:scatterChart>
      <c:valAx>
        <c:axId val="73588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8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D-43BE-A4CA-BF6DEB54B1BB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D-43BE-A4CA-BF6DEB54B1BB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D-43BE-A4CA-BF6DEB54B1BB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D-43BE-A4CA-BF6DEB54B1BB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D-43BE-A4CA-BF6DEB54B1BB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D-43BE-A4CA-BF6DEB54B1BB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D-43BE-A4CA-BF6DEB54B1BB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4'!$O$21:$O$996</c:f>
              <c:numCache>
                <c:formatCode>General</c:formatCode>
                <c:ptCount val="976"/>
                <c:pt idx="11">
                  <c:v>5.265379995327174E-2</c:v>
                </c:pt>
                <c:pt idx="12">
                  <c:v>2.5132525015342772E-2</c:v>
                </c:pt>
                <c:pt idx="13">
                  <c:v>2.0816118368542968E-2</c:v>
                </c:pt>
                <c:pt idx="14">
                  <c:v>1.6650284046631533E-2</c:v>
                </c:pt>
                <c:pt idx="15">
                  <c:v>1.6621006094569908E-2</c:v>
                </c:pt>
                <c:pt idx="16">
                  <c:v>1.3555186257259579E-2</c:v>
                </c:pt>
                <c:pt idx="17">
                  <c:v>1.3421344190692144E-2</c:v>
                </c:pt>
                <c:pt idx="18">
                  <c:v>1.3170390315878203E-2</c:v>
                </c:pt>
                <c:pt idx="19">
                  <c:v>1.3168299033588085E-2</c:v>
                </c:pt>
                <c:pt idx="20">
                  <c:v>1.0133848430629505E-2</c:v>
                </c:pt>
                <c:pt idx="21">
                  <c:v>6.6434982884255936E-3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D-43BE-A4CA-BF6DEB54B1BB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D-43BE-A4CA-BF6DEB54B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450168"/>
        <c:axId val="1"/>
      </c:scatterChart>
      <c:valAx>
        <c:axId val="499450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450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6-43C8-A2CE-F1AFC0B98BE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6-43C8-A2CE-F1AFC0B98BE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6-43C8-A2CE-F1AFC0B98BE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6-43C8-A2CE-F1AFC0B98BE0}"/>
            </c:ext>
          </c:extLst>
        </c:ser>
        <c:ser>
          <c:idx val="7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4'!$AX$2:$AX$139</c:f>
              <c:numCache>
                <c:formatCode>General</c:formatCode>
                <c:ptCount val="138"/>
                <c:pt idx="0">
                  <c:v>-0.42211223744422954</c:v>
                </c:pt>
                <c:pt idx="1">
                  <c:v>-0.41772217804101769</c:v>
                </c:pt>
                <c:pt idx="2">
                  <c:v>-0.41337479491312329</c:v>
                </c:pt>
                <c:pt idx="3">
                  <c:v>-0.40893122725023168</c:v>
                </c:pt>
                <c:pt idx="4">
                  <c:v>-0.40427724124231873</c:v>
                </c:pt>
                <c:pt idx="5">
                  <c:v>-0.39933249394441295</c:v>
                </c:pt>
                <c:pt idx="6">
                  <c:v>-0.39405125857256201</c:v>
                </c:pt>
                <c:pt idx="7">
                  <c:v>-0.38841705125146953</c:v>
                </c:pt>
                <c:pt idx="8">
                  <c:v>-0.38243472754719726</c:v>
                </c:pt>
                <c:pt idx="9">
                  <c:v>-0.3761228254927993</c:v>
                </c:pt>
                <c:pt idx="10">
                  <c:v>-0.36950750837837709</c:v>
                </c:pt>
                <c:pt idx="11">
                  <c:v>-0.36261834982107999</c:v>
                </c:pt>
                <c:pt idx="12">
                  <c:v>-0.35548565784758607</c:v>
                </c:pt>
                <c:pt idx="13">
                  <c:v>-0.34813890244967344</c:v>
                </c:pt>
                <c:pt idx="14">
                  <c:v>-0.34060587027000927</c:v>
                </c:pt>
                <c:pt idx="15">
                  <c:v>-0.3329122753426732</c:v>
                </c:pt>
                <c:pt idx="16">
                  <c:v>-0.32508164548753543</c:v>
                </c:pt>
                <c:pt idx="17">
                  <c:v>-0.31713536780121321</c:v>
                </c:pt>
                <c:pt idx="18">
                  <c:v>-0.3090928189505221</c:v>
                </c:pt>
                <c:pt idx="19">
                  <c:v>-0.30097153409032601</c:v>
                </c:pt>
                <c:pt idx="20">
                  <c:v>-0.29278738725998121</c:v>
                </c:pt>
                <c:pt idx="21">
                  <c:v>-0.28455476881559066</c:v>
                </c:pt>
                <c:pt idx="22">
                  <c:v>-0.27628675338003827</c:v>
                </c:pt>
                <c:pt idx="23">
                  <c:v>-0.26799525610129721</c:v>
                </c:pt>
                <c:pt idx="24">
                  <c:v>-0.2596911767980386</c:v>
                </c:pt>
                <c:pt idx="25">
                  <c:v>-0.25138453187875559</c:v>
                </c:pt>
                <c:pt idx="26">
                  <c:v>-0.24308457362330943</c:v>
                </c:pt>
                <c:pt idx="27">
                  <c:v>-0.23479989613727889</c:v>
                </c:pt>
                <c:pt idx="28">
                  <c:v>-0.22653852736796587</c:v>
                </c:pt>
                <c:pt idx="29">
                  <c:v>-0.21830800708836845</c:v>
                </c:pt>
                <c:pt idx="30">
                  <c:v>-0.21011545160595693</c:v>
                </c:pt>
                <c:pt idx="31">
                  <c:v>-0.20196760692651233</c:v>
                </c:pt>
                <c:pt idx="32">
                  <c:v>-0.1938708929644638</c:v>
                </c:pt>
                <c:pt idx="33">
                  <c:v>-0.18583144194236814</c:v>
                </c:pt>
                <c:pt idx="34">
                  <c:v>-0.17785513424285126</c:v>
                </c:pt>
                <c:pt idx="35">
                  <c:v>-0.16994763463955104</c:v>
                </c:pt>
                <c:pt idx="36">
                  <c:v>-0.16211443110221715</c:v>
                </c:pt>
                <c:pt idx="37">
                  <c:v>-0.15436087737865217</c:v>
                </c:pt>
                <c:pt idx="38">
                  <c:v>-0.14669223947826016</c:v>
                </c:pt>
                <c:pt idx="39">
                  <c:v>-0.1391137452042468</c:v>
                </c:pt>
                <c:pt idx="40">
                  <c:v>-0.13163063516883564</c:v>
                </c:pt>
                <c:pt idx="41">
                  <c:v>-0.10980725479486814</c:v>
                </c:pt>
                <c:pt idx="42">
                  <c:v>-0.10276006109592306</c:v>
                </c:pt>
                <c:pt idx="43">
                  <c:v>-9.5836320989545878E-2</c:v>
                </c:pt>
                <c:pt idx="44">
                  <c:v>-8.9042313197404827E-2</c:v>
                </c:pt>
                <c:pt idx="45">
                  <c:v>-8.2384626553159548E-2</c:v>
                </c:pt>
                <c:pt idx="46">
                  <c:v>-7.5870202176043317E-2</c:v>
                </c:pt>
                <c:pt idx="47">
                  <c:v>-6.9506383415554887E-2</c:v>
                </c:pt>
                <c:pt idx="48">
                  <c:v>-6.3300976583011273E-2</c:v>
                </c:pt>
                <c:pt idx="49">
                  <c:v>-5.7262324776168952E-2</c:v>
                </c:pt>
                <c:pt idx="50">
                  <c:v>-5.1399396174118414E-2</c:v>
                </c:pt>
                <c:pt idx="51">
                  <c:v>-4.5721887257769572E-2</c:v>
                </c:pt>
                <c:pt idx="52">
                  <c:v>-4.024034073386782E-2</c:v>
                </c:pt>
                <c:pt idx="53">
                  <c:v>-3.4966277682729613E-2</c:v>
                </c:pt>
                <c:pt idx="54">
                  <c:v>-2.9912343639109506E-2</c:v>
                </c:pt>
                <c:pt idx="55">
                  <c:v>-2.5092468749834819E-2</c:v>
                </c:pt>
                <c:pt idx="56">
                  <c:v>-2.0522042345234082E-2</c:v>
                </c:pt>
                <c:pt idx="57">
                  <c:v>-1.6218101441449584E-2</c:v>
                </c:pt>
                <c:pt idx="58">
                  <c:v>-1.2199529860827986E-2</c:v>
                </c:pt>
                <c:pt idx="59">
                  <c:v>-8.4872587038105976E-3</c:v>
                </c:pt>
                <c:pt idx="60">
                  <c:v>-5.1044486608183351E-3</c:v>
                </c:pt>
                <c:pt idx="61">
                  <c:v>-2.0766187407210215E-3</c:v>
                </c:pt>
                <c:pt idx="62">
                  <c:v>5.6833776999107299E-4</c:v>
                </c:pt>
                <c:pt idx="63">
                  <c:v>2.8003450076668109E-3</c:v>
                </c:pt>
                <c:pt idx="64">
                  <c:v>4.5876933452870076E-3</c:v>
                </c:pt>
                <c:pt idx="65">
                  <c:v>5.8981762165069111E-3</c:v>
                </c:pt>
                <c:pt idx="66">
                  <c:v>6.7011536887493818E-3</c:v>
                </c:pt>
                <c:pt idx="67">
                  <c:v>6.9709825066330208E-3</c:v>
                </c:pt>
                <c:pt idx="68">
                  <c:v>6.6922418798243642E-3</c:v>
                </c:pt>
                <c:pt idx="69">
                  <c:v>5.8668627214003982E-3</c:v>
                </c:pt>
                <c:pt idx="70">
                  <c:v>4.5224111962754686E-3</c:v>
                </c:pt>
                <c:pt idx="71">
                  <c:v>2.7193957527790191E-3</c:v>
                </c:pt>
                <c:pt idx="72">
                  <c:v>5.5418070241394085E-4</c:v>
                </c:pt>
                <c:pt idx="73">
                  <c:v>-1.8458404540454205E-3</c:v>
                </c:pt>
                <c:pt idx="74">
                  <c:v>-4.3357338037041514E-3</c:v>
                </c:pt>
                <c:pt idx="75">
                  <c:v>-6.7720455448182105E-3</c:v>
                </c:pt>
                <c:pt idx="76">
                  <c:v>-9.03119854710706E-3</c:v>
                </c:pt>
                <c:pt idx="77">
                  <c:v>-1.1021501116263471E-2</c:v>
                </c:pt>
                <c:pt idx="78">
                  <c:v>-1.2686472846084037E-2</c:v>
                </c:pt>
                <c:pt idx="79">
                  <c:v>-1.4001046178452648E-2</c:v>
                </c:pt>
                <c:pt idx="80">
                  <c:v>-1.4964109759221094E-2</c:v>
                </c:pt>
                <c:pt idx="81">
                  <c:v>-1.5590556988193489E-2</c:v>
                </c:pt>
                <c:pt idx="82">
                  <c:v>-1.590464674811394E-2</c:v>
                </c:pt>
                <c:pt idx="83">
                  <c:v>-1.5935214168453851E-2</c:v>
                </c:pt>
                <c:pt idx="84">
                  <c:v>-1.5712547259866295E-2</c:v>
                </c:pt>
                <c:pt idx="85">
                  <c:v>-1.5266505793316582E-2</c:v>
                </c:pt>
                <c:pt idx="86">
                  <c:v>-1.4625477039358625E-2</c:v>
                </c:pt>
                <c:pt idx="87">
                  <c:v>-1.381586350385372E-2</c:v>
                </c:pt>
                <c:pt idx="88">
                  <c:v>-1.2861896047010615E-2</c:v>
                </c:pt>
                <c:pt idx="89">
                  <c:v>-1.1785638055464152E-2</c:v>
                </c:pt>
                <c:pt idx="90">
                  <c:v>-1.0607094663473555E-2</c:v>
                </c:pt>
                <c:pt idx="91">
                  <c:v>-9.3443729920158723E-3</c:v>
                </c:pt>
                <c:pt idx="92">
                  <c:v>-8.013860934730721E-3</c:v>
                </c:pt>
                <c:pt idx="93">
                  <c:v>-6.6304065500285281E-3</c:v>
                </c:pt>
                <c:pt idx="94">
                  <c:v>-5.2074894434407659E-3</c:v>
                </c:pt>
                <c:pt idx="95">
                  <c:v>-3.7573808737848303E-3</c:v>
                </c:pt>
                <c:pt idx="96">
                  <c:v>-2.2912917968966016E-3</c:v>
                </c:pt>
                <c:pt idx="97">
                  <c:v>-8.1950873800925444E-4</c:v>
                </c:pt>
                <c:pt idx="98">
                  <c:v>6.484828006766731E-4</c:v>
                </c:pt>
                <c:pt idx="99">
                  <c:v>2.1038880257216348E-3</c:v>
                </c:pt>
                <c:pt idx="100">
                  <c:v>3.5385063162777231E-3</c:v>
                </c:pt>
                <c:pt idx="101">
                  <c:v>4.9446487702022417E-3</c:v>
                </c:pt>
                <c:pt idx="102">
                  <c:v>6.3150693734747021E-3</c:v>
                </c:pt>
                <c:pt idx="103">
                  <c:v>7.6429083741032487E-3</c:v>
                </c:pt>
                <c:pt idx="104">
                  <c:v>8.9216455200983869E-3</c:v>
                </c:pt>
                <c:pt idx="105">
                  <c:v>1.0145060152941856E-2</c:v>
                </c:pt>
                <c:pt idx="106">
                  <c:v>1.130719488149322E-2</c:v>
                </c:pt>
                <c:pt idx="107">
                  <c:v>1.2402319753937869E-2</c:v>
                </c:pt>
                <c:pt idx="108">
                  <c:v>1.3424894461696178E-2</c:v>
                </c:pt>
                <c:pt idx="109">
                  <c:v>1.4369527035590786E-2</c:v>
                </c:pt>
                <c:pt idx="110">
                  <c:v>1.5230928565447844E-2</c:v>
                </c:pt>
                <c:pt idx="111">
                  <c:v>1.6003864503761778E-2</c:v>
                </c:pt>
                <c:pt idx="112">
                  <c:v>1.6683103927441365E-2</c:v>
                </c:pt>
                <c:pt idx="113">
                  <c:v>1.7263368593200268E-2</c:v>
                </c:pt>
                <c:pt idx="114">
                  <c:v>1.7739283655177733E-2</c:v>
                </c:pt>
                <c:pt idx="115">
                  <c:v>1.8105331511469536E-2</c:v>
                </c:pt>
                <c:pt idx="116">
                  <c:v>1.8355809474256593E-2</c:v>
                </c:pt>
                <c:pt idx="117">
                  <c:v>1.8484790942988341E-2</c:v>
                </c:pt>
                <c:pt idx="118">
                  <c:v>1.8486088671739894E-2</c:v>
                </c:pt>
                <c:pt idx="119">
                  <c:v>1.835321774725604E-2</c:v>
                </c:pt>
                <c:pt idx="120">
                  <c:v>1.8079355205396344E-2</c:v>
                </c:pt>
                <c:pt idx="121">
                  <c:v>1.7657292935647547E-2</c:v>
                </c:pt>
                <c:pt idx="122">
                  <c:v>1.7079380705925414E-2</c:v>
                </c:pt>
                <c:pt idx="123">
                  <c:v>1.6337456740142853E-2</c:v>
                </c:pt>
                <c:pt idx="124">
                  <c:v>1.5422764162055021E-2</c:v>
                </c:pt>
                <c:pt idx="125">
                  <c:v>1.4325852569718363E-2</c:v>
                </c:pt>
                <c:pt idx="126">
                  <c:v>1.3036464784552719E-2</c:v>
                </c:pt>
                <c:pt idx="127">
                  <c:v>1.1543409223363544E-2</c:v>
                </c:pt>
                <c:pt idx="128">
                  <c:v>9.8344182864727875E-3</c:v>
                </c:pt>
                <c:pt idx="129">
                  <c:v>7.8959927608737469E-3</c:v>
                </c:pt>
                <c:pt idx="130">
                  <c:v>5.713231895492478E-3</c:v>
                </c:pt>
                <c:pt idx="131">
                  <c:v>3.2696492002809614E-3</c:v>
                </c:pt>
                <c:pt idx="132">
                  <c:v>5.4697608715199852E-4</c:v>
                </c:pt>
                <c:pt idx="133">
                  <c:v>-2.4750397033505081E-3</c:v>
                </c:pt>
                <c:pt idx="134">
                  <c:v>-5.8188252120280615E-3</c:v>
                </c:pt>
                <c:pt idx="135">
                  <c:v>-9.5091333194173636E-3</c:v>
                </c:pt>
                <c:pt idx="136">
                  <c:v>-1.3573103252005149E-2</c:v>
                </c:pt>
                <c:pt idx="137">
                  <c:v>-1.8040148779423351E-2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06-43C8-A2CE-F1AFC0B9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80344"/>
        <c:axId val="1"/>
      </c:scatterChart>
      <c:valAx>
        <c:axId val="730280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80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4834882126220706"/>
          <c:y val="0.93139952492745792"/>
          <c:w val="0.77777888124344807"/>
          <c:h val="0.984169973476270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4-490C-8CB9-538716BF2DB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4-490C-8CB9-538716BF2DB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34-490C-8CB9-538716BF2DB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34-490C-8CB9-538716BF2DB0}"/>
            </c:ext>
          </c:extLst>
        </c:ser>
        <c:ser>
          <c:idx val="7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4'!$AX$2:$AX$139</c:f>
              <c:numCache>
                <c:formatCode>General</c:formatCode>
                <c:ptCount val="138"/>
                <c:pt idx="0">
                  <c:v>-0.42211223744422954</c:v>
                </c:pt>
                <c:pt idx="1">
                  <c:v>-0.41772217804101769</c:v>
                </c:pt>
                <c:pt idx="2">
                  <c:v>-0.41337479491312329</c:v>
                </c:pt>
                <c:pt idx="3">
                  <c:v>-0.40893122725023168</c:v>
                </c:pt>
                <c:pt idx="4">
                  <c:v>-0.40427724124231873</c:v>
                </c:pt>
                <c:pt idx="5">
                  <c:v>-0.39933249394441295</c:v>
                </c:pt>
                <c:pt idx="6">
                  <c:v>-0.39405125857256201</c:v>
                </c:pt>
                <c:pt idx="7">
                  <c:v>-0.38841705125146953</c:v>
                </c:pt>
                <c:pt idx="8">
                  <c:v>-0.38243472754719726</c:v>
                </c:pt>
                <c:pt idx="9">
                  <c:v>-0.3761228254927993</c:v>
                </c:pt>
                <c:pt idx="10">
                  <c:v>-0.36950750837837709</c:v>
                </c:pt>
                <c:pt idx="11">
                  <c:v>-0.36261834982107999</c:v>
                </c:pt>
                <c:pt idx="12">
                  <c:v>-0.35548565784758607</c:v>
                </c:pt>
                <c:pt idx="13">
                  <c:v>-0.34813890244967344</c:v>
                </c:pt>
                <c:pt idx="14">
                  <c:v>-0.34060587027000927</c:v>
                </c:pt>
                <c:pt idx="15">
                  <c:v>-0.3329122753426732</c:v>
                </c:pt>
                <c:pt idx="16">
                  <c:v>-0.32508164548753543</c:v>
                </c:pt>
                <c:pt idx="17">
                  <c:v>-0.31713536780121321</c:v>
                </c:pt>
                <c:pt idx="18">
                  <c:v>-0.3090928189505221</c:v>
                </c:pt>
                <c:pt idx="19">
                  <c:v>-0.30097153409032601</c:v>
                </c:pt>
                <c:pt idx="20">
                  <c:v>-0.29278738725998121</c:v>
                </c:pt>
                <c:pt idx="21">
                  <c:v>-0.28455476881559066</c:v>
                </c:pt>
                <c:pt idx="22">
                  <c:v>-0.27628675338003827</c:v>
                </c:pt>
                <c:pt idx="23">
                  <c:v>-0.26799525610129721</c:v>
                </c:pt>
                <c:pt idx="24">
                  <c:v>-0.2596911767980386</c:v>
                </c:pt>
                <c:pt idx="25">
                  <c:v>-0.25138453187875559</c:v>
                </c:pt>
                <c:pt idx="26">
                  <c:v>-0.24308457362330943</c:v>
                </c:pt>
                <c:pt idx="27">
                  <c:v>-0.23479989613727889</c:v>
                </c:pt>
                <c:pt idx="28">
                  <c:v>-0.22653852736796587</c:v>
                </c:pt>
                <c:pt idx="29">
                  <c:v>-0.21830800708836845</c:v>
                </c:pt>
                <c:pt idx="30">
                  <c:v>-0.21011545160595693</c:v>
                </c:pt>
                <c:pt idx="31">
                  <c:v>-0.20196760692651233</c:v>
                </c:pt>
                <c:pt idx="32">
                  <c:v>-0.1938708929644638</c:v>
                </c:pt>
                <c:pt idx="33">
                  <c:v>-0.18583144194236814</c:v>
                </c:pt>
                <c:pt idx="34">
                  <c:v>-0.17785513424285126</c:v>
                </c:pt>
                <c:pt idx="35">
                  <c:v>-0.16994763463955104</c:v>
                </c:pt>
                <c:pt idx="36">
                  <c:v>-0.16211443110221715</c:v>
                </c:pt>
                <c:pt idx="37">
                  <c:v>-0.15436087737865217</c:v>
                </c:pt>
                <c:pt idx="38">
                  <c:v>-0.14669223947826016</c:v>
                </c:pt>
                <c:pt idx="39">
                  <c:v>-0.1391137452042468</c:v>
                </c:pt>
                <c:pt idx="40">
                  <c:v>-0.13163063516883564</c:v>
                </c:pt>
                <c:pt idx="41">
                  <c:v>-0.10980725479486814</c:v>
                </c:pt>
                <c:pt idx="42">
                  <c:v>-0.10276006109592306</c:v>
                </c:pt>
                <c:pt idx="43">
                  <c:v>-9.5836320989545878E-2</c:v>
                </c:pt>
                <c:pt idx="44">
                  <c:v>-8.9042313197404827E-2</c:v>
                </c:pt>
                <c:pt idx="45">
                  <c:v>-8.2384626553159548E-2</c:v>
                </c:pt>
                <c:pt idx="46">
                  <c:v>-7.5870202176043317E-2</c:v>
                </c:pt>
                <c:pt idx="47">
                  <c:v>-6.9506383415554887E-2</c:v>
                </c:pt>
                <c:pt idx="48">
                  <c:v>-6.3300976583011273E-2</c:v>
                </c:pt>
                <c:pt idx="49">
                  <c:v>-5.7262324776168952E-2</c:v>
                </c:pt>
                <c:pt idx="50">
                  <c:v>-5.1399396174118414E-2</c:v>
                </c:pt>
                <c:pt idx="51">
                  <c:v>-4.5721887257769572E-2</c:v>
                </c:pt>
                <c:pt idx="52">
                  <c:v>-4.024034073386782E-2</c:v>
                </c:pt>
                <c:pt idx="53">
                  <c:v>-3.4966277682729613E-2</c:v>
                </c:pt>
                <c:pt idx="54">
                  <c:v>-2.9912343639109506E-2</c:v>
                </c:pt>
                <c:pt idx="55">
                  <c:v>-2.5092468749834819E-2</c:v>
                </c:pt>
                <c:pt idx="56">
                  <c:v>-2.0522042345234082E-2</c:v>
                </c:pt>
                <c:pt idx="57">
                  <c:v>-1.6218101441449584E-2</c:v>
                </c:pt>
                <c:pt idx="58">
                  <c:v>-1.2199529860827986E-2</c:v>
                </c:pt>
                <c:pt idx="59">
                  <c:v>-8.4872587038105976E-3</c:v>
                </c:pt>
                <c:pt idx="60">
                  <c:v>-5.1044486608183351E-3</c:v>
                </c:pt>
                <c:pt idx="61">
                  <c:v>-2.0766187407210215E-3</c:v>
                </c:pt>
                <c:pt idx="62">
                  <c:v>5.6833776999107299E-4</c:v>
                </c:pt>
                <c:pt idx="63">
                  <c:v>2.8003450076668109E-3</c:v>
                </c:pt>
                <c:pt idx="64">
                  <c:v>4.5876933452870076E-3</c:v>
                </c:pt>
                <c:pt idx="65">
                  <c:v>5.8981762165069111E-3</c:v>
                </c:pt>
                <c:pt idx="66">
                  <c:v>6.7011536887493818E-3</c:v>
                </c:pt>
                <c:pt idx="67">
                  <c:v>6.9709825066330208E-3</c:v>
                </c:pt>
                <c:pt idx="68">
                  <c:v>6.6922418798243642E-3</c:v>
                </c:pt>
                <c:pt idx="69">
                  <c:v>5.8668627214003982E-3</c:v>
                </c:pt>
                <c:pt idx="70">
                  <c:v>4.5224111962754686E-3</c:v>
                </c:pt>
                <c:pt idx="71">
                  <c:v>2.7193957527790191E-3</c:v>
                </c:pt>
                <c:pt idx="72">
                  <c:v>5.5418070241394085E-4</c:v>
                </c:pt>
                <c:pt idx="73">
                  <c:v>-1.8458404540454205E-3</c:v>
                </c:pt>
                <c:pt idx="74">
                  <c:v>-4.3357338037041514E-3</c:v>
                </c:pt>
                <c:pt idx="75">
                  <c:v>-6.7720455448182105E-3</c:v>
                </c:pt>
                <c:pt idx="76">
                  <c:v>-9.03119854710706E-3</c:v>
                </c:pt>
                <c:pt idx="77">
                  <c:v>-1.1021501116263471E-2</c:v>
                </c:pt>
                <c:pt idx="78">
                  <c:v>-1.2686472846084037E-2</c:v>
                </c:pt>
                <c:pt idx="79">
                  <c:v>-1.4001046178452648E-2</c:v>
                </c:pt>
                <c:pt idx="80">
                  <c:v>-1.4964109759221094E-2</c:v>
                </c:pt>
                <c:pt idx="81">
                  <c:v>-1.5590556988193489E-2</c:v>
                </c:pt>
                <c:pt idx="82">
                  <c:v>-1.590464674811394E-2</c:v>
                </c:pt>
                <c:pt idx="83">
                  <c:v>-1.5935214168453851E-2</c:v>
                </c:pt>
                <c:pt idx="84">
                  <c:v>-1.5712547259866295E-2</c:v>
                </c:pt>
                <c:pt idx="85">
                  <c:v>-1.5266505793316582E-2</c:v>
                </c:pt>
                <c:pt idx="86">
                  <c:v>-1.4625477039358625E-2</c:v>
                </c:pt>
                <c:pt idx="87">
                  <c:v>-1.381586350385372E-2</c:v>
                </c:pt>
                <c:pt idx="88">
                  <c:v>-1.2861896047010615E-2</c:v>
                </c:pt>
                <c:pt idx="89">
                  <c:v>-1.1785638055464152E-2</c:v>
                </c:pt>
                <c:pt idx="90">
                  <c:v>-1.0607094663473555E-2</c:v>
                </c:pt>
                <c:pt idx="91">
                  <c:v>-9.3443729920158723E-3</c:v>
                </c:pt>
                <c:pt idx="92">
                  <c:v>-8.013860934730721E-3</c:v>
                </c:pt>
                <c:pt idx="93">
                  <c:v>-6.6304065500285281E-3</c:v>
                </c:pt>
                <c:pt idx="94">
                  <c:v>-5.2074894434407659E-3</c:v>
                </c:pt>
                <c:pt idx="95">
                  <c:v>-3.7573808737848303E-3</c:v>
                </c:pt>
                <c:pt idx="96">
                  <c:v>-2.2912917968966016E-3</c:v>
                </c:pt>
                <c:pt idx="97">
                  <c:v>-8.1950873800925444E-4</c:v>
                </c:pt>
                <c:pt idx="98">
                  <c:v>6.484828006766731E-4</c:v>
                </c:pt>
                <c:pt idx="99">
                  <c:v>2.1038880257216348E-3</c:v>
                </c:pt>
                <c:pt idx="100">
                  <c:v>3.5385063162777231E-3</c:v>
                </c:pt>
                <c:pt idx="101">
                  <c:v>4.9446487702022417E-3</c:v>
                </c:pt>
                <c:pt idx="102">
                  <c:v>6.3150693734747021E-3</c:v>
                </c:pt>
                <c:pt idx="103">
                  <c:v>7.6429083741032487E-3</c:v>
                </c:pt>
                <c:pt idx="104">
                  <c:v>8.9216455200983869E-3</c:v>
                </c:pt>
                <c:pt idx="105">
                  <c:v>1.0145060152941856E-2</c:v>
                </c:pt>
                <c:pt idx="106">
                  <c:v>1.130719488149322E-2</c:v>
                </c:pt>
                <c:pt idx="107">
                  <c:v>1.2402319753937869E-2</c:v>
                </c:pt>
                <c:pt idx="108">
                  <c:v>1.3424894461696178E-2</c:v>
                </c:pt>
                <c:pt idx="109">
                  <c:v>1.4369527035590786E-2</c:v>
                </c:pt>
                <c:pt idx="110">
                  <c:v>1.5230928565447844E-2</c:v>
                </c:pt>
                <c:pt idx="111">
                  <c:v>1.6003864503761778E-2</c:v>
                </c:pt>
                <c:pt idx="112">
                  <c:v>1.6683103927441365E-2</c:v>
                </c:pt>
                <c:pt idx="113">
                  <c:v>1.7263368593200268E-2</c:v>
                </c:pt>
                <c:pt idx="114">
                  <c:v>1.7739283655177733E-2</c:v>
                </c:pt>
                <c:pt idx="115">
                  <c:v>1.8105331511469536E-2</c:v>
                </c:pt>
                <c:pt idx="116">
                  <c:v>1.8355809474256593E-2</c:v>
                </c:pt>
                <c:pt idx="117">
                  <c:v>1.8484790942988341E-2</c:v>
                </c:pt>
                <c:pt idx="118">
                  <c:v>1.8486088671739894E-2</c:v>
                </c:pt>
                <c:pt idx="119">
                  <c:v>1.835321774725604E-2</c:v>
                </c:pt>
                <c:pt idx="120">
                  <c:v>1.8079355205396344E-2</c:v>
                </c:pt>
                <c:pt idx="121">
                  <c:v>1.7657292935647547E-2</c:v>
                </c:pt>
                <c:pt idx="122">
                  <c:v>1.7079380705925414E-2</c:v>
                </c:pt>
                <c:pt idx="123">
                  <c:v>1.6337456740142853E-2</c:v>
                </c:pt>
                <c:pt idx="124">
                  <c:v>1.5422764162055021E-2</c:v>
                </c:pt>
                <c:pt idx="125">
                  <c:v>1.4325852569718363E-2</c:v>
                </c:pt>
                <c:pt idx="126">
                  <c:v>1.3036464784552719E-2</c:v>
                </c:pt>
                <c:pt idx="127">
                  <c:v>1.1543409223363544E-2</c:v>
                </c:pt>
                <c:pt idx="128">
                  <c:v>9.8344182864727875E-3</c:v>
                </c:pt>
                <c:pt idx="129">
                  <c:v>7.8959927608737469E-3</c:v>
                </c:pt>
                <c:pt idx="130">
                  <c:v>5.713231895492478E-3</c:v>
                </c:pt>
                <c:pt idx="131">
                  <c:v>3.2696492002809614E-3</c:v>
                </c:pt>
                <c:pt idx="132">
                  <c:v>5.4697608715199852E-4</c:v>
                </c:pt>
                <c:pt idx="133">
                  <c:v>-2.4750397033505081E-3</c:v>
                </c:pt>
                <c:pt idx="134">
                  <c:v>-5.8188252120280615E-3</c:v>
                </c:pt>
                <c:pt idx="135">
                  <c:v>-9.5091333194173636E-3</c:v>
                </c:pt>
                <c:pt idx="136">
                  <c:v>-1.3573103252005149E-2</c:v>
                </c:pt>
                <c:pt idx="137">
                  <c:v>-1.8040148779423351E-2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34-490C-8CB9-538716BF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83952"/>
        <c:axId val="1"/>
      </c:scatterChart>
      <c:valAx>
        <c:axId val="73028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83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28575</xdr:rowOff>
    </xdr:from>
    <xdr:to>
      <xdr:col>17</xdr:col>
      <xdr:colOff>142875</xdr:colOff>
      <xdr:row>19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2553A3C-D3CC-62F7-D8C5-5FC95A637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0</xdr:row>
      <xdr:rowOff>200025</xdr:rowOff>
    </xdr:from>
    <xdr:to>
      <xdr:col>25</xdr:col>
      <xdr:colOff>247650</xdr:colOff>
      <xdr:row>20</xdr:row>
      <xdr:rowOff>9525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3D8843CF-EC9C-4B4E-D322-90075103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37989D20-C56B-ACF5-E0C1-F2FEC967E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133350</xdr:colOff>
      <xdr:row>19</xdr:row>
      <xdr:rowOff>19050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278506B8-38CE-3B9F-AE5F-B7FD432EA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22</xdr:row>
      <xdr:rowOff>95250</xdr:rowOff>
    </xdr:from>
    <xdr:to>
      <xdr:col>17</xdr:col>
      <xdr:colOff>180975</xdr:colOff>
      <xdr:row>42</xdr:row>
      <xdr:rowOff>133350</xdr:rowOff>
    </xdr:to>
    <xdr:graphicFrame macro="">
      <xdr:nvGraphicFramePr>
        <xdr:cNvPr id="53255" name="Chart 1">
          <a:extLst>
            <a:ext uri="{FF2B5EF4-FFF2-40B4-BE49-F238E27FC236}">
              <a16:creationId xmlns:a16="http://schemas.microsoft.com/office/drawing/2014/main" id="{2CCCC7D1-8B52-9CCF-2E06-79CD0E9F8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3256" name="Chart 2">
          <a:extLst>
            <a:ext uri="{FF2B5EF4-FFF2-40B4-BE49-F238E27FC236}">
              <a16:creationId xmlns:a16="http://schemas.microsoft.com/office/drawing/2014/main" id="{EC39D38C-F690-C802-E993-B9CA0201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133350</xdr:colOff>
      <xdr:row>19</xdr:row>
      <xdr:rowOff>19050</xdr:rowOff>
    </xdr:to>
    <xdr:graphicFrame macro="">
      <xdr:nvGraphicFramePr>
        <xdr:cNvPr id="53257" name="Chart 3">
          <a:extLst>
            <a:ext uri="{FF2B5EF4-FFF2-40B4-BE49-F238E27FC236}">
              <a16:creationId xmlns:a16="http://schemas.microsoft.com/office/drawing/2014/main" id="{196447E4-E6E3-91DA-77BF-493E8AA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22</xdr:row>
      <xdr:rowOff>95250</xdr:rowOff>
    </xdr:from>
    <xdr:to>
      <xdr:col>17</xdr:col>
      <xdr:colOff>180975</xdr:colOff>
      <xdr:row>42</xdr:row>
      <xdr:rowOff>133350</xdr:rowOff>
    </xdr:to>
    <xdr:graphicFrame macro="">
      <xdr:nvGraphicFramePr>
        <xdr:cNvPr id="56327" name="Chart 1">
          <a:extLst>
            <a:ext uri="{FF2B5EF4-FFF2-40B4-BE49-F238E27FC236}">
              <a16:creationId xmlns:a16="http://schemas.microsoft.com/office/drawing/2014/main" id="{996601E9-45B2-0394-1231-31F4A250F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6328" name="Chart 2">
          <a:extLst>
            <a:ext uri="{FF2B5EF4-FFF2-40B4-BE49-F238E27FC236}">
              <a16:creationId xmlns:a16="http://schemas.microsoft.com/office/drawing/2014/main" id="{F3737B26-BE5A-88B2-CE1F-EE78903A0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133350</xdr:colOff>
      <xdr:row>19</xdr:row>
      <xdr:rowOff>19050</xdr:rowOff>
    </xdr:to>
    <xdr:graphicFrame macro="">
      <xdr:nvGraphicFramePr>
        <xdr:cNvPr id="56329" name="Chart 3">
          <a:extLst>
            <a:ext uri="{FF2B5EF4-FFF2-40B4-BE49-F238E27FC236}">
              <a16:creationId xmlns:a16="http://schemas.microsoft.com/office/drawing/2014/main" id="{B9A0DD74-58A7-422B-D19B-0545A24A8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topLeftCell="A7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9"/>
      <c r="F1" t="s">
        <v>40</v>
      </c>
    </row>
    <row r="2" spans="1:6" x14ac:dyDescent="0.2">
      <c r="A2" t="s">
        <v>26</v>
      </c>
      <c r="B2" t="s">
        <v>41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3</v>
      </c>
      <c r="C4" s="8">
        <v>52500.256999999998</v>
      </c>
      <c r="D4" s="9">
        <v>0.4326161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  <c r="D6" s="30" t="s">
        <v>43</v>
      </c>
    </row>
    <row r="7" spans="1:6" x14ac:dyDescent="0.2">
      <c r="A7" t="s">
        <v>5</v>
      </c>
      <c r="C7" s="10">
        <v>52500.256999999998</v>
      </c>
    </row>
    <row r="8" spans="1:6" x14ac:dyDescent="0.2">
      <c r="A8" t="s">
        <v>6</v>
      </c>
      <c r="C8" s="10">
        <v>0.4326161</v>
      </c>
    </row>
    <row r="9" spans="1:6" x14ac:dyDescent="0.2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INTERCEPT(INDIRECT($D$9):G989,INDIRECT($C$9):F989)</f>
        <v>6.5543436844422889E-2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SLOPE(INDIRECT($D$9):G989,INDIRECT($C$9):F989)</f>
        <v>-4.0489005205714818E-6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(C7+C11)+(C8+C12)*INT(MAX(F21:F3530))</f>
        <v>59622.847352738674</v>
      </c>
      <c r="E15" s="16" t="s">
        <v>37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0.43261205109947942</v>
      </c>
      <c r="E16" s="16" t="s">
        <v>33</v>
      </c>
      <c r="F16" s="17">
        <f ca="1">NOW()+15018.5+$C$5/24</f>
        <v>59996.506186574072</v>
      </c>
    </row>
    <row r="17" spans="1:21" ht="13.5" thickBot="1" x14ac:dyDescent="0.25">
      <c r="A17" s="16" t="s">
        <v>30</v>
      </c>
      <c r="B17" s="12"/>
      <c r="C17" s="12">
        <f>COUNT(C21:C2188)</f>
        <v>23</v>
      </c>
      <c r="E17" s="16" t="s">
        <v>38</v>
      </c>
      <c r="F17" s="17">
        <f ca="1">ROUND(2*(F16-$C$7)/$C$8,0)/2+F15</f>
        <v>17328.5</v>
      </c>
    </row>
    <row r="18" spans="1:21" ht="14.25" thickTop="1" thickBot="1" x14ac:dyDescent="0.25">
      <c r="A18" s="18" t="s">
        <v>8</v>
      </c>
      <c r="B18" s="12"/>
      <c r="C18" s="21">
        <f ca="1">+C15</f>
        <v>59622.847352738674</v>
      </c>
      <c r="D18" s="22">
        <f ca="1">+C16</f>
        <v>0.43261205109947942</v>
      </c>
      <c r="E18" s="16" t="s">
        <v>34</v>
      </c>
      <c r="F18" s="25">
        <f ca="1">ROUND(2*(F16-$C$15)/$C$16,0)/2+F15</f>
        <v>864.5</v>
      </c>
    </row>
    <row r="19" spans="1:21" ht="13.5" thickTop="1" x14ac:dyDescent="0.2">
      <c r="E19" s="16" t="s">
        <v>35</v>
      </c>
      <c r="F19" s="20">
        <f ca="1">+$C$15+$C$16*F18-15018.5-$C$5/24</f>
        <v>44978.736304247512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46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8" t="s">
        <v>49</v>
      </c>
    </row>
    <row r="21" spans="1:21" x14ac:dyDescent="0.2">
      <c r="A21" s="25" t="s">
        <v>53</v>
      </c>
      <c r="B21" s="15" t="s">
        <v>45</v>
      </c>
      <c r="C21" s="36">
        <v>34344.548000000003</v>
      </c>
      <c r="D21" s="36"/>
      <c r="E21">
        <f t="shared" ref="E21:E41" si="0">+(C21-C$7)/C$8</f>
        <v>-41967.252258988963</v>
      </c>
      <c r="F21">
        <f t="shared" ref="F21:F43" si="1">ROUND(2*E21,0)/2</f>
        <v>-41967.5</v>
      </c>
      <c r="G21">
        <f t="shared" ref="G21:G41" si="2">+C21-(C$7+F21*C$8)</f>
        <v>0.10717675000341842</v>
      </c>
      <c r="H21">
        <f>+G21</f>
        <v>0.10717675000341842</v>
      </c>
      <c r="Q21" s="2">
        <f t="shared" ref="Q21:Q41" si="3">+C21-15018.5</f>
        <v>19326.048000000003</v>
      </c>
    </row>
    <row r="22" spans="1:21" x14ac:dyDescent="0.2">
      <c r="A22" s="31" t="s">
        <v>44</v>
      </c>
      <c r="B22" s="32" t="s">
        <v>45</v>
      </c>
      <c r="C22" s="31">
        <v>44608.690069999997</v>
      </c>
      <c r="D22" s="31" t="s">
        <v>46</v>
      </c>
      <c r="E22">
        <f t="shared" si="0"/>
        <v>-18241.500790192509</v>
      </c>
      <c r="F22">
        <f t="shared" si="1"/>
        <v>-18241.5</v>
      </c>
      <c r="G22">
        <f t="shared" si="2"/>
        <v>-3.4184999822173268E-4</v>
      </c>
      <c r="J22">
        <f t="shared" ref="J22:J28" si="4">+G22</f>
        <v>-3.4184999822173268E-4</v>
      </c>
      <c r="Q22" s="2">
        <f t="shared" si="3"/>
        <v>29590.190069999997</v>
      </c>
    </row>
    <row r="23" spans="1:21" x14ac:dyDescent="0.2">
      <c r="A23" s="31" t="s">
        <v>44</v>
      </c>
      <c r="B23" s="32" t="s">
        <v>47</v>
      </c>
      <c r="C23" s="31">
        <v>44609.772080000002</v>
      </c>
      <c r="D23" s="31" t="s">
        <v>46</v>
      </c>
      <c r="E23">
        <f t="shared" si="0"/>
        <v>-18238.999704356807</v>
      </c>
      <c r="F23">
        <f t="shared" si="1"/>
        <v>-18239</v>
      </c>
      <c r="G23">
        <f t="shared" si="2"/>
        <v>1.2790000619133934E-4</v>
      </c>
      <c r="J23">
        <f t="shared" si="4"/>
        <v>1.2790000619133934E-4</v>
      </c>
      <c r="Q23" s="2">
        <f t="shared" si="3"/>
        <v>29591.272080000002</v>
      </c>
    </row>
    <row r="24" spans="1:21" x14ac:dyDescent="0.2">
      <c r="A24" s="31" t="s">
        <v>44</v>
      </c>
      <c r="B24" s="32" t="s">
        <v>45</v>
      </c>
      <c r="C24" s="31">
        <v>44611.719089999999</v>
      </c>
      <c r="D24" s="31" t="s">
        <v>46</v>
      </c>
      <c r="E24">
        <f t="shared" si="0"/>
        <v>-18234.49915525566</v>
      </c>
      <c r="F24">
        <f t="shared" si="1"/>
        <v>-18234.5</v>
      </c>
      <c r="G24">
        <f t="shared" si="2"/>
        <v>3.6545000330079347E-4</v>
      </c>
      <c r="J24">
        <f t="shared" si="4"/>
        <v>3.6545000330079347E-4</v>
      </c>
      <c r="Q24" s="2">
        <f t="shared" si="3"/>
        <v>29593.219089999999</v>
      </c>
    </row>
    <row r="25" spans="1:21" x14ac:dyDescent="0.2">
      <c r="A25" s="31" t="s">
        <v>44</v>
      </c>
      <c r="B25" s="32" t="s">
        <v>45</v>
      </c>
      <c r="C25" s="31">
        <v>44614.745609999998</v>
      </c>
      <c r="D25" s="31" t="s">
        <v>46</v>
      </c>
      <c r="E25">
        <f t="shared" si="0"/>
        <v>-18227.503299114385</v>
      </c>
      <c r="F25">
        <f t="shared" si="1"/>
        <v>-18227.5</v>
      </c>
      <c r="G25">
        <f t="shared" si="2"/>
        <v>-1.4272499975049868E-3</v>
      </c>
      <c r="J25">
        <f t="shared" si="4"/>
        <v>-1.4272499975049868E-3</v>
      </c>
      <c r="Q25" s="2">
        <f t="shared" si="3"/>
        <v>29596.245609999998</v>
      </c>
    </row>
    <row r="26" spans="1:21" x14ac:dyDescent="0.2">
      <c r="A26" s="31" t="s">
        <v>44</v>
      </c>
      <c r="B26" s="32" t="s">
        <v>47</v>
      </c>
      <c r="C26" s="31">
        <v>44616.693290000003</v>
      </c>
      <c r="D26" s="31" t="s">
        <v>46</v>
      </c>
      <c r="E26">
        <f t="shared" si="0"/>
        <v>-18223.001201296011</v>
      </c>
      <c r="F26">
        <f t="shared" si="1"/>
        <v>-18223</v>
      </c>
      <c r="G26">
        <f t="shared" si="2"/>
        <v>-5.1969999185530469E-4</v>
      </c>
      <c r="J26">
        <f t="shared" si="4"/>
        <v>-5.1969999185530469E-4</v>
      </c>
      <c r="Q26" s="2">
        <f t="shared" si="3"/>
        <v>29598.193290000003</v>
      </c>
    </row>
    <row r="27" spans="1:21" x14ac:dyDescent="0.2">
      <c r="A27" s="25" t="s">
        <v>54</v>
      </c>
      <c r="B27" s="15" t="s">
        <v>47</v>
      </c>
      <c r="C27" s="36">
        <v>51924.660600000003</v>
      </c>
      <c r="D27" s="36"/>
      <c r="E27">
        <f t="shared" si="0"/>
        <v>-1330.5015694052877</v>
      </c>
      <c r="F27">
        <f t="shared" si="1"/>
        <v>-1330.5</v>
      </c>
      <c r="G27">
        <f t="shared" si="2"/>
        <v>-6.7894999665440992E-4</v>
      </c>
      <c r="J27">
        <f t="shared" si="4"/>
        <v>-6.7894999665440992E-4</v>
      </c>
      <c r="Q27" s="2">
        <f t="shared" si="3"/>
        <v>36906.160600000003</v>
      </c>
    </row>
    <row r="28" spans="1:21" x14ac:dyDescent="0.2">
      <c r="A28" s="25" t="s">
        <v>55</v>
      </c>
      <c r="B28" s="15" t="s">
        <v>47</v>
      </c>
      <c r="C28" s="36">
        <v>52040.59744795</v>
      </c>
      <c r="D28" s="36">
        <v>4.7999999999999996E-3</v>
      </c>
      <c r="E28">
        <f t="shared" si="0"/>
        <v>-1062.5114323068367</v>
      </c>
      <c r="F28">
        <f t="shared" si="1"/>
        <v>-1062.5</v>
      </c>
      <c r="G28">
        <f t="shared" si="2"/>
        <v>-4.9457999994046986E-3</v>
      </c>
      <c r="J28">
        <f t="shared" si="4"/>
        <v>-4.9457999994046986E-3</v>
      </c>
      <c r="Q28" s="2">
        <f t="shared" si="3"/>
        <v>37022.09744795</v>
      </c>
    </row>
    <row r="29" spans="1:21" x14ac:dyDescent="0.2">
      <c r="A29" t="s">
        <v>42</v>
      </c>
      <c r="C29" s="10">
        <v>52500.256999999998</v>
      </c>
      <c r="D29" s="10" t="s">
        <v>16</v>
      </c>
      <c r="E29">
        <f t="shared" si="0"/>
        <v>0</v>
      </c>
      <c r="F29">
        <f t="shared" si="1"/>
        <v>0</v>
      </c>
      <c r="G29">
        <f t="shared" si="2"/>
        <v>0</v>
      </c>
      <c r="I29">
        <f>+G29</f>
        <v>0</v>
      </c>
      <c r="Q29" s="2">
        <f t="shared" si="3"/>
        <v>37481.756999999998</v>
      </c>
    </row>
    <row r="30" spans="1:21" x14ac:dyDescent="0.2">
      <c r="A30" s="25" t="s">
        <v>56</v>
      </c>
      <c r="B30" s="15" t="s">
        <v>47</v>
      </c>
      <c r="C30" s="36">
        <v>52857.815106299997</v>
      </c>
      <c r="D30" s="36">
        <v>3.5000000000000001E-3</v>
      </c>
      <c r="E30">
        <f t="shared" si="0"/>
        <v>826.50207955736983</v>
      </c>
      <c r="F30">
        <f t="shared" si="1"/>
        <v>826.5</v>
      </c>
      <c r="G30">
        <f t="shared" si="2"/>
        <v>8.9964999642688781E-4</v>
      </c>
      <c r="I30">
        <f>+G30</f>
        <v>8.9964999642688781E-4</v>
      </c>
      <c r="Q30" s="2">
        <f t="shared" si="3"/>
        <v>37839.315106299997</v>
      </c>
    </row>
    <row r="31" spans="1:21" x14ac:dyDescent="0.2">
      <c r="A31" s="25" t="s">
        <v>57</v>
      </c>
      <c r="B31" s="15" t="s">
        <v>47</v>
      </c>
      <c r="C31" s="36">
        <v>53655.565118300001</v>
      </c>
      <c r="D31" s="36">
        <v>3.8999999999999998E-3</v>
      </c>
      <c r="E31">
        <f t="shared" si="0"/>
        <v>2670.5157720667426</v>
      </c>
      <c r="F31">
        <f t="shared" si="1"/>
        <v>2670.5</v>
      </c>
      <c r="G31">
        <f t="shared" si="2"/>
        <v>6.823250005254522E-3</v>
      </c>
      <c r="I31">
        <f>+G31</f>
        <v>6.823250005254522E-3</v>
      </c>
      <c r="Q31" s="2">
        <f t="shared" si="3"/>
        <v>38637.065118300001</v>
      </c>
    </row>
    <row r="32" spans="1:21" x14ac:dyDescent="0.2">
      <c r="A32" s="25" t="s">
        <v>58</v>
      </c>
      <c r="B32" s="15" t="s">
        <v>47</v>
      </c>
      <c r="C32" s="36">
        <v>54092.079275600001</v>
      </c>
      <c r="D32" s="36">
        <v>2.5999999999999999E-3</v>
      </c>
      <c r="E32">
        <f t="shared" si="0"/>
        <v>3679.5262025615857</v>
      </c>
      <c r="F32">
        <f t="shared" si="1"/>
        <v>3679.5</v>
      </c>
      <c r="G32">
        <f t="shared" si="2"/>
        <v>1.1335650000546593E-2</v>
      </c>
      <c r="I32">
        <f>+G32</f>
        <v>1.1335650000546593E-2</v>
      </c>
      <c r="O32">
        <f t="shared" ref="O32:O41" ca="1" si="5">+C$11+C$12*$F32</f>
        <v>5.0645507378980124E-2</v>
      </c>
      <c r="Q32" s="2">
        <f t="shared" si="3"/>
        <v>39073.579275600001</v>
      </c>
    </row>
    <row r="33" spans="1:17" x14ac:dyDescent="0.2">
      <c r="A33" s="33" t="s">
        <v>48</v>
      </c>
      <c r="B33" s="34" t="s">
        <v>45</v>
      </c>
      <c r="C33" s="35">
        <v>56938.706080000004</v>
      </c>
      <c r="D33" s="35">
        <v>2.0000000000000001E-4</v>
      </c>
      <c r="E33">
        <f t="shared" si="0"/>
        <v>10259.555943479694</v>
      </c>
      <c r="F33">
        <f t="shared" si="1"/>
        <v>10259.5</v>
      </c>
      <c r="G33">
        <f t="shared" si="2"/>
        <v>2.4202050008170772E-2</v>
      </c>
      <c r="K33">
        <f t="shared" ref="K33:K41" si="6">+G33</f>
        <v>2.4202050008170772E-2</v>
      </c>
      <c r="O33">
        <f t="shared" ca="1" si="5"/>
        <v>2.4003741953619769E-2</v>
      </c>
      <c r="Q33" s="2">
        <f t="shared" si="3"/>
        <v>41920.206080000004</v>
      </c>
    </row>
    <row r="34" spans="1:17" x14ac:dyDescent="0.2">
      <c r="A34" s="84" t="s">
        <v>0</v>
      </c>
      <c r="B34" s="85" t="s">
        <v>47</v>
      </c>
      <c r="C34" s="84">
        <v>57385.161399999997</v>
      </c>
      <c r="D34" s="84">
        <v>5.9999999999999995E-4</v>
      </c>
      <c r="E34">
        <f t="shared" si="0"/>
        <v>11291.545552742949</v>
      </c>
      <c r="F34">
        <f t="shared" si="1"/>
        <v>11291.5</v>
      </c>
      <c r="G34">
        <f t="shared" si="2"/>
        <v>1.9706849998328835E-2</v>
      </c>
      <c r="K34">
        <f t="shared" si="6"/>
        <v>1.9706849998328835E-2</v>
      </c>
      <c r="O34">
        <f t="shared" ca="1" si="5"/>
        <v>1.9825276616390004E-2</v>
      </c>
      <c r="Q34" s="2">
        <f t="shared" si="3"/>
        <v>42366.661399999997</v>
      </c>
    </row>
    <row r="35" spans="1:17" x14ac:dyDescent="0.2">
      <c r="A35" s="35" t="s">
        <v>1</v>
      </c>
      <c r="B35" s="34" t="s">
        <v>47</v>
      </c>
      <c r="C35" s="35">
        <v>57816.043300000019</v>
      </c>
      <c r="D35" s="35">
        <v>5.9999999999999995E-4</v>
      </c>
      <c r="E35">
        <f t="shared" si="0"/>
        <v>12287.536917835516</v>
      </c>
      <c r="F35">
        <f t="shared" si="1"/>
        <v>12287.5</v>
      </c>
      <c r="G35">
        <f t="shared" si="2"/>
        <v>1.5971250024449546E-2</v>
      </c>
      <c r="K35">
        <f t="shared" si="6"/>
        <v>1.5971250024449546E-2</v>
      </c>
      <c r="O35">
        <f t="shared" ca="1" si="5"/>
        <v>1.5792571697900805E-2</v>
      </c>
      <c r="Q35" s="2">
        <f t="shared" si="3"/>
        <v>42797.543300000019</v>
      </c>
    </row>
    <row r="36" spans="1:17" x14ac:dyDescent="0.2">
      <c r="A36" s="35" t="s">
        <v>1</v>
      </c>
      <c r="B36" s="34" t="s">
        <v>47</v>
      </c>
      <c r="C36" s="35">
        <v>57819.072699999902</v>
      </c>
      <c r="D36" s="35">
        <v>8.0000000000000004E-4</v>
      </c>
      <c r="E36">
        <f t="shared" si="0"/>
        <v>12294.539431149013</v>
      </c>
      <c r="F36">
        <f t="shared" si="1"/>
        <v>12294.5</v>
      </c>
      <c r="G36">
        <f t="shared" si="2"/>
        <v>1.70585499072331E-2</v>
      </c>
      <c r="K36">
        <f t="shared" si="6"/>
        <v>1.70585499072331E-2</v>
      </c>
      <c r="O36">
        <f t="shared" ca="1" si="5"/>
        <v>1.5764229394256805E-2</v>
      </c>
      <c r="Q36" s="2">
        <f t="shared" si="3"/>
        <v>42800.572699999902</v>
      </c>
    </row>
    <row r="37" spans="1:17" x14ac:dyDescent="0.2">
      <c r="A37" s="35" t="s">
        <v>2</v>
      </c>
      <c r="B37" s="34" t="s">
        <v>47</v>
      </c>
      <c r="C37" s="35">
        <v>58136.176070000001</v>
      </c>
      <c r="D37" s="35">
        <v>6.0000000000000002E-5</v>
      </c>
      <c r="E37">
        <f t="shared" si="0"/>
        <v>13027.529650422171</v>
      </c>
      <c r="F37">
        <f t="shared" si="1"/>
        <v>13027.5</v>
      </c>
      <c r="G37">
        <f t="shared" si="2"/>
        <v>1.2827250000555068E-2</v>
      </c>
      <c r="K37">
        <f t="shared" si="6"/>
        <v>1.2827250000555068E-2</v>
      </c>
      <c r="O37">
        <f t="shared" ca="1" si="5"/>
        <v>1.2796385312677912E-2</v>
      </c>
      <c r="Q37" s="2">
        <f t="shared" si="3"/>
        <v>43117.676070000001</v>
      </c>
    </row>
    <row r="38" spans="1:17" x14ac:dyDescent="0.2">
      <c r="A38" s="35" t="s">
        <v>2</v>
      </c>
      <c r="B38" s="34" t="s">
        <v>47</v>
      </c>
      <c r="C38" s="35">
        <v>58150.018730000003</v>
      </c>
      <c r="D38" s="35">
        <v>1E-4</v>
      </c>
      <c r="E38">
        <f t="shared" si="0"/>
        <v>13059.527211308145</v>
      </c>
      <c r="F38">
        <f t="shared" si="1"/>
        <v>13059.5</v>
      </c>
      <c r="G38">
        <f t="shared" si="2"/>
        <v>1.1772050005674828E-2</v>
      </c>
      <c r="K38">
        <f t="shared" si="6"/>
        <v>1.1772050005674828E-2</v>
      </c>
      <c r="O38">
        <f t="shared" ca="1" si="5"/>
        <v>1.2666820496019623E-2</v>
      </c>
      <c r="Q38" s="2">
        <f t="shared" si="3"/>
        <v>43131.518730000003</v>
      </c>
    </row>
    <row r="39" spans="1:17" x14ac:dyDescent="0.2">
      <c r="A39" s="35" t="s">
        <v>2</v>
      </c>
      <c r="B39" s="34" t="s">
        <v>47</v>
      </c>
      <c r="C39" s="35">
        <v>58175.976170000002</v>
      </c>
      <c r="D39" s="35">
        <v>9.0000000000000006E-5</v>
      </c>
      <c r="E39">
        <f t="shared" si="0"/>
        <v>13119.528306967781</v>
      </c>
      <c r="F39">
        <f t="shared" si="1"/>
        <v>13119.5</v>
      </c>
      <c r="G39">
        <f t="shared" si="2"/>
        <v>1.2246050006069709E-2</v>
      </c>
      <c r="K39">
        <f t="shared" si="6"/>
        <v>1.2246050006069709E-2</v>
      </c>
      <c r="O39">
        <f t="shared" ca="1" si="5"/>
        <v>1.2423886464785337E-2</v>
      </c>
      <c r="Q39" s="2">
        <f t="shared" si="3"/>
        <v>43157.476170000002</v>
      </c>
    </row>
    <row r="40" spans="1:17" ht="12" customHeight="1" x14ac:dyDescent="0.2">
      <c r="A40" s="35" t="s">
        <v>2</v>
      </c>
      <c r="B40" s="34" t="s">
        <v>45</v>
      </c>
      <c r="C40" s="35">
        <v>58176.190499999997</v>
      </c>
      <c r="D40" s="35">
        <v>1E-3</v>
      </c>
      <c r="E40">
        <f t="shared" si="0"/>
        <v>13120.023734669143</v>
      </c>
      <c r="F40">
        <f t="shared" si="1"/>
        <v>13120</v>
      </c>
      <c r="G40">
        <f t="shared" si="2"/>
        <v>1.0267999998177402E-2</v>
      </c>
      <c r="K40">
        <f t="shared" si="6"/>
        <v>1.0267999998177402E-2</v>
      </c>
      <c r="O40">
        <f t="shared" ca="1" si="5"/>
        <v>1.2421862014525047E-2</v>
      </c>
      <c r="Q40" s="2">
        <f t="shared" si="3"/>
        <v>43157.690499999997</v>
      </c>
    </row>
    <row r="41" spans="1:17" ht="12" customHeight="1" x14ac:dyDescent="0.2">
      <c r="A41" s="25" t="s">
        <v>123</v>
      </c>
      <c r="B41" s="15" t="s">
        <v>47</v>
      </c>
      <c r="C41" s="36">
        <v>58490.054770000002</v>
      </c>
      <c r="D41" s="36">
        <v>1.5E-3</v>
      </c>
      <c r="E41">
        <f t="shared" si="0"/>
        <v>13845.526715256332</v>
      </c>
      <c r="F41">
        <f t="shared" si="1"/>
        <v>13845.5</v>
      </c>
      <c r="G41">
        <f t="shared" si="2"/>
        <v>1.1557450008695014E-2</v>
      </c>
      <c r="K41">
        <f t="shared" si="6"/>
        <v>1.1557450008695014E-2</v>
      </c>
      <c r="O41">
        <f t="shared" ca="1" si="5"/>
        <v>9.4843846868504361E-3</v>
      </c>
      <c r="Q41" s="2">
        <f t="shared" si="3"/>
        <v>43471.554770000002</v>
      </c>
    </row>
    <row r="42" spans="1:17" ht="12" customHeight="1" x14ac:dyDescent="0.2">
      <c r="A42" s="86" t="s">
        <v>122</v>
      </c>
      <c r="B42" s="87" t="s">
        <v>47</v>
      </c>
      <c r="C42" s="88">
        <v>58851.066639999997</v>
      </c>
      <c r="D42" s="88">
        <v>1.4300000000000001E-3</v>
      </c>
      <c r="E42">
        <f t="shared" ref="E42:E43" si="7">+(C42-C$7)/C$8</f>
        <v>14680.012232554451</v>
      </c>
      <c r="F42">
        <f t="shared" si="1"/>
        <v>14680</v>
      </c>
      <c r="G42">
        <f t="shared" ref="G42:G43" si="8">+C42-(C$7+F42*C$8)</f>
        <v>5.292000001645647E-3</v>
      </c>
      <c r="K42">
        <f t="shared" ref="K42:K43" si="9">+G42</f>
        <v>5.292000001645647E-3</v>
      </c>
      <c r="O42">
        <f t="shared" ref="O42:O43" ca="1" si="10">+C$11+C$12*$F42</f>
        <v>6.1055772024335361E-3</v>
      </c>
      <c r="Q42" s="2">
        <f t="shared" ref="Q42:Q43" si="11">+C42-15018.5</f>
        <v>43832.566639999997</v>
      </c>
    </row>
    <row r="43" spans="1:17" ht="12" customHeight="1" x14ac:dyDescent="0.2">
      <c r="A43" s="89" t="s">
        <v>123</v>
      </c>
      <c r="B43" s="90" t="s">
        <v>47</v>
      </c>
      <c r="C43" s="91">
        <v>59623.0640420001</v>
      </c>
      <c r="D43" s="92">
        <v>2.05E-4</v>
      </c>
      <c r="E43">
        <f t="shared" si="7"/>
        <v>16464.49829768264</v>
      </c>
      <c r="F43">
        <f t="shared" si="1"/>
        <v>16464.5</v>
      </c>
      <c r="G43">
        <f t="shared" si="8"/>
        <v>-7.3644989606691524E-4</v>
      </c>
      <c r="K43">
        <f t="shared" si="9"/>
        <v>-7.3644989606691524E-4</v>
      </c>
      <c r="O43">
        <f t="shared" ca="1" si="10"/>
        <v>-1.1196857765262691E-3</v>
      </c>
      <c r="Q43" s="2">
        <f t="shared" si="11"/>
        <v>44604.5640420001</v>
      </c>
    </row>
    <row r="44" spans="1:17" x14ac:dyDescent="0.2">
      <c r="A44" s="25"/>
      <c r="B44" s="15"/>
      <c r="C44" s="36"/>
      <c r="D44" s="36"/>
      <c r="Q44" s="2"/>
    </row>
    <row r="45" spans="1:17" x14ac:dyDescent="0.2">
      <c r="A45" s="25"/>
      <c r="B45" s="15"/>
      <c r="C45" s="36"/>
      <c r="D45" s="36"/>
      <c r="Q45" s="2"/>
    </row>
    <row r="46" spans="1:17" x14ac:dyDescent="0.2">
      <c r="A46" s="25"/>
      <c r="B46" s="15"/>
      <c r="C46" s="36"/>
      <c r="D46" s="36"/>
      <c r="Q46" s="2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U42">
    <sortCondition ref="C21:C42"/>
  </sortState>
  <phoneticPr fontId="8" type="noConversion"/>
  <hyperlinks>
    <hyperlink ref="H63103" r:id="rId1" display="http://vsolj.cetus-net.org/bulletin.html" xr:uid="{00000000-0004-0000-0000-000000000000}"/>
    <hyperlink ref="H63096" r:id="rId2" display="https://www.aavso.org/ejaavso" xr:uid="{00000000-0004-0000-0000-000001000000}"/>
    <hyperlink ref="I63103" r:id="rId3" display="http://vsolj.cetus-net.org/bulletin.html" xr:uid="{00000000-0004-0000-0000-000002000000}"/>
    <hyperlink ref="AQ56754" r:id="rId4" display="http://cdsbib.u-strasbg.fr/cgi-bin/cdsbib?1990RMxAA..21..381G" xr:uid="{00000000-0004-0000-0000-000003000000}"/>
    <hyperlink ref="H63100" r:id="rId5" display="https://www.aavso.org/ejaavso" xr:uid="{00000000-0004-0000-0000-000004000000}"/>
    <hyperlink ref="AP4118" r:id="rId6" display="http://cdsbib.u-strasbg.fr/cgi-bin/cdsbib?1990RMxAA..21..381G" xr:uid="{00000000-0004-0000-0000-000005000000}"/>
    <hyperlink ref="AP4121" r:id="rId7" display="http://cdsbib.u-strasbg.fr/cgi-bin/cdsbib?1990RMxAA..21..381G" xr:uid="{00000000-0004-0000-0000-000006000000}"/>
    <hyperlink ref="AP4119" r:id="rId8" display="http://cdsbib.u-strasbg.fr/cgi-bin/cdsbib?1990RMxAA..21..381G" xr:uid="{00000000-0004-0000-0000-000007000000}"/>
    <hyperlink ref="AP4103" r:id="rId9" display="http://cdsbib.u-strasbg.fr/cgi-bin/cdsbib?1990RMxAA..21..381G" xr:uid="{00000000-0004-0000-0000-000008000000}"/>
    <hyperlink ref="AQ4332" r:id="rId10" display="http://cdsbib.u-strasbg.fr/cgi-bin/cdsbib?1990RMxAA..21..381G" xr:uid="{00000000-0004-0000-0000-000009000000}"/>
    <hyperlink ref="AQ4336" r:id="rId11" display="http://cdsbib.u-strasbg.fr/cgi-bin/cdsbib?1990RMxAA..21..381G" xr:uid="{00000000-0004-0000-0000-00000A000000}"/>
    <hyperlink ref="AQ64016" r:id="rId12" display="http://cdsbib.u-strasbg.fr/cgi-bin/cdsbib?1990RMxAA..21..381G" xr:uid="{00000000-0004-0000-0000-00000B000000}"/>
    <hyperlink ref="I1224" r:id="rId13" display="http://vsolj.cetus-net.org/bulletin.html" xr:uid="{00000000-0004-0000-0000-00000C000000}"/>
    <hyperlink ref="H1224" r:id="rId14" display="http://vsolj.cetus-net.org/bulletin.html" xr:uid="{00000000-0004-0000-0000-00000D000000}"/>
    <hyperlink ref="AQ64677" r:id="rId15" display="http://cdsbib.u-strasbg.fr/cgi-bin/cdsbib?1990RMxAA..21..381G" xr:uid="{00000000-0004-0000-0000-00000E000000}"/>
    <hyperlink ref="AQ64676" r:id="rId16" display="http://cdsbib.u-strasbg.fr/cgi-bin/cdsbib?1990RMxAA..21..381G" xr:uid="{00000000-0004-0000-0000-00000F000000}"/>
    <hyperlink ref="AP2394" r:id="rId17" display="http://cdsbib.u-strasbg.fr/cgi-bin/cdsbib?1990RMxAA..21..381G" xr:uid="{00000000-0004-0000-0000-000010000000}"/>
    <hyperlink ref="AP2412" r:id="rId18" display="http://cdsbib.u-strasbg.fr/cgi-bin/cdsbib?1990RMxAA..21..381G" xr:uid="{00000000-0004-0000-0000-000011000000}"/>
    <hyperlink ref="AP2413" r:id="rId19" display="http://cdsbib.u-strasbg.fr/cgi-bin/cdsbib?1990RMxAA..21..381G" xr:uid="{00000000-0004-0000-0000-000012000000}"/>
    <hyperlink ref="AP240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6937"/>
  <sheetViews>
    <sheetView topLeftCell="A13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39</v>
      </c>
      <c r="E1" s="29"/>
      <c r="F1" t="s">
        <v>40</v>
      </c>
      <c r="AA1" s="37" t="s">
        <v>121</v>
      </c>
      <c r="AB1" s="38"/>
      <c r="AC1" s="38" t="s">
        <v>61</v>
      </c>
      <c r="AD1" s="38" t="s">
        <v>62</v>
      </c>
      <c r="AE1" s="39"/>
      <c r="AM1" s="40"/>
      <c r="AW1" s="41" t="s">
        <v>13</v>
      </c>
      <c r="AX1" s="42" t="s">
        <v>63</v>
      </c>
      <c r="AY1" s="6" t="s">
        <v>64</v>
      </c>
      <c r="AZ1" s="43" t="s">
        <v>65</v>
      </c>
      <c r="BA1" s="44" t="s">
        <v>66</v>
      </c>
      <c r="BB1" s="43" t="s">
        <v>67</v>
      </c>
      <c r="BC1" s="44" t="s">
        <v>68</v>
      </c>
      <c r="BD1" s="43" t="s">
        <v>69</v>
      </c>
      <c r="BE1" s="45" t="s">
        <v>70</v>
      </c>
      <c r="BF1" s="44" t="s">
        <v>71</v>
      </c>
      <c r="BG1" s="43" t="s">
        <v>72</v>
      </c>
      <c r="BH1" s="45" t="s">
        <v>73</v>
      </c>
      <c r="BI1" s="44" t="s">
        <v>74</v>
      </c>
      <c r="BJ1" s="43" t="s">
        <v>75</v>
      </c>
      <c r="BK1" s="45" t="s">
        <v>76</v>
      </c>
      <c r="BL1" s="44" t="s">
        <v>77</v>
      </c>
    </row>
    <row r="2" spans="1:64" ht="16.5" thickBot="1" x14ac:dyDescent="0.35">
      <c r="A2" t="s">
        <v>26</v>
      </c>
      <c r="B2" t="s">
        <v>41</v>
      </c>
      <c r="C2" s="3"/>
      <c r="D2" s="3"/>
      <c r="E2">
        <v>0</v>
      </c>
      <c r="AA2" s="46" t="s">
        <v>78</v>
      </c>
      <c r="AB2" s="47">
        <f>C7</f>
        <v>52500.256999999998</v>
      </c>
      <c r="AC2" s="48" t="s">
        <v>79</v>
      </c>
      <c r="AD2" s="47">
        <f>C8</f>
        <v>0.4326161</v>
      </c>
      <c r="AE2" s="49" t="s">
        <v>80</v>
      </c>
      <c r="AL2" s="3"/>
      <c r="AW2">
        <v>-50000</v>
      </c>
      <c r="AX2">
        <f t="shared" ref="AX2:AX63" si="0">AB$3+AB$4*AW2+AB$5*AW2^2+AZ2</f>
        <v>0.14840345659461007</v>
      </c>
      <c r="AY2">
        <f t="shared" ref="AY2:AY63" si="1">AB$3+AB$4*AW2+AB$5*AW2^2</f>
        <v>0.16639679030002016</v>
      </c>
      <c r="AZ2" s="50">
        <f t="shared" ref="AZ2:AZ63" si="2">$AB$6*($AB$11/BA2*BB2+$AB$12)</f>
        <v>-1.7993333705410078E-2</v>
      </c>
      <c r="BA2">
        <f t="shared" ref="BA2:BA63" si="3">1+$AB$7*COS(BC2)</f>
        <v>0.42530965699432</v>
      </c>
      <c r="BB2">
        <f t="shared" ref="BB2:BB63" si="4">SIN(BC2+RADIANS($AB$9))</f>
        <v>-0.7890636742138587</v>
      </c>
      <c r="BC2">
        <f t="shared" ref="BC2:BC63" si="5">2*ATAN(BD2)</f>
        <v>2.9210974960004017</v>
      </c>
      <c r="BD2">
        <f t="shared" ref="BD2:BD63" si="6">SQRT((1+$AB$7)/(1-$AB$7))*TAN(BE2/2)</f>
        <v>9.033714976729792</v>
      </c>
      <c r="BE2">
        <f t="shared" ref="BE2:BK17" si="7">$BL2+$AB$7*SIN(BF2)</f>
        <v>8.9961795879995403</v>
      </c>
      <c r="BF2">
        <f t="shared" si="7"/>
        <v>8.98778714297638</v>
      </c>
      <c r="BG2">
        <f t="shared" si="7"/>
        <v>9.0034582438437454</v>
      </c>
      <c r="BH2">
        <f t="shared" si="7"/>
        <v>8.9741024535944476</v>
      </c>
      <c r="BI2">
        <f t="shared" si="7"/>
        <v>9.0287797459768644</v>
      </c>
      <c r="BJ2">
        <f t="shared" si="7"/>
        <v>8.9257547864382474</v>
      </c>
      <c r="BK2">
        <f t="shared" si="7"/>
        <v>9.1162694046647328</v>
      </c>
      <c r="BL2">
        <f t="shared" ref="BL2:BL63" si="8">RADIANS($AB$9)+$AB$18*(AW2-AB$15)</f>
        <v>8.7469274513019002</v>
      </c>
    </row>
    <row r="3" spans="1:64" ht="13.5" thickBot="1" x14ac:dyDescent="0.25">
      <c r="Z3">
        <v>0.03</v>
      </c>
      <c r="AA3" s="51" t="s">
        <v>81</v>
      </c>
      <c r="AB3" s="52">
        <f t="shared" ref="AB3:AB10" si="9">AC3*AD3</f>
        <v>-1.8534327253504079E-3</v>
      </c>
      <c r="AC3" s="53">
        <v>-0.18534327253504079</v>
      </c>
      <c r="AD3">
        <v>0.01</v>
      </c>
      <c r="AE3" s="54"/>
      <c r="AF3" s="55"/>
      <c r="AG3" s="53"/>
      <c r="AH3" s="53"/>
      <c r="AI3" s="53"/>
      <c r="AJ3" s="53"/>
      <c r="AK3" s="53"/>
      <c r="AL3" s="53"/>
      <c r="AM3" s="53"/>
      <c r="AW3">
        <v>-49500</v>
      </c>
      <c r="AX3">
        <f t="shared" si="0"/>
        <v>0.14530547995450535</v>
      </c>
      <c r="AY3">
        <f t="shared" si="1"/>
        <v>0.16292017347191307</v>
      </c>
      <c r="AZ3" s="50">
        <f t="shared" si="2"/>
        <v>-1.7614693517407704E-2</v>
      </c>
      <c r="BA3">
        <f t="shared" si="3"/>
        <v>0.4218898242950353</v>
      </c>
      <c r="BB3">
        <f t="shared" si="4"/>
        <v>-0.77133621880231273</v>
      </c>
      <c r="BC3">
        <f t="shared" si="5"/>
        <v>2.9494427612250789</v>
      </c>
      <c r="BD3">
        <f t="shared" si="6"/>
        <v>10.376496122892791</v>
      </c>
      <c r="BE3">
        <f t="shared" si="7"/>
        <v>9.0502636763518716</v>
      </c>
      <c r="BF3">
        <f t="shared" si="7"/>
        <v>9.0415800289505697</v>
      </c>
      <c r="BG3">
        <f t="shared" si="7"/>
        <v>9.0574273492363275</v>
      </c>
      <c r="BH3">
        <f t="shared" si="7"/>
        <v>9.0284301593270797</v>
      </c>
      <c r="BI3">
        <f t="shared" si="7"/>
        <v>9.0812442885770217</v>
      </c>
      <c r="BJ3">
        <f t="shared" si="7"/>
        <v>8.9841676444832572</v>
      </c>
      <c r="BK3">
        <f t="shared" si="7"/>
        <v>9.1600348587331428</v>
      </c>
      <c r="BL3">
        <f t="shared" si="8"/>
        <v>8.8300624053650996</v>
      </c>
    </row>
    <row r="4" spans="1:64" ht="14.25" thickTop="1" thickBot="1" x14ac:dyDescent="0.25">
      <c r="A4" s="5" t="s">
        <v>3</v>
      </c>
      <c r="C4" s="8">
        <v>52500.256999999998</v>
      </c>
      <c r="D4" s="9">
        <v>0.4326161</v>
      </c>
      <c r="Z4">
        <v>-2.5000000000000002E-6</v>
      </c>
      <c r="AA4" s="56" t="s">
        <v>82</v>
      </c>
      <c r="AB4" s="57">
        <f t="shared" si="9"/>
        <v>2.5946947454999515E-7</v>
      </c>
      <c r="AC4" s="58">
        <v>0.25946947454999514</v>
      </c>
      <c r="AD4" s="59">
        <v>9.9999999999999995E-7</v>
      </c>
      <c r="AE4" s="54"/>
      <c r="AF4" s="60"/>
      <c r="AG4" s="58"/>
      <c r="AH4" s="58"/>
      <c r="AI4" s="58"/>
      <c r="AJ4" s="58"/>
      <c r="AK4" s="58"/>
      <c r="AL4" s="58"/>
      <c r="AM4" s="58"/>
      <c r="AW4">
        <v>-49000</v>
      </c>
      <c r="AX4">
        <f t="shared" si="0"/>
        <v>0.1422906594335939</v>
      </c>
      <c r="AY4">
        <f t="shared" si="1"/>
        <v>0.15947980138315651</v>
      </c>
      <c r="AZ4" s="50">
        <f t="shared" si="2"/>
        <v>-1.7189141949562614E-2</v>
      </c>
      <c r="BA4">
        <f t="shared" si="3"/>
        <v>0.41898214565659309</v>
      </c>
      <c r="BB4">
        <f t="shared" si="4"/>
        <v>-0.75331530881099495</v>
      </c>
      <c r="BC4">
        <f t="shared" si="5"/>
        <v>2.9772921094673066</v>
      </c>
      <c r="BD4">
        <f t="shared" si="6"/>
        <v>12.145418468873522</v>
      </c>
      <c r="BE4">
        <f t="shared" si="7"/>
        <v>9.1038012060004991</v>
      </c>
      <c r="BF4">
        <f t="shared" si="7"/>
        <v>9.0952105543810919</v>
      </c>
      <c r="BG4">
        <f t="shared" si="7"/>
        <v>9.1105867859481311</v>
      </c>
      <c r="BH4">
        <f t="shared" si="7"/>
        <v>9.0830079566438489</v>
      </c>
      <c r="BI4">
        <f t="shared" si="7"/>
        <v>9.1322976636107889</v>
      </c>
      <c r="BJ4">
        <f t="shared" si="7"/>
        <v>9.0435947676102924</v>
      </c>
      <c r="BK4">
        <f t="shared" si="7"/>
        <v>9.2015210475946496</v>
      </c>
      <c r="BL4">
        <f t="shared" si="8"/>
        <v>8.9131973594282989</v>
      </c>
    </row>
    <row r="5" spans="1:64" ht="13.5" thickTop="1" x14ac:dyDescent="0.2">
      <c r="A5" s="11" t="s">
        <v>31</v>
      </c>
      <c r="B5" s="12"/>
      <c r="C5" s="13">
        <v>-9.5</v>
      </c>
      <c r="D5" s="12" t="s">
        <v>32</v>
      </c>
      <c r="Z5">
        <v>3E-11</v>
      </c>
      <c r="AA5" s="56" t="s">
        <v>83</v>
      </c>
      <c r="AB5" s="57">
        <f t="shared" si="9"/>
        <v>7.2489478701148139E-11</v>
      </c>
      <c r="AC5" s="58">
        <v>7.2489478701148142</v>
      </c>
      <c r="AD5">
        <v>9.9999999999999994E-12</v>
      </c>
      <c r="AE5" s="54"/>
      <c r="AF5" s="60"/>
      <c r="AG5" s="58"/>
      <c r="AH5" s="58"/>
      <c r="AI5" s="58"/>
      <c r="AJ5" s="58"/>
      <c r="AK5" s="58"/>
      <c r="AL5" s="58"/>
      <c r="AM5" s="58"/>
      <c r="AW5">
        <v>-48500</v>
      </c>
      <c r="AX5">
        <f t="shared" si="0"/>
        <v>0.13935668034235127</v>
      </c>
      <c r="AY5">
        <f t="shared" si="1"/>
        <v>0.15607567403375053</v>
      </c>
      <c r="AZ5" s="50">
        <f t="shared" si="2"/>
        <v>-1.6718993691399255E-2</v>
      </c>
      <c r="BA5">
        <f t="shared" si="3"/>
        <v>0.41655997185834892</v>
      </c>
      <c r="BB5">
        <f t="shared" si="4"/>
        <v>-0.7350052009001744</v>
      </c>
      <c r="BC5">
        <f t="shared" si="5"/>
        <v>3.0047064591758725</v>
      </c>
      <c r="BD5">
        <f t="shared" si="6"/>
        <v>14.587855708280701</v>
      </c>
      <c r="BE5">
        <f t="shared" si="7"/>
        <v>9.1568385135006576</v>
      </c>
      <c r="BF5">
        <f t="shared" si="7"/>
        <v>9.1487566070134978</v>
      </c>
      <c r="BG5">
        <f t="shared" si="7"/>
        <v>9.1629908506446629</v>
      </c>
      <c r="BH5">
        <f t="shared" si="7"/>
        <v>9.1378823747737581</v>
      </c>
      <c r="BI5">
        <f t="shared" si="7"/>
        <v>9.1820583551063901</v>
      </c>
      <c r="BJ5">
        <f t="shared" si="7"/>
        <v>9.1039508983534354</v>
      </c>
      <c r="BK5">
        <f t="shared" si="7"/>
        <v>9.2410156576317544</v>
      </c>
      <c r="BL5">
        <f t="shared" si="8"/>
        <v>8.9963323134914965</v>
      </c>
    </row>
    <row r="6" spans="1:64" x14ac:dyDescent="0.2">
      <c r="A6" s="5" t="s">
        <v>4</v>
      </c>
      <c r="D6" s="30" t="s">
        <v>43</v>
      </c>
      <c r="AA6" s="56" t="s">
        <v>84</v>
      </c>
      <c r="AB6" s="57">
        <f t="shared" si="9"/>
        <v>2.1486871651818965E-2</v>
      </c>
      <c r="AC6" s="58">
        <v>2.1486871651818964</v>
      </c>
      <c r="AD6">
        <v>0.01</v>
      </c>
      <c r="AE6" s="54" t="s">
        <v>80</v>
      </c>
      <c r="AF6" s="60"/>
      <c r="AG6" s="58"/>
      <c r="AH6" s="58"/>
      <c r="AI6" s="58"/>
      <c r="AJ6" s="58"/>
      <c r="AK6" s="58"/>
      <c r="AL6" s="58"/>
      <c r="AM6" s="58"/>
      <c r="AW6">
        <v>-48000</v>
      </c>
      <c r="AX6">
        <f t="shared" si="0"/>
        <v>0.13650144029968403</v>
      </c>
      <c r="AY6">
        <f t="shared" si="1"/>
        <v>0.15270779142369512</v>
      </c>
      <c r="AZ6">
        <f t="shared" si="2"/>
        <v>-1.6206351124011094E-2</v>
      </c>
      <c r="BA6">
        <f t="shared" si="3"/>
        <v>0.41460024181664779</v>
      </c>
      <c r="BB6">
        <f t="shared" si="4"/>
        <v>-0.7164024574749418</v>
      </c>
      <c r="BC6">
        <f t="shared" si="5"/>
        <v>3.0317486207591178</v>
      </c>
      <c r="BD6">
        <f t="shared" si="6"/>
        <v>18.189323462351162</v>
      </c>
      <c r="BE6">
        <f t="shared" si="7"/>
        <v>9.209431450414467</v>
      </c>
      <c r="BF6">
        <f t="shared" si="7"/>
        <v>9.2022752942060375</v>
      </c>
      <c r="BG6">
        <f t="shared" si="7"/>
        <v>9.2147159327688115</v>
      </c>
      <c r="BH6">
        <f t="shared" si="7"/>
        <v>9.1930660559466393</v>
      </c>
      <c r="BI6">
        <f t="shared" si="7"/>
        <v>9.2306776303300158</v>
      </c>
      <c r="BJ6">
        <f t="shared" si="7"/>
        <v>9.1651241267747672</v>
      </c>
      <c r="BK6">
        <f t="shared" si="7"/>
        <v>9.2788201319399075</v>
      </c>
      <c r="BL6">
        <f t="shared" si="8"/>
        <v>9.0794672675546959</v>
      </c>
    </row>
    <row r="7" spans="1:64" x14ac:dyDescent="0.2">
      <c r="A7" t="s">
        <v>5</v>
      </c>
      <c r="C7" s="10">
        <v>52500.256999999998</v>
      </c>
      <c r="AA7" s="61" t="s">
        <v>85</v>
      </c>
      <c r="AB7" s="62">
        <f t="shared" si="9"/>
        <v>0.58894923289817502</v>
      </c>
      <c r="AC7" s="58">
        <v>0.58894923289817502</v>
      </c>
      <c r="AD7">
        <v>1</v>
      </c>
      <c r="AE7" s="54"/>
      <c r="AF7" s="60"/>
      <c r="AG7" s="58"/>
      <c r="AH7" s="58"/>
      <c r="AI7" s="58"/>
      <c r="AJ7" s="58"/>
      <c r="AK7" s="58"/>
      <c r="AL7" s="58"/>
      <c r="AM7" s="58"/>
      <c r="AW7">
        <v>-47500</v>
      </c>
      <c r="AX7">
        <f t="shared" si="0"/>
        <v>0.13372310454417419</v>
      </c>
      <c r="AY7">
        <f t="shared" si="1"/>
        <v>0.1493761535529903</v>
      </c>
      <c r="AZ7">
        <f t="shared" si="2"/>
        <v>-1.5653049008816117E-2</v>
      </c>
      <c r="BA7">
        <f t="shared" si="3"/>
        <v>0.41308352498489898</v>
      </c>
      <c r="BB7">
        <f t="shared" si="4"/>
        <v>-0.69749540243441543</v>
      </c>
      <c r="BC7">
        <f t="shared" si="5"/>
        <v>3.0584844514120086</v>
      </c>
      <c r="BD7">
        <f t="shared" si="6"/>
        <v>24.051160449522175</v>
      </c>
      <c r="BE7">
        <f t="shared" si="7"/>
        <v>9.2616469111429538</v>
      </c>
      <c r="BF7">
        <f t="shared" si="7"/>
        <v>9.2558031365695594</v>
      </c>
      <c r="BG7">
        <f t="shared" si="7"/>
        <v>9.2658604114333727</v>
      </c>
      <c r="BH7">
        <f t="shared" si="7"/>
        <v>9.248540941193955</v>
      </c>
      <c r="BI7">
        <f t="shared" si="7"/>
        <v>9.2783363895445348</v>
      </c>
      <c r="BJ7">
        <f t="shared" si="7"/>
        <v>9.2269811455558681</v>
      </c>
      <c r="BK7">
        <f t="shared" si="7"/>
        <v>9.3152475881271499</v>
      </c>
      <c r="BL7">
        <f t="shared" si="8"/>
        <v>9.1626022216178953</v>
      </c>
    </row>
    <row r="8" spans="1:64" ht="15.75" x14ac:dyDescent="0.3">
      <c r="A8" t="s">
        <v>6</v>
      </c>
      <c r="C8" s="10">
        <v>0.4326161</v>
      </c>
      <c r="AA8" s="56" t="s">
        <v>86</v>
      </c>
      <c r="AB8" s="62">
        <f t="shared" si="9"/>
        <v>44.759779599643259</v>
      </c>
      <c r="AC8" s="58">
        <v>4.4759779599643261</v>
      </c>
      <c r="AD8">
        <v>10</v>
      </c>
      <c r="AE8" s="54" t="s">
        <v>87</v>
      </c>
      <c r="AF8" s="60"/>
      <c r="AG8" s="58"/>
      <c r="AH8" s="58"/>
      <c r="AI8" s="58"/>
      <c r="AJ8" s="58"/>
      <c r="AK8" s="58"/>
      <c r="AL8" s="58"/>
      <c r="AM8" s="58"/>
      <c r="AW8">
        <v>-47000</v>
      </c>
      <c r="AX8">
        <f t="shared" si="0"/>
        <v>0.13102014544448332</v>
      </c>
      <c r="AY8">
        <f t="shared" si="1"/>
        <v>0.14608076042163604</v>
      </c>
      <c r="AZ8">
        <f t="shared" si="2"/>
        <v>-1.5060614977152722E-2</v>
      </c>
      <c r="BA8">
        <f t="shared" si="3"/>
        <v>0.41199419302054507</v>
      </c>
      <c r="BB8">
        <f t="shared" si="4"/>
        <v>-0.67826393939956131</v>
      </c>
      <c r="BC8">
        <f t="shared" si="5"/>
        <v>3.084983330693531</v>
      </c>
      <c r="BD8">
        <f t="shared" si="6"/>
        <v>35.320434278328996</v>
      </c>
      <c r="BE8">
        <f t="shared" si="7"/>
        <v>9.3135629838071292</v>
      </c>
      <c r="BF8">
        <f t="shared" si="7"/>
        <v>9.3093577639141216</v>
      </c>
      <c r="BG8">
        <f t="shared" si="7"/>
        <v>9.3165428666229797</v>
      </c>
      <c r="BH8">
        <f t="shared" si="7"/>
        <v>9.3042626871089578</v>
      </c>
      <c r="BI8">
        <f t="shared" si="7"/>
        <v>9.3252409184822778</v>
      </c>
      <c r="BJ8">
        <f t="shared" si="7"/>
        <v>9.2893720444930139</v>
      </c>
      <c r="BK8">
        <f t="shared" si="7"/>
        <v>9.3506206554727527</v>
      </c>
      <c r="BL8">
        <f t="shared" si="8"/>
        <v>9.2457371756810947</v>
      </c>
    </row>
    <row r="9" spans="1:64" ht="15.75" x14ac:dyDescent="0.3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  <c r="AA9" s="63" t="s">
        <v>88</v>
      </c>
      <c r="AB9" s="62">
        <f t="shared" si="9"/>
        <v>500.53534563740459</v>
      </c>
      <c r="AC9" s="58">
        <v>50.053534563740456</v>
      </c>
      <c r="AD9">
        <v>10</v>
      </c>
      <c r="AE9" s="54" t="s">
        <v>89</v>
      </c>
      <c r="AF9" s="60"/>
      <c r="AG9" s="58"/>
      <c r="AH9" s="58"/>
      <c r="AI9" s="58"/>
      <c r="AJ9" s="58"/>
      <c r="AK9" s="58"/>
      <c r="AL9" s="58"/>
      <c r="AM9" s="58"/>
      <c r="AW9">
        <v>-46500</v>
      </c>
      <c r="AX9">
        <f t="shared" si="0"/>
        <v>0.12839135810307095</v>
      </c>
      <c r="AY9">
        <f t="shared" si="1"/>
        <v>0.14282161202963239</v>
      </c>
      <c r="AZ9">
        <f t="shared" si="2"/>
        <v>-1.4430253926561436E-2</v>
      </c>
      <c r="BA9">
        <f t="shared" si="3"/>
        <v>0.41132064859116946</v>
      </c>
      <c r="BB9">
        <f t="shared" si="4"/>
        <v>-0.65867979901395679</v>
      </c>
      <c r="BC9">
        <f t="shared" si="5"/>
        <v>3.1113179986141062</v>
      </c>
      <c r="BD9">
        <f t="shared" si="6"/>
        <v>66.056813534295927</v>
      </c>
      <c r="BE9">
        <f t="shared" si="7"/>
        <v>9.365267754117701</v>
      </c>
      <c r="BF9">
        <f t="shared" si="7"/>
        <v>9.3629410015205714</v>
      </c>
      <c r="BG9">
        <f t="shared" si="7"/>
        <v>9.3668987767998324</v>
      </c>
      <c r="BH9">
        <f t="shared" si="7"/>
        <v>9.3601660789647756</v>
      </c>
      <c r="BI9">
        <f t="shared" si="7"/>
        <v>9.3716177020388329</v>
      </c>
      <c r="BJ9">
        <f t="shared" si="7"/>
        <v>9.3521347037637899</v>
      </c>
      <c r="BK9">
        <f t="shared" si="7"/>
        <v>9.3852692463845546</v>
      </c>
      <c r="BL9">
        <f t="shared" si="8"/>
        <v>9.3288721297442923</v>
      </c>
    </row>
    <row r="10" spans="1:64" ht="13.5" thickBot="1" x14ac:dyDescent="0.25">
      <c r="A10" s="12"/>
      <c r="B10" s="12"/>
      <c r="C10" s="4" t="s">
        <v>22</v>
      </c>
      <c r="D10" s="4" t="s">
        <v>23</v>
      </c>
      <c r="E10" s="12"/>
      <c r="Z10">
        <f>Y10/AD10</f>
        <v>0</v>
      </c>
      <c r="AA10" s="64" t="s">
        <v>90</v>
      </c>
      <c r="AB10" s="65">
        <f t="shared" si="9"/>
        <v>30840.993438973172</v>
      </c>
      <c r="AC10" s="66">
        <v>3.084099343897317</v>
      </c>
      <c r="AD10">
        <v>10000</v>
      </c>
      <c r="AE10" s="54" t="s">
        <v>91</v>
      </c>
      <c r="AF10" s="67"/>
      <c r="AG10" s="66"/>
      <c r="AH10" s="66"/>
      <c r="AI10" s="66"/>
      <c r="AJ10" s="66"/>
      <c r="AK10" s="66"/>
      <c r="AL10" s="66"/>
      <c r="AM10" s="66"/>
      <c r="AW10">
        <v>-46000</v>
      </c>
      <c r="AX10">
        <f t="shared" si="0"/>
        <v>0.12583584731150835</v>
      </c>
      <c r="AY10">
        <f t="shared" si="1"/>
        <v>0.13959870837697927</v>
      </c>
      <c r="AZ10">
        <f t="shared" si="2"/>
        <v>-1.3762861065470909E-2</v>
      </c>
      <c r="BA10">
        <f t="shared" si="3"/>
        <v>0.41105554678780776</v>
      </c>
      <c r="BB10">
        <f t="shared" si="4"/>
        <v>-0.63870722290323889</v>
      </c>
      <c r="BC10">
        <f t="shared" si="5"/>
        <v>3.1375638504778007</v>
      </c>
      <c r="BD10">
        <f t="shared" si="6"/>
        <v>496.42467978561899</v>
      </c>
      <c r="BE10">
        <f t="shared" si="7"/>
        <v>9.4168569311018544</v>
      </c>
      <c r="BF10">
        <f t="shared" si="7"/>
        <v>9.416543121775927</v>
      </c>
      <c r="BG10">
        <f t="shared" si="7"/>
        <v>9.41707596786034</v>
      </c>
      <c r="BH10">
        <f t="shared" si="7"/>
        <v>9.4161711974848714</v>
      </c>
      <c r="BI10">
        <f t="shared" si="7"/>
        <v>9.4177074899374897</v>
      </c>
      <c r="BJ10">
        <f t="shared" si="7"/>
        <v>9.4150988665121673</v>
      </c>
      <c r="BK10">
        <f t="shared" si="7"/>
        <v>9.419528277548519</v>
      </c>
      <c r="BL10">
        <f t="shared" si="8"/>
        <v>9.4120070838074916</v>
      </c>
    </row>
    <row r="11" spans="1:64" ht="14.25" x14ac:dyDescent="0.2">
      <c r="A11" s="12" t="s">
        <v>18</v>
      </c>
      <c r="B11" s="12"/>
      <c r="C11" s="23">
        <f ca="1">INTERCEPT(INDIRECT($D$9):G989,INDIRECT($C$9):F989)</f>
        <v>6.7912478273996629E-2</v>
      </c>
      <c r="D11" s="3"/>
      <c r="E11" s="12"/>
      <c r="AA11" s="68" t="s">
        <v>92</v>
      </c>
      <c r="AB11" s="25">
        <f>1-AB7^2</f>
        <v>0.65313880106865119</v>
      </c>
      <c r="AC11" s="25">
        <f>SUM(AE21:AE1948)</f>
        <v>7.2707701384907788E-5</v>
      </c>
      <c r="AD11" s="68" t="s">
        <v>93</v>
      </c>
      <c r="AE11" s="54"/>
      <c r="AF11" s="25"/>
      <c r="AG11" s="25"/>
      <c r="AH11" s="25"/>
      <c r="AI11" s="25"/>
      <c r="AJ11" s="25"/>
      <c r="AK11" s="25"/>
      <c r="AL11" s="25"/>
      <c r="AM11" s="25"/>
      <c r="AW11">
        <v>-45500</v>
      </c>
      <c r="AX11">
        <f t="shared" si="0"/>
        <v>0.12335298505703371</v>
      </c>
      <c r="AY11">
        <f t="shared" si="1"/>
        <v>0.13641204946367674</v>
      </c>
      <c r="AZ11">
        <f t="shared" si="2"/>
        <v>-1.3059064406643037E-2</v>
      </c>
      <c r="BA11">
        <f t="shared" si="3"/>
        <v>0.41119595768123296</v>
      </c>
      <c r="BB11">
        <f t="shared" si="4"/>
        <v>-0.61830403366315745</v>
      </c>
      <c r="BC11">
        <f t="shared" si="5"/>
        <v>-3.1193874781292275</v>
      </c>
      <c r="BD11">
        <f t="shared" si="6"/>
        <v>-90.065391492782737</v>
      </c>
      <c r="BE11">
        <f t="shared" si="7"/>
        <v>9.4684305855034108</v>
      </c>
      <c r="BF11">
        <f t="shared" si="7"/>
        <v>9.4701479469133574</v>
      </c>
      <c r="BG11">
        <f t="shared" si="7"/>
        <v>9.4672291571230858</v>
      </c>
      <c r="BH11">
        <f t="shared" si="7"/>
        <v>9.4721900967249208</v>
      </c>
      <c r="BI11">
        <f t="shared" si="7"/>
        <v>9.4637588329824585</v>
      </c>
      <c r="BJ11">
        <f t="shared" si="7"/>
        <v>9.4780899852065854</v>
      </c>
      <c r="BK11">
        <f t="shared" si="7"/>
        <v>9.4537353565115261</v>
      </c>
      <c r="BL11">
        <f t="shared" si="8"/>
        <v>9.495142037870691</v>
      </c>
    </row>
    <row r="12" spans="1:64" x14ac:dyDescent="0.2">
      <c r="A12" s="12" t="s">
        <v>19</v>
      </c>
      <c r="B12" s="12"/>
      <c r="C12" s="23">
        <f ca="1">SLOPE(INDIRECT($D$9):G989,INDIRECT($C$9):F989)</f>
        <v>-4.1719295701167984E-6</v>
      </c>
      <c r="D12" s="3"/>
      <c r="E12" s="12"/>
      <c r="AA12" s="69" t="s">
        <v>94</v>
      </c>
      <c r="AB12" s="25">
        <f>AB7*SIN(RADIANS(AB9))</f>
        <v>0.37433736086368047</v>
      </c>
      <c r="AE12" s="54"/>
      <c r="AW12">
        <v>-45000</v>
      </c>
      <c r="AX12">
        <f t="shared" si="0"/>
        <v>0.12094234177539692</v>
      </c>
      <c r="AY12">
        <f t="shared" si="1"/>
        <v>0.13326163528972479</v>
      </c>
      <c r="AZ12">
        <f t="shared" si="2"/>
        <v>-1.2319293514327862E-2</v>
      </c>
      <c r="BA12">
        <f t="shared" si="3"/>
        <v>0.41174343592427454</v>
      </c>
      <c r="BB12">
        <f t="shared" si="4"/>
        <v>-0.59742298832895036</v>
      </c>
      <c r="BC12">
        <f t="shared" si="5"/>
        <v>-3.093088217296537</v>
      </c>
      <c r="BD12">
        <f t="shared" si="6"/>
        <v>-41.225257400050317</v>
      </c>
      <c r="BE12">
        <f t="shared" si="7"/>
        <v>9.5200893838779947</v>
      </c>
      <c r="BF12">
        <f t="shared" si="7"/>
        <v>9.5237384262600244</v>
      </c>
      <c r="BG12">
        <f t="shared" si="7"/>
        <v>9.517513994395399</v>
      </c>
      <c r="BH12">
        <f t="shared" si="7"/>
        <v>9.5281337540361033</v>
      </c>
      <c r="BI12">
        <f t="shared" si="7"/>
        <v>9.5100213292715505</v>
      </c>
      <c r="BJ12">
        <f t="shared" si="7"/>
        <v>9.540932944574168</v>
      </c>
      <c r="BK12">
        <f t="shared" si="7"/>
        <v>9.4882284496772069</v>
      </c>
      <c r="BL12">
        <f t="shared" si="8"/>
        <v>9.5782769919338904</v>
      </c>
    </row>
    <row r="13" spans="1:64" ht="15.75" x14ac:dyDescent="0.3">
      <c r="A13" s="12" t="s">
        <v>21</v>
      </c>
      <c r="B13" s="12"/>
      <c r="C13" s="3" t="s">
        <v>16</v>
      </c>
      <c r="AA13" s="70" t="s">
        <v>95</v>
      </c>
      <c r="AB13" s="71">
        <f>AB6*86400*300000/149600000</f>
        <v>3.7228590455557997</v>
      </c>
      <c r="AC13" t="s">
        <v>96</v>
      </c>
      <c r="AE13" s="54"/>
      <c r="AL13" s="3">
        <v>0.5</v>
      </c>
      <c r="AW13">
        <v>-44500</v>
      </c>
      <c r="AX13">
        <f t="shared" si="0"/>
        <v>0.11860359809646279</v>
      </c>
      <c r="AY13">
        <f t="shared" si="1"/>
        <v>0.13014746585512341</v>
      </c>
      <c r="AZ13">
        <f t="shared" si="2"/>
        <v>-1.1543867758660615E-2</v>
      </c>
      <c r="BA13">
        <f t="shared" si="3"/>
        <v>0.41270398348448856</v>
      </c>
      <c r="BB13">
        <f t="shared" si="4"/>
        <v>-0.57601327213181419</v>
      </c>
      <c r="BC13">
        <f t="shared" si="5"/>
        <v>-3.0666476713532278</v>
      </c>
      <c r="BD13">
        <f t="shared" si="6"/>
        <v>-26.673750898822931</v>
      </c>
      <c r="BE13">
        <f t="shared" si="7"/>
        <v>9.5719307539685836</v>
      </c>
      <c r="BF13">
        <f t="shared" si="7"/>
        <v>9.5773022776532564</v>
      </c>
      <c r="BG13">
        <f t="shared" si="7"/>
        <v>9.568081035093531</v>
      </c>
      <c r="BH13">
        <f t="shared" si="7"/>
        <v>9.5839190561544267</v>
      </c>
      <c r="BI13">
        <f t="shared" si="7"/>
        <v>9.5567388314400006</v>
      </c>
      <c r="BJ13">
        <f t="shared" si="7"/>
        <v>9.6034557679866968</v>
      </c>
      <c r="BK13">
        <f t="shared" si="7"/>
        <v>9.5233435478230106</v>
      </c>
      <c r="BL13">
        <f t="shared" si="8"/>
        <v>9.661411945997088</v>
      </c>
    </row>
    <row r="14" spans="1:64" x14ac:dyDescent="0.2">
      <c r="A14" s="12"/>
      <c r="B14" s="12"/>
      <c r="C14" s="12"/>
      <c r="AA14" s="70" t="s">
        <v>97</v>
      </c>
      <c r="AB14" s="25">
        <f>2*AB5*365.24/C8</f>
        <v>1.2239977754321832E-7</v>
      </c>
      <c r="AC14" t="s">
        <v>98</v>
      </c>
      <c r="AE14" s="54"/>
      <c r="AL14" s="3">
        <v>0</v>
      </c>
      <c r="AW14">
        <v>-44000</v>
      </c>
      <c r="AX14">
        <f t="shared" si="0"/>
        <v>0.11633644651125503</v>
      </c>
      <c r="AY14">
        <f t="shared" si="1"/>
        <v>0.1270695411598726</v>
      </c>
      <c r="AZ14">
        <f t="shared" si="2"/>
        <v>-1.0733094648617561E-2</v>
      </c>
      <c r="BA14">
        <f t="shared" si="3"/>
        <v>0.41408791291298142</v>
      </c>
      <c r="BB14">
        <f t="shared" si="4"/>
        <v>-0.55402196376534374</v>
      </c>
      <c r="BC14">
        <f t="shared" si="5"/>
        <v>-3.0399921876489557</v>
      </c>
      <c r="BD14">
        <f t="shared" si="6"/>
        <v>-19.668012769272675</v>
      </c>
      <c r="BE14">
        <f t="shared" si="7"/>
        <v>9.6240454241190729</v>
      </c>
      <c r="BF14">
        <f t="shared" si="7"/>
        <v>9.6308372781768856</v>
      </c>
      <c r="BG14">
        <f t="shared" si="7"/>
        <v>9.6190700848676798</v>
      </c>
      <c r="BH14">
        <f t="shared" si="7"/>
        <v>9.6394755859345</v>
      </c>
      <c r="BI14">
        <f t="shared" si="7"/>
        <v>9.6041428675964351</v>
      </c>
      <c r="BJ14">
        <f t="shared" si="7"/>
        <v>9.6654934146947866</v>
      </c>
      <c r="BK14">
        <f t="shared" si="7"/>
        <v>9.5594123452637678</v>
      </c>
      <c r="BL14">
        <f t="shared" si="8"/>
        <v>9.7445469000602873</v>
      </c>
    </row>
    <row r="15" spans="1:64" ht="15.75" x14ac:dyDescent="0.3">
      <c r="A15" s="14" t="s">
        <v>20</v>
      </c>
      <c r="B15" s="12"/>
      <c r="C15" s="15">
        <f ca="1">(C7+C11)+(C8+C12)*INT(MAX(F21:F3530))</f>
        <v>59622.84769622983</v>
      </c>
      <c r="E15" s="16" t="s">
        <v>37</v>
      </c>
      <c r="F15" s="13">
        <v>1</v>
      </c>
      <c r="AA15" s="69" t="s">
        <v>99</v>
      </c>
      <c r="AB15" s="72">
        <f>(AB10-AB2)/AD2</f>
        <v>-50065.782482498515</v>
      </c>
      <c r="AC15" t="s">
        <v>100</v>
      </c>
      <c r="AE15" s="54"/>
      <c r="AW15">
        <v>-43500</v>
      </c>
      <c r="AX15">
        <f t="shared" si="0"/>
        <v>0.1141404938815604</v>
      </c>
      <c r="AY15">
        <f t="shared" si="1"/>
        <v>0.12402786120397238</v>
      </c>
      <c r="AZ15">
        <f t="shared" si="2"/>
        <v>-9.8873673224119819E-3</v>
      </c>
      <c r="BA15">
        <f t="shared" si="3"/>
        <v>0.41590963927045699</v>
      </c>
      <c r="BB15">
        <f t="shared" si="4"/>
        <v>-0.53139529502572613</v>
      </c>
      <c r="BC15">
        <f t="shared" si="5"/>
        <v>-3.0130513094589726</v>
      </c>
      <c r="BD15">
        <f t="shared" si="6"/>
        <v>-15.537766794019706</v>
      </c>
      <c r="BE15">
        <f t="shared" si="7"/>
        <v>9.6765147404733209</v>
      </c>
      <c r="BF15">
        <f t="shared" si="7"/>
        <v>9.6843558141670609</v>
      </c>
      <c r="BG15">
        <f t="shared" si="7"/>
        <v>9.6706053307894102</v>
      </c>
      <c r="BH15">
        <f t="shared" si="7"/>
        <v>9.6947519718241022</v>
      </c>
      <c r="BI15">
        <f t="shared" si="7"/>
        <v>9.6524465199466736</v>
      </c>
      <c r="BJ15">
        <f t="shared" si="7"/>
        <v>9.7268917723742341</v>
      </c>
      <c r="BK15">
        <f t="shared" si="7"/>
        <v>9.5967599486928314</v>
      </c>
      <c r="BL15">
        <f t="shared" si="8"/>
        <v>9.8276818541234867</v>
      </c>
    </row>
    <row r="16" spans="1:64" ht="15.75" x14ac:dyDescent="0.3">
      <c r="A16" s="18" t="s">
        <v>7</v>
      </c>
      <c r="B16" s="12"/>
      <c r="C16" s="19">
        <f ca="1">+C8+C12</f>
        <v>0.43261192807042986</v>
      </c>
      <c r="E16" s="16" t="s">
        <v>33</v>
      </c>
      <c r="F16" s="17">
        <f ca="1">NOW()+15018.5+$C$5/24</f>
        <v>59996.506186574072</v>
      </c>
      <c r="AA16" s="68" t="s">
        <v>101</v>
      </c>
      <c r="AB16" s="72">
        <f>365.24*AB8</f>
        <v>16348.061900973704</v>
      </c>
      <c r="AC16" t="s">
        <v>80</v>
      </c>
      <c r="AD16" s="25"/>
      <c r="AE16" s="54"/>
      <c r="AW16">
        <v>-43000</v>
      </c>
      <c r="AX16">
        <f t="shared" si="0"/>
        <v>0.11201517582068869</v>
      </c>
      <c r="AY16">
        <f t="shared" si="1"/>
        <v>0.1210224259874227</v>
      </c>
      <c r="AZ16">
        <f t="shared" si="2"/>
        <v>-9.0072501667340047E-3</v>
      </c>
      <c r="BA16">
        <f t="shared" si="3"/>
        <v>0.41818744723255818</v>
      </c>
      <c r="BB16">
        <f t="shared" si="4"/>
        <v>-0.50807953691281893</v>
      </c>
      <c r="BC16">
        <f t="shared" si="5"/>
        <v>-2.9857581171445435</v>
      </c>
      <c r="BD16">
        <f t="shared" si="6"/>
        <v>-12.808142572107341</v>
      </c>
      <c r="BE16">
        <f t="shared" si="7"/>
        <v>9.7294090847978172</v>
      </c>
      <c r="BF16">
        <f t="shared" si="7"/>
        <v>9.7378883541053636</v>
      </c>
      <c r="BG16">
        <f t="shared" si="7"/>
        <v>9.7227916231488667</v>
      </c>
      <c r="BH16">
        <f t="shared" si="7"/>
        <v>9.7497215584643016</v>
      </c>
      <c r="BI16">
        <f t="shared" si="7"/>
        <v>9.701838986962894</v>
      </c>
      <c r="BJ16">
        <f t="shared" si="7"/>
        <v>9.7875119425263168</v>
      </c>
      <c r="BK16">
        <f t="shared" si="7"/>
        <v>9.6357026315268168</v>
      </c>
      <c r="BL16">
        <f t="shared" si="8"/>
        <v>9.9108168081866843</v>
      </c>
    </row>
    <row r="17" spans="1:64" ht="16.5" thickBot="1" x14ac:dyDescent="0.35">
      <c r="A17" s="16" t="s">
        <v>30</v>
      </c>
      <c r="B17" s="12"/>
      <c r="C17" s="12">
        <f>COUNT(C21:C2188)</f>
        <v>23</v>
      </c>
      <c r="E17" s="16" t="s">
        <v>38</v>
      </c>
      <c r="F17" s="17">
        <f ca="1">ROUND(2*(F16-$C$7)/$C$8,0)/2+F15</f>
        <v>17328.5</v>
      </c>
      <c r="AA17" s="68" t="s">
        <v>102</v>
      </c>
      <c r="AB17" s="73">
        <f>AB13^3/AB8^2</f>
        <v>2.5754546159085921E-2</v>
      </c>
      <c r="AE17" s="54"/>
      <c r="AW17">
        <v>-42500</v>
      </c>
      <c r="AX17">
        <f t="shared" si="0"/>
        <v>0.10995969264203251</v>
      </c>
      <c r="AY17">
        <f t="shared" si="1"/>
        <v>0.11805323551022362</v>
      </c>
      <c r="AZ17">
        <f t="shared" si="2"/>
        <v>-8.0935428681911045E-3</v>
      </c>
      <c r="BA17">
        <f t="shared" si="3"/>
        <v>0.42094329442712897</v>
      </c>
      <c r="BB17">
        <f t="shared" si="4"/>
        <v>-0.48402136977164056</v>
      </c>
      <c r="BC17">
        <f t="shared" si="5"/>
        <v>-2.9580489553771963</v>
      </c>
      <c r="BD17">
        <f t="shared" si="6"/>
        <v>-10.865979870351881</v>
      </c>
      <c r="BE17">
        <f t="shared" si="7"/>
        <v>9.7827876017024984</v>
      </c>
      <c r="BF17">
        <f t="shared" si="7"/>
        <v>9.7914855892909145</v>
      </c>
      <c r="BG17">
        <f t="shared" si="7"/>
        <v>9.7757121988028217</v>
      </c>
      <c r="BH17">
        <f t="shared" si="7"/>
        <v>9.8043871551241288</v>
      </c>
      <c r="BI17">
        <f t="shared" si="7"/>
        <v>9.7524810290176109</v>
      </c>
      <c r="BJ17">
        <f t="shared" si="7"/>
        <v>9.8472349042396434</v>
      </c>
      <c r="BK17">
        <f t="shared" si="7"/>
        <v>9.6765456492656927</v>
      </c>
      <c r="BL17">
        <f t="shared" si="8"/>
        <v>9.9939517622498837</v>
      </c>
    </row>
    <row r="18" spans="1:64" ht="17.25" thickTop="1" thickBot="1" x14ac:dyDescent="0.35">
      <c r="A18" s="18" t="s">
        <v>8</v>
      </c>
      <c r="B18" s="12"/>
      <c r="C18" s="21">
        <f ca="1">+C15</f>
        <v>59622.84769622983</v>
      </c>
      <c r="D18" s="22">
        <f ca="1">+C16</f>
        <v>0.43261192807042986</v>
      </c>
      <c r="E18" s="16" t="s">
        <v>34</v>
      </c>
      <c r="F18" s="25">
        <f ca="1">ROUND(2*(F16-$C$15)/$C$16,0)/2+F15</f>
        <v>864.5</v>
      </c>
      <c r="AA18" s="74" t="s">
        <v>103</v>
      </c>
      <c r="AB18" s="75">
        <f>2*PI()/(AB8*365.2422)*AD2</f>
        <v>1.6626990812639781E-4</v>
      </c>
      <c r="AC18" s="76" t="s">
        <v>104</v>
      </c>
      <c r="AD18" s="76"/>
      <c r="AE18" s="77"/>
      <c r="AH18" s="3" t="s">
        <v>105</v>
      </c>
      <c r="AW18">
        <v>-42000</v>
      </c>
      <c r="AX18">
        <f t="shared" si="0"/>
        <v>0.10797297389928338</v>
      </c>
      <c r="AY18">
        <f t="shared" si="1"/>
        <v>0.11512028977237511</v>
      </c>
      <c r="AZ18">
        <f t="shared" si="2"/>
        <v>-7.1473158730917287E-3</v>
      </c>
      <c r="BA18">
        <f t="shared" si="3"/>
        <v>0.42420272143346682</v>
      </c>
      <c r="BB18">
        <f t="shared" si="4"/>
        <v>-0.45916763416811102</v>
      </c>
      <c r="BC18">
        <f t="shared" si="5"/>
        <v>-2.9298624881973794</v>
      </c>
      <c r="BD18">
        <f t="shared" si="6"/>
        <v>-9.4106704037943079</v>
      </c>
      <c r="BE18">
        <f t="shared" ref="BE18:BK33" si="10">$BL18+$AB$7*SIN(BF18)</f>
        <v>9.8366993088512213</v>
      </c>
      <c r="BF18">
        <f t="shared" si="10"/>
        <v>9.8452190933623989</v>
      </c>
      <c r="BG18">
        <f t="shared" si="10"/>
        <v>9.8294280478063207</v>
      </c>
      <c r="BH18">
        <f t="shared" si="10"/>
        <v>9.8587846236766943</v>
      </c>
      <c r="BI18">
        <f t="shared" si="10"/>
        <v>9.8045014661658829</v>
      </c>
      <c r="BJ18">
        <f t="shared" si="10"/>
        <v>9.9059666230770365</v>
      </c>
      <c r="BK18">
        <f t="shared" si="10"/>
        <v>9.7195811309584474</v>
      </c>
      <c r="BL18">
        <f t="shared" si="8"/>
        <v>10.077086716313083</v>
      </c>
    </row>
    <row r="19" spans="1:64" ht="13.5" thickTop="1" x14ac:dyDescent="0.2">
      <c r="E19" s="16" t="s">
        <v>35</v>
      </c>
      <c r="F19" s="20">
        <f ca="1">+$C$15+$C$16*F18-15018.5-$C$5/24</f>
        <v>44978.736541380051</v>
      </c>
      <c r="AA19" s="78"/>
      <c r="AC19" s="78"/>
      <c r="AH19" s="3" t="s">
        <v>106</v>
      </c>
      <c r="AW19">
        <v>-41500</v>
      </c>
      <c r="AX19">
        <f t="shared" si="0"/>
        <v>0.10605367478725652</v>
      </c>
      <c r="AY19">
        <f t="shared" si="1"/>
        <v>0.11222358877387718</v>
      </c>
      <c r="AZ19">
        <f t="shared" si="2"/>
        <v>-6.1699139866206593E-3</v>
      </c>
      <c r="BA19">
        <f t="shared" si="3"/>
        <v>0.42799494222340395</v>
      </c>
      <c r="BB19">
        <f t="shared" si="4"/>
        <v>-0.43346440834469069</v>
      </c>
      <c r="BC19">
        <f t="shared" si="5"/>
        <v>-2.9011380773992186</v>
      </c>
      <c r="BD19">
        <f t="shared" si="6"/>
        <v>-8.2774648425236172</v>
      </c>
      <c r="BE19">
        <f t="shared" si="10"/>
        <v>9.8911855213487332</v>
      </c>
      <c r="BF19">
        <f t="shared" si="10"/>
        <v>9.8991804780181116</v>
      </c>
      <c r="BG19">
        <f t="shared" si="10"/>
        <v>9.8839790262010236</v>
      </c>
      <c r="BH19">
        <f t="shared" si="10"/>
        <v>9.9129850848050616</v>
      </c>
      <c r="BI19">
        <f t="shared" si="10"/>
        <v>9.8579948634816521</v>
      </c>
      <c r="BJ19">
        <f t="shared" si="10"/>
        <v>9.9636436444953294</v>
      </c>
      <c r="BK19">
        <f t="shared" si="10"/>
        <v>9.7650860613389803</v>
      </c>
      <c r="BL19">
        <f t="shared" si="8"/>
        <v>10.160221670376282</v>
      </c>
    </row>
    <row r="20" spans="1:64" ht="1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46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6" t="s">
        <v>60</v>
      </c>
      <c r="U20" s="28" t="s">
        <v>49</v>
      </c>
      <c r="Z20" s="4" t="s">
        <v>13</v>
      </c>
      <c r="AA20" s="6" t="s">
        <v>107</v>
      </c>
      <c r="AB20" s="6" t="s">
        <v>108</v>
      </c>
      <c r="AC20" s="6" t="s">
        <v>109</v>
      </c>
      <c r="AD20" s="6" t="s">
        <v>110</v>
      </c>
      <c r="AE20" s="6" t="s">
        <v>111</v>
      </c>
      <c r="AF20" s="6" t="s">
        <v>112</v>
      </c>
      <c r="AG20" s="44"/>
      <c r="AH20" s="6" t="s">
        <v>65</v>
      </c>
      <c r="AI20" s="6" t="s">
        <v>66</v>
      </c>
      <c r="AJ20" s="6" t="s">
        <v>67</v>
      </c>
      <c r="AK20" s="6" t="s">
        <v>113</v>
      </c>
      <c r="AL20" s="6" t="s">
        <v>68</v>
      </c>
      <c r="AM20" s="6" t="s">
        <v>69</v>
      </c>
      <c r="AN20" s="4" t="s">
        <v>114</v>
      </c>
      <c r="AO20" s="4" t="s">
        <v>115</v>
      </c>
      <c r="AP20" s="4" t="s">
        <v>116</v>
      </c>
      <c r="AQ20" s="4" t="s">
        <v>117</v>
      </c>
      <c r="AR20" s="4" t="s">
        <v>118</v>
      </c>
      <c r="AS20" s="4" t="s">
        <v>119</v>
      </c>
      <c r="AT20" s="4" t="s">
        <v>120</v>
      </c>
      <c r="AU20" s="4" t="s">
        <v>77</v>
      </c>
      <c r="AV20" s="79"/>
      <c r="AW20">
        <v>-41000</v>
      </c>
      <c r="AX20">
        <f t="shared" si="0"/>
        <v>0.10420020324909884</v>
      </c>
      <c r="AY20">
        <f t="shared" si="1"/>
        <v>0.10936313251472982</v>
      </c>
      <c r="AZ20">
        <f t="shared" si="2"/>
        <v>-5.1629292656309705E-3</v>
      </c>
      <c r="BA20">
        <f t="shared" si="3"/>
        <v>0.43235318583048676</v>
      </c>
      <c r="BB20">
        <f t="shared" si="4"/>
        <v>-0.40685541306709588</v>
      </c>
      <c r="BC20">
        <f t="shared" si="5"/>
        <v>-2.8718135309842112</v>
      </c>
      <c r="BD20">
        <f t="shared" si="6"/>
        <v>-7.3684542824806973</v>
      </c>
      <c r="BE20">
        <f t="shared" si="10"/>
        <v>9.9462833862729987</v>
      </c>
      <c r="BF20">
        <f t="shared" si="10"/>
        <v>9.9534791612529716</v>
      </c>
      <c r="BG20">
        <f t="shared" si="10"/>
        <v>9.939386715208844</v>
      </c>
      <c r="BH20">
        <f t="shared" si="10"/>
        <v>9.9670955552451659</v>
      </c>
      <c r="BI20">
        <f t="shared" si="10"/>
        <v>9.9130205079648643</v>
      </c>
      <c r="BJ20">
        <f t="shared" si="10"/>
        <v>10.020239173272891</v>
      </c>
      <c r="BK20">
        <f t="shared" si="10"/>
        <v>9.8133203675704195</v>
      </c>
      <c r="BL20">
        <f t="shared" si="8"/>
        <v>10.243356624439482</v>
      </c>
    </row>
    <row r="21" spans="1:64" x14ac:dyDescent="0.2">
      <c r="A21" s="25" t="s">
        <v>53</v>
      </c>
      <c r="B21" s="15" t="s">
        <v>45</v>
      </c>
      <c r="C21" s="36">
        <v>34344.548000000003</v>
      </c>
      <c r="D21" s="36"/>
      <c r="E21">
        <f t="shared" ref="E21:E41" si="11">+(C21-C$7)/C$8</f>
        <v>-41967.252258988963</v>
      </c>
      <c r="F21">
        <f t="shared" ref="F21:F41" si="12">ROUND(2*E21,0)/2</f>
        <v>-41967.5</v>
      </c>
      <c r="G21">
        <f t="shared" ref="G21:G41" si="13">+C21-(C$7+F21*C$8)</f>
        <v>0.10717675000341842</v>
      </c>
      <c r="H21">
        <f>+G21</f>
        <v>0.10717675000341842</v>
      </c>
      <c r="Q21" s="2">
        <f t="shared" ref="Q21:Q41" si="14">+C21-15018.5</f>
        <v>19326.048000000003</v>
      </c>
      <c r="S21" s="3">
        <v>0.1</v>
      </c>
      <c r="Z21">
        <f t="shared" ref="Z21:Z41" si="15">F21</f>
        <v>-41967.5</v>
      </c>
      <c r="AA21" s="50">
        <f t="shared" ref="AA21:AA41" si="16">AB$3+AB$4*Z21+AB$5*Z21^2+AH21</f>
        <v>0.10784618671672512</v>
      </c>
      <c r="AB21" s="50">
        <f t="shared" ref="AB21:AB41" si="17">IF(S21&lt;&gt;0,G21-AH21, -9999)</f>
        <v>0.11426146610714903</v>
      </c>
      <c r="AC21" s="50">
        <f t="shared" ref="AC21:AC41" si="18">+G21-P21</f>
        <v>0.10717675000341842</v>
      </c>
      <c r="AD21" s="50">
        <f>IF(S21&lt;&gt;0,G21-AA21, -9999)</f>
        <v>-6.6943671330670085E-4</v>
      </c>
      <c r="AE21" s="50">
        <f t="shared" ref="AE21:AE41" si="19">+(G21-AA21)^2*S21</f>
        <v>4.48145513122878E-8</v>
      </c>
      <c r="AF21">
        <f>IF(S21&lt;&gt;0,G21-P21, -9999)</f>
        <v>0.10717675000341842</v>
      </c>
      <c r="AG21" s="80"/>
      <c r="AH21">
        <f t="shared" ref="AH21:AH41" si="20">$AB$6*($AB$11/AI21*AJ21+$AB$12)</f>
        <v>-7.0847161037306157E-3</v>
      </c>
      <c r="AI21">
        <f t="shared" ref="AI21:AI41" si="21">1+$AB$7*COS(AL21)</f>
        <v>0.42443268906129106</v>
      </c>
      <c r="AJ21">
        <f t="shared" ref="AJ21:AJ41" si="22">SIN(AL21+RADIANS($AB$9))</f>
        <v>-0.45752332903196791</v>
      </c>
      <c r="AK21">
        <f t="shared" ref="AK21:AK41" si="23">$AB$7*SIN(AL21)</f>
        <v>-0.1248337675075631</v>
      </c>
      <c r="AL21">
        <f t="shared" ref="AL21:AL41" si="24">2*ATAN(AM21)</f>
        <v>-2.9280124055517183</v>
      </c>
      <c r="AM21">
        <f t="shared" ref="AM21:AM41" si="25">SQRT((1+$AB$7)/(1-$AB$7))*TAN(AN21/2)</f>
        <v>-9.3285379996748929</v>
      </c>
      <c r="AN21" s="50">
        <f t="shared" ref="AN21:AT36" si="26">$AU21+$AB$7*SIN(AO21)</f>
        <v>9.8402230410645526</v>
      </c>
      <c r="AO21" s="50">
        <f t="shared" si="26"/>
        <v>9.8487185650069016</v>
      </c>
      <c r="AP21" s="50">
        <f t="shared" si="26"/>
        <v>9.8329481637754927</v>
      </c>
      <c r="AQ21" s="50">
        <f t="shared" si="26"/>
        <v>9.8623126726320809</v>
      </c>
      <c r="AR21" s="50">
        <f t="shared" si="26"/>
        <v>9.8079329530261834</v>
      </c>
      <c r="AS21" s="50">
        <f t="shared" si="26"/>
        <v>9.9097481730682464</v>
      </c>
      <c r="AT21" s="50">
        <f t="shared" si="26"/>
        <v>9.7224610140663046</v>
      </c>
      <c r="AU21" s="50">
        <f t="shared" ref="AU21:AU41" si="27">RADIANS($AB$9)+$AB$18*(F21-AB$15)</f>
        <v>10.082490488327192</v>
      </c>
      <c r="AW21">
        <v>-40500</v>
      </c>
      <c r="AX21">
        <f t="shared" si="0"/>
        <v>0.10241077208811981</v>
      </c>
      <c r="AY21">
        <f t="shared" si="1"/>
        <v>0.10653892099493302</v>
      </c>
      <c r="AZ21">
        <f t="shared" si="2"/>
        <v>-4.1281489068132034E-3</v>
      </c>
      <c r="BA21">
        <f t="shared" si="3"/>
        <v>0.43731535110884823</v>
      </c>
      <c r="BB21">
        <f t="shared" si="4"/>
        <v>-0.37927980069163342</v>
      </c>
      <c r="BC21">
        <f t="shared" si="5"/>
        <v>-2.8418223124589606</v>
      </c>
      <c r="BD21">
        <f t="shared" si="6"/>
        <v>-6.6217373951191316</v>
      </c>
      <c r="BE21">
        <f t="shared" si="10"/>
        <v>10.002030209161223</v>
      </c>
      <c r="BF21">
        <f t="shared" si="10"/>
        <v>10.008239006027036</v>
      </c>
      <c r="BG21">
        <f t="shared" si="10"/>
        <v>9.995658925218935</v>
      </c>
      <c r="BH21">
        <f t="shared" si="10"/>
        <v>10.021257884225308</v>
      </c>
      <c r="BI21">
        <f t="shared" si="10"/>
        <v>9.9696027560309233</v>
      </c>
      <c r="BJ21">
        <f t="shared" si="10"/>
        <v>10.075769590187083</v>
      </c>
      <c r="BK21">
        <f t="shared" si="10"/>
        <v>9.8645251238136193</v>
      </c>
      <c r="BL21">
        <f t="shared" si="8"/>
        <v>10.326491578502679</v>
      </c>
    </row>
    <row r="22" spans="1:64" x14ac:dyDescent="0.2">
      <c r="A22" s="31" t="s">
        <v>44</v>
      </c>
      <c r="B22" s="32" t="s">
        <v>45</v>
      </c>
      <c r="C22" s="31">
        <v>44608.690069999997</v>
      </c>
      <c r="D22" s="31" t="s">
        <v>46</v>
      </c>
      <c r="E22">
        <f t="shared" si="11"/>
        <v>-18241.500790192509</v>
      </c>
      <c r="F22">
        <f t="shared" si="12"/>
        <v>-18241.5</v>
      </c>
      <c r="G22">
        <f t="shared" si="13"/>
        <v>-3.4184999822173268E-4</v>
      </c>
      <c r="J22">
        <f t="shared" ref="J22:J28" si="28">+G22</f>
        <v>-3.4184999822173268E-4</v>
      </c>
      <c r="Q22" s="2">
        <f t="shared" si="14"/>
        <v>29590.190069999997</v>
      </c>
      <c r="S22" s="3">
        <v>1</v>
      </c>
      <c r="Z22">
        <f t="shared" si="15"/>
        <v>-18241.5</v>
      </c>
      <c r="AA22" s="50">
        <f t="shared" si="16"/>
        <v>-3.2015286411506486E-4</v>
      </c>
      <c r="AB22" s="50">
        <f t="shared" si="17"/>
        <v>1.7512800097038143E-2</v>
      </c>
      <c r="AC22" s="50">
        <f t="shared" si="18"/>
        <v>-3.4184999822173268E-4</v>
      </c>
      <c r="AD22" s="50">
        <f t="shared" ref="AD22:AD41" si="29">IF(S22&lt;&gt;0,G22-AA22, -9999)</f>
        <v>-2.169713410666782E-5</v>
      </c>
      <c r="AE22" s="50">
        <f t="shared" si="19"/>
        <v>4.7076562844272795E-10</v>
      </c>
      <c r="AF22">
        <f t="shared" ref="AF22:AF41" si="30">IF(S22&lt;&gt;0,G22-P22, -9999)</f>
        <v>-3.4184999822173268E-4</v>
      </c>
      <c r="AG22" s="80"/>
      <c r="AH22">
        <f t="shared" si="20"/>
        <v>-1.7854650095259876E-2</v>
      </c>
      <c r="AI22">
        <f t="shared" si="21"/>
        <v>0.52519250707228937</v>
      </c>
      <c r="AJ22">
        <f t="shared" si="22"/>
        <v>-0.96918322323297557</v>
      </c>
      <c r="AK22">
        <f t="shared" si="23"/>
        <v>0.34845235483642645</v>
      </c>
      <c r="AL22">
        <f t="shared" si="24"/>
        <v>2.5084875548980254</v>
      </c>
      <c r="AM22">
        <f t="shared" si="25"/>
        <v>3.0528039517059473</v>
      </c>
      <c r="AN22" s="50">
        <f t="shared" si="26"/>
        <v>14.563624659678327</v>
      </c>
      <c r="AO22" s="50">
        <f t="shared" si="26"/>
        <v>14.563569961194652</v>
      </c>
      <c r="AP22" s="50">
        <f t="shared" si="26"/>
        <v>14.563794458478949</v>
      </c>
      <c r="AQ22" s="50">
        <f t="shared" si="26"/>
        <v>14.56287235336935</v>
      </c>
      <c r="AR22" s="50">
        <f t="shared" si="26"/>
        <v>14.566647968598176</v>
      </c>
      <c r="AS22" s="50">
        <f t="shared" si="26"/>
        <v>14.550983734219288</v>
      </c>
      <c r="AT22" s="50">
        <f t="shared" si="26"/>
        <v>14.612815728551729</v>
      </c>
      <c r="AU22" s="50">
        <f t="shared" si="27"/>
        <v>14.027410328534106</v>
      </c>
      <c r="AW22">
        <v>-40000</v>
      </c>
      <c r="AX22">
        <f t="shared" si="0"/>
        <v>0.10068346633383796</v>
      </c>
      <c r="AY22">
        <f t="shared" si="1"/>
        <v>0.10375095421448681</v>
      </c>
      <c r="AZ22">
        <f t="shared" si="2"/>
        <v>-3.0674878806488583E-3</v>
      </c>
      <c r="BA22">
        <f t="shared" si="3"/>
        <v>0.44292502291145475</v>
      </c>
      <c r="BB22">
        <f t="shared" si="4"/>
        <v>-0.35066943697084435</v>
      </c>
      <c r="BC22">
        <f t="shared" si="5"/>
        <v>-2.8110903339827829</v>
      </c>
      <c r="BD22">
        <f t="shared" si="6"/>
        <v>-5.9962104817515298</v>
      </c>
      <c r="BE22">
        <f t="shared" si="10"/>
        <v>10.058468173790683</v>
      </c>
      <c r="BF22">
        <f t="shared" si="10"/>
        <v>10.063594219248301</v>
      </c>
      <c r="BG22">
        <f t="shared" si="10"/>
        <v>10.052795644668644</v>
      </c>
      <c r="BH22">
        <f t="shared" si="10"/>
        <v>10.075645936107499</v>
      </c>
      <c r="BI22">
        <f t="shared" si="10"/>
        <v>10.027732816843276</v>
      </c>
      <c r="BJ22">
        <f t="shared" si="10"/>
        <v>10.130301293548195</v>
      </c>
      <c r="BK22">
        <f t="shared" si="10"/>
        <v>9.918920886021656</v>
      </c>
      <c r="BL22">
        <f t="shared" si="8"/>
        <v>10.409626532565879</v>
      </c>
    </row>
    <row r="23" spans="1:64" x14ac:dyDescent="0.2">
      <c r="A23" s="31" t="s">
        <v>44</v>
      </c>
      <c r="B23" s="32" t="s">
        <v>47</v>
      </c>
      <c r="C23" s="31">
        <v>44609.772080000002</v>
      </c>
      <c r="D23" s="31" t="s">
        <v>46</v>
      </c>
      <c r="E23">
        <f t="shared" si="11"/>
        <v>-18238.999704356807</v>
      </c>
      <c r="F23">
        <f t="shared" si="12"/>
        <v>-18239</v>
      </c>
      <c r="G23">
        <f t="shared" si="13"/>
        <v>1.2790000619133934E-4</v>
      </c>
      <c r="J23">
        <f t="shared" si="28"/>
        <v>1.2790000619133934E-4</v>
      </c>
      <c r="Q23" s="2">
        <f t="shared" si="14"/>
        <v>29591.272080000002</v>
      </c>
      <c r="S23" s="3">
        <v>1</v>
      </c>
      <c r="Z23">
        <f t="shared" si="15"/>
        <v>-18239</v>
      </c>
      <c r="AA23" s="50">
        <f t="shared" si="16"/>
        <v>-3.2841712093507891E-4</v>
      </c>
      <c r="AB23" s="50">
        <f t="shared" si="17"/>
        <v>1.7984851900888214E-2</v>
      </c>
      <c r="AC23" s="50">
        <f t="shared" si="18"/>
        <v>1.2790000619133934E-4</v>
      </c>
      <c r="AD23" s="50">
        <f t="shared" si="29"/>
        <v>4.5631712712641825E-4</v>
      </c>
      <c r="AE23" s="50">
        <f t="shared" si="19"/>
        <v>2.0822532050890777E-7</v>
      </c>
      <c r="AF23">
        <f t="shared" si="30"/>
        <v>1.2790000619133934E-4</v>
      </c>
      <c r="AG23" s="80"/>
      <c r="AH23">
        <f t="shared" si="20"/>
        <v>-1.7856951894696875E-2</v>
      </c>
      <c r="AI23">
        <f t="shared" si="21"/>
        <v>0.52511682484055</v>
      </c>
      <c r="AJ23">
        <f t="shared" si="22"/>
        <v>-0.96912968833005597</v>
      </c>
      <c r="AK23">
        <f t="shared" si="23"/>
        <v>0.34834920536988156</v>
      </c>
      <c r="AL23">
        <f t="shared" si="24"/>
        <v>2.5087047824008439</v>
      </c>
      <c r="AM23">
        <f t="shared" si="25"/>
        <v>3.0539251752506074</v>
      </c>
      <c r="AN23" s="50">
        <f t="shared" si="26"/>
        <v>14.563958955020771</v>
      </c>
      <c r="AO23" s="50">
        <f t="shared" si="26"/>
        <v>14.563903924024091</v>
      </c>
      <c r="AP23" s="50">
        <f t="shared" si="26"/>
        <v>14.56412961987389</v>
      </c>
      <c r="AQ23" s="50">
        <f t="shared" si="26"/>
        <v>14.563203271253418</v>
      </c>
      <c r="AR23" s="50">
        <f t="shared" si="26"/>
        <v>14.566993449205116</v>
      </c>
      <c r="AS23" s="50">
        <f t="shared" si="26"/>
        <v>14.551280036618774</v>
      </c>
      <c r="AT23" s="50">
        <f t="shared" si="26"/>
        <v>14.613258168494434</v>
      </c>
      <c r="AU23" s="50">
        <f t="shared" si="27"/>
        <v>14.027826003304423</v>
      </c>
      <c r="AW23">
        <v>-39500</v>
      </c>
      <c r="AX23">
        <f t="shared" si="0"/>
        <v>9.9016313188472982E-2</v>
      </c>
      <c r="AY23">
        <f t="shared" si="1"/>
        <v>0.10099923217339117</v>
      </c>
      <c r="AZ23">
        <f t="shared" si="2"/>
        <v>-1.9829189849181819E-3</v>
      </c>
      <c r="BA23">
        <f t="shared" si="3"/>
        <v>0.44923288229693914</v>
      </c>
      <c r="BB23">
        <f t="shared" si="4"/>
        <v>-0.32094582532212601</v>
      </c>
      <c r="BC23">
        <f t="shared" si="5"/>
        <v>-2.7795324720412813</v>
      </c>
      <c r="BD23">
        <f t="shared" si="6"/>
        <v>-5.4634679231782535</v>
      </c>
      <c r="BE23">
        <f t="shared" si="10"/>
        <v>10.115649020726858</v>
      </c>
      <c r="BF23">
        <f t="shared" si="10"/>
        <v>10.119685009873075</v>
      </c>
      <c r="BG23">
        <f t="shared" si="10"/>
        <v>10.110796140520224</v>
      </c>
      <c r="BH23">
        <f t="shared" si="10"/>
        <v>10.130461068595222</v>
      </c>
      <c r="BI23">
        <f t="shared" si="10"/>
        <v>10.087372039112187</v>
      </c>
      <c r="BJ23">
        <f t="shared" si="10"/>
        <v>10.183957676105402</v>
      </c>
      <c r="BK23">
        <f t="shared" si="10"/>
        <v>9.9767061684626164</v>
      </c>
      <c r="BL23">
        <f t="shared" si="8"/>
        <v>10.492761486629078</v>
      </c>
    </row>
    <row r="24" spans="1:64" x14ac:dyDescent="0.2">
      <c r="A24" s="31" t="s">
        <v>44</v>
      </c>
      <c r="B24" s="32" t="s">
        <v>45</v>
      </c>
      <c r="C24" s="31">
        <v>44611.719089999999</v>
      </c>
      <c r="D24" s="31" t="s">
        <v>46</v>
      </c>
      <c r="E24">
        <f t="shared" si="11"/>
        <v>-18234.49915525566</v>
      </c>
      <c r="F24">
        <f t="shared" si="12"/>
        <v>-18234.5</v>
      </c>
      <c r="G24">
        <f t="shared" si="13"/>
        <v>3.6545000330079347E-4</v>
      </c>
      <c r="J24">
        <f t="shared" si="28"/>
        <v>3.6545000330079347E-4</v>
      </c>
      <c r="Q24" s="2">
        <f t="shared" si="14"/>
        <v>29593.219089999999</v>
      </c>
      <c r="S24" s="3">
        <v>1</v>
      </c>
      <c r="Z24">
        <f t="shared" si="15"/>
        <v>-18234.5</v>
      </c>
      <c r="AA24" s="50">
        <f t="shared" si="16"/>
        <v>-3.4328464349829904E-4</v>
      </c>
      <c r="AB24" s="50">
        <f t="shared" si="17"/>
        <v>1.8226539280690034E-2</v>
      </c>
      <c r="AC24" s="50">
        <f t="shared" si="18"/>
        <v>3.6545000330079347E-4</v>
      </c>
      <c r="AD24" s="50">
        <f t="shared" si="29"/>
        <v>7.0873464679909251E-4</v>
      </c>
      <c r="AE24" s="50">
        <f t="shared" si="19"/>
        <v>5.0230479957343441E-7</v>
      </c>
      <c r="AF24">
        <f t="shared" si="30"/>
        <v>3.6545000330079347E-4</v>
      </c>
      <c r="AG24" s="80"/>
      <c r="AH24">
        <f t="shared" si="20"/>
        <v>-1.786108927738924E-2</v>
      </c>
      <c r="AI24">
        <f t="shared" si="21"/>
        <v>0.5249807079802471</v>
      </c>
      <c r="AJ24">
        <f t="shared" si="22"/>
        <v>-0.9690332490484449</v>
      </c>
      <c r="AK24">
        <f t="shared" si="23"/>
        <v>0.3481635695192728</v>
      </c>
      <c r="AL24">
        <f t="shared" si="24"/>
        <v>2.509095634840246</v>
      </c>
      <c r="AM24">
        <f t="shared" si="25"/>
        <v>3.0559444412492769</v>
      </c>
      <c r="AN24" s="50">
        <f t="shared" si="26"/>
        <v>14.564560566250396</v>
      </c>
      <c r="AO24" s="50">
        <f t="shared" si="26"/>
        <v>14.564504933015765</v>
      </c>
      <c r="AP24" s="50">
        <f t="shared" si="26"/>
        <v>14.564732797183066</v>
      </c>
      <c r="AQ24" s="50">
        <f t="shared" si="26"/>
        <v>14.563798780698166</v>
      </c>
      <c r="AR24" s="50">
        <f t="shared" si="26"/>
        <v>14.567615239926996</v>
      </c>
      <c r="AS24" s="50">
        <f t="shared" si="26"/>
        <v>14.551813191646943</v>
      </c>
      <c r="AT24" s="50">
        <f t="shared" si="26"/>
        <v>14.614054305479634</v>
      </c>
      <c r="AU24" s="50">
        <f t="shared" si="27"/>
        <v>14.028574217890991</v>
      </c>
      <c r="AW24">
        <v>-39000</v>
      </c>
      <c r="AX24">
        <f t="shared" si="0"/>
        <v>9.7407340616578061E-2</v>
      </c>
      <c r="AY24">
        <f t="shared" si="1"/>
        <v>9.8283754871646103E-2</v>
      </c>
      <c r="AZ24">
        <f t="shared" si="2"/>
        <v>-8.7641425506803879E-4</v>
      </c>
      <c r="BA24">
        <f t="shared" si="3"/>
        <v>0.45629852912786162</v>
      </c>
      <c r="BB24">
        <f t="shared" si="4"/>
        <v>-0.29001684710677339</v>
      </c>
      <c r="BC24">
        <f t="shared" si="5"/>
        <v>-2.747048938189077</v>
      </c>
      <c r="BD24">
        <f t="shared" si="6"/>
        <v>-5.0032182464240034</v>
      </c>
      <c r="BE24">
        <f t="shared" si="10"/>
        <v>10.173638267433253</v>
      </c>
      <c r="BF24">
        <f t="shared" si="10"/>
        <v>10.176653577569649</v>
      </c>
      <c r="BG24">
        <f t="shared" si="10"/>
        <v>10.169666829254542</v>
      </c>
      <c r="BH24">
        <f t="shared" si="10"/>
        <v>10.18592607969345</v>
      </c>
      <c r="BI24">
        <f t="shared" si="10"/>
        <v>10.148456791583133</v>
      </c>
      <c r="BJ24">
        <f t="shared" si="10"/>
        <v>10.23692595875989</v>
      </c>
      <c r="BK24">
        <f t="shared" si="10"/>
        <v>10.03805607249404</v>
      </c>
      <c r="BL24">
        <f t="shared" si="8"/>
        <v>10.575896440692276</v>
      </c>
    </row>
    <row r="25" spans="1:64" x14ac:dyDescent="0.2">
      <c r="A25" s="31" t="s">
        <v>44</v>
      </c>
      <c r="B25" s="32" t="s">
        <v>45</v>
      </c>
      <c r="C25" s="31">
        <v>44614.745609999998</v>
      </c>
      <c r="D25" s="31" t="s">
        <v>46</v>
      </c>
      <c r="E25">
        <f t="shared" si="11"/>
        <v>-18227.503299114385</v>
      </c>
      <c r="F25">
        <f t="shared" si="12"/>
        <v>-18227.5</v>
      </c>
      <c r="G25">
        <f t="shared" si="13"/>
        <v>-1.4272499975049868E-3</v>
      </c>
      <c r="J25">
        <f t="shared" si="28"/>
        <v>-1.4272499975049868E-3</v>
      </c>
      <c r="Q25" s="2">
        <f t="shared" si="14"/>
        <v>29596.245609999998</v>
      </c>
      <c r="S25" s="3">
        <v>1</v>
      </c>
      <c r="Z25">
        <f t="shared" si="15"/>
        <v>-18227.5</v>
      </c>
      <c r="AA25" s="50">
        <f t="shared" si="16"/>
        <v>-3.6639110894970059E-4</v>
      </c>
      <c r="AB25" s="50">
        <f t="shared" si="17"/>
        <v>1.6440260252050694E-2</v>
      </c>
      <c r="AC25" s="50">
        <f t="shared" si="18"/>
        <v>-1.4272499975049868E-3</v>
      </c>
      <c r="AD25" s="50">
        <f t="shared" si="29"/>
        <v>-1.0608588885552862E-3</v>
      </c>
      <c r="AE25" s="50">
        <f t="shared" si="19"/>
        <v>1.1254215814267573E-6</v>
      </c>
      <c r="AF25">
        <f t="shared" si="30"/>
        <v>-1.4272499975049868E-3</v>
      </c>
      <c r="AG25" s="80"/>
      <c r="AH25">
        <f t="shared" si="20"/>
        <v>-1.7867510249555681E-2</v>
      </c>
      <c r="AI25">
        <f t="shared" si="21"/>
        <v>0.52476925432711918</v>
      </c>
      <c r="AJ25">
        <f t="shared" si="22"/>
        <v>-0.9688830373654016</v>
      </c>
      <c r="AK25">
        <f t="shared" si="23"/>
        <v>0.34787488742153622</v>
      </c>
      <c r="AL25">
        <f t="shared" si="24"/>
        <v>2.5097032266895587</v>
      </c>
      <c r="AM25">
        <f t="shared" si="25"/>
        <v>3.0590882442213747</v>
      </c>
      <c r="AN25" s="50">
        <f t="shared" si="26"/>
        <v>14.565496098638901</v>
      </c>
      <c r="AO25" s="50">
        <f t="shared" si="26"/>
        <v>14.565439519046198</v>
      </c>
      <c r="AP25" s="50">
        <f t="shared" si="26"/>
        <v>14.565670784108832</v>
      </c>
      <c r="AQ25" s="50">
        <f t="shared" si="26"/>
        <v>14.56472476418705</v>
      </c>
      <c r="AR25" s="50">
        <f t="shared" si="26"/>
        <v>14.568582280116091</v>
      </c>
      <c r="AS25" s="50">
        <f t="shared" si="26"/>
        <v>14.552642061309793</v>
      </c>
      <c r="AT25" s="50">
        <f t="shared" si="26"/>
        <v>14.615292089293799</v>
      </c>
      <c r="AU25" s="50">
        <f t="shared" si="27"/>
        <v>14.029738107247876</v>
      </c>
      <c r="AW25">
        <v>-38500</v>
      </c>
      <c r="AX25">
        <f t="shared" si="0"/>
        <v>9.5854611377413149E-2</v>
      </c>
      <c r="AY25">
        <f t="shared" si="1"/>
        <v>9.5604522309251608E-2</v>
      </c>
      <c r="AZ25">
        <f t="shared" si="2"/>
        <v>2.500890681615459E-4</v>
      </c>
      <c r="BA25">
        <f t="shared" si="3"/>
        <v>0.46419272762162467</v>
      </c>
      <c r="BB25">
        <f t="shared" si="4"/>
        <v>-0.25777349068106309</v>
      </c>
      <c r="BC25">
        <f t="shared" si="5"/>
        <v>-2.7135216037296672</v>
      </c>
      <c r="BD25">
        <f t="shared" si="6"/>
        <v>-4.6005575798527634</v>
      </c>
      <c r="BE25">
        <f t="shared" si="10"/>
        <v>10.232518628560175</v>
      </c>
      <c r="BF25">
        <f t="shared" si="10"/>
        <v>10.234641028127024</v>
      </c>
      <c r="BG25">
        <f t="shared" si="10"/>
        <v>10.229429456891737</v>
      </c>
      <c r="BH25">
        <f t="shared" si="10"/>
        <v>10.242277938562136</v>
      </c>
      <c r="BI25">
        <f t="shared" si="10"/>
        <v>10.210905072442872</v>
      </c>
      <c r="BJ25">
        <f t="shared" si="10"/>
        <v>10.28946350489673</v>
      </c>
      <c r="BK25">
        <f t="shared" si="10"/>
        <v>10.103121077060646</v>
      </c>
      <c r="BL25">
        <f t="shared" si="8"/>
        <v>10.659031394755475</v>
      </c>
    </row>
    <row r="26" spans="1:64" x14ac:dyDescent="0.2">
      <c r="A26" s="31" t="s">
        <v>44</v>
      </c>
      <c r="B26" s="32" t="s">
        <v>47</v>
      </c>
      <c r="C26" s="31">
        <v>44616.693290000003</v>
      </c>
      <c r="D26" s="31" t="s">
        <v>46</v>
      </c>
      <c r="E26">
        <f t="shared" si="11"/>
        <v>-18223.001201296011</v>
      </c>
      <c r="F26">
        <f t="shared" si="12"/>
        <v>-18223</v>
      </c>
      <c r="G26">
        <f t="shared" si="13"/>
        <v>-5.1969999185530469E-4</v>
      </c>
      <c r="J26">
        <f t="shared" si="28"/>
        <v>-5.1969999185530469E-4</v>
      </c>
      <c r="Q26" s="2">
        <f t="shared" si="14"/>
        <v>29598.193290000003</v>
      </c>
      <c r="S26" s="3">
        <v>1</v>
      </c>
      <c r="Z26">
        <f t="shared" si="15"/>
        <v>-18223</v>
      </c>
      <c r="AA26" s="50">
        <f t="shared" si="16"/>
        <v>-3.8123190616860814E-4</v>
      </c>
      <c r="AB26" s="50">
        <f t="shared" si="17"/>
        <v>1.7351928417709481E-2</v>
      </c>
      <c r="AC26" s="50">
        <f t="shared" si="18"/>
        <v>-5.1969999185530469E-4</v>
      </c>
      <c r="AD26" s="50">
        <f t="shared" si="29"/>
        <v>-1.3846808568669655E-4</v>
      </c>
      <c r="AE26" s="50">
        <f t="shared" si="19"/>
        <v>1.9173410753738337E-8</v>
      </c>
      <c r="AF26">
        <f t="shared" si="30"/>
        <v>-5.1969999185530469E-4</v>
      </c>
      <c r="AG26" s="80"/>
      <c r="AH26">
        <f t="shared" si="20"/>
        <v>-1.7871628409564785E-2</v>
      </c>
      <c r="AI26">
        <f t="shared" si="21"/>
        <v>0.52463350192445024</v>
      </c>
      <c r="AJ26">
        <f t="shared" si="22"/>
        <v>-0.96878634760823323</v>
      </c>
      <c r="AK26">
        <f t="shared" si="23"/>
        <v>0.34768936054866156</v>
      </c>
      <c r="AL26">
        <f t="shared" si="24"/>
        <v>2.5100935641784146</v>
      </c>
      <c r="AM26">
        <f t="shared" si="25"/>
        <v>3.0611110138492901</v>
      </c>
      <c r="AN26" s="50">
        <f t="shared" si="26"/>
        <v>14.566097315025033</v>
      </c>
      <c r="AO26" s="50">
        <f t="shared" si="26"/>
        <v>14.566040120886814</v>
      </c>
      <c r="AP26" s="50">
        <f t="shared" si="26"/>
        <v>14.566273590286922</v>
      </c>
      <c r="AQ26" s="50">
        <f t="shared" si="26"/>
        <v>14.565319805133742</v>
      </c>
      <c r="AR26" s="50">
        <f t="shared" si="26"/>
        <v>14.569203826952117</v>
      </c>
      <c r="AS26" s="50">
        <f t="shared" si="26"/>
        <v>14.553174596685391</v>
      </c>
      <c r="AT26" s="50">
        <f t="shared" si="26"/>
        <v>14.616087388600825</v>
      </c>
      <c r="AU26" s="50">
        <f t="shared" si="27"/>
        <v>14.030486321834445</v>
      </c>
      <c r="AW26">
        <v>-38000</v>
      </c>
      <c r="AX26">
        <f t="shared" si="0"/>
        <v>9.4356222088394975E-2</v>
      </c>
      <c r="AY26">
        <f t="shared" si="1"/>
        <v>9.2961534486207684E-2</v>
      </c>
      <c r="AZ26">
        <f t="shared" si="2"/>
        <v>1.3946876021872969E-3</v>
      </c>
      <c r="BA26">
        <f t="shared" si="3"/>
        <v>0.47300009025931289</v>
      </c>
      <c r="BB26">
        <f t="shared" si="4"/>
        <v>-0.2240867100916315</v>
      </c>
      <c r="BC26">
        <f t="shared" si="5"/>
        <v>-2.6788103102050838</v>
      </c>
      <c r="BD26">
        <f t="shared" si="6"/>
        <v>-4.2442789394828102</v>
      </c>
      <c r="BE26">
        <f t="shared" si="10"/>
        <v>10.292392429857482</v>
      </c>
      <c r="BF26">
        <f t="shared" si="10"/>
        <v>10.293785779779215</v>
      </c>
      <c r="BG26">
        <f t="shared" si="10"/>
        <v>10.290129058516778</v>
      </c>
      <c r="BH26">
        <f t="shared" si="10"/>
        <v>10.299759772119</v>
      </c>
      <c r="BI26">
        <f t="shared" si="10"/>
        <v>10.2746250486229</v>
      </c>
      <c r="BJ26">
        <f t="shared" si="10"/>
        <v>10.341903138801749</v>
      </c>
      <c r="BK26">
        <f t="shared" si="10"/>
        <v>10.172025999269911</v>
      </c>
      <c r="BL26">
        <f t="shared" si="8"/>
        <v>10.742166348818674</v>
      </c>
    </row>
    <row r="27" spans="1:64" x14ac:dyDescent="0.2">
      <c r="A27" s="25" t="s">
        <v>54</v>
      </c>
      <c r="B27" s="15" t="s">
        <v>47</v>
      </c>
      <c r="C27" s="36">
        <v>51924.660600000003</v>
      </c>
      <c r="D27" s="36"/>
      <c r="E27">
        <f t="shared" si="11"/>
        <v>-1330.5015694052877</v>
      </c>
      <c r="F27">
        <f t="shared" si="12"/>
        <v>-1330.5</v>
      </c>
      <c r="G27">
        <f t="shared" si="13"/>
        <v>-6.7894999665440992E-4</v>
      </c>
      <c r="J27">
        <f t="shared" si="28"/>
        <v>-6.7894999665440992E-4</v>
      </c>
      <c r="Q27" s="2">
        <f t="shared" si="14"/>
        <v>36906.160600000003</v>
      </c>
      <c r="S27" s="3">
        <v>0.5</v>
      </c>
      <c r="Z27">
        <f t="shared" si="15"/>
        <v>-1330.5</v>
      </c>
      <c r="AA27" s="50">
        <f t="shared" si="16"/>
        <v>-3.2132505501181775E-3</v>
      </c>
      <c r="AB27" s="50">
        <f t="shared" si="17"/>
        <v>4.6396676022809414E-4</v>
      </c>
      <c r="AC27" s="50">
        <f t="shared" si="18"/>
        <v>-6.7894999665440992E-4</v>
      </c>
      <c r="AD27" s="50">
        <f t="shared" si="29"/>
        <v>2.5343005534637676E-3</v>
      </c>
      <c r="AE27" s="50">
        <f t="shared" si="19"/>
        <v>3.2113396476433795E-6</v>
      </c>
      <c r="AF27">
        <f t="shared" si="30"/>
        <v>-6.7894999665440992E-4</v>
      </c>
      <c r="AG27" s="80"/>
      <c r="AH27">
        <f t="shared" si="20"/>
        <v>-1.1429167568825041E-3</v>
      </c>
      <c r="AI27">
        <f t="shared" si="21"/>
        <v>0.4545363291626624</v>
      </c>
      <c r="AJ27">
        <f t="shared" si="22"/>
        <v>-0.29752841611358177</v>
      </c>
      <c r="AK27">
        <f t="shared" si="23"/>
        <v>-0.22210489127438268</v>
      </c>
      <c r="AL27">
        <f t="shared" si="24"/>
        <v>-2.7549072787054771</v>
      </c>
      <c r="AM27">
        <f t="shared" si="25"/>
        <v>-5.1075548009165113</v>
      </c>
      <c r="AN27" s="50">
        <f t="shared" si="26"/>
        <v>16.442878297361272</v>
      </c>
      <c r="AO27" s="50">
        <f t="shared" si="26"/>
        <v>16.44612791547253</v>
      </c>
      <c r="AP27" s="50">
        <f t="shared" si="26"/>
        <v>16.438693721829473</v>
      </c>
      <c r="AQ27" s="50">
        <f t="shared" si="26"/>
        <v>16.455775795904348</v>
      </c>
      <c r="AR27" s="50">
        <f t="shared" si="26"/>
        <v>16.416906846944251</v>
      </c>
      <c r="AS27" s="50">
        <f t="shared" si="26"/>
        <v>16.507494431869475</v>
      </c>
      <c r="AT27" s="50">
        <f t="shared" si="26"/>
        <v>16.306237333225013</v>
      </c>
      <c r="AU27" s="50">
        <f t="shared" si="27"/>
        <v>16.839200744859617</v>
      </c>
      <c r="AW27">
        <v>-37500</v>
      </c>
      <c r="AX27">
        <f t="shared" si="0"/>
        <v>9.2910261435024247E-2</v>
      </c>
      <c r="AY27">
        <f t="shared" si="1"/>
        <v>9.0354791402514345E-2</v>
      </c>
      <c r="AZ27">
        <f t="shared" si="2"/>
        <v>2.5554700325099021E-3</v>
      </c>
      <c r="BA27">
        <f t="shared" si="3"/>
        <v>0.48282224011087982</v>
      </c>
      <c r="BB27">
        <f t="shared" si="4"/>
        <v>-0.1888044873089085</v>
      </c>
      <c r="BC27">
        <f t="shared" si="5"/>
        <v>-2.6427490923782408</v>
      </c>
      <c r="BD27">
        <f t="shared" si="6"/>
        <v>-3.9257854896469455</v>
      </c>
      <c r="BE27">
        <f t="shared" si="10"/>
        <v>10.353382996668344</v>
      </c>
      <c r="BF27">
        <f t="shared" si="10"/>
        <v>10.354223930672248</v>
      </c>
      <c r="BG27">
        <f t="shared" si="10"/>
        <v>10.351841123048878</v>
      </c>
      <c r="BH27">
        <f t="shared" si="10"/>
        <v>10.358612748497457</v>
      </c>
      <c r="BI27">
        <f t="shared" si="10"/>
        <v>10.339525804431743</v>
      </c>
      <c r="BJ27">
        <f t="shared" si="10"/>
        <v>10.394656897004566</v>
      </c>
      <c r="BK27">
        <f t="shared" si="10"/>
        <v>10.244869132225297</v>
      </c>
      <c r="BL27">
        <f t="shared" si="8"/>
        <v>10.825301302881874</v>
      </c>
    </row>
    <row r="28" spans="1:64" x14ac:dyDescent="0.2">
      <c r="A28" s="25" t="s">
        <v>55</v>
      </c>
      <c r="B28" s="15" t="s">
        <v>47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12"/>
        <v>-1062.5</v>
      </c>
      <c r="G28">
        <f t="shared" si="13"/>
        <v>-4.9457999994046986E-3</v>
      </c>
      <c r="J28">
        <f t="shared" si="28"/>
        <v>-4.9457999994046986E-3</v>
      </c>
      <c r="Q28" s="2">
        <f t="shared" si="14"/>
        <v>37022.09744795</v>
      </c>
      <c r="S28" s="3">
        <v>0.1</v>
      </c>
      <c r="Z28">
        <f t="shared" si="15"/>
        <v>-1062.5</v>
      </c>
      <c r="AA28" s="50">
        <f t="shared" si="16"/>
        <v>-2.5912880527576439E-3</v>
      </c>
      <c r="AB28" s="50">
        <f t="shared" si="17"/>
        <v>-4.4017971631418644E-3</v>
      </c>
      <c r="AC28" s="50">
        <f t="shared" si="18"/>
        <v>-4.9457999994046986E-3</v>
      </c>
      <c r="AD28" s="50">
        <f t="shared" si="29"/>
        <v>-2.3545119466470547E-3</v>
      </c>
      <c r="AE28" s="50">
        <f t="shared" si="19"/>
        <v>5.5437265069037032E-7</v>
      </c>
      <c r="AF28">
        <f t="shared" si="30"/>
        <v>-4.9457999994046986E-3</v>
      </c>
      <c r="AG28" s="80"/>
      <c r="AH28">
        <f t="shared" si="20"/>
        <v>-5.4400283626283429E-4</v>
      </c>
      <c r="AI28">
        <f t="shared" si="21"/>
        <v>0.45855199165977534</v>
      </c>
      <c r="AJ28">
        <f t="shared" si="22"/>
        <v>-0.28058771490839457</v>
      </c>
      <c r="AK28">
        <f t="shared" si="23"/>
        <v>-0.23172236231264512</v>
      </c>
      <c r="AL28">
        <f t="shared" si="24"/>
        <v>-2.7372108637441306</v>
      </c>
      <c r="AM28">
        <f t="shared" si="25"/>
        <v>-4.8782397605339503</v>
      </c>
      <c r="AN28" s="50">
        <f t="shared" si="26"/>
        <v>16.474205494192862</v>
      </c>
      <c r="AO28" s="50">
        <f t="shared" si="26"/>
        <v>16.476940323129703</v>
      </c>
      <c r="AP28" s="50">
        <f t="shared" si="26"/>
        <v>16.470498585166936</v>
      </c>
      <c r="AQ28" s="50">
        <f t="shared" si="26"/>
        <v>16.485736444307328</v>
      </c>
      <c r="AR28" s="50">
        <f t="shared" si="26"/>
        <v>16.450042145397674</v>
      </c>
      <c r="AS28" s="50">
        <f t="shared" si="26"/>
        <v>16.535738921176353</v>
      </c>
      <c r="AT28" s="50">
        <f t="shared" si="26"/>
        <v>16.340162625027666</v>
      </c>
      <c r="AU28" s="50">
        <f t="shared" si="27"/>
        <v>16.883761080237491</v>
      </c>
      <c r="AW28">
        <v>-37000</v>
      </c>
      <c r="AX28">
        <f t="shared" si="0"/>
        <v>9.1514727185788236E-2</v>
      </c>
      <c r="AY28">
        <f t="shared" si="1"/>
        <v>8.7784293058171578E-2</v>
      </c>
      <c r="AZ28">
        <f t="shared" si="2"/>
        <v>3.7304341276166541E-3</v>
      </c>
      <c r="BA28">
        <f t="shared" si="3"/>
        <v>0.4937815437353088</v>
      </c>
      <c r="BB28">
        <f t="shared" si="4"/>
        <v>-0.15174907085283135</v>
      </c>
      <c r="BC28">
        <f t="shared" si="5"/>
        <v>-2.6051420942769106</v>
      </c>
      <c r="BD28">
        <f t="shared" si="6"/>
        <v>-3.6383691491180241</v>
      </c>
      <c r="BE28">
        <f t="shared" si="10"/>
        <v>10.415635222868314</v>
      </c>
      <c r="BF28">
        <f t="shared" si="10"/>
        <v>10.41609190113051</v>
      </c>
      <c r="BG28">
        <f t="shared" si="10"/>
        <v>10.414677386956978</v>
      </c>
      <c r="BH28">
        <f t="shared" si="10"/>
        <v>10.419068679704104</v>
      </c>
      <c r="BI28">
        <f t="shared" si="10"/>
        <v>10.405530652495491</v>
      </c>
      <c r="BJ28">
        <f t="shared" si="10"/>
        <v>10.448217563536838</v>
      </c>
      <c r="BK28">
        <f t="shared" si="10"/>
        <v>10.321721566072441</v>
      </c>
      <c r="BL28">
        <f t="shared" si="8"/>
        <v>10.908436256945071</v>
      </c>
    </row>
    <row r="29" spans="1:64" x14ac:dyDescent="0.2">
      <c r="A29" t="s">
        <v>42</v>
      </c>
      <c r="C29" s="10">
        <v>52500.256999999998</v>
      </c>
      <c r="D29" s="10" t="s">
        <v>16</v>
      </c>
      <c r="E29">
        <f t="shared" si="11"/>
        <v>0</v>
      </c>
      <c r="F29">
        <f t="shared" si="12"/>
        <v>0</v>
      </c>
      <c r="G29">
        <f t="shared" si="13"/>
        <v>0</v>
      </c>
      <c r="I29">
        <f>+G29</f>
        <v>0</v>
      </c>
      <c r="Q29" s="2">
        <f t="shared" si="14"/>
        <v>37481.756999999998</v>
      </c>
      <c r="S29" s="3">
        <v>0.1</v>
      </c>
      <c r="Z29">
        <f t="shared" si="15"/>
        <v>0</v>
      </c>
      <c r="AA29" s="50">
        <f t="shared" si="16"/>
        <v>2.9079926590083304E-5</v>
      </c>
      <c r="AB29" s="50">
        <f t="shared" si="17"/>
        <v>-1.8825126519404912E-3</v>
      </c>
      <c r="AC29" s="50">
        <f t="shared" si="18"/>
        <v>0</v>
      </c>
      <c r="AD29" s="50">
        <f t="shared" si="29"/>
        <v>-2.9079926590083304E-5</v>
      </c>
      <c r="AE29" s="50">
        <f t="shared" si="19"/>
        <v>8.4564213048463412E-11</v>
      </c>
      <c r="AF29">
        <f t="shared" si="30"/>
        <v>0</v>
      </c>
      <c r="AG29" s="80"/>
      <c r="AH29">
        <f t="shared" si="20"/>
        <v>1.8825126519404912E-3</v>
      </c>
      <c r="AI29">
        <f t="shared" si="21"/>
        <v>0.47701334514026761</v>
      </c>
      <c r="AJ29">
        <f t="shared" si="22"/>
        <v>-0.20940681454772467</v>
      </c>
      <c r="AK29">
        <f t="shared" si="23"/>
        <v>-0.27082495780480775</v>
      </c>
      <c r="AL29">
        <f t="shared" si="24"/>
        <v>-2.6637727817077117</v>
      </c>
      <c r="AM29">
        <f t="shared" si="25"/>
        <v>-4.1057364017363387</v>
      </c>
      <c r="AN29" s="50">
        <f t="shared" si="26"/>
        <v>16.601163070578679</v>
      </c>
      <c r="AO29" s="50">
        <f t="shared" si="26"/>
        <v>16.602301886009613</v>
      </c>
      <c r="AP29" s="50">
        <f t="shared" si="26"/>
        <v>16.599219090418099</v>
      </c>
      <c r="AQ29" s="50">
        <f t="shared" si="26"/>
        <v>16.607591826462041</v>
      </c>
      <c r="AR29" s="50">
        <f t="shared" si="26"/>
        <v>16.585050231678206</v>
      </c>
      <c r="AS29" s="50">
        <f t="shared" si="26"/>
        <v>16.647278130093444</v>
      </c>
      <c r="AT29" s="50">
        <f t="shared" si="26"/>
        <v>16.485455825755984</v>
      </c>
      <c r="AU29" s="50">
        <f t="shared" si="27"/>
        <v>17.060422857621791</v>
      </c>
      <c r="AW29">
        <v>-36500</v>
      </c>
      <c r="AX29">
        <f t="shared" si="0"/>
        <v>9.0167407100587585E-2</v>
      </c>
      <c r="AY29">
        <f t="shared" si="1"/>
        <v>8.5250039453179383E-2</v>
      </c>
      <c r="AZ29">
        <f t="shared" si="2"/>
        <v>4.9173676474082006E-3</v>
      </c>
      <c r="BA29">
        <f t="shared" si="3"/>
        <v>0.50602559374448342</v>
      </c>
      <c r="BB29">
        <f t="shared" si="4"/>
        <v>-0.11271423777440988</v>
      </c>
      <c r="BC29">
        <f t="shared" si="5"/>
        <v>-2.5657587724201605</v>
      </c>
      <c r="BD29">
        <f t="shared" si="6"/>
        <v>-3.3767169843092204</v>
      </c>
      <c r="BE29">
        <f t="shared" si="10"/>
        <v>10.47931576256499</v>
      </c>
      <c r="BF29">
        <f t="shared" si="10"/>
        <v>10.479531450542549</v>
      </c>
      <c r="BG29">
        <f t="shared" si="10"/>
        <v>10.478789750901393</v>
      </c>
      <c r="BH29">
        <f t="shared" si="10"/>
        <v>10.481344359387387</v>
      </c>
      <c r="BI29">
        <f t="shared" si="10"/>
        <v>10.472593398046559</v>
      </c>
      <c r="BJ29">
        <f t="shared" si="10"/>
        <v>10.503157292308295</v>
      </c>
      <c r="BK29">
        <f t="shared" si="10"/>
        <v>10.402626696948186</v>
      </c>
      <c r="BL29">
        <f t="shared" si="8"/>
        <v>10.991571211008271</v>
      </c>
    </row>
    <row r="30" spans="1:64" x14ac:dyDescent="0.2">
      <c r="A30" s="25" t="s">
        <v>56</v>
      </c>
      <c r="B30" s="15" t="s">
        <v>47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12"/>
        <v>826.5</v>
      </c>
      <c r="G30">
        <f t="shared" si="13"/>
        <v>8.9964999642688781E-4</v>
      </c>
      <c r="I30">
        <f>+G30</f>
        <v>8.9964999642688781E-4</v>
      </c>
      <c r="Q30" s="2">
        <f t="shared" si="14"/>
        <v>37839.315106299997</v>
      </c>
      <c r="S30" s="3">
        <v>0.5</v>
      </c>
      <c r="Z30">
        <f t="shared" si="15"/>
        <v>826.5</v>
      </c>
      <c r="AA30" s="50">
        <f t="shared" si="16"/>
        <v>2.2294377996186941E-3</v>
      </c>
      <c r="AB30" s="50">
        <f t="shared" si="17"/>
        <v>-2.9192512818245618E-3</v>
      </c>
      <c r="AC30" s="50">
        <f t="shared" si="18"/>
        <v>8.9964999642688781E-4</v>
      </c>
      <c r="AD30" s="50">
        <f t="shared" si="29"/>
        <v>-1.3297878031918063E-3</v>
      </c>
      <c r="AE30" s="50">
        <f t="shared" si="19"/>
        <v>8.8416780075884509E-7</v>
      </c>
      <c r="AF30">
        <f t="shared" si="30"/>
        <v>8.9964999642688781E-4</v>
      </c>
      <c r="AG30" s="80"/>
      <c r="AH30">
        <f t="shared" si="20"/>
        <v>3.8189012782514496E-3</v>
      </c>
      <c r="AI30">
        <f t="shared" si="21"/>
        <v>0.49465161590940909</v>
      </c>
      <c r="AJ30">
        <f t="shared" si="22"/>
        <v>-0.14889827005546324</v>
      </c>
      <c r="AK30">
        <f t="shared" si="23"/>
        <v>-0.30246356743974534</v>
      </c>
      <c r="AL30">
        <f t="shared" si="24"/>
        <v>-2.6022585259646029</v>
      </c>
      <c r="AM30">
        <f t="shared" si="25"/>
        <v>-3.617948522698569</v>
      </c>
      <c r="AN30" s="50">
        <f t="shared" si="26"/>
        <v>16.70353590352109</v>
      </c>
      <c r="AO30" s="50">
        <f t="shared" si="26"/>
        <v>16.703969970066829</v>
      </c>
      <c r="AP30" s="50">
        <f t="shared" si="26"/>
        <v>16.702615720006882</v>
      </c>
      <c r="AQ30" s="50">
        <f t="shared" si="26"/>
        <v>16.706850271042182</v>
      </c>
      <c r="AR30" s="50">
        <f t="shared" si="26"/>
        <v>16.693699859567193</v>
      </c>
      <c r="AS30" s="50">
        <f t="shared" si="26"/>
        <v>16.735460238112577</v>
      </c>
      <c r="AT30" s="50">
        <f t="shared" si="26"/>
        <v>16.610822630992626</v>
      </c>
      <c r="AU30" s="50">
        <f t="shared" si="27"/>
        <v>17.197844936688259</v>
      </c>
      <c r="AW30">
        <v>-36000</v>
      </c>
      <c r="AX30">
        <f t="shared" si="0"/>
        <v>8.8865732673562139E-2</v>
      </c>
      <c r="AY30">
        <f t="shared" si="1"/>
        <v>8.2752030587537759E-2</v>
      </c>
      <c r="AZ30">
        <f t="shared" si="2"/>
        <v>6.1137020860243824E-3</v>
      </c>
      <c r="BA30">
        <f t="shared" si="3"/>
        <v>0.51973274801962766</v>
      </c>
      <c r="BB30">
        <f t="shared" si="4"/>
        <v>-7.1462296366210931E-2</v>
      </c>
      <c r="BC30">
        <f t="shared" si="5"/>
        <v>-2.5243277580286771</v>
      </c>
      <c r="BD30">
        <f t="shared" si="6"/>
        <v>-3.1365632536994643</v>
      </c>
      <c r="BE30">
        <f t="shared" si="10"/>
        <v>10.544613498441079</v>
      </c>
      <c r="BF30">
        <f t="shared" si="10"/>
        <v>10.544696912454162</v>
      </c>
      <c r="BG30">
        <f t="shared" si="10"/>
        <v>10.544371995270522</v>
      </c>
      <c r="BH30">
        <f t="shared" si="10"/>
        <v>10.54563885617662</v>
      </c>
      <c r="BI30">
        <f t="shared" si="10"/>
        <v>10.54071790366857</v>
      </c>
      <c r="BJ30">
        <f t="shared" si="10"/>
        <v>10.560122616776171</v>
      </c>
      <c r="BK30">
        <f t="shared" si="10"/>
        <v>10.487599927224327</v>
      </c>
      <c r="BL30">
        <f t="shared" si="8"/>
        <v>11.07470616507147</v>
      </c>
    </row>
    <row r="31" spans="1:64" x14ac:dyDescent="0.2">
      <c r="A31" s="25" t="s">
        <v>57</v>
      </c>
      <c r="B31" s="15" t="s">
        <v>47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12"/>
        <v>2670.5</v>
      </c>
      <c r="G31">
        <f t="shared" si="13"/>
        <v>6.823250005254522E-3</v>
      </c>
      <c r="I31">
        <f>+G31</f>
        <v>6.823250005254522E-3</v>
      </c>
      <c r="Q31" s="2">
        <f t="shared" si="14"/>
        <v>38637.065118300001</v>
      </c>
      <c r="S31" s="3">
        <v>0.5</v>
      </c>
      <c r="Z31">
        <f t="shared" si="15"/>
        <v>2670.5</v>
      </c>
      <c r="AA31" s="50">
        <f t="shared" si="16"/>
        <v>7.5921742289774725E-3</v>
      </c>
      <c r="AB31" s="50">
        <f t="shared" si="17"/>
        <v>-1.41247990754448E-3</v>
      </c>
      <c r="AC31" s="50">
        <f t="shared" si="18"/>
        <v>6.823250005254522E-3</v>
      </c>
      <c r="AD31" s="50">
        <f t="shared" si="29"/>
        <v>-7.6892422372295058E-4</v>
      </c>
      <c r="AE31" s="50">
        <f t="shared" si="19"/>
        <v>2.9562223091397109E-7</v>
      </c>
      <c r="AF31">
        <f t="shared" si="30"/>
        <v>6.823250005254522E-3</v>
      </c>
      <c r="AG31" s="80"/>
      <c r="AH31">
        <f t="shared" si="20"/>
        <v>8.235729912799002E-3</v>
      </c>
      <c r="AI31">
        <f t="shared" si="21"/>
        <v>0.5481470963305104</v>
      </c>
      <c r="AJ31">
        <f t="shared" si="22"/>
        <v>7.5145570927597997E-3</v>
      </c>
      <c r="AK31">
        <f t="shared" si="23"/>
        <v>-0.37774350077373892</v>
      </c>
      <c r="AL31">
        <f t="shared" si="24"/>
        <v>-2.4452898689836893</v>
      </c>
      <c r="AM31">
        <f t="shared" si="25"/>
        <v>-2.755314477775979</v>
      </c>
      <c r="AN31" s="50">
        <f t="shared" si="26"/>
        <v>16.947513040438366</v>
      </c>
      <c r="AO31" s="50">
        <f t="shared" si="26"/>
        <v>16.947518395409631</v>
      </c>
      <c r="AP31" s="50">
        <f t="shared" si="26"/>
        <v>16.947490438550009</v>
      </c>
      <c r="AQ31" s="50">
        <f t="shared" si="26"/>
        <v>16.947636418816241</v>
      </c>
      <c r="AR31" s="50">
        <f t="shared" si="26"/>
        <v>16.94687484609851</v>
      </c>
      <c r="AS31" s="50">
        <f t="shared" si="26"/>
        <v>16.950866676665072</v>
      </c>
      <c r="AT31" s="50">
        <f t="shared" si="26"/>
        <v>16.930432818723432</v>
      </c>
      <c r="AU31" s="50">
        <f t="shared" si="27"/>
        <v>17.504446647273337</v>
      </c>
      <c r="AW31">
        <v>-35500</v>
      </c>
      <c r="AX31">
        <f t="shared" si="0"/>
        <v>8.760661530214818E-2</v>
      </c>
      <c r="AY31">
        <f t="shared" si="1"/>
        <v>8.0290266461246707E-2</v>
      </c>
      <c r="AZ31">
        <f t="shared" si="2"/>
        <v>7.3163488409014729E-3</v>
      </c>
      <c r="BA31">
        <f t="shared" si="3"/>
        <v>0.53511920512433719</v>
      </c>
      <c r="BB31">
        <f t="shared" si="4"/>
        <v>-2.7720451040992231E-2</v>
      </c>
      <c r="BC31">
        <f t="shared" si="5"/>
        <v>-2.4805284992440311</v>
      </c>
      <c r="BD31">
        <f t="shared" si="6"/>
        <v>-2.9144367009947212</v>
      </c>
      <c r="BE31">
        <f t="shared" si="10"/>
        <v>10.611741083330706</v>
      </c>
      <c r="BF31">
        <f t="shared" si="10"/>
        <v>10.611764223656422</v>
      </c>
      <c r="BG31">
        <f t="shared" si="10"/>
        <v>10.611659309436016</v>
      </c>
      <c r="BH31">
        <f t="shared" si="10"/>
        <v>10.612135190854801</v>
      </c>
      <c r="BI31">
        <f t="shared" si="10"/>
        <v>10.609981112095401</v>
      </c>
      <c r="BJ31">
        <f t="shared" si="10"/>
        <v>10.619825203544998</v>
      </c>
      <c r="BK31">
        <f t="shared" si="10"/>
        <v>10.576628559116639</v>
      </c>
      <c r="BL31">
        <f t="shared" si="8"/>
        <v>11.15784111913467</v>
      </c>
    </row>
    <row r="32" spans="1:64" x14ac:dyDescent="0.2">
      <c r="A32" s="25" t="s">
        <v>58</v>
      </c>
      <c r="B32" s="15" t="s">
        <v>47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12"/>
        <v>3679.5</v>
      </c>
      <c r="G32">
        <f t="shared" si="13"/>
        <v>1.1335650000546593E-2</v>
      </c>
      <c r="I32">
        <f>+G32</f>
        <v>1.1335650000546593E-2</v>
      </c>
      <c r="O32">
        <f t="shared" ref="O32:O41" ca="1" si="31">+C$11+C$12*$F32</f>
        <v>5.2561863420751871E-2</v>
      </c>
      <c r="Q32" s="2">
        <f t="shared" si="14"/>
        <v>39073.579275600001</v>
      </c>
      <c r="S32" s="3">
        <v>0.5</v>
      </c>
      <c r="Z32">
        <f t="shared" si="15"/>
        <v>3679.5</v>
      </c>
      <c r="AA32" s="50">
        <f t="shared" si="16"/>
        <v>1.0741476927374366E-2</v>
      </c>
      <c r="AB32" s="50">
        <f t="shared" si="17"/>
        <v>6.7687305263170426E-4</v>
      </c>
      <c r="AC32" s="50">
        <f t="shared" si="18"/>
        <v>1.1335650000546593E-2</v>
      </c>
      <c r="AD32" s="50">
        <f t="shared" si="29"/>
        <v>5.9417307317222688E-4</v>
      </c>
      <c r="AE32" s="50">
        <f t="shared" si="19"/>
        <v>1.7652082044146423E-7</v>
      </c>
      <c r="AF32">
        <f t="shared" si="30"/>
        <v>1.1335650000546593E-2</v>
      </c>
      <c r="AG32" s="80"/>
      <c r="AH32">
        <f t="shared" si="20"/>
        <v>1.0658776947914889E-2</v>
      </c>
      <c r="AI32">
        <f t="shared" si="21"/>
        <v>0.58917334527936782</v>
      </c>
      <c r="AJ32">
        <f t="shared" si="22"/>
        <v>0.10980164985706529</v>
      </c>
      <c r="AK32">
        <f t="shared" si="23"/>
        <v>-0.42199841078184558</v>
      </c>
      <c r="AL32">
        <f t="shared" si="24"/>
        <v>-2.3427810057733076</v>
      </c>
      <c r="AM32">
        <f t="shared" si="25"/>
        <v>-2.3691460964663373</v>
      </c>
      <c r="AN32" s="50">
        <f t="shared" si="26"/>
        <v>17.093357138734451</v>
      </c>
      <c r="AO32" s="50">
        <f t="shared" si="26"/>
        <v>17.093356605091628</v>
      </c>
      <c r="AP32" s="50">
        <f t="shared" si="26"/>
        <v>17.093361520422071</v>
      </c>
      <c r="AQ32" s="50">
        <f t="shared" si="26"/>
        <v>17.093316250677134</v>
      </c>
      <c r="AR32" s="50">
        <f t="shared" si="26"/>
        <v>17.093733594830056</v>
      </c>
      <c r="AS32" s="50">
        <f t="shared" si="26"/>
        <v>17.089920617577029</v>
      </c>
      <c r="AT32" s="50">
        <f t="shared" si="26"/>
        <v>17.128265004196926</v>
      </c>
      <c r="AU32" s="50">
        <f t="shared" si="27"/>
        <v>17.672212984572873</v>
      </c>
      <c r="AW32">
        <v>-35000</v>
      </c>
      <c r="AX32">
        <f t="shared" si="0"/>
        <v>8.6386270465863169E-2</v>
      </c>
      <c r="AY32">
        <f t="shared" si="1"/>
        <v>7.7864747074306226E-2</v>
      </c>
      <c r="AZ32">
        <f t="shared" si="2"/>
        <v>8.5215233915569445E-3</v>
      </c>
      <c r="BA32">
        <f t="shared" si="3"/>
        <v>0.55244831271237982</v>
      </c>
      <c r="BB32">
        <f t="shared" si="4"/>
        <v>1.8823853322835076E-2</v>
      </c>
      <c r="BC32">
        <f t="shared" si="5"/>
        <v>-2.4339795316347863</v>
      </c>
      <c r="BD32">
        <f t="shared" si="6"/>
        <v>-2.7074716043421199</v>
      </c>
      <c r="BE32">
        <f t="shared" si="10"/>
        <v>10.680938381992528</v>
      </c>
      <c r="BF32">
        <f t="shared" si="10"/>
        <v>10.680941100077263</v>
      </c>
      <c r="BG32">
        <f t="shared" si="10"/>
        <v>10.680926187253935</v>
      </c>
      <c r="BH32">
        <f t="shared" si="10"/>
        <v>10.681008015153536</v>
      </c>
      <c r="BI32">
        <f t="shared" si="10"/>
        <v>10.680559271650445</v>
      </c>
      <c r="BJ32">
        <f t="shared" si="10"/>
        <v>10.683027835351346</v>
      </c>
      <c r="BK32">
        <f t="shared" si="10"/>
        <v>10.669671882394068</v>
      </c>
      <c r="BL32">
        <f t="shared" si="8"/>
        <v>11.240976073197867</v>
      </c>
    </row>
    <row r="33" spans="1:64" x14ac:dyDescent="0.2">
      <c r="A33" s="33" t="s">
        <v>48</v>
      </c>
      <c r="B33" s="34" t="s">
        <v>45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12"/>
        <v>10259.5</v>
      </c>
      <c r="G33">
        <f t="shared" si="13"/>
        <v>2.4202050008170772E-2</v>
      </c>
      <c r="K33">
        <f t="shared" ref="K33:K41" si="32">+G33</f>
        <v>2.4202050008170772E-2</v>
      </c>
      <c r="O33">
        <f t="shared" ca="1" si="31"/>
        <v>2.5110566849383335E-2</v>
      </c>
      <c r="Q33" s="2">
        <f t="shared" si="14"/>
        <v>41920.206080000004</v>
      </c>
      <c r="S33" s="3">
        <v>0.5</v>
      </c>
      <c r="Z33">
        <f t="shared" si="15"/>
        <v>10259.5</v>
      </c>
      <c r="AA33" s="50">
        <f t="shared" si="16"/>
        <v>2.4467346901167829E-2</v>
      </c>
      <c r="AB33" s="50">
        <f t="shared" si="17"/>
        <v>8.1733471799900898E-3</v>
      </c>
      <c r="AC33" s="50">
        <f t="shared" si="18"/>
        <v>2.4202050008170772E-2</v>
      </c>
      <c r="AD33" s="50">
        <f t="shared" si="29"/>
        <v>-2.6529689299705644E-4</v>
      </c>
      <c r="AE33" s="50">
        <f t="shared" si="19"/>
        <v>3.519122071694581E-8</v>
      </c>
      <c r="AF33">
        <f t="shared" si="30"/>
        <v>2.4202050008170772E-2</v>
      </c>
      <c r="AG33" s="80"/>
      <c r="AH33">
        <f t="shared" si="20"/>
        <v>1.6028702828180683E-2</v>
      </c>
      <c r="AI33">
        <f t="shared" si="21"/>
        <v>1.5456254636870725</v>
      </c>
      <c r="AJ33">
        <f t="shared" si="22"/>
        <v>0.87946853710788575</v>
      </c>
      <c r="AK33">
        <f t="shared" si="23"/>
        <v>-0.2217071318375117</v>
      </c>
      <c r="AL33">
        <f t="shared" si="24"/>
        <v>-0.38595626961387675</v>
      </c>
      <c r="AM33">
        <f t="shared" si="25"/>
        <v>-0.19540990338034872</v>
      </c>
      <c r="AN33" s="50">
        <f t="shared" si="26"/>
        <v>18.651428151105574</v>
      </c>
      <c r="AO33" s="50">
        <f t="shared" si="26"/>
        <v>18.653305866030042</v>
      </c>
      <c r="AP33" s="50">
        <f t="shared" si="26"/>
        <v>18.656555464977835</v>
      </c>
      <c r="AQ33" s="50">
        <f t="shared" si="26"/>
        <v>18.662174413783202</v>
      </c>
      <c r="AR33" s="50">
        <f t="shared" si="26"/>
        <v>18.671876256671982</v>
      </c>
      <c r="AS33" s="50">
        <f t="shared" si="26"/>
        <v>18.688588591111031</v>
      </c>
      <c r="AT33" s="50">
        <f t="shared" si="26"/>
        <v>18.717273889775722</v>
      </c>
      <c r="AU33" s="50">
        <f t="shared" si="27"/>
        <v>18.766268980044572</v>
      </c>
      <c r="AW33">
        <v>-34500</v>
      </c>
      <c r="AX33">
        <f t="shared" si="0"/>
        <v>8.5200026029466677E-2</v>
      </c>
      <c r="AY33">
        <f t="shared" si="1"/>
        <v>7.5475472426716331E-2</v>
      </c>
      <c r="AZ33">
        <f t="shared" si="2"/>
        <v>9.7245536027503413E-3</v>
      </c>
      <c r="BA33">
        <f t="shared" si="3"/>
        <v>0.57204306370865721</v>
      </c>
      <c r="BB33">
        <f t="shared" si="4"/>
        <v>6.8528819053731038E-2</v>
      </c>
      <c r="BC33">
        <f t="shared" si="5"/>
        <v>-2.3842219265820748</v>
      </c>
      <c r="BD33">
        <f t="shared" si="6"/>
        <v>-2.5132627424078486</v>
      </c>
      <c r="BE33">
        <f t="shared" si="10"/>
        <v>10.752478530603931</v>
      </c>
      <c r="BF33">
        <f t="shared" si="10"/>
        <v>10.752477626804872</v>
      </c>
      <c r="BG33">
        <f t="shared" si="10"/>
        <v>10.752484002192297</v>
      </c>
      <c r="BH33">
        <f t="shared" si="10"/>
        <v>10.752439033786922</v>
      </c>
      <c r="BI33">
        <f t="shared" si="10"/>
        <v>10.752756389958076</v>
      </c>
      <c r="BJ33">
        <f t="shared" si="10"/>
        <v>10.750525318744661</v>
      </c>
      <c r="BK33">
        <f t="shared" si="10"/>
        <v>10.766661455582259</v>
      </c>
      <c r="BL33">
        <f t="shared" si="8"/>
        <v>11.324111027261067</v>
      </c>
    </row>
    <row r="34" spans="1:64" x14ac:dyDescent="0.2">
      <c r="A34" s="25" t="s">
        <v>59</v>
      </c>
      <c r="B34" s="15" t="s">
        <v>47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12"/>
        <v>11291.5</v>
      </c>
      <c r="G34">
        <f t="shared" si="13"/>
        <v>2.0680850000644568E-2</v>
      </c>
      <c r="K34">
        <f t="shared" si="32"/>
        <v>2.0680850000644568E-2</v>
      </c>
      <c r="O34">
        <f t="shared" ca="1" si="31"/>
        <v>2.0805135533022802E-2</v>
      </c>
      <c r="Q34" s="2">
        <f t="shared" si="14"/>
        <v>42366.662374</v>
      </c>
      <c r="S34" s="3">
        <v>0.5</v>
      </c>
      <c r="Z34">
        <f t="shared" si="15"/>
        <v>11291.5</v>
      </c>
      <c r="AA34" s="50">
        <f t="shared" si="16"/>
        <v>2.08832764746191E-2</v>
      </c>
      <c r="AB34" s="50">
        <f t="shared" si="17"/>
        <v>1.0116201916412281E-2</v>
      </c>
      <c r="AC34" s="50">
        <f t="shared" si="18"/>
        <v>2.0680850000644568E-2</v>
      </c>
      <c r="AD34" s="50">
        <f t="shared" si="29"/>
        <v>-2.0242647397453184E-4</v>
      </c>
      <c r="AE34" s="50">
        <f t="shared" si="19"/>
        <v>2.0488238682880908E-8</v>
      </c>
      <c r="AF34">
        <f t="shared" si="30"/>
        <v>2.0680850000644568E-2</v>
      </c>
      <c r="AG34" s="80"/>
      <c r="AH34">
        <f t="shared" si="20"/>
        <v>1.0564648084232287E-2</v>
      </c>
      <c r="AI34">
        <f t="shared" si="21"/>
        <v>1.5405220229941765</v>
      </c>
      <c r="AJ34">
        <f t="shared" si="22"/>
        <v>0.276767668499943</v>
      </c>
      <c r="AK34">
        <f t="shared" si="23"/>
        <v>0.233874200350598</v>
      </c>
      <c r="AL34">
        <f t="shared" si="24"/>
        <v>0.40835941425026873</v>
      </c>
      <c r="AM34">
        <f t="shared" si="25"/>
        <v>0.20706520783994897</v>
      </c>
      <c r="AN34" s="50">
        <f t="shared" si="26"/>
        <v>19.059416961482004</v>
      </c>
      <c r="AO34" s="50">
        <f t="shared" si="26"/>
        <v>19.057447297316749</v>
      </c>
      <c r="AP34" s="50">
        <f t="shared" si="26"/>
        <v>19.054030557321898</v>
      </c>
      <c r="AQ34" s="50">
        <f t="shared" si="26"/>
        <v>19.048109313671709</v>
      </c>
      <c r="AR34" s="50">
        <f t="shared" si="26"/>
        <v>19.037864293427241</v>
      </c>
      <c r="AS34" s="50">
        <f t="shared" si="26"/>
        <v>19.020184687682033</v>
      </c>
      <c r="AT34" s="50">
        <f t="shared" si="26"/>
        <v>18.989798304432021</v>
      </c>
      <c r="AU34" s="50">
        <f t="shared" si="27"/>
        <v>18.937859525231012</v>
      </c>
      <c r="AW34">
        <v>-34000</v>
      </c>
      <c r="AX34">
        <f t="shared" si="0"/>
        <v>8.404209630027433E-2</v>
      </c>
      <c r="AY34">
        <f t="shared" si="1"/>
        <v>7.3122442518477007E-2</v>
      </c>
      <c r="AZ34">
        <f t="shared" si="2"/>
        <v>1.0919653781797323E-2</v>
      </c>
      <c r="BA34">
        <f t="shared" si="3"/>
        <v>0.5943030278375423</v>
      </c>
      <c r="BB34">
        <f t="shared" si="4"/>
        <v>0.12180516594822077</v>
      </c>
      <c r="BC34">
        <f t="shared" si="5"/>
        <v>-2.330696108323159</v>
      </c>
      <c r="BD34">
        <f t="shared" si="6"/>
        <v>-2.3297517381955353</v>
      </c>
      <c r="BE34">
        <f t="shared" ref="BE34:BK68" si="33">$BL34+$AB$7*SIN(BF34)</f>
        <v>10.826677095807543</v>
      </c>
      <c r="BF34">
        <f t="shared" si="33"/>
        <v>10.826676716773528</v>
      </c>
      <c r="BG34">
        <f t="shared" si="33"/>
        <v>10.82668054544915</v>
      </c>
      <c r="BH34">
        <f t="shared" si="33"/>
        <v>10.826641875411527</v>
      </c>
      <c r="BI34">
        <f t="shared" si="33"/>
        <v>10.827032850827445</v>
      </c>
      <c r="BJ34">
        <f t="shared" si="33"/>
        <v>10.823120304634571</v>
      </c>
      <c r="BK34">
        <f t="shared" si="33"/>
        <v>10.867501578718974</v>
      </c>
      <c r="BL34">
        <f t="shared" si="8"/>
        <v>11.407245981324266</v>
      </c>
    </row>
    <row r="35" spans="1:64" x14ac:dyDescent="0.2">
      <c r="A35" s="25" t="s">
        <v>59</v>
      </c>
      <c r="B35" s="15" t="s">
        <v>47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12"/>
        <v>12287.5</v>
      </c>
      <c r="G35">
        <f t="shared" si="13"/>
        <v>1.628625000739703E-2</v>
      </c>
      <c r="K35">
        <f t="shared" si="32"/>
        <v>1.628625000739703E-2</v>
      </c>
      <c r="O35">
        <f t="shared" ca="1" si="31"/>
        <v>1.6649893681186467E-2</v>
      </c>
      <c r="Q35" s="2">
        <f t="shared" si="14"/>
        <v>42797.543615000002</v>
      </c>
      <c r="S35" s="3">
        <v>0.5</v>
      </c>
      <c r="Z35">
        <f t="shared" si="15"/>
        <v>12287.5</v>
      </c>
      <c r="AA35" s="50">
        <f t="shared" si="16"/>
        <v>1.6531314044016417E-2</v>
      </c>
      <c r="AB35" s="50">
        <f t="shared" si="17"/>
        <v>1.2034388451040415E-2</v>
      </c>
      <c r="AC35" s="50">
        <f t="shared" si="18"/>
        <v>1.628625000739703E-2</v>
      </c>
      <c r="AD35" s="50">
        <f t="shared" si="29"/>
        <v>-2.4506403661938778E-4</v>
      </c>
      <c r="AE35" s="50">
        <f t="shared" si="19"/>
        <v>3.0028191022094319E-8</v>
      </c>
      <c r="AF35">
        <f t="shared" si="30"/>
        <v>1.628625000739703E-2</v>
      </c>
      <c r="AG35" s="80"/>
      <c r="AH35">
        <f t="shared" si="20"/>
        <v>4.2518615563566144E-3</v>
      </c>
      <c r="AI35">
        <f t="shared" si="21"/>
        <v>1.2949790402378889</v>
      </c>
      <c r="AJ35">
        <f t="shared" si="22"/>
        <v>-0.34985857406403598</v>
      </c>
      <c r="AK35">
        <f t="shared" si="23"/>
        <v>0.50975343525245875</v>
      </c>
      <c r="AL35">
        <f t="shared" si="24"/>
        <v>1.0462082895315516</v>
      </c>
      <c r="AM35">
        <f t="shared" si="25"/>
        <v>0.57669094964449896</v>
      </c>
      <c r="AN35" s="50">
        <f t="shared" si="26"/>
        <v>19.42018296934457</v>
      </c>
      <c r="AO35" s="50">
        <f t="shared" si="26"/>
        <v>19.417344530555493</v>
      </c>
      <c r="AP35" s="50">
        <f t="shared" si="26"/>
        <v>19.411638431503754</v>
      </c>
      <c r="AQ35" s="50">
        <f t="shared" si="26"/>
        <v>19.400228913486252</v>
      </c>
      <c r="AR35" s="50">
        <f t="shared" si="26"/>
        <v>19.377650235155627</v>
      </c>
      <c r="AS35" s="50">
        <f t="shared" si="26"/>
        <v>19.333812971017707</v>
      </c>
      <c r="AT35" s="50">
        <f t="shared" si="26"/>
        <v>19.25140191578981</v>
      </c>
      <c r="AU35" s="50">
        <f t="shared" si="27"/>
        <v>19.103464353724902</v>
      </c>
      <c r="AW35">
        <v>-33500</v>
      </c>
      <c r="AX35">
        <f t="shared" si="0"/>
        <v>8.2905286098006972E-2</v>
      </c>
      <c r="AY35">
        <f t="shared" si="1"/>
        <v>7.0805657349588255E-2</v>
      </c>
      <c r="AZ35">
        <f t="shared" si="2"/>
        <v>1.2099628748418712E-2</v>
      </c>
      <c r="BA35">
        <f t="shared" si="3"/>
        <v>0.61972729260458359</v>
      </c>
      <c r="BB35">
        <f t="shared" si="4"/>
        <v>0.17912282780411118</v>
      </c>
      <c r="BC35">
        <f t="shared" si="5"/>
        <v>-2.2727097102171192</v>
      </c>
      <c r="BD35">
        <f t="shared" si="6"/>
        <v>-2.1551366862548242</v>
      </c>
      <c r="BE35">
        <f t="shared" si="33"/>
        <v>10.903904542184444</v>
      </c>
      <c r="BF35">
        <f t="shared" si="33"/>
        <v>10.903904521369796</v>
      </c>
      <c r="BG35">
        <f t="shared" si="33"/>
        <v>10.903904907447206</v>
      </c>
      <c r="BH35">
        <f t="shared" si="33"/>
        <v>10.903897746611005</v>
      </c>
      <c r="BI35">
        <f t="shared" si="33"/>
        <v>10.904030654333576</v>
      </c>
      <c r="BJ35">
        <f t="shared" si="33"/>
        <v>10.901594378584674</v>
      </c>
      <c r="BK35">
        <f t="shared" si="33"/>
        <v>10.972069954395927</v>
      </c>
      <c r="BL35">
        <f t="shared" si="8"/>
        <v>11.490380935387464</v>
      </c>
    </row>
    <row r="36" spans="1:64" x14ac:dyDescent="0.2">
      <c r="A36" s="25" t="s">
        <v>59</v>
      </c>
      <c r="B36" s="15" t="s">
        <v>47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12"/>
        <v>12294.5</v>
      </c>
      <c r="G36">
        <f t="shared" si="13"/>
        <v>1.9317550002597272E-2</v>
      </c>
      <c r="K36">
        <f t="shared" si="32"/>
        <v>1.9317550002597272E-2</v>
      </c>
      <c r="O36">
        <f t="shared" ca="1" si="31"/>
        <v>1.6620690174195651E-2</v>
      </c>
      <c r="Q36" s="2">
        <f t="shared" si="14"/>
        <v>42800.574958999998</v>
      </c>
      <c r="S36" s="3">
        <v>0.5</v>
      </c>
      <c r="Z36">
        <f t="shared" si="15"/>
        <v>12294.5</v>
      </c>
      <c r="AA36" s="50">
        <f t="shared" si="16"/>
        <v>1.6502356012401721E-2</v>
      </c>
      <c r="AB36" s="50">
        <f t="shared" si="17"/>
        <v>1.5108936318735226E-2</v>
      </c>
      <c r="AC36" s="50">
        <f t="shared" si="18"/>
        <v>1.9317550002597272E-2</v>
      </c>
      <c r="AD36" s="50">
        <f t="shared" si="29"/>
        <v>2.8151939901955511E-3</v>
      </c>
      <c r="AE36" s="50">
        <f t="shared" si="19"/>
        <v>3.9626586012165747E-6</v>
      </c>
      <c r="AF36">
        <f t="shared" si="30"/>
        <v>1.9317550002597272E-2</v>
      </c>
      <c r="AG36" s="80"/>
      <c r="AH36">
        <f t="shared" si="20"/>
        <v>4.2086136838620477E-3</v>
      </c>
      <c r="AI36">
        <f t="shared" si="21"/>
        <v>1.2930857050382492</v>
      </c>
      <c r="AJ36">
        <f t="shared" si="22"/>
        <v>-0.35333192324088175</v>
      </c>
      <c r="AK36">
        <f t="shared" si="23"/>
        <v>0.51084436811379375</v>
      </c>
      <c r="AL36">
        <f t="shared" si="24"/>
        <v>1.049918532727135</v>
      </c>
      <c r="AM36">
        <f t="shared" si="25"/>
        <v>0.57916568396819534</v>
      </c>
      <c r="AN36" s="50">
        <f t="shared" si="26"/>
        <v>19.422500150258941</v>
      </c>
      <c r="AO36" s="50">
        <f t="shared" si="26"/>
        <v>19.41966891848055</v>
      </c>
      <c r="AP36" s="50">
        <f t="shared" si="26"/>
        <v>19.413968883386172</v>
      </c>
      <c r="AQ36" s="50">
        <f t="shared" si="26"/>
        <v>19.402554932472491</v>
      </c>
      <c r="AR36" s="50">
        <f t="shared" si="26"/>
        <v>19.379936198194116</v>
      </c>
      <c r="AS36" s="50">
        <f t="shared" si="26"/>
        <v>19.335966924639145</v>
      </c>
      <c r="AT36" s="50">
        <f t="shared" si="26"/>
        <v>19.253229198987395</v>
      </c>
      <c r="AU36" s="50">
        <f t="shared" si="27"/>
        <v>19.104628243081791</v>
      </c>
      <c r="AW36">
        <v>-33000</v>
      </c>
      <c r="AX36">
        <f t="shared" si="0"/>
        <v>8.1780572407322838E-2</v>
      </c>
      <c r="AY36">
        <f t="shared" si="1"/>
        <v>6.8525116920050075E-2</v>
      </c>
      <c r="AZ36">
        <f t="shared" si="2"/>
        <v>1.3255455487272765E-2</v>
      </c>
      <c r="BA36">
        <f t="shared" si="3"/>
        <v>0.64894536330876229</v>
      </c>
      <c r="BB36">
        <f t="shared" si="4"/>
        <v>0.24101473063743067</v>
      </c>
      <c r="BC36">
        <f t="shared" si="5"/>
        <v>-2.2093932292878309</v>
      </c>
      <c r="BD36">
        <f t="shared" si="6"/>
        <v>-1.9877992945720364</v>
      </c>
      <c r="BE36">
        <f t="shared" si="33"/>
        <v>10.984602107622683</v>
      </c>
      <c r="BF36">
        <f t="shared" si="33"/>
        <v>10.98460210762598</v>
      </c>
      <c r="BG36">
        <f t="shared" si="33"/>
        <v>10.98460210711589</v>
      </c>
      <c r="BH36">
        <f t="shared" si="33"/>
        <v>10.984602186053699</v>
      </c>
      <c r="BI36">
        <f t="shared" si="33"/>
        <v>10.984589976928433</v>
      </c>
      <c r="BJ36">
        <f t="shared" si="33"/>
        <v>10.986675204216469</v>
      </c>
      <c r="BK36">
        <f t="shared" si="33"/>
        <v>11.080218532520909</v>
      </c>
      <c r="BL36">
        <f t="shared" si="8"/>
        <v>11.573515889450663</v>
      </c>
    </row>
    <row r="37" spans="1:64" x14ac:dyDescent="0.2">
      <c r="A37" s="25" t="s">
        <v>59</v>
      </c>
      <c r="B37" s="15" t="s">
        <v>47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12"/>
        <v>13027.5</v>
      </c>
      <c r="G37">
        <f t="shared" si="13"/>
        <v>1.3258250000944827E-2</v>
      </c>
      <c r="K37">
        <f t="shared" si="32"/>
        <v>1.3258250000944827E-2</v>
      </c>
      <c r="O37">
        <f t="shared" ca="1" si="31"/>
        <v>1.3562665799300037E-2</v>
      </c>
      <c r="Q37" s="2">
        <f t="shared" si="14"/>
        <v>43117.676501000002</v>
      </c>
      <c r="S37" s="3">
        <v>0.5</v>
      </c>
      <c r="Z37">
        <f t="shared" si="15"/>
        <v>13027.5</v>
      </c>
      <c r="AA37" s="50">
        <f t="shared" si="16"/>
        <v>1.3768219607551828E-2</v>
      </c>
      <c r="AB37" s="50">
        <f t="shared" si="17"/>
        <v>1.3319442945676278E-2</v>
      </c>
      <c r="AC37" s="50">
        <f t="shared" si="18"/>
        <v>1.3258250000944827E-2</v>
      </c>
      <c r="AD37" s="50">
        <f t="shared" si="29"/>
        <v>-5.0996960660700148E-4</v>
      </c>
      <c r="AE37" s="50">
        <f t="shared" si="19"/>
        <v>1.3003449983144992E-7</v>
      </c>
      <c r="AF37">
        <f t="shared" si="30"/>
        <v>1.3258250000944827E-2</v>
      </c>
      <c r="AG37" s="80"/>
      <c r="AH37">
        <f t="shared" si="20"/>
        <v>-6.1192944731450804E-5</v>
      </c>
      <c r="AI37">
        <f t="shared" si="21"/>
        <v>1.1093161636969739</v>
      </c>
      <c r="AJ37">
        <f t="shared" si="22"/>
        <v>-0.64062605197167133</v>
      </c>
      <c r="AK37">
        <f t="shared" si="23"/>
        <v>0.57871510718653718</v>
      </c>
      <c r="AL37">
        <f t="shared" si="24"/>
        <v>1.3841014732617922</v>
      </c>
      <c r="AM37">
        <f t="shared" si="25"/>
        <v>0.82878961209941404</v>
      </c>
      <c r="AN37" s="50">
        <f t="shared" ref="AN37:AT41" si="34">$AU37+$AB$7*SIN(AO37)</f>
        <v>19.647425701494264</v>
      </c>
      <c r="AO37" s="50">
        <f t="shared" si="34"/>
        <v>19.645750040549725</v>
      </c>
      <c r="AP37" s="50">
        <f t="shared" si="34"/>
        <v>19.641690617759927</v>
      </c>
      <c r="AQ37" s="50">
        <f t="shared" si="34"/>
        <v>19.631924776598598</v>
      </c>
      <c r="AR37" s="50">
        <f t="shared" si="34"/>
        <v>19.608808770420964</v>
      </c>
      <c r="AS37" s="50">
        <f t="shared" si="34"/>
        <v>19.555996236351596</v>
      </c>
      <c r="AT37" s="50">
        <f t="shared" si="34"/>
        <v>19.443287237096339</v>
      </c>
      <c r="AU37" s="50">
        <f t="shared" si="27"/>
        <v>19.226504085738441</v>
      </c>
      <c r="AW37">
        <v>-32500</v>
      </c>
      <c r="AX37">
        <f t="shared" si="0"/>
        <v>8.0656498367021684E-2</v>
      </c>
      <c r="AY37">
        <f t="shared" si="1"/>
        <v>6.6280821229862466E-2</v>
      </c>
      <c r="AZ37">
        <f t="shared" si="2"/>
        <v>1.437567713715922E-2</v>
      </c>
      <c r="BA37">
        <f t="shared" si="3"/>
        <v>0.68275843008943427</v>
      </c>
      <c r="BB37">
        <f t="shared" si="4"/>
        <v>0.30807219724893131</v>
      </c>
      <c r="BC37">
        <f t="shared" si="5"/>
        <v>-2.139638489816142</v>
      </c>
      <c r="BD37">
        <f t="shared" si="6"/>
        <v>-1.8262443340141614</v>
      </c>
      <c r="BE37">
        <f t="shared" si="33"/>
        <v>11.069301566299332</v>
      </c>
      <c r="BF37">
        <f t="shared" si="33"/>
        <v>11.069301601432811</v>
      </c>
      <c r="BG37">
        <f t="shared" si="33"/>
        <v>11.069302411285445</v>
      </c>
      <c r="BH37">
        <f t="shared" si="33"/>
        <v>11.069321076527117</v>
      </c>
      <c r="BI37">
        <f t="shared" si="33"/>
        <v>11.069749968215714</v>
      </c>
      <c r="BJ37">
        <f t="shared" si="33"/>
        <v>11.079000957627517</v>
      </c>
      <c r="BK37">
        <f t="shared" si="33"/>
        <v>11.191774532965029</v>
      </c>
      <c r="BL37">
        <f t="shared" si="8"/>
        <v>11.656650843513862</v>
      </c>
    </row>
    <row r="38" spans="1:64" x14ac:dyDescent="0.2">
      <c r="A38" s="25" t="s">
        <v>59</v>
      </c>
      <c r="B38" s="15" t="s">
        <v>47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12"/>
        <v>13059.5</v>
      </c>
      <c r="G38">
        <f t="shared" si="13"/>
        <v>1.2389050003548618E-2</v>
      </c>
      <c r="K38">
        <f t="shared" si="32"/>
        <v>1.2389050003548618E-2</v>
      </c>
      <c r="O38">
        <f t="shared" ca="1" si="31"/>
        <v>1.3429164053056303E-2</v>
      </c>
      <c r="Q38" s="2">
        <f t="shared" si="14"/>
        <v>43131.519347000001</v>
      </c>
      <c r="S38" s="3">
        <v>0.5</v>
      </c>
      <c r="Z38">
        <f t="shared" si="15"/>
        <v>13059.5</v>
      </c>
      <c r="AA38" s="50">
        <f t="shared" si="16"/>
        <v>1.3663720366626251E-2</v>
      </c>
      <c r="AB38" s="50">
        <f t="shared" si="17"/>
        <v>1.2623558269379304E-2</v>
      </c>
      <c r="AC38" s="50">
        <f t="shared" si="18"/>
        <v>1.2389050003548618E-2</v>
      </c>
      <c r="AD38" s="50">
        <f t="shared" si="29"/>
        <v>-1.2746703630776325E-3</v>
      </c>
      <c r="AE38" s="50">
        <f t="shared" si="19"/>
        <v>8.123922672542317E-7</v>
      </c>
      <c r="AF38">
        <f t="shared" si="30"/>
        <v>1.2389050003548618E-2</v>
      </c>
      <c r="AG38" s="80"/>
      <c r="AH38">
        <f t="shared" si="20"/>
        <v>-2.3450826583068532E-4</v>
      </c>
      <c r="AI38">
        <f t="shared" si="21"/>
        <v>1.1021369953858728</v>
      </c>
      <c r="AJ38">
        <f t="shared" si="22"/>
        <v>-0.6500912283525011</v>
      </c>
      <c r="AK38">
        <f t="shared" si="23"/>
        <v>0.58002520040502981</v>
      </c>
      <c r="AL38">
        <f t="shared" si="24"/>
        <v>1.3964926473767478</v>
      </c>
      <c r="AM38">
        <f t="shared" si="25"/>
        <v>0.83929497748091419</v>
      </c>
      <c r="AN38" s="50">
        <f t="shared" si="34"/>
        <v>19.656482369478422</v>
      </c>
      <c r="AO38" s="50">
        <f t="shared" si="34"/>
        <v>19.654862168724254</v>
      </c>
      <c r="AP38" s="50">
        <f t="shared" si="34"/>
        <v>19.65089999859989</v>
      </c>
      <c r="AQ38" s="50">
        <f t="shared" si="34"/>
        <v>19.641278072204564</v>
      </c>
      <c r="AR38" s="50">
        <f t="shared" si="34"/>
        <v>19.618291443314614</v>
      </c>
      <c r="AS38" s="50">
        <f t="shared" si="34"/>
        <v>19.565323744422358</v>
      </c>
      <c r="AT38" s="50">
        <f t="shared" si="34"/>
        <v>19.451518375243943</v>
      </c>
      <c r="AU38" s="50">
        <f t="shared" si="27"/>
        <v>19.231824722798486</v>
      </c>
      <c r="AW38">
        <v>-32000</v>
      </c>
      <c r="AX38">
        <f t="shared" si="0"/>
        <v>7.9518303707546284E-2</v>
      </c>
      <c r="AY38">
        <f t="shared" si="1"/>
        <v>6.4072770279025443E-2</v>
      </c>
      <c r="AZ38">
        <f t="shared" si="2"/>
        <v>1.5445533428520845E-2</v>
      </c>
      <c r="BA38">
        <f t="shared" si="3"/>
        <v>0.72219393289638134</v>
      </c>
      <c r="BB38">
        <f t="shared" si="4"/>
        <v>0.38092165244681631</v>
      </c>
      <c r="BC38">
        <f t="shared" si="5"/>
        <v>-2.0620116005676015</v>
      </c>
      <c r="BD38">
        <f t="shared" si="6"/>
        <v>-1.6690452835510741</v>
      </c>
      <c r="BE38">
        <f t="shared" si="33"/>
        <v>11.158650607179611</v>
      </c>
      <c r="BF38">
        <f t="shared" si="33"/>
        <v>11.158652259172078</v>
      </c>
      <c r="BG38">
        <f t="shared" si="33"/>
        <v>11.158669534996445</v>
      </c>
      <c r="BH38">
        <f t="shared" si="33"/>
        <v>11.158850089576918</v>
      </c>
      <c r="BI38">
        <f t="shared" si="33"/>
        <v>11.160725410423877</v>
      </c>
      <c r="BJ38">
        <f t="shared" si="33"/>
        <v>11.179083732810025</v>
      </c>
      <c r="BK38">
        <f t="shared" si="33"/>
        <v>11.306541639031245</v>
      </c>
      <c r="BL38">
        <f t="shared" si="8"/>
        <v>11.739785797577062</v>
      </c>
    </row>
    <row r="39" spans="1:64" x14ac:dyDescent="0.2">
      <c r="A39" s="25" t="s">
        <v>59</v>
      </c>
      <c r="B39" s="15" t="s">
        <v>47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12"/>
        <v>13119.5</v>
      </c>
      <c r="G39">
        <f t="shared" si="13"/>
        <v>1.4029050005774479E-2</v>
      </c>
      <c r="K39">
        <f t="shared" si="32"/>
        <v>1.4029050005774479E-2</v>
      </c>
      <c r="O39">
        <f t="shared" ca="1" si="31"/>
        <v>1.3178848278849291E-2</v>
      </c>
      <c r="Q39" s="2">
        <f t="shared" si="14"/>
        <v>43157.477953000001</v>
      </c>
      <c r="S39" s="3">
        <v>0.5</v>
      </c>
      <c r="Z39">
        <f t="shared" si="15"/>
        <v>13119.5</v>
      </c>
      <c r="AA39" s="50">
        <f t="shared" si="16"/>
        <v>1.3471307093597916E-2</v>
      </c>
      <c r="AB39" s="50">
        <f t="shared" si="17"/>
        <v>1.4585401836881541E-2</v>
      </c>
      <c r="AC39" s="50">
        <f t="shared" si="18"/>
        <v>1.4029050005774479E-2</v>
      </c>
      <c r="AD39" s="50">
        <f t="shared" si="29"/>
        <v>5.5774291217656341E-4</v>
      </c>
      <c r="AE39" s="50">
        <f t="shared" si="19"/>
        <v>1.5553857804159687E-7</v>
      </c>
      <c r="AF39">
        <f t="shared" si="30"/>
        <v>1.4029050005774479E-2</v>
      </c>
      <c r="AG39" s="80"/>
      <c r="AH39">
        <f t="shared" si="20"/>
        <v>-5.5635183110706225E-4</v>
      </c>
      <c r="AI39">
        <f t="shared" si="21"/>
        <v>1.0888859377280924</v>
      </c>
      <c r="AJ39">
        <f t="shared" si="22"/>
        <v>-0.66724686853459869</v>
      </c>
      <c r="AK39">
        <f t="shared" si="23"/>
        <v>0.58220313379914612</v>
      </c>
      <c r="AL39">
        <f t="shared" si="24"/>
        <v>1.4192945067591032</v>
      </c>
      <c r="AM39">
        <f t="shared" si="25"/>
        <v>0.85891549897187447</v>
      </c>
      <c r="AN39" s="50">
        <f t="shared" si="34"/>
        <v>19.67330367629889</v>
      </c>
      <c r="AO39" s="50">
        <f t="shared" si="34"/>
        <v>19.671786058830339</v>
      </c>
      <c r="AP39" s="50">
        <f t="shared" si="34"/>
        <v>19.668007569343473</v>
      </c>
      <c r="AQ39" s="50">
        <f t="shared" si="34"/>
        <v>19.658665567330775</v>
      </c>
      <c r="AR39" s="50">
        <f t="shared" si="34"/>
        <v>19.635950267907642</v>
      </c>
      <c r="AS39" s="50">
        <f t="shared" si="34"/>
        <v>19.582743628204327</v>
      </c>
      <c r="AT39" s="50">
        <f t="shared" si="34"/>
        <v>19.466934931588519</v>
      </c>
      <c r="AU39" s="50">
        <f t="shared" si="27"/>
        <v>19.241800917286067</v>
      </c>
      <c r="AW39">
        <v>-31500</v>
      </c>
      <c r="AX39">
        <f t="shared" si="0"/>
        <v>7.834669310678502E-2</v>
      </c>
      <c r="AY39">
        <f t="shared" si="1"/>
        <v>6.1900964067538977E-2</v>
      </c>
      <c r="AZ39">
        <f t="shared" si="2"/>
        <v>1.644572903924604E-2</v>
      </c>
      <c r="BA39">
        <f t="shared" si="3"/>
        <v>0.76857649582007836</v>
      </c>
      <c r="BB39">
        <f t="shared" si="4"/>
        <v>0.46016255017418883</v>
      </c>
      <c r="BC39">
        <f t="shared" si="5"/>
        <v>-1.9746262208846261</v>
      </c>
      <c r="BD39">
        <f t="shared" si="6"/>
        <v>-1.5147883605582486</v>
      </c>
      <c r="BE39">
        <f t="shared" si="33"/>
        <v>11.253447802957663</v>
      </c>
      <c r="BF39">
        <f t="shared" si="33"/>
        <v>11.253463555355701</v>
      </c>
      <c r="BG39">
        <f t="shared" si="33"/>
        <v>11.253568406670748</v>
      </c>
      <c r="BH39">
        <f t="shared" si="33"/>
        <v>11.254265260599714</v>
      </c>
      <c r="BI39">
        <f t="shared" si="33"/>
        <v>11.25885081862366</v>
      </c>
      <c r="BJ39">
        <f t="shared" si="33"/>
        <v>11.287273979092822</v>
      </c>
      <c r="BK39">
        <f t="shared" si="33"/>
        <v>11.42430135350034</v>
      </c>
      <c r="BL39">
        <f t="shared" si="8"/>
        <v>11.822920751640261</v>
      </c>
    </row>
    <row r="40" spans="1:64" x14ac:dyDescent="0.2">
      <c r="A40" s="25" t="s">
        <v>59</v>
      </c>
      <c r="B40" s="15" t="s">
        <v>45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12"/>
        <v>13120</v>
      </c>
      <c r="G40">
        <f t="shared" si="13"/>
        <v>1.2300000002142042E-2</v>
      </c>
      <c r="K40">
        <f t="shared" si="32"/>
        <v>1.2300000002142042E-2</v>
      </c>
      <c r="O40">
        <f t="shared" ca="1" si="31"/>
        <v>1.3176762314064235E-2</v>
      </c>
      <c r="Q40" s="2">
        <f t="shared" si="14"/>
        <v>43157.692532000001</v>
      </c>
      <c r="S40" s="3">
        <v>0.5</v>
      </c>
      <c r="Z40">
        <f t="shared" si="15"/>
        <v>13120</v>
      </c>
      <c r="AA40" s="50">
        <f t="shared" si="16"/>
        <v>1.3469722979588145E-2</v>
      </c>
      <c r="AB40" s="50">
        <f t="shared" si="17"/>
        <v>1.285901672583434E-2</v>
      </c>
      <c r="AC40" s="50">
        <f t="shared" si="18"/>
        <v>1.2300000002142042E-2</v>
      </c>
      <c r="AD40" s="50">
        <f t="shared" si="29"/>
        <v>-1.169722977446103E-3</v>
      </c>
      <c r="AE40" s="50">
        <f t="shared" si="19"/>
        <v>6.8412592198268818E-7</v>
      </c>
      <c r="AF40">
        <f t="shared" si="30"/>
        <v>1.2300000002142042E-2</v>
      </c>
      <c r="AG40" s="80"/>
      <c r="AH40">
        <f t="shared" si="20"/>
        <v>-5.5901672369229843E-4</v>
      </c>
      <c r="AI40">
        <f t="shared" si="21"/>
        <v>1.0887766629717595</v>
      </c>
      <c r="AJ40">
        <f t="shared" si="22"/>
        <v>-0.66738665451101487</v>
      </c>
      <c r="AK40">
        <f t="shared" si="23"/>
        <v>0.58221980646740923</v>
      </c>
      <c r="AL40">
        <f t="shared" si="24"/>
        <v>1.4194821958748589</v>
      </c>
      <c r="AM40">
        <f t="shared" si="25"/>
        <v>0.85907858916924984</v>
      </c>
      <c r="AN40" s="50">
        <f t="shared" si="34"/>
        <v>19.673442985959422</v>
      </c>
      <c r="AO40" s="50">
        <f t="shared" si="34"/>
        <v>19.671926214547934</v>
      </c>
      <c r="AP40" s="50">
        <f t="shared" si="34"/>
        <v>19.668149260674639</v>
      </c>
      <c r="AQ40" s="50">
        <f t="shared" si="34"/>
        <v>19.658809642798946</v>
      </c>
      <c r="AR40" s="50">
        <f t="shared" si="34"/>
        <v>19.63609675798056</v>
      </c>
      <c r="AS40" s="50">
        <f t="shared" si="34"/>
        <v>19.58288841106345</v>
      </c>
      <c r="AT40" s="50">
        <f t="shared" si="34"/>
        <v>19.467063309504837</v>
      </c>
      <c r="AU40" s="50">
        <f t="shared" si="27"/>
        <v>19.241884052240131</v>
      </c>
      <c r="AW40">
        <v>-31000</v>
      </c>
      <c r="AX40">
        <f t="shared" si="0"/>
        <v>7.7116075566436848E-2</v>
      </c>
      <c r="AY40">
        <f t="shared" si="1"/>
        <v>5.9765402595403097E-2</v>
      </c>
      <c r="AZ40">
        <f t="shared" si="2"/>
        <v>1.7350672971033751E-2</v>
      </c>
      <c r="BA40">
        <f t="shared" si="3"/>
        <v>0.82361579160429466</v>
      </c>
      <c r="BB40">
        <f t="shared" si="4"/>
        <v>0.54622465177251089</v>
      </c>
      <c r="BC40">
        <f t="shared" si="5"/>
        <v>-1.8749540492187105</v>
      </c>
      <c r="BD40">
        <f t="shared" si="6"/>
        <v>-1.3620063781730898</v>
      </c>
      <c r="BE40">
        <f t="shared" si="33"/>
        <v>11.35469348328439</v>
      </c>
      <c r="BF40">
        <f t="shared" si="33"/>
        <v>11.354770881623269</v>
      </c>
      <c r="BG40">
        <f t="shared" si="33"/>
        <v>11.355144548818538</v>
      </c>
      <c r="BH40">
        <f t="shared" si="33"/>
        <v>11.356943356679849</v>
      </c>
      <c r="BI40">
        <f t="shared" si="33"/>
        <v>11.365485655840725</v>
      </c>
      <c r="BJ40">
        <f t="shared" si="33"/>
        <v>11.403728299631878</v>
      </c>
      <c r="BK40">
        <f t="shared" si="33"/>
        <v>11.544814507887532</v>
      </c>
      <c r="BL40">
        <f t="shared" si="8"/>
        <v>11.906055705703459</v>
      </c>
    </row>
    <row r="41" spans="1:64" ht="12" customHeight="1" x14ac:dyDescent="0.2">
      <c r="A41" s="25" t="s">
        <v>59</v>
      </c>
      <c r="B41" s="15" t="s">
        <v>47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12"/>
        <v>13845.5</v>
      </c>
      <c r="G41">
        <f t="shared" si="13"/>
        <v>1.1557450008695014E-2</v>
      </c>
      <c r="K41">
        <f t="shared" si="32"/>
        <v>1.1557450008695014E-2</v>
      </c>
      <c r="O41">
        <f t="shared" ca="1" si="31"/>
        <v>1.01500274109445E-2</v>
      </c>
      <c r="Q41" s="2">
        <f t="shared" si="14"/>
        <v>43471.554770000002</v>
      </c>
      <c r="S41" s="3">
        <v>0.5</v>
      </c>
      <c r="Z41">
        <f t="shared" si="15"/>
        <v>13845.5</v>
      </c>
      <c r="AA41" s="50">
        <f t="shared" si="16"/>
        <v>1.1504513527734506E-2</v>
      </c>
      <c r="AB41" s="50">
        <f t="shared" si="17"/>
        <v>1.5688067048034892E-2</v>
      </c>
      <c r="AC41" s="50">
        <f t="shared" si="18"/>
        <v>1.1557450008695014E-2</v>
      </c>
      <c r="AD41" s="50">
        <f t="shared" si="29"/>
        <v>5.2936480960507487E-5</v>
      </c>
      <c r="AE41" s="50">
        <f t="shared" si="19"/>
        <v>1.4011355082410859E-9</v>
      </c>
      <c r="AF41">
        <f t="shared" si="30"/>
        <v>1.1557450008695014E-2</v>
      </c>
      <c r="AG41" s="80"/>
      <c r="AH41">
        <f t="shared" si="20"/>
        <v>-4.1306170393398791E-3</v>
      </c>
      <c r="AI41">
        <f t="shared" si="21"/>
        <v>0.94950748878921609</v>
      </c>
      <c r="AJ41">
        <f t="shared" si="22"/>
        <v>-0.82366657630192797</v>
      </c>
      <c r="AK41">
        <f t="shared" si="23"/>
        <v>0.58678079829096119</v>
      </c>
      <c r="AL41">
        <f t="shared" si="24"/>
        <v>1.6566349165282046</v>
      </c>
      <c r="AM41">
        <f t="shared" si="25"/>
        <v>1.0897455165052714</v>
      </c>
      <c r="AN41" s="50">
        <f t="shared" si="34"/>
        <v>19.861780187122839</v>
      </c>
      <c r="AO41" s="50">
        <f t="shared" si="34"/>
        <v>19.861238526746366</v>
      </c>
      <c r="AP41" s="50">
        <f t="shared" si="34"/>
        <v>19.859507049823684</v>
      </c>
      <c r="AQ41" s="50">
        <f t="shared" si="34"/>
        <v>19.854003904136132</v>
      </c>
      <c r="AR41" s="50">
        <f t="shared" si="34"/>
        <v>19.836820403056848</v>
      </c>
      <c r="AS41" s="50">
        <f t="shared" si="34"/>
        <v>19.785813746078158</v>
      </c>
      <c r="AT41" s="50">
        <f t="shared" si="34"/>
        <v>19.651543104846176</v>
      </c>
      <c r="AU41" s="50">
        <f t="shared" si="27"/>
        <v>19.362512870585832</v>
      </c>
      <c r="AW41">
        <v>-30500</v>
      </c>
      <c r="AX41">
        <f t="shared" si="0"/>
        <v>7.579195034498612E-2</v>
      </c>
      <c r="AY41">
        <f t="shared" si="1"/>
        <v>5.7666085862617789E-2</v>
      </c>
      <c r="AZ41">
        <f t="shared" si="2"/>
        <v>1.8125864482368338E-2</v>
      </c>
      <c r="BA41">
        <f t="shared" si="3"/>
        <v>0.88949827560532002</v>
      </c>
      <c r="BB41">
        <f t="shared" si="4"/>
        <v>0.63905137244585963</v>
      </c>
      <c r="BC41">
        <f t="shared" si="5"/>
        <v>-1.7595401868091527</v>
      </c>
      <c r="BD41">
        <f t="shared" si="6"/>
        <v>-1.2090979526228065</v>
      </c>
      <c r="BE41">
        <f t="shared" si="33"/>
        <v>11.463661652099219</v>
      </c>
      <c r="BF41">
        <f t="shared" si="33"/>
        <v>11.463919910680193</v>
      </c>
      <c r="BG41">
        <f t="shared" si="33"/>
        <v>11.46489039555092</v>
      </c>
      <c r="BH41">
        <f t="shared" si="33"/>
        <v>11.46852080905089</v>
      </c>
      <c r="BI41">
        <f t="shared" si="33"/>
        <v>11.481879362141756</v>
      </c>
      <c r="BJ41">
        <f t="shared" si="33"/>
        <v>11.528383045873028</v>
      </c>
      <c r="BK41">
        <f t="shared" si="33"/>
        <v>11.667822914484653</v>
      </c>
      <c r="BL41">
        <f t="shared" si="8"/>
        <v>11.989190659766658</v>
      </c>
    </row>
    <row r="42" spans="1:64" ht="12" customHeight="1" x14ac:dyDescent="0.2">
      <c r="A42" s="86" t="s">
        <v>122</v>
      </c>
      <c r="B42" s="87" t="s">
        <v>47</v>
      </c>
      <c r="C42" s="88">
        <v>58851.066639999997</v>
      </c>
      <c r="D42" s="88">
        <v>1.4300000000000001E-3</v>
      </c>
      <c r="E42">
        <f t="shared" ref="E42:E43" si="35">+(C42-C$7)/C$8</f>
        <v>14680.012232554451</v>
      </c>
      <c r="F42">
        <f t="shared" ref="F42:F43" si="36">ROUND(2*E42,0)/2</f>
        <v>14680</v>
      </c>
      <c r="G42">
        <f t="shared" ref="G42:G43" si="37">+C42-(C$7+F42*C$8)</f>
        <v>5.292000001645647E-3</v>
      </c>
      <c r="K42">
        <f t="shared" ref="K42:K43" si="38">+G42</f>
        <v>5.292000001645647E-3</v>
      </c>
      <c r="O42">
        <f t="shared" ref="O42:O43" ca="1" si="39">+C$11+C$12*$F42</f>
        <v>6.6685521846820278E-3</v>
      </c>
      <c r="Q42" s="2">
        <f t="shared" ref="Q42:Q43" si="40">+C42-15018.5</f>
        <v>43832.566639999997</v>
      </c>
      <c r="S42" s="3">
        <v>0.5</v>
      </c>
      <c r="Z42">
        <f t="shared" ref="Z42:Z43" si="41">F42</f>
        <v>14680</v>
      </c>
      <c r="AA42" s="50">
        <f t="shared" ref="AA42:AA43" si="42">AB$3+AB$4*Z42+AB$5*Z42^2+AH42</f>
        <v>1.0017255431829217E-2</v>
      </c>
      <c r="AB42" s="50">
        <f t="shared" ref="AB42:AB43" si="43">IF(S42&lt;&gt;0,G42-AH42, -9999)</f>
        <v>1.2851980365706259E-2</v>
      </c>
      <c r="AC42" s="50">
        <f t="shared" ref="AC42:AC43" si="44">+G42-P42</f>
        <v>5.292000001645647E-3</v>
      </c>
      <c r="AD42" s="50">
        <f t="shared" ref="AD42:AD43" si="45">IF(S42&lt;&gt;0,G42-AA42, -9999)</f>
        <v>-4.7252554301835704E-3</v>
      </c>
      <c r="AE42" s="50">
        <f t="shared" ref="AE42:AE43" si="46">+(G42-AA42)^2*S42</f>
        <v>1.1164019440239659E-5</v>
      </c>
      <c r="AF42">
        <f t="shared" ref="AF42:AF43" si="47">IF(S42&lt;&gt;0,G42-P42, -9999)</f>
        <v>5.292000001645647E-3</v>
      </c>
      <c r="AG42" s="80"/>
      <c r="AH42">
        <f t="shared" ref="AH42:AH43" si="48">$AB$6*($AB$11/AI42*AJ42+$AB$12)</f>
        <v>-7.5599803640606124E-3</v>
      </c>
      <c r="AI42">
        <f t="shared" ref="AI42:AI43" si="49">1+$AB$7*COS(AL42)</f>
        <v>0.82989048843481805</v>
      </c>
      <c r="AJ42">
        <f t="shared" ref="AJ42:AJ43" si="50">SIN(AL42+RADIANS($AB$9))</f>
        <v>-0.92269699348538037</v>
      </c>
      <c r="AK42">
        <f t="shared" ref="AK42:AK43" si="51">$AB$7*SIN(AL42)</f>
        <v>0.56384745544021386</v>
      </c>
      <c r="AL42">
        <f t="shared" ref="AL42:AL43" si="52">2*ATAN(AM42)</f>
        <v>1.8638067149571085</v>
      </c>
      <c r="AM42">
        <f t="shared" ref="AM42:AM43" si="53">SQRT((1+$AB$7)/(1-$AB$7))*TAN(AN42/2)</f>
        <v>1.346212946674975</v>
      </c>
      <c r="AN42" s="50">
        <f t="shared" ref="AN42:AN43" si="54">$AU42+$AB$7*SIN(AO42)</f>
        <v>20.050336203423694</v>
      </c>
      <c r="AO42" s="50">
        <f t="shared" ref="AO42:AO43" si="55">$AU42+$AB$7*SIN(AP42)</f>
        <v>20.050247176547497</v>
      </c>
      <c r="AP42" s="50">
        <f t="shared" ref="AP42:AP43" si="56">$AU42+$AB$7*SIN(AQ42)</f>
        <v>20.049829495283554</v>
      </c>
      <c r="AQ42" s="50">
        <f t="shared" ref="AQ42:AQ43" si="57">$AU42+$AB$7*SIN(AR42)</f>
        <v>20.047875853733764</v>
      </c>
      <c r="AR42" s="50">
        <f t="shared" ref="AR42:AR43" si="58">$AU42+$AB$7*SIN(AS42)</f>
        <v>20.038864631432254</v>
      </c>
      <c r="AS42" s="50">
        <f t="shared" ref="AS42:AS43" si="59">$AU42+$AB$7*SIN(AT42)</f>
        <v>19.999671907435349</v>
      </c>
      <c r="AT42" s="50">
        <f t="shared" ref="AT42:AT43" si="60">$AU42+$AB$7*SIN(AU42)</f>
        <v>19.858490014862941</v>
      </c>
      <c r="AU42" s="50">
        <f t="shared" ref="AU42:AU43" si="61">RADIANS($AB$9)+$AB$18*(F42-AB$15)</f>
        <v>19.501265108917309</v>
      </c>
      <c r="AW42">
        <v>-30000</v>
      </c>
      <c r="AX42">
        <f t="shared" si="0"/>
        <v>7.4326888727834051E-2</v>
      </c>
      <c r="AY42">
        <f t="shared" si="1"/>
        <v>5.5603013869183066E-2</v>
      </c>
      <c r="AZ42">
        <f t="shared" si="2"/>
        <v>1.8723874858650985E-2</v>
      </c>
      <c r="BA42">
        <f t="shared" si="3"/>
        <v>0.96891856537543641</v>
      </c>
      <c r="BB42">
        <f t="shared" si="4"/>
        <v>0.73739748592280974</v>
      </c>
      <c r="BC42">
        <f t="shared" si="5"/>
        <v>-1.6235952416586603</v>
      </c>
      <c r="BD42">
        <f t="shared" si="6"/>
        <v>-1.0542435161813752</v>
      </c>
      <c r="BE42">
        <f t="shared" si="33"/>
        <v>11.581984471246425</v>
      </c>
      <c r="BF42">
        <f t="shared" si="33"/>
        <v>11.58264030065537</v>
      </c>
      <c r="BG42">
        <f t="shared" si="33"/>
        <v>11.58464759518057</v>
      </c>
      <c r="BH42">
        <f t="shared" si="33"/>
        <v>11.590754216549092</v>
      </c>
      <c r="BI42">
        <f t="shared" si="33"/>
        <v>11.609003076854277</v>
      </c>
      <c r="BJ42">
        <f t="shared" si="33"/>
        <v>11.660936047847871</v>
      </c>
      <c r="BK42">
        <f t="shared" si="33"/>
        <v>11.793051149776458</v>
      </c>
      <c r="BL42">
        <f t="shared" si="8"/>
        <v>12.072325613829857</v>
      </c>
    </row>
    <row r="43" spans="1:64" ht="12" customHeight="1" x14ac:dyDescent="0.2">
      <c r="A43" t="s">
        <v>123</v>
      </c>
      <c r="B43" t="s">
        <v>47</v>
      </c>
      <c r="C43" s="10">
        <v>59623.0640420001</v>
      </c>
      <c r="D43" s="10">
        <v>2.05E-4</v>
      </c>
      <c r="E43">
        <f t="shared" si="35"/>
        <v>16464.49829768264</v>
      </c>
      <c r="F43">
        <f t="shared" si="36"/>
        <v>16464.5</v>
      </c>
      <c r="G43">
        <f t="shared" si="37"/>
        <v>-7.3644989606691524E-4</v>
      </c>
      <c r="K43">
        <f t="shared" si="38"/>
        <v>-7.3644989606691524E-4</v>
      </c>
      <c r="O43">
        <f t="shared" ca="1" si="39"/>
        <v>-7.7625613319139142E-4</v>
      </c>
      <c r="Q43" s="2">
        <f t="shared" si="40"/>
        <v>44604.5640420001</v>
      </c>
      <c r="S43" s="3">
        <v>0.5</v>
      </c>
      <c r="Z43">
        <f t="shared" si="41"/>
        <v>16464.5</v>
      </c>
      <c r="AA43" s="50">
        <f t="shared" si="42"/>
        <v>9.131610211831372E-3</v>
      </c>
      <c r="AB43" s="50">
        <f t="shared" si="43"/>
        <v>1.2200972837434416E-2</v>
      </c>
      <c r="AC43" s="50">
        <f t="shared" si="44"/>
        <v>-7.3644989606691524E-4</v>
      </c>
      <c r="AD43" s="50">
        <f t="shared" si="45"/>
        <v>-9.8680601078982872E-3</v>
      </c>
      <c r="AE43" s="50">
        <f t="shared" si="46"/>
        <v>4.8689305146546778E-5</v>
      </c>
      <c r="AF43">
        <f t="shared" si="47"/>
        <v>-7.3644989606691524E-4</v>
      </c>
      <c r="AG43" s="80"/>
      <c r="AH43">
        <f t="shared" si="48"/>
        <v>-1.2937422733501331E-2</v>
      </c>
      <c r="AI43">
        <f t="shared" si="49"/>
        <v>0.66638796698017022</v>
      </c>
      <c r="AJ43">
        <f t="shared" si="50"/>
        <v>-0.99625317900097587</v>
      </c>
      <c r="AK43">
        <f t="shared" si="51"/>
        <v>0.48534957541521023</v>
      </c>
      <c r="AL43">
        <f t="shared" si="52"/>
        <v>2.1729916072304079</v>
      </c>
      <c r="AM43">
        <f t="shared" si="53"/>
        <v>1.9008181167744214</v>
      </c>
      <c r="AN43" s="50">
        <f t="shared" si="54"/>
        <v>20.386587302607076</v>
      </c>
      <c r="AO43" s="50">
        <f t="shared" si="55"/>
        <v>20.386587301650032</v>
      </c>
      <c r="AP43" s="50">
        <f t="shared" si="56"/>
        <v>20.386587253513884</v>
      </c>
      <c r="AQ43" s="50">
        <f t="shared" si="57"/>
        <v>20.38658483251972</v>
      </c>
      <c r="AR43" s="50">
        <f t="shared" si="58"/>
        <v>20.386463292302775</v>
      </c>
      <c r="AS43" s="50">
        <f t="shared" si="59"/>
        <v>20.380839081434988</v>
      </c>
      <c r="AT43" s="50">
        <f t="shared" si="60"/>
        <v>20.276491578394563</v>
      </c>
      <c r="AU43" s="50">
        <f t="shared" si="61"/>
        <v>19.797973759968869</v>
      </c>
      <c r="AW43">
        <v>-28500</v>
      </c>
      <c r="AX43">
        <f t="shared" si="0"/>
        <v>6.8290271121220825E-2</v>
      </c>
      <c r="AY43">
        <f t="shared" si="1"/>
        <v>4.9631266324982312E-2</v>
      </c>
      <c r="AZ43">
        <f t="shared" si="2"/>
        <v>1.8659004796238512E-2</v>
      </c>
      <c r="BA43">
        <f t="shared" si="3"/>
        <v>1.310100689007704</v>
      </c>
      <c r="BB43">
        <f t="shared" si="4"/>
        <v>0.99099906633463797</v>
      </c>
      <c r="BC43">
        <f t="shared" si="5"/>
        <v>-1.0162800506859475</v>
      </c>
      <c r="BD43">
        <f t="shared" si="6"/>
        <v>-0.55691932318982451</v>
      </c>
      <c r="BE43">
        <f t="shared" si="33"/>
        <v>12.014312639725064</v>
      </c>
      <c r="BF43">
        <f t="shared" si="33"/>
        <v>12.017203724749862</v>
      </c>
      <c r="BG43">
        <f t="shared" si="33"/>
        <v>12.022948778867871</v>
      </c>
      <c r="BH43">
        <f t="shared" si="33"/>
        <v>12.034306539725833</v>
      </c>
      <c r="BI43">
        <f t="shared" si="33"/>
        <v>12.056541186766943</v>
      </c>
      <c r="BJ43">
        <f t="shared" si="33"/>
        <v>12.099296980771353</v>
      </c>
      <c r="BK43">
        <f t="shared" si="33"/>
        <v>12.179082734991969</v>
      </c>
      <c r="BL43">
        <f t="shared" si="8"/>
        <v>12.321730476019454</v>
      </c>
    </row>
    <row r="44" spans="1:64" x14ac:dyDescent="0.2">
      <c r="C44" s="10"/>
      <c r="D44" s="10"/>
      <c r="AA44" s="50"/>
      <c r="AB44" s="50"/>
      <c r="AC44" s="50"/>
      <c r="AD44" s="50"/>
      <c r="AE44" s="50"/>
      <c r="AG44" s="80"/>
      <c r="AN44" s="50"/>
      <c r="AO44" s="50"/>
      <c r="AP44" s="50"/>
      <c r="AQ44" s="50"/>
      <c r="AR44" s="50"/>
      <c r="AS44" s="50"/>
      <c r="AT44" s="50"/>
      <c r="AU44" s="50"/>
      <c r="AW44">
        <v>-28000</v>
      </c>
      <c r="AX44">
        <f t="shared" si="0"/>
        <v>6.5342144802389895E-2</v>
      </c>
      <c r="AY44">
        <f t="shared" si="1"/>
        <v>4.7713173288949876E-2</v>
      </c>
      <c r="AZ44">
        <f t="shared" si="2"/>
        <v>1.7628971513440013E-2</v>
      </c>
      <c r="BA44">
        <f t="shared" si="3"/>
        <v>1.4440814445219561</v>
      </c>
      <c r="BB44">
        <f t="shared" si="4"/>
        <v>0.98635624006325062</v>
      </c>
      <c r="BC44">
        <f t="shared" si="5"/>
        <v>-0.71663042858296855</v>
      </c>
      <c r="BD44">
        <f t="shared" si="6"/>
        <v>-0.37448058420207347</v>
      </c>
      <c r="BE44">
        <f t="shared" si="33"/>
        <v>12.189943407169029</v>
      </c>
      <c r="BF44">
        <f t="shared" si="33"/>
        <v>12.192818871064613</v>
      </c>
      <c r="BG44">
        <f t="shared" si="33"/>
        <v>12.198057521414782</v>
      </c>
      <c r="BH44">
        <f t="shared" si="33"/>
        <v>12.207574507240656</v>
      </c>
      <c r="BI44">
        <f t="shared" si="33"/>
        <v>12.224778125157243</v>
      </c>
      <c r="BJ44">
        <f t="shared" si="33"/>
        <v>12.255615891180533</v>
      </c>
      <c r="BK44">
        <f t="shared" si="33"/>
        <v>12.310160046727052</v>
      </c>
      <c r="BL44">
        <f t="shared" si="8"/>
        <v>12.404865430082653</v>
      </c>
    </row>
    <row r="45" spans="1:64" x14ac:dyDescent="0.2">
      <c r="C45" s="10"/>
      <c r="D45" s="10"/>
      <c r="AA45" s="50"/>
      <c r="AB45" s="50"/>
      <c r="AC45" s="50"/>
      <c r="AD45" s="50"/>
      <c r="AE45" s="50"/>
      <c r="AG45" s="80"/>
      <c r="AN45" s="50"/>
      <c r="AO45" s="50"/>
      <c r="AP45" s="50"/>
      <c r="AQ45" s="50"/>
      <c r="AR45" s="50"/>
      <c r="AS45" s="50"/>
      <c r="AT45" s="50"/>
      <c r="AU45" s="50"/>
      <c r="AW45">
        <v>-27500</v>
      </c>
      <c r="AX45">
        <f t="shared" si="0"/>
        <v>6.1738401053563E-2</v>
      </c>
      <c r="AY45">
        <f t="shared" si="1"/>
        <v>4.583132499226801E-2</v>
      </c>
      <c r="AZ45">
        <f t="shared" si="2"/>
        <v>1.5907076061294993E-2</v>
      </c>
      <c r="BA45">
        <f t="shared" si="3"/>
        <v>1.5503888826232282</v>
      </c>
      <c r="BB45">
        <f t="shared" si="4"/>
        <v>0.86874229206856823</v>
      </c>
      <c r="BC45">
        <f t="shared" si="5"/>
        <v>-0.36386901202154692</v>
      </c>
      <c r="BD45">
        <f t="shared" si="6"/>
        <v>-0.18396879845251021</v>
      </c>
      <c r="BE45">
        <f t="shared" si="33"/>
        <v>12.379773809137184</v>
      </c>
      <c r="BF45">
        <f t="shared" si="33"/>
        <v>12.381558199409774</v>
      </c>
      <c r="BG45">
        <f t="shared" si="33"/>
        <v>12.384639591855359</v>
      </c>
      <c r="BH45">
        <f t="shared" si="33"/>
        <v>12.389956638288089</v>
      </c>
      <c r="BI45">
        <f t="shared" si="33"/>
        <v>12.399119634155394</v>
      </c>
      <c r="BJ45">
        <f t="shared" si="33"/>
        <v>12.414877704845848</v>
      </c>
      <c r="BK45">
        <f t="shared" si="33"/>
        <v>12.441891530296742</v>
      </c>
      <c r="BL45">
        <f t="shared" si="8"/>
        <v>12.488000384145852</v>
      </c>
    </row>
    <row r="46" spans="1:64" x14ac:dyDescent="0.2">
      <c r="C46" s="10"/>
      <c r="D46" s="10"/>
      <c r="AA46" s="50"/>
      <c r="AB46" s="50"/>
      <c r="AC46" s="50"/>
      <c r="AD46" s="50"/>
      <c r="AE46" s="50"/>
      <c r="AG46" s="80"/>
      <c r="AN46" s="50"/>
      <c r="AO46" s="50"/>
      <c r="AP46" s="50"/>
      <c r="AQ46" s="50"/>
      <c r="AR46" s="50"/>
      <c r="AS46" s="50"/>
      <c r="AT46" s="50"/>
      <c r="AU46" s="50"/>
      <c r="AW46">
        <v>-27000</v>
      </c>
      <c r="AX46">
        <f t="shared" si="0"/>
        <v>5.7488789674101148E-2</v>
      </c>
      <c r="AY46">
        <f t="shared" si="1"/>
        <v>4.3985721434936717E-2</v>
      </c>
      <c r="AZ46">
        <f t="shared" si="2"/>
        <v>1.3503068239164433E-2</v>
      </c>
      <c r="BA46">
        <f t="shared" si="3"/>
        <v>1.5888007028979043</v>
      </c>
      <c r="BB46">
        <f t="shared" si="4"/>
        <v>0.61810444707943113</v>
      </c>
      <c r="BC46">
        <f t="shared" si="5"/>
        <v>2.2459096758942029E-2</v>
      </c>
      <c r="BD46">
        <f t="shared" si="6"/>
        <v>1.1230020428951173E-2</v>
      </c>
      <c r="BE46">
        <f t="shared" si="33"/>
        <v>12.577794097361021</v>
      </c>
      <c r="BF46">
        <f t="shared" si="33"/>
        <v>12.577677023557822</v>
      </c>
      <c r="BG46">
        <f t="shared" si="33"/>
        <v>12.577478226871618</v>
      </c>
      <c r="BH46">
        <f t="shared" si="33"/>
        <v>12.577140661984116</v>
      </c>
      <c r="BI46">
        <f t="shared" si="33"/>
        <v>12.57656746581751</v>
      </c>
      <c r="BJ46">
        <f t="shared" si="33"/>
        <v>12.575594167643334</v>
      </c>
      <c r="BK46">
        <f t="shared" si="33"/>
        <v>12.57394150804749</v>
      </c>
      <c r="BL46">
        <f t="shared" si="8"/>
        <v>12.57113533820905</v>
      </c>
    </row>
    <row r="47" spans="1:64" x14ac:dyDescent="0.2">
      <c r="C47" s="10"/>
      <c r="D47" s="10"/>
      <c r="AA47" s="50"/>
      <c r="AB47" s="50"/>
      <c r="AC47" s="50"/>
      <c r="AD47" s="50"/>
      <c r="AE47" s="50"/>
      <c r="AG47" s="80"/>
      <c r="AN47" s="50"/>
      <c r="AO47" s="50"/>
      <c r="AP47" s="50"/>
      <c r="AQ47" s="50"/>
      <c r="AR47" s="50"/>
      <c r="AS47" s="50"/>
      <c r="AT47" s="50"/>
      <c r="AU47" s="50"/>
      <c r="AW47">
        <v>-26500</v>
      </c>
      <c r="AX47">
        <f t="shared" si="0"/>
        <v>5.275606127096362E-2</v>
      </c>
      <c r="AY47">
        <f t="shared" si="1"/>
        <v>4.2176362616955995E-2</v>
      </c>
      <c r="AZ47">
        <f t="shared" si="2"/>
        <v>1.0579698654007621E-2</v>
      </c>
      <c r="BA47">
        <f t="shared" si="3"/>
        <v>1.5409418188305501</v>
      </c>
      <c r="BB47">
        <f t="shared" si="4"/>
        <v>0.27849566078447541</v>
      </c>
      <c r="BC47">
        <f t="shared" si="5"/>
        <v>0.40656071029961671</v>
      </c>
      <c r="BD47">
        <f t="shared" si="6"/>
        <v>0.20612746962606968</v>
      </c>
      <c r="BE47">
        <f t="shared" si="33"/>
        <v>12.775288168624236</v>
      </c>
      <c r="BF47">
        <f t="shared" si="33"/>
        <v>12.773325782401656</v>
      </c>
      <c r="BG47">
        <f t="shared" si="33"/>
        <v>12.769922327573077</v>
      </c>
      <c r="BH47">
        <f t="shared" si="33"/>
        <v>12.764025202190181</v>
      </c>
      <c r="BI47">
        <f t="shared" si="33"/>
        <v>12.753823660789092</v>
      </c>
      <c r="BJ47">
        <f t="shared" si="33"/>
        <v>12.73622168907244</v>
      </c>
      <c r="BK47">
        <f t="shared" si="33"/>
        <v>12.70597210234604</v>
      </c>
      <c r="BL47">
        <f t="shared" si="8"/>
        <v>12.654270292272249</v>
      </c>
    </row>
    <row r="48" spans="1:64" x14ac:dyDescent="0.2">
      <c r="C48" s="10"/>
      <c r="D48" s="10"/>
      <c r="AA48" s="50"/>
      <c r="AB48" s="50"/>
      <c r="AC48" s="50"/>
      <c r="AD48" s="50"/>
      <c r="AE48" s="50"/>
      <c r="AG48" s="80"/>
      <c r="AN48" s="50"/>
      <c r="AO48" s="50"/>
      <c r="AP48" s="50"/>
      <c r="AQ48" s="50"/>
      <c r="AR48" s="50"/>
      <c r="AS48" s="50"/>
      <c r="AT48" s="50"/>
      <c r="AU48" s="50"/>
      <c r="AW48">
        <v>-26000</v>
      </c>
      <c r="AX48">
        <f t="shared" si="0"/>
        <v>4.7808391570561173E-2</v>
      </c>
      <c r="AY48">
        <f t="shared" si="1"/>
        <v>4.0403248538325859E-2</v>
      </c>
      <c r="AZ48">
        <f t="shared" si="2"/>
        <v>7.405143032235318E-3</v>
      </c>
      <c r="BA48">
        <f t="shared" si="3"/>
        <v>1.429384601449027</v>
      </c>
      <c r="BB48">
        <f t="shared" si="4"/>
        <v>-6.5001647363372203E-2</v>
      </c>
      <c r="BC48">
        <f t="shared" si="5"/>
        <v>0.75383566571802685</v>
      </c>
      <c r="BD48">
        <f t="shared" si="6"/>
        <v>0.39584323751343986</v>
      </c>
      <c r="BE48">
        <f t="shared" si="33"/>
        <v>12.963725415600244</v>
      </c>
      <c r="BF48">
        <f t="shared" si="33"/>
        <v>12.96079614407112</v>
      </c>
      <c r="BG48">
        <f t="shared" si="33"/>
        <v>12.955414763251959</v>
      </c>
      <c r="BH48">
        <f t="shared" si="33"/>
        <v>12.945559300239456</v>
      </c>
      <c r="BI48">
        <f t="shared" si="33"/>
        <v>12.927608965241125</v>
      </c>
      <c r="BJ48">
        <f t="shared" si="33"/>
        <v>12.895220073464792</v>
      </c>
      <c r="BK48">
        <f t="shared" si="33"/>
        <v>12.837645569449178</v>
      </c>
      <c r="BL48">
        <f t="shared" si="8"/>
        <v>12.737405246335449</v>
      </c>
    </row>
    <row r="49" spans="3:64" x14ac:dyDescent="0.2">
      <c r="C49" s="10"/>
      <c r="D49" s="10"/>
      <c r="AA49" s="50"/>
      <c r="AB49" s="50"/>
      <c r="AC49" s="50"/>
      <c r="AD49" s="50"/>
      <c r="AE49" s="50"/>
      <c r="AG49" s="80"/>
      <c r="AN49" s="50"/>
      <c r="AO49" s="50"/>
      <c r="AP49" s="50"/>
      <c r="AQ49" s="50"/>
      <c r="AR49" s="50"/>
      <c r="AS49" s="50"/>
      <c r="AT49" s="50"/>
      <c r="AU49" s="50"/>
      <c r="AW49">
        <v>-25500</v>
      </c>
      <c r="AX49">
        <f t="shared" si="0"/>
        <v>4.2908533442856278E-2</v>
      </c>
      <c r="AY49">
        <f t="shared" si="1"/>
        <v>3.8666379199046294E-2</v>
      </c>
      <c r="AZ49">
        <f t="shared" si="2"/>
        <v>4.2421542438099841E-3</v>
      </c>
      <c r="BA49">
        <f t="shared" si="3"/>
        <v>1.2945540917369966</v>
      </c>
      <c r="BB49">
        <f t="shared" si="4"/>
        <v>-0.35063921601735287</v>
      </c>
      <c r="BC49">
        <f t="shared" si="5"/>
        <v>1.0470417240364565</v>
      </c>
      <c r="BD49">
        <f t="shared" si="6"/>
        <v>0.57724638908887094</v>
      </c>
      <c r="BE49">
        <f t="shared" si="33"/>
        <v>13.137517877009568</v>
      </c>
      <c r="BF49">
        <f t="shared" si="33"/>
        <v>13.134681044151392</v>
      </c>
      <c r="BG49">
        <f t="shared" si="33"/>
        <v>13.12897628342578</v>
      </c>
      <c r="BH49">
        <f t="shared" si="33"/>
        <v>13.117565730990329</v>
      </c>
      <c r="BI49">
        <f t="shared" si="33"/>
        <v>13.094978003817294</v>
      </c>
      <c r="BJ49">
        <f t="shared" si="33"/>
        <v>13.051111045129062</v>
      </c>
      <c r="BK49">
        <f t="shared" si="33"/>
        <v>12.968626632448666</v>
      </c>
      <c r="BL49">
        <f t="shared" si="8"/>
        <v>12.820540200398646</v>
      </c>
    </row>
    <row r="50" spans="3:64" x14ac:dyDescent="0.2">
      <c r="C50" s="10"/>
      <c r="D50" s="10"/>
      <c r="AA50" s="50"/>
      <c r="AB50" s="50"/>
      <c r="AC50" s="50"/>
      <c r="AD50" s="50"/>
      <c r="AE50" s="50"/>
      <c r="AG50" s="80"/>
      <c r="AN50" s="50"/>
      <c r="AO50" s="50"/>
      <c r="AP50" s="50"/>
      <c r="AQ50" s="50"/>
      <c r="AR50" s="50"/>
      <c r="AS50" s="50"/>
      <c r="AT50" s="50"/>
      <c r="AU50" s="50"/>
      <c r="AW50">
        <v>-25000</v>
      </c>
      <c r="AX50">
        <f t="shared" si="0"/>
        <v>3.8231998484776396E-2</v>
      </c>
      <c r="AY50">
        <f t="shared" si="1"/>
        <v>3.6965754599117301E-2</v>
      </c>
      <c r="AZ50">
        <f t="shared" si="2"/>
        <v>1.2662438856590973E-3</v>
      </c>
      <c r="BA50">
        <f t="shared" si="3"/>
        <v>1.1652269455349029</v>
      </c>
      <c r="BB50">
        <f t="shared" si="4"/>
        <v>-0.5626980556073633</v>
      </c>
      <c r="BC50">
        <f t="shared" si="5"/>
        <v>1.286434138505645</v>
      </c>
      <c r="BD50">
        <f t="shared" si="6"/>
        <v>0.74955628273103236</v>
      </c>
      <c r="BE50">
        <f t="shared" si="33"/>
        <v>13.294828529715028</v>
      </c>
      <c r="BF50">
        <f t="shared" si="33"/>
        <v>13.292733112812199</v>
      </c>
      <c r="BG50">
        <f t="shared" si="33"/>
        <v>13.28798399969612</v>
      </c>
      <c r="BH50">
        <f t="shared" si="33"/>
        <v>13.277293085042951</v>
      </c>
      <c r="BI50">
        <f t="shared" si="33"/>
        <v>13.253577517046185</v>
      </c>
      <c r="BJ50">
        <f t="shared" si="33"/>
        <v>13.20253303324456</v>
      </c>
      <c r="BK50">
        <f t="shared" si="33"/>
        <v>13.098584797176679</v>
      </c>
      <c r="BL50">
        <f t="shared" si="8"/>
        <v>12.903675154461846</v>
      </c>
    </row>
    <row r="51" spans="3:64" x14ac:dyDescent="0.2">
      <c r="C51" s="10"/>
      <c r="D51" s="10"/>
      <c r="AA51" s="50"/>
      <c r="AB51" s="50"/>
      <c r="AC51" s="50"/>
      <c r="AD51" s="50"/>
      <c r="AE51" s="50"/>
      <c r="AG51" s="80"/>
      <c r="AN51" s="50"/>
      <c r="AO51" s="50"/>
      <c r="AP51" s="50"/>
      <c r="AQ51" s="50"/>
      <c r="AR51" s="50"/>
      <c r="AS51" s="50"/>
      <c r="AT51" s="50"/>
      <c r="AU51" s="50"/>
      <c r="AW51">
        <v>-24500</v>
      </c>
      <c r="AX51">
        <f t="shared" si="0"/>
        <v>3.3857504911939375E-2</v>
      </c>
      <c r="AY51">
        <f t="shared" si="1"/>
        <v>3.5301374738538879E-2</v>
      </c>
      <c r="AZ51">
        <f t="shared" si="2"/>
        <v>-1.443869826599505E-3</v>
      </c>
      <c r="BA51">
        <f t="shared" si="3"/>
        <v>1.0529128304467397</v>
      </c>
      <c r="BB51">
        <f t="shared" si="4"/>
        <v>-0.71179051377339697</v>
      </c>
      <c r="BC51">
        <f t="shared" si="5"/>
        <v>1.4808322513757868</v>
      </c>
      <c r="BD51">
        <f t="shared" si="6"/>
        <v>0.9138528865583001</v>
      </c>
      <c r="BE51">
        <f t="shared" si="33"/>
        <v>13.436562134126337</v>
      </c>
      <c r="BF51">
        <f t="shared" si="33"/>
        <v>13.435320854037858</v>
      </c>
      <c r="BG51">
        <f t="shared" si="33"/>
        <v>13.432062682579577</v>
      </c>
      <c r="BH51">
        <f t="shared" si="33"/>
        <v>13.423569144374719</v>
      </c>
      <c r="BI51">
        <f t="shared" si="33"/>
        <v>13.40180843456794</v>
      </c>
      <c r="BJ51">
        <f t="shared" si="33"/>
        <v>13.348289003730232</v>
      </c>
      <c r="BK51">
        <f t="shared" si="33"/>
        <v>13.227196635074693</v>
      </c>
      <c r="BL51">
        <f t="shared" si="8"/>
        <v>12.986810108525045</v>
      </c>
    </row>
    <row r="52" spans="3:64" x14ac:dyDescent="0.2">
      <c r="C52" s="10"/>
      <c r="D52" s="10"/>
      <c r="AA52" s="50"/>
      <c r="AB52" s="50"/>
      <c r="AC52" s="50"/>
      <c r="AD52" s="50"/>
      <c r="AE52" s="50"/>
      <c r="AG52" s="80"/>
      <c r="AN52" s="50"/>
      <c r="AO52" s="50"/>
      <c r="AP52" s="50"/>
      <c r="AQ52" s="50"/>
      <c r="AR52" s="50"/>
      <c r="AS52" s="50"/>
      <c r="AT52" s="50"/>
      <c r="AU52" s="50"/>
      <c r="AW52">
        <v>-24000</v>
      </c>
      <c r="AX52">
        <f t="shared" si="0"/>
        <v>2.979973630204957E-2</v>
      </c>
      <c r="AY52">
        <f t="shared" si="1"/>
        <v>3.3673239617311036E-2</v>
      </c>
      <c r="AZ52">
        <f t="shared" si="2"/>
        <v>-3.8735033152614679E-3</v>
      </c>
      <c r="BA52">
        <f t="shared" si="3"/>
        <v>0.95903283644273218</v>
      </c>
      <c r="BB52">
        <f t="shared" si="4"/>
        <v>-0.81435916689398891</v>
      </c>
      <c r="BC52">
        <f t="shared" si="5"/>
        <v>1.6404122977761686</v>
      </c>
      <c r="BD52">
        <f t="shared" si="6"/>
        <v>1.0721567459046231</v>
      </c>
      <c r="BE52">
        <f t="shared" si="33"/>
        <v>13.564855838868374</v>
      </c>
      <c r="BF52">
        <f t="shared" si="33"/>
        <v>13.564259400264771</v>
      </c>
      <c r="BG52">
        <f t="shared" si="33"/>
        <v>13.562393883594217</v>
      </c>
      <c r="BH52">
        <f t="shared" si="33"/>
        <v>13.556593341682065</v>
      </c>
      <c r="BI52">
        <f t="shared" si="33"/>
        <v>13.538875613281027</v>
      </c>
      <c r="BJ52">
        <f t="shared" si="33"/>
        <v>13.487384713576192</v>
      </c>
      <c r="BK52">
        <f t="shared" si="33"/>
        <v>13.354148017257144</v>
      </c>
      <c r="BL52">
        <f t="shared" si="8"/>
        <v>13.069945062588243</v>
      </c>
    </row>
    <row r="53" spans="3:64" x14ac:dyDescent="0.2">
      <c r="C53" s="10"/>
      <c r="D53" s="10"/>
      <c r="AA53" s="50"/>
      <c r="AB53" s="50"/>
      <c r="AC53" s="50"/>
      <c r="AD53" s="50"/>
      <c r="AE53" s="50"/>
      <c r="AG53" s="80"/>
      <c r="AN53" s="50"/>
      <c r="AO53" s="50"/>
      <c r="AP53" s="50"/>
      <c r="AQ53" s="50"/>
      <c r="AR53" s="50"/>
      <c r="AS53" s="50"/>
      <c r="AT53" s="50"/>
      <c r="AU53" s="50"/>
      <c r="AW53">
        <v>-23500</v>
      </c>
      <c r="AX53">
        <f t="shared" si="0"/>
        <v>2.6043786702060156E-2</v>
      </c>
      <c r="AY53">
        <f t="shared" si="1"/>
        <v>3.2081349235433765E-2</v>
      </c>
      <c r="AZ53">
        <f t="shared" si="2"/>
        <v>-6.0375625333736098E-3</v>
      </c>
      <c r="BA53">
        <f t="shared" si="3"/>
        <v>0.88131439370460884</v>
      </c>
      <c r="BB53">
        <f t="shared" si="4"/>
        <v>-0.88426542628823201</v>
      </c>
      <c r="BC53">
        <f t="shared" si="5"/>
        <v>1.7737068027752201</v>
      </c>
      <c r="BD53">
        <f t="shared" si="6"/>
        <v>1.2266874126248195</v>
      </c>
      <c r="BE53">
        <f t="shared" si="33"/>
        <v>13.682010521803139</v>
      </c>
      <c r="BF53">
        <f t="shared" si="33"/>
        <v>13.68178212241501</v>
      </c>
      <c r="BG53">
        <f t="shared" si="33"/>
        <v>13.680901147395335</v>
      </c>
      <c r="BH53">
        <f t="shared" si="33"/>
        <v>13.677517783173334</v>
      </c>
      <c r="BI53">
        <f t="shared" si="33"/>
        <v>13.664733222748522</v>
      </c>
      <c r="BJ53">
        <f t="shared" si="33"/>
        <v>13.61905555209135</v>
      </c>
      <c r="BK53">
        <f t="shared" si="33"/>
        <v>13.479136284338129</v>
      </c>
      <c r="BL53">
        <f t="shared" si="8"/>
        <v>13.153080016651444</v>
      </c>
    </row>
    <row r="54" spans="3:64" x14ac:dyDescent="0.2">
      <c r="C54" s="10"/>
      <c r="D54" s="10"/>
      <c r="AA54" s="50"/>
      <c r="AB54" s="50"/>
      <c r="AC54" s="50"/>
      <c r="AD54" s="50"/>
      <c r="AE54" s="50"/>
      <c r="AG54" s="80"/>
      <c r="AN54" s="50"/>
      <c r="AO54" s="50"/>
      <c r="AP54" s="50"/>
      <c r="AQ54" s="50"/>
      <c r="AR54" s="50"/>
      <c r="AS54" s="50"/>
      <c r="AT54" s="50"/>
      <c r="AU54" s="50"/>
      <c r="AW54">
        <v>-23000</v>
      </c>
      <c r="AX54">
        <f t="shared" si="0"/>
        <v>2.2565708914130955E-2</v>
      </c>
      <c r="AY54">
        <f t="shared" si="1"/>
        <v>3.0525703592907072E-2</v>
      </c>
      <c r="AZ54">
        <f t="shared" si="2"/>
        <v>-7.9599946787761167E-3</v>
      </c>
      <c r="BA54">
        <f t="shared" si="3"/>
        <v>0.81680247575134868</v>
      </c>
      <c r="BB54">
        <f t="shared" si="4"/>
        <v>-0.931427008620062</v>
      </c>
      <c r="BC54">
        <f t="shared" si="5"/>
        <v>1.8871026575532865</v>
      </c>
      <c r="BD54">
        <f t="shared" si="6"/>
        <v>1.3794937819616011</v>
      </c>
      <c r="BE54">
        <f t="shared" si="33"/>
        <v>13.790018136538476</v>
      </c>
      <c r="BF54">
        <f t="shared" si="33"/>
        <v>13.789952162551074</v>
      </c>
      <c r="BG54">
        <f t="shared" si="33"/>
        <v>13.78962311330598</v>
      </c>
      <c r="BH54">
        <f t="shared" si="33"/>
        <v>13.787986402505899</v>
      </c>
      <c r="BI54">
        <f t="shared" si="33"/>
        <v>13.779952160848676</v>
      </c>
      <c r="BJ54">
        <f t="shared" si="33"/>
        <v>13.742781037103519</v>
      </c>
      <c r="BK54">
        <f t="shared" si="33"/>
        <v>13.601872337033196</v>
      </c>
      <c r="BL54">
        <f t="shared" si="8"/>
        <v>13.236214970714641</v>
      </c>
    </row>
    <row r="55" spans="3:64" x14ac:dyDescent="0.2">
      <c r="C55" s="10"/>
      <c r="D55" s="10"/>
      <c r="AA55" s="50"/>
      <c r="AB55" s="50"/>
      <c r="AC55" s="50"/>
      <c r="AD55" s="50"/>
      <c r="AE55" s="50"/>
      <c r="AG55" s="80"/>
      <c r="AN55" s="50"/>
      <c r="AO55" s="50"/>
      <c r="AP55" s="50"/>
      <c r="AQ55" s="50"/>
      <c r="AR55" s="50"/>
      <c r="AS55" s="50"/>
      <c r="AT55" s="50"/>
      <c r="AU55" s="50"/>
      <c r="AW55">
        <v>-22500</v>
      </c>
      <c r="AX55">
        <f t="shared" si="0"/>
        <v>1.9341236142264046E-2</v>
      </c>
      <c r="AY55">
        <f t="shared" si="1"/>
        <v>2.9006302689730951E-2</v>
      </c>
      <c r="AZ55">
        <f t="shared" si="2"/>
        <v>-9.6650665474669033E-3</v>
      </c>
      <c r="BA55">
        <f t="shared" si="3"/>
        <v>0.76285671247850884</v>
      </c>
      <c r="BB55">
        <f t="shared" si="4"/>
        <v>-0.96259533535074338</v>
      </c>
      <c r="BC55">
        <f t="shared" si="5"/>
        <v>1.9852117308044783</v>
      </c>
      <c r="BD55">
        <f t="shared" si="6"/>
        <v>1.532366883443355</v>
      </c>
      <c r="BE55">
        <f t="shared" si="33"/>
        <v>13.890465909247563</v>
      </c>
      <c r="BF55">
        <f t="shared" si="33"/>
        <v>13.890453225752996</v>
      </c>
      <c r="BG55">
        <f t="shared" si="33"/>
        <v>13.890365058668095</v>
      </c>
      <c r="BH55">
        <f t="shared" si="33"/>
        <v>13.889753031256785</v>
      </c>
      <c r="BI55">
        <f t="shared" si="33"/>
        <v>13.885544726242454</v>
      </c>
      <c r="BJ55">
        <f t="shared" si="33"/>
        <v>13.858286958173672</v>
      </c>
      <c r="BK55">
        <f t="shared" si="33"/>
        <v>13.72208263309558</v>
      </c>
      <c r="BL55">
        <f t="shared" si="8"/>
        <v>13.319349924777841</v>
      </c>
    </row>
    <row r="56" spans="3:64" x14ac:dyDescent="0.2">
      <c r="C56" s="10"/>
      <c r="D56" s="10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0"/>
        <v>1.6348430555220384E-2</v>
      </c>
      <c r="AY56">
        <f t="shared" si="1"/>
        <v>2.7523146525905401E-2</v>
      </c>
      <c r="AZ56">
        <f t="shared" si="2"/>
        <v>-1.1174715970685017E-2</v>
      </c>
      <c r="BA56">
        <f t="shared" si="3"/>
        <v>0.7173491088257542</v>
      </c>
      <c r="BB56">
        <f t="shared" si="4"/>
        <v>-0.98233884114292402</v>
      </c>
      <c r="BC56">
        <f t="shared" si="5"/>
        <v>2.071364446497725</v>
      </c>
      <c r="BD56">
        <f t="shared" si="6"/>
        <v>1.6868882723099896</v>
      </c>
      <c r="BE56">
        <f t="shared" si="33"/>
        <v>13.984592203734632</v>
      </c>
      <c r="BF56">
        <f t="shared" si="33"/>
        <v>13.984591013331238</v>
      </c>
      <c r="BG56">
        <f t="shared" si="33"/>
        <v>13.984577714979148</v>
      </c>
      <c r="BH56">
        <f t="shared" si="33"/>
        <v>13.984429233217085</v>
      </c>
      <c r="BI56">
        <f t="shared" si="33"/>
        <v>13.982780994012902</v>
      </c>
      <c r="BJ56">
        <f t="shared" si="33"/>
        <v>13.965536013406657</v>
      </c>
      <c r="BK56">
        <f t="shared" si="33"/>
        <v>13.839511076793075</v>
      </c>
      <c r="BL56">
        <f t="shared" si="8"/>
        <v>13.40248487884104</v>
      </c>
    </row>
    <row r="57" spans="3:64" x14ac:dyDescent="0.2">
      <c r="C57" s="10"/>
      <c r="D57" s="10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0"/>
        <v>1.356807610517455E-2</v>
      </c>
      <c r="AY57">
        <f t="shared" si="1"/>
        <v>2.6076235101430423E-2</v>
      </c>
      <c r="AZ57">
        <f t="shared" si="2"/>
        <v>-1.2508158996255873E-2</v>
      </c>
      <c r="BA57">
        <f t="shared" si="3"/>
        <v>0.67861897564254536</v>
      </c>
      <c r="BB57">
        <f t="shared" si="4"/>
        <v>-0.99378126331454886</v>
      </c>
      <c r="BC57">
        <f t="shared" si="5"/>
        <v>2.148003187272904</v>
      </c>
      <c r="BD57">
        <f t="shared" si="6"/>
        <v>1.8445151789984384</v>
      </c>
      <c r="BE57">
        <f t="shared" si="33"/>
        <v>14.07337098213841</v>
      </c>
      <c r="BF57">
        <f t="shared" si="33"/>
        <v>14.073370964394991</v>
      </c>
      <c r="BG57">
        <f t="shared" si="33"/>
        <v>14.073370491832575</v>
      </c>
      <c r="BH57">
        <f t="shared" si="33"/>
        <v>14.073357907312106</v>
      </c>
      <c r="BI57">
        <f t="shared" si="33"/>
        <v>14.073023683768602</v>
      </c>
      <c r="BJ57">
        <f t="shared" si="33"/>
        <v>14.06470849654456</v>
      </c>
      <c r="BK57">
        <f t="shared" si="33"/>
        <v>13.953920787874164</v>
      </c>
      <c r="BL57">
        <f t="shared" si="8"/>
        <v>13.485619832904238</v>
      </c>
    </row>
    <row r="58" spans="3:64" x14ac:dyDescent="0.2">
      <c r="C58" s="10"/>
      <c r="D58" s="10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0"/>
        <v>1.0983472557986448E-2</v>
      </c>
      <c r="AY58">
        <f t="shared" si="1"/>
        <v>2.4665568416306023E-2</v>
      </c>
      <c r="AZ58">
        <f t="shared" si="2"/>
        <v>-1.3682095858319575E-2</v>
      </c>
      <c r="BA58">
        <f t="shared" si="3"/>
        <v>0.64537992253337295</v>
      </c>
      <c r="BB58">
        <f t="shared" si="4"/>
        <v>-0.99909146949700511</v>
      </c>
      <c r="BC58">
        <f t="shared" si="5"/>
        <v>2.2169542570393199</v>
      </c>
      <c r="BD58">
        <f t="shared" si="6"/>
        <v>2.0066597513154343</v>
      </c>
      <c r="BE58">
        <f t="shared" si="33"/>
        <v>14.157581302959903</v>
      </c>
      <c r="BF58">
        <f t="shared" si="33"/>
        <v>14.157581302931186</v>
      </c>
      <c r="BG58">
        <f t="shared" si="33"/>
        <v>14.157581305319763</v>
      </c>
      <c r="BH58">
        <f t="shared" si="33"/>
        <v>14.157581106638087</v>
      </c>
      <c r="BI58">
        <f t="shared" si="33"/>
        <v>14.157597626363682</v>
      </c>
      <c r="BJ58">
        <f t="shared" si="33"/>
        <v>14.156175104599908</v>
      </c>
      <c r="BK58">
        <f t="shared" si="33"/>
        <v>14.065095737804354</v>
      </c>
      <c r="BL58">
        <f t="shared" si="8"/>
        <v>13.568754786967437</v>
      </c>
    </row>
    <row r="59" spans="3:64" x14ac:dyDescent="0.2">
      <c r="C59" s="10"/>
      <c r="D59" s="10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0"/>
        <v>8.5801404492611925E-3</v>
      </c>
      <c r="AY59">
        <f t="shared" si="1"/>
        <v>2.3291146470532199E-2</v>
      </c>
      <c r="AZ59">
        <f t="shared" si="2"/>
        <v>-1.4711006021271006E-2</v>
      </c>
      <c r="BA59">
        <f t="shared" si="3"/>
        <v>0.61663371083364615</v>
      </c>
      <c r="BB59">
        <f t="shared" si="4"/>
        <v>-0.99979952216677692</v>
      </c>
      <c r="BC59">
        <f t="shared" si="5"/>
        <v>2.2796086955353387</v>
      </c>
      <c r="BD59">
        <f t="shared" si="6"/>
        <v>2.1747536541432368</v>
      </c>
      <c r="BE59">
        <f t="shared" si="33"/>
        <v>14.237856023874572</v>
      </c>
      <c r="BF59">
        <f t="shared" si="33"/>
        <v>14.237856058220565</v>
      </c>
      <c r="BG59">
        <f t="shared" si="33"/>
        <v>14.23785547805627</v>
      </c>
      <c r="BH59">
        <f t="shared" si="33"/>
        <v>14.237865277605957</v>
      </c>
      <c r="BI59">
        <f t="shared" si="33"/>
        <v>14.237699625739479</v>
      </c>
      <c r="BJ59">
        <f t="shared" si="33"/>
        <v>14.240464227855947</v>
      </c>
      <c r="BK59">
        <f t="shared" si="33"/>
        <v>14.172842241970493</v>
      </c>
      <c r="BL59">
        <f t="shared" si="8"/>
        <v>13.651889741030637</v>
      </c>
    </row>
    <row r="60" spans="3:64" x14ac:dyDescent="0.2">
      <c r="C60" s="10"/>
      <c r="D60" s="10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0"/>
        <v>6.3455332051050115E-3</v>
      </c>
      <c r="AY60">
        <f t="shared" si="1"/>
        <v>2.1952969264108946E-2</v>
      </c>
      <c r="AZ60">
        <f t="shared" si="2"/>
        <v>-1.5607436059003934E-2</v>
      </c>
      <c r="BA60">
        <f t="shared" si="3"/>
        <v>0.59160131960355289</v>
      </c>
      <c r="BB60">
        <f t="shared" si="4"/>
        <v>-0.99700155137109858</v>
      </c>
      <c r="BC60">
        <f t="shared" si="5"/>
        <v>2.3370434827668691</v>
      </c>
      <c r="BD60">
        <f t="shared" si="6"/>
        <v>2.3503034106127521</v>
      </c>
      <c r="BE60">
        <f t="shared" si="33"/>
        <v>14.314715384620955</v>
      </c>
      <c r="BF60">
        <f t="shared" si="33"/>
        <v>14.314715842381377</v>
      </c>
      <c r="BG60">
        <f t="shared" si="33"/>
        <v>14.314711441578915</v>
      </c>
      <c r="BH60">
        <f t="shared" si="33"/>
        <v>14.314753745404454</v>
      </c>
      <c r="BI60">
        <f t="shared" si="33"/>
        <v>14.31434667547356</v>
      </c>
      <c r="BJ60">
        <f t="shared" si="33"/>
        <v>14.318226154612912</v>
      </c>
      <c r="BK60">
        <f t="shared" si="33"/>
        <v>14.27699029754578</v>
      </c>
      <c r="BL60">
        <f t="shared" si="8"/>
        <v>13.735024695093834</v>
      </c>
    </row>
    <row r="61" spans="3:64" x14ac:dyDescent="0.2"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0"/>
        <v>4.268761957740657E-3</v>
      </c>
      <c r="AY61">
        <f t="shared" si="1"/>
        <v>2.0651036797036268E-2</v>
      </c>
      <c r="AZ61">
        <f t="shared" si="2"/>
        <v>-1.6382274839295611E-2</v>
      </c>
      <c r="BA61">
        <f t="shared" si="3"/>
        <v>0.56967006733604131</v>
      </c>
      <c r="BB61">
        <f t="shared" si="4"/>
        <v>-0.99149427275288182</v>
      </c>
      <c r="BC61">
        <f t="shared" si="5"/>
        <v>2.3901050763735761</v>
      </c>
      <c r="BD61">
        <f t="shared" si="6"/>
        <v>2.5349451037408333</v>
      </c>
      <c r="BE61">
        <f t="shared" si="33"/>
        <v>14.388591589818468</v>
      </c>
      <c r="BF61">
        <f t="shared" si="33"/>
        <v>14.388592440143196</v>
      </c>
      <c r="BG61">
        <f t="shared" si="33"/>
        <v>14.388586636671745</v>
      </c>
      <c r="BH61">
        <f t="shared" si="33"/>
        <v>14.38862624279372</v>
      </c>
      <c r="BI61">
        <f t="shared" si="33"/>
        <v>14.388355827064572</v>
      </c>
      <c r="BJ61">
        <f t="shared" si="33"/>
        <v>14.390196496348469</v>
      </c>
      <c r="BK61">
        <f t="shared" si="33"/>
        <v>14.377394757774251</v>
      </c>
      <c r="BL61">
        <f t="shared" si="8"/>
        <v>13.818159649157034</v>
      </c>
    </row>
    <row r="62" spans="3:64" x14ac:dyDescent="0.2"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0"/>
        <v>2.3403399864241822E-3</v>
      </c>
      <c r="AY62">
        <f t="shared" si="1"/>
        <v>1.9385349069314162E-2</v>
      </c>
      <c r="AZ62">
        <f t="shared" si="2"/>
        <v>-1.7045009082889979E-2</v>
      </c>
      <c r="BA62">
        <f t="shared" si="3"/>
        <v>0.55035367230755927</v>
      </c>
      <c r="BB62">
        <f t="shared" si="4"/>
        <v>-0.98386442613102265</v>
      </c>
      <c r="BC62">
        <f t="shared" si="5"/>
        <v>2.4394686371102052</v>
      </c>
      <c r="BD62">
        <f t="shared" si="6"/>
        <v>2.7305060555014071</v>
      </c>
      <c r="BE62">
        <f t="shared" si="33"/>
        <v>14.459848071536971</v>
      </c>
      <c r="BF62">
        <f t="shared" si="33"/>
        <v>14.459844205694074</v>
      </c>
      <c r="BG62">
        <f t="shared" si="33"/>
        <v>14.459864904598735</v>
      </c>
      <c r="BH62">
        <f t="shared" si="33"/>
        <v>14.459754061394207</v>
      </c>
      <c r="BI62">
        <f t="shared" si="33"/>
        <v>14.460347201999987</v>
      </c>
      <c r="BJ62">
        <f t="shared" si="33"/>
        <v>14.457160855393802</v>
      </c>
      <c r="BK62">
        <f t="shared" si="33"/>
        <v>14.473936334563396</v>
      </c>
      <c r="BL62">
        <f t="shared" si="8"/>
        <v>13.901294603220233</v>
      </c>
    </row>
    <row r="63" spans="3:64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0"/>
        <v>5.5196093864010726E-4</v>
      </c>
      <c r="AY63">
        <f t="shared" si="1"/>
        <v>1.8155906080942634E-2</v>
      </c>
      <c r="AZ63">
        <f t="shared" si="2"/>
        <v>-1.7603945142302527E-2</v>
      </c>
      <c r="BA63">
        <f t="shared" si="3"/>
        <v>0.53326237751770367</v>
      </c>
      <c r="BB63">
        <f t="shared" si="4"/>
        <v>-0.97454893373960172</v>
      </c>
      <c r="BC63">
        <f t="shared" si="5"/>
        <v>2.485680766114756</v>
      </c>
      <c r="BD63">
        <f t="shared" si="6"/>
        <v>2.9390794321629214</v>
      </c>
      <c r="BE63">
        <f t="shared" si="33"/>
        <v>14.528794963223289</v>
      </c>
      <c r="BF63">
        <f t="shared" si="33"/>
        <v>14.528767473172012</v>
      </c>
      <c r="BG63">
        <f t="shared" si="33"/>
        <v>14.528889750891871</v>
      </c>
      <c r="BH63">
        <f t="shared" si="33"/>
        <v>14.528345572851308</v>
      </c>
      <c r="BI63">
        <f t="shared" si="33"/>
        <v>14.530761874671644</v>
      </c>
      <c r="BJ63">
        <f t="shared" si="33"/>
        <v>14.51992236656781</v>
      </c>
      <c r="BK63">
        <f t="shared" si="33"/>
        <v>14.566522422459604</v>
      </c>
      <c r="BL63">
        <f t="shared" si="8"/>
        <v>13.984429557283431</v>
      </c>
    </row>
    <row r="64" spans="3:64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125" si="62">AB$3+AB$4*AW64+AB$5*AW64^2+AZ64</f>
        <v>-1.1036792951941432E-3</v>
      </c>
      <c r="AY64">
        <f t="shared" ref="AY64:AY125" si="63">AB$3+AB$4*AW64+AB$5*AW64^2</f>
        <v>1.6962707831921678E-2</v>
      </c>
      <c r="AZ64">
        <f t="shared" ref="AZ64:AZ125" si="64">$AB$6*($AB$11/BA64*BB64+$AB$12)</f>
        <v>-1.8066387127115821E-2</v>
      </c>
      <c r="BA64">
        <f t="shared" ref="BA64:BA125" si="65">1+$AB$7*COS(BC64)</f>
        <v>0.51808078980575689</v>
      </c>
      <c r="BB64">
        <f t="shared" ref="BB64:BB125" si="66">SIN(BC64+RADIANS($AB$9))</f>
        <v>-0.96387591482971102</v>
      </c>
      <c r="BC64">
        <f t="shared" ref="BC64:BC125" si="67">2*ATAN(BD64)</f>
        <v>2.5291904795047153</v>
      </c>
      <c r="BD64">
        <f t="shared" ref="BD64:BD125" si="68">SQRT((1+$AB$7)/(1-$AB$7))*TAN(BE64/2)</f>
        <v>3.1631169660302221</v>
      </c>
      <c r="BE64">
        <f t="shared" si="33"/>
        <v>14.595701183749869</v>
      </c>
      <c r="BF64">
        <f t="shared" si="33"/>
        <v>14.595606935260195</v>
      </c>
      <c r="BG64">
        <f t="shared" si="33"/>
        <v>14.595968407921152</v>
      </c>
      <c r="BH64">
        <f t="shared" si="33"/>
        <v>14.594580603629987</v>
      </c>
      <c r="BI64">
        <f t="shared" si="33"/>
        <v>14.599887733828826</v>
      </c>
      <c r="BJ64">
        <f t="shared" si="33"/>
        <v>14.579273298354009</v>
      </c>
      <c r="BK64">
        <f t="shared" si="33"/>
        <v>14.655087738314878</v>
      </c>
      <c r="BL64">
        <f t="shared" ref="BL64:BL125" si="69">RADIANS($AB$9)+$AB$18*(AW64-AB$15)</f>
        <v>14.067564511346632</v>
      </c>
    </row>
    <row r="65" spans="3:64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62"/>
        <v>-2.6330178486539575E-3</v>
      </c>
      <c r="AY65">
        <f t="shared" si="63"/>
        <v>1.5805754322251293E-2</v>
      </c>
      <c r="AZ65">
        <f t="shared" si="64"/>
        <v>-1.8438772170905251E-2</v>
      </c>
      <c r="BA65">
        <f t="shared" si="65"/>
        <v>0.50455153011306209</v>
      </c>
      <c r="BB65">
        <f t="shared" si="66"/>
        <v>-0.95209318114065589</v>
      </c>
      <c r="BC65">
        <f t="shared" si="67"/>
        <v>2.5703715251131456</v>
      </c>
      <c r="BD65">
        <f t="shared" si="68"/>
        <v>3.4055457344595363</v>
      </c>
      <c r="BE65">
        <f t="shared" si="33"/>
        <v>14.660803225891401</v>
      </c>
      <c r="BF65">
        <f t="shared" si="33"/>
        <v>14.660566129391174</v>
      </c>
      <c r="BG65">
        <f t="shared" si="33"/>
        <v>14.661370997538855</v>
      </c>
      <c r="BH65">
        <f t="shared" si="33"/>
        <v>14.658634143908342</v>
      </c>
      <c r="BI65">
        <f t="shared" si="33"/>
        <v>14.667888229399757</v>
      </c>
      <c r="BJ65">
        <f t="shared" si="33"/>
        <v>14.635971446011244</v>
      </c>
      <c r="BK65">
        <f t="shared" si="33"/>
        <v>14.739594772226285</v>
      </c>
      <c r="BL65">
        <f t="shared" si="69"/>
        <v>14.150699465409829</v>
      </c>
    </row>
    <row r="66" spans="3:64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62"/>
        <v>-4.0417276453756888E-3</v>
      </c>
      <c r="AY66">
        <f t="shared" si="63"/>
        <v>1.4685045551931487E-2</v>
      </c>
      <c r="AZ66">
        <f t="shared" si="64"/>
        <v>-1.8726773197307176E-2</v>
      </c>
      <c r="BA66">
        <f t="shared" si="65"/>
        <v>0.49246316020597836</v>
      </c>
      <c r="BB66">
        <f t="shared" si="66"/>
        <v>-0.93938854905453595</v>
      </c>
      <c r="BC66">
        <f t="shared" si="67"/>
        <v>2.6095382972018264</v>
      </c>
      <c r="BD66">
        <f t="shared" si="68"/>
        <v>3.6699174831516284</v>
      </c>
      <c r="BE66">
        <f t="shared" si="33"/>
        <v>14.724310886025387</v>
      </c>
      <c r="BF66">
        <f t="shared" si="33"/>
        <v>14.723818014760512</v>
      </c>
      <c r="BG66">
        <f t="shared" si="33"/>
        <v>14.725328046950589</v>
      </c>
      <c r="BH66">
        <f t="shared" si="33"/>
        <v>14.720690792675573</v>
      </c>
      <c r="BI66">
        <f t="shared" si="33"/>
        <v>14.7348306514992</v>
      </c>
      <c r="BJ66">
        <f t="shared" si="33"/>
        <v>14.690721627858782</v>
      </c>
      <c r="BK66">
        <f t="shared" si="33"/>
        <v>14.820034046633424</v>
      </c>
      <c r="BL66">
        <f t="shared" si="69"/>
        <v>14.233834419473029</v>
      </c>
    </row>
    <row r="67" spans="3:64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62"/>
        <v>-5.3348024911621002E-3</v>
      </c>
      <c r="AY67">
        <f t="shared" si="63"/>
        <v>1.3600581520962253E-2</v>
      </c>
      <c r="AZ67">
        <f t="shared" si="64"/>
        <v>-1.8935384012124353E-2</v>
      </c>
      <c r="BA67">
        <f t="shared" si="65"/>
        <v>0.4816411734823357</v>
      </c>
      <c r="BB67">
        <f t="shared" si="66"/>
        <v>-0.92590476265371469</v>
      </c>
      <c r="BC67">
        <f t="shared" si="67"/>
        <v>2.6469571118233453</v>
      </c>
      <c r="BD67">
        <f t="shared" si="68"/>
        <v>3.9606037050073226</v>
      </c>
      <c r="BE67">
        <f t="shared" si="33"/>
        <v>14.786410448341256</v>
      </c>
      <c r="BF67">
        <f t="shared" si="33"/>
        <v>14.785515054169652</v>
      </c>
      <c r="BG67">
        <f t="shared" si="33"/>
        <v>14.788028521191904</v>
      </c>
      <c r="BH67">
        <f t="shared" si="33"/>
        <v>14.780951661588853</v>
      </c>
      <c r="BI67">
        <f t="shared" si="33"/>
        <v>14.80071202153291</v>
      </c>
      <c r="BJ67">
        <f t="shared" si="33"/>
        <v>14.744162235261125</v>
      </c>
      <c r="BK67">
        <f t="shared" si="33"/>
        <v>14.896424181784093</v>
      </c>
      <c r="BL67">
        <f t="shared" si="69"/>
        <v>14.316969373536228</v>
      </c>
    </row>
    <row r="68" spans="3:64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62"/>
        <v>-6.5166382953036998E-3</v>
      </c>
      <c r="AY68">
        <f t="shared" si="63"/>
        <v>1.2552362229343594E-2</v>
      </c>
      <c r="AZ68">
        <f t="shared" si="64"/>
        <v>-1.9069000524647294E-2</v>
      </c>
      <c r="BA68">
        <f t="shared" si="65"/>
        <v>0.47194112652543874</v>
      </c>
      <c r="BB68">
        <f t="shared" si="66"/>
        <v>-0.9117507772890191</v>
      </c>
      <c r="BC68">
        <f t="shared" si="67"/>
        <v>2.6828542570144753</v>
      </c>
      <c r="BD68">
        <f t="shared" si="68"/>
        <v>4.2830573896086905</v>
      </c>
      <c r="BE68">
        <f t="shared" si="33"/>
        <v>14.847266060816434</v>
      </c>
      <c r="BF68">
        <f t="shared" si="33"/>
        <v>14.845798066910135</v>
      </c>
      <c r="BG68">
        <f t="shared" si="33"/>
        <v>14.849619587030794</v>
      </c>
      <c r="BH68">
        <f t="shared" ref="BH68:BK125" si="70">$BL68+$AB$7*SIN(BI68)</f>
        <v>14.839635470782072</v>
      </c>
      <c r="BI68">
        <f t="shared" si="70"/>
        <v>14.865481721370347</v>
      </c>
      <c r="BJ68">
        <f t="shared" si="70"/>
        <v>14.796856503321187</v>
      </c>
      <c r="BK68">
        <f t="shared" si="70"/>
        <v>14.968811767116039</v>
      </c>
      <c r="BL68">
        <f t="shared" si="69"/>
        <v>14.400104327599426</v>
      </c>
    </row>
    <row r="69" spans="3:64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62"/>
        <v>-7.5911193698255976E-3</v>
      </c>
      <c r="AY69">
        <f t="shared" si="63"/>
        <v>1.1540387677075506E-2</v>
      </c>
      <c r="AZ69">
        <f t="shared" si="64"/>
        <v>-1.9131507046901104E-2</v>
      </c>
      <c r="BA69">
        <f t="shared" si="65"/>
        <v>0.46324324168367481</v>
      </c>
      <c r="BB69">
        <f t="shared" si="66"/>
        <v>-0.897010459905486</v>
      </c>
      <c r="BC69">
        <f t="shared" si="67"/>
        <v>2.717421937207253</v>
      </c>
      <c r="BD69">
        <f t="shared" si="68"/>
        <v>4.6441746606194929</v>
      </c>
      <c r="BE69">
        <f t="shared" ref="BE69:BG125" si="71">$BL69+$AB$7*SIN(BF69)</f>
        <v>14.907020133269667</v>
      </c>
      <c r="BF69">
        <f t="shared" si="71"/>
        <v>14.904803226198069</v>
      </c>
      <c r="BG69">
        <f t="shared" si="71"/>
        <v>14.91020858807245</v>
      </c>
      <c r="BH69">
        <f t="shared" si="70"/>
        <v>14.896975434814703</v>
      </c>
      <c r="BI69">
        <f t="shared" si="70"/>
        <v>14.929060666527079</v>
      </c>
      <c r="BJ69">
        <f t="shared" si="70"/>
        <v>14.849287968971929</v>
      </c>
      <c r="BK69">
        <f t="shared" si="70"/>
        <v>15.037271039443169</v>
      </c>
      <c r="BL69">
        <f t="shared" si="69"/>
        <v>14.483239281662625</v>
      </c>
    </row>
    <row r="70" spans="3:64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62"/>
        <v>-8.5617123491523936E-3</v>
      </c>
      <c r="AY70">
        <f t="shared" si="63"/>
        <v>1.0564657864157997E-2</v>
      </c>
      <c r="AZ70">
        <f t="shared" si="64"/>
        <v>-1.912637021331039E-2</v>
      </c>
      <c r="BA70">
        <f t="shared" si="65"/>
        <v>0.45544802321541922</v>
      </c>
      <c r="BB70">
        <f t="shared" si="66"/>
        <v>-0.88174932260291283</v>
      </c>
      <c r="BC70">
        <f t="shared" si="67"/>
        <v>2.7508229608931716</v>
      </c>
      <c r="BD70">
        <f t="shared" si="68"/>
        <v>5.0528095465512628</v>
      </c>
      <c r="BE70">
        <f t="shared" si="71"/>
        <v>14.965793542672024</v>
      </c>
      <c r="BF70">
        <f t="shared" si="71"/>
        <v>14.962666806716195</v>
      </c>
      <c r="BG70">
        <f t="shared" si="71"/>
        <v>14.969867197657122</v>
      </c>
      <c r="BH70">
        <f t="shared" si="70"/>
        <v>14.953213343552829</v>
      </c>
      <c r="BI70">
        <f t="shared" si="70"/>
        <v>14.991357212456073</v>
      </c>
      <c r="BJ70">
        <f t="shared" si="70"/>
        <v>14.90185946317454</v>
      </c>
      <c r="BK70">
        <f t="shared" si="70"/>
        <v>15.101903370169147</v>
      </c>
      <c r="BL70">
        <f t="shared" si="69"/>
        <v>14.566374235725824</v>
      </c>
    </row>
    <row r="71" spans="3:64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62"/>
        <v>-9.4315643122066806E-3</v>
      </c>
      <c r="AY71">
        <f t="shared" si="63"/>
        <v>9.6251727905910592E-3</v>
      </c>
      <c r="AZ71">
        <f t="shared" si="64"/>
        <v>-1.905673710279774E-2</v>
      </c>
      <c r="BA71">
        <f t="shared" si="65"/>
        <v>0.44847259689601837</v>
      </c>
      <c r="BB71">
        <f t="shared" si="66"/>
        <v>-0.86601964698912159</v>
      </c>
      <c r="BC71">
        <f t="shared" si="67"/>
        <v>2.7831947726578625</v>
      </c>
      <c r="BD71">
        <f t="shared" si="68"/>
        <v>5.5205288874464555</v>
      </c>
      <c r="BE71">
        <f t="shared" si="71"/>
        <v>15.023686277975118</v>
      </c>
      <c r="BF71">
        <f t="shared" si="71"/>
        <v>15.019527556576813</v>
      </c>
      <c r="BG71">
        <f t="shared" si="71"/>
        <v>15.028637397565861</v>
      </c>
      <c r="BH71">
        <f t="shared" si="70"/>
        <v>15.008592034595424</v>
      </c>
      <c r="BI71">
        <f t="shared" si="70"/>
        <v>15.052280152132449</v>
      </c>
      <c r="BJ71">
        <f t="shared" si="70"/>
        <v>14.954894934996371</v>
      </c>
      <c r="BK71">
        <f t="shared" si="70"/>
        <v>15.162836565070419</v>
      </c>
      <c r="BL71">
        <f t="shared" si="69"/>
        <v>14.649509189789022</v>
      </c>
    </row>
    <row r="72" spans="3:64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62"/>
        <v>-1.0203597506887267E-2</v>
      </c>
      <c r="AY72">
        <f t="shared" si="63"/>
        <v>8.7219324563746967E-3</v>
      </c>
      <c r="AZ72">
        <f t="shared" si="64"/>
        <v>-1.8925529963261963E-2</v>
      </c>
      <c r="BA72">
        <f t="shared" si="65"/>
        <v>0.44224760594274681</v>
      </c>
      <c r="BB72">
        <f t="shared" si="66"/>
        <v>-0.84986422220200597</v>
      </c>
      <c r="BC72">
        <f t="shared" si="67"/>
        <v>2.8146532121557382</v>
      </c>
      <c r="BD72">
        <f t="shared" si="68"/>
        <v>6.0627536204445489</v>
      </c>
      <c r="BE72">
        <f t="shared" si="71"/>
        <v>15.080778940158501</v>
      </c>
      <c r="BF72">
        <f t="shared" si="71"/>
        <v>15.075526820580011</v>
      </c>
      <c r="BG72">
        <f t="shared" si="71"/>
        <v>15.08653876360699</v>
      </c>
      <c r="BH72">
        <f t="shared" si="70"/>
        <v>15.06334725035218</v>
      </c>
      <c r="BI72">
        <f t="shared" si="70"/>
        <v>15.111749194740298</v>
      </c>
      <c r="BJ72">
        <f t="shared" si="70"/>
        <v>15.00864341426089</v>
      </c>
      <c r="BK72">
        <f t="shared" si="70"/>
        <v>15.220223981485377</v>
      </c>
      <c r="BL72">
        <f t="shared" si="69"/>
        <v>14.732644143852223</v>
      </c>
    </row>
    <row r="73" spans="3:64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62"/>
        <v>-1.0880591291098266E-2</v>
      </c>
      <c r="AY73">
        <f t="shared" si="63"/>
        <v>7.8549368615089057E-3</v>
      </c>
      <c r="AZ73">
        <f t="shared" si="64"/>
        <v>-1.8735528152607171E-2</v>
      </c>
      <c r="BA73">
        <f t="shared" si="65"/>
        <v>0.43671457870622787</v>
      </c>
      <c r="BB73">
        <f t="shared" si="66"/>
        <v>-0.83331886506034636</v>
      </c>
      <c r="BC73">
        <f t="shared" si="67"/>
        <v>2.8452962006151559</v>
      </c>
      <c r="BD73">
        <f t="shared" si="68"/>
        <v>6.7005412806534839</v>
      </c>
      <c r="BE73">
        <f t="shared" si="71"/>
        <v>15.137135276409024</v>
      </c>
      <c r="BF73">
        <f t="shared" si="71"/>
        <v>15.130806749444655</v>
      </c>
      <c r="BG73">
        <f t="shared" si="71"/>
        <v>15.143576479001631</v>
      </c>
      <c r="BH73">
        <f t="shared" si="70"/>
        <v>15.117699680721623</v>
      </c>
      <c r="BI73">
        <f t="shared" si="70"/>
        <v>15.169703271102282</v>
      </c>
      <c r="BJ73">
        <f t="shared" si="70"/>
        <v>15.063284471424177</v>
      </c>
      <c r="BK73">
        <f t="shared" si="70"/>
        <v>15.274243469007599</v>
      </c>
      <c r="BL73">
        <f t="shared" si="69"/>
        <v>14.815779097915421</v>
      </c>
    </row>
    <row r="74" spans="3:64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62"/>
        <v>-1.1465242530247664E-2</v>
      </c>
      <c r="AY74">
        <f t="shared" si="63"/>
        <v>7.0241860059936916E-3</v>
      </c>
      <c r="AZ74">
        <f t="shared" si="64"/>
        <v>-1.8489428536241356E-2</v>
      </c>
      <c r="BA74">
        <f t="shared" si="65"/>
        <v>0.4318237321436138</v>
      </c>
      <c r="BB74">
        <f t="shared" si="66"/>
        <v>-0.81641388339242205</v>
      </c>
      <c r="BC74">
        <f t="shared" si="67"/>
        <v>2.8752074140828929</v>
      </c>
      <c r="BD74">
        <f t="shared" si="68"/>
        <v>7.4634733638575144</v>
      </c>
      <c r="BE74">
        <f t="shared" si="71"/>
        <v>15.19280570561989</v>
      </c>
      <c r="BF74">
        <f t="shared" si="71"/>
        <v>15.185507079218102</v>
      </c>
      <c r="BG74">
        <f t="shared" si="71"/>
        <v>15.199749504721503</v>
      </c>
      <c r="BH74">
        <f t="shared" si="70"/>
        <v>15.171847812470041</v>
      </c>
      <c r="BI74">
        <f t="shared" si="70"/>
        <v>15.226106936105239</v>
      </c>
      <c r="BJ74">
        <f t="shared" si="70"/>
        <v>15.118934613744942</v>
      </c>
      <c r="BK74">
        <f t="shared" si="70"/>
        <v>15.325096141000317</v>
      </c>
      <c r="BL74">
        <f t="shared" si="69"/>
        <v>14.89891405197862</v>
      </c>
    </row>
    <row r="75" spans="3:64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62"/>
        <v>-1.1960198305802801E-2</v>
      </c>
      <c r="AY75">
        <f t="shared" si="63"/>
        <v>6.2296798898290491E-3</v>
      </c>
      <c r="AZ75">
        <f t="shared" si="64"/>
        <v>-1.8189878195631851E-2</v>
      </c>
      <c r="BA75">
        <f t="shared" si="65"/>
        <v>0.42753219708717738</v>
      </c>
      <c r="BB75">
        <f t="shared" si="66"/>
        <v>-0.79917465899787765</v>
      </c>
      <c r="BC75">
        <f t="shared" si="67"/>
        <v>2.9044599019954136</v>
      </c>
      <c r="BD75">
        <f t="shared" si="68"/>
        <v>8.3945351331955305</v>
      </c>
      <c r="BE75">
        <f t="shared" si="71"/>
        <v>15.247831610335002</v>
      </c>
      <c r="BF75">
        <f t="shared" si="71"/>
        <v>15.239761051785543</v>
      </c>
      <c r="BG75">
        <f t="shared" si="71"/>
        <v>15.255058384145475</v>
      </c>
      <c r="BH75">
        <f t="shared" si="70"/>
        <v>15.225962038540203</v>
      </c>
      <c r="BI75">
        <f t="shared" si="70"/>
        <v>15.280955060696245</v>
      </c>
      <c r="BJ75">
        <f t="shared" si="70"/>
        <v>15.175654152609207</v>
      </c>
      <c r="BK75">
        <f t="shared" si="70"/>
        <v>15.37300498541774</v>
      </c>
      <c r="BL75">
        <f t="shared" si="69"/>
        <v>14.982049006041819</v>
      </c>
    </row>
    <row r="76" spans="3:64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62"/>
        <v>-1.2368058699629791E-2</v>
      </c>
      <c r="AY76">
        <f t="shared" si="63"/>
        <v>5.4714185130149817E-3</v>
      </c>
      <c r="AZ76">
        <f t="shared" si="64"/>
        <v>-1.7839477212644773E-2</v>
      </c>
      <c r="BA76">
        <f t="shared" si="65"/>
        <v>0.42380265436764464</v>
      </c>
      <c r="BB76">
        <f t="shared" si="66"/>
        <v>-0.78162154817925755</v>
      </c>
      <c r="BC76">
        <f t="shared" si="67"/>
        <v>2.9331195467633746</v>
      </c>
      <c r="BD76">
        <f t="shared" si="68"/>
        <v>9.5587928439182619</v>
      </c>
      <c r="BE76">
        <f t="shared" si="71"/>
        <v>15.302250042027671</v>
      </c>
      <c r="BF76">
        <f t="shared" si="71"/>
        <v>15.293691072567981</v>
      </c>
      <c r="BG76">
        <f t="shared" si="71"/>
        <v>15.309512229270561</v>
      </c>
      <c r="BH76">
        <f t="shared" si="70"/>
        <v>15.280180325353172</v>
      </c>
      <c r="BI76">
        <f t="shared" si="70"/>
        <v>15.334275942388642</v>
      </c>
      <c r="BJ76">
        <f t="shared" si="70"/>
        <v>15.233454177282102</v>
      </c>
      <c r="BK76">
        <f t="shared" si="70"/>
        <v>15.418213324528958</v>
      </c>
      <c r="BL76">
        <f t="shared" si="69"/>
        <v>15.065183960105017</v>
      </c>
    </row>
    <row r="77" spans="3:64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62"/>
        <v>-1.2691351813285789E-2</v>
      </c>
      <c r="AY77">
        <f t="shared" si="63"/>
        <v>4.7494018755514893E-3</v>
      </c>
      <c r="AZ77">
        <f t="shared" si="64"/>
        <v>-1.7440753688837279E-2</v>
      </c>
      <c r="BA77">
        <f t="shared" si="65"/>
        <v>0.42060236201820989</v>
      </c>
      <c r="BB77">
        <f t="shared" si="66"/>
        <v>-0.76376931445460772</v>
      </c>
      <c r="BC77">
        <f t="shared" si="67"/>
        <v>2.9612482298367642</v>
      </c>
      <c r="BD77">
        <f t="shared" si="68"/>
        <v>11.059817279822857</v>
      </c>
      <c r="BE77">
        <f t="shared" si="71"/>
        <v>15.356098417618082</v>
      </c>
      <c r="BF77">
        <f t="shared" si="71"/>
        <v>15.347404670760445</v>
      </c>
      <c r="BG77">
        <f t="shared" si="71"/>
        <v>15.363134517139093</v>
      </c>
      <c r="BH77">
        <f t="shared" si="70"/>
        <v>15.334605596107425</v>
      </c>
      <c r="BI77">
        <f t="shared" si="70"/>
        <v>15.386132920789079</v>
      </c>
      <c r="BJ77">
        <f t="shared" si="70"/>
        <v>15.292303367251145</v>
      </c>
      <c r="BK77">
        <f t="shared" si="70"/>
        <v>15.460983134183751</v>
      </c>
      <c r="BL77">
        <f t="shared" si="69"/>
        <v>15.148318914168216</v>
      </c>
    </row>
    <row r="78" spans="3:64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62"/>
        <v>-1.2932487266474835E-2</v>
      </c>
      <c r="AY78">
        <f t="shared" si="63"/>
        <v>4.0636299774385702E-3</v>
      </c>
      <c r="AZ78">
        <f t="shared" si="64"/>
        <v>-1.6996117243913405E-2</v>
      </c>
      <c r="BA78">
        <f t="shared" si="65"/>
        <v>0.41790253914218933</v>
      </c>
      <c r="BB78">
        <f t="shared" si="66"/>
        <v>-0.74562631348563457</v>
      </c>
      <c r="BC78">
        <f t="shared" si="67"/>
        <v>2.988906566368418</v>
      </c>
      <c r="BD78">
        <f t="shared" si="68"/>
        <v>13.073312826984736</v>
      </c>
      <c r="BE78">
        <f t="shared" si="71"/>
        <v>15.409418774251863</v>
      </c>
      <c r="BF78">
        <f t="shared" si="71"/>
        <v>15.400991250029145</v>
      </c>
      <c r="BG78">
        <f t="shared" si="71"/>
        <v>15.415967413620342</v>
      </c>
      <c r="BH78">
        <f t="shared" si="70"/>
        <v>15.389304866563711</v>
      </c>
      <c r="BI78">
        <f t="shared" si="70"/>
        <v>15.436624564536963</v>
      </c>
      <c r="BJ78">
        <f t="shared" si="70"/>
        <v>15.352134463165118</v>
      </c>
      <c r="BK78">
        <f t="shared" si="70"/>
        <v>15.501593234229908</v>
      </c>
      <c r="BL78">
        <f t="shared" si="69"/>
        <v>15.231453868231416</v>
      </c>
    </row>
    <row r="79" spans="3:64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62"/>
        <v>-1.3093697530579804E-2</v>
      </c>
      <c r="AY79">
        <f t="shared" si="63"/>
        <v>3.4141028186762254E-3</v>
      </c>
      <c r="AZ79">
        <f t="shared" si="64"/>
        <v>-1.650780034925603E-2</v>
      </c>
      <c r="BA79">
        <f t="shared" si="65"/>
        <v>0.41567805639626676</v>
      </c>
      <c r="BB79">
        <f t="shared" si="66"/>
        <v>-0.7271936412479475</v>
      </c>
      <c r="BC79">
        <f t="shared" si="67"/>
        <v>3.0161560884174201</v>
      </c>
      <c r="BD79">
        <f t="shared" si="68"/>
        <v>15.923402563345427</v>
      </c>
      <c r="BE79">
        <f t="shared" si="71"/>
        <v>15.462261190829151</v>
      </c>
      <c r="BF79">
        <f t="shared" si="71"/>
        <v>15.454520005336146</v>
      </c>
      <c r="BG79">
        <f t="shared" si="71"/>
        <v>15.468074435680327</v>
      </c>
      <c r="BH79">
        <f t="shared" si="70"/>
        <v>15.44431007007014</v>
      </c>
      <c r="BI79">
        <f t="shared" si="70"/>
        <v>15.485883495764204</v>
      </c>
      <c r="BJ79">
        <f t="shared" si="70"/>
        <v>15.412850291962968</v>
      </c>
      <c r="BK79">
        <f t="shared" si="70"/>
        <v>15.540337362581607</v>
      </c>
      <c r="BL79">
        <f t="shared" si="69"/>
        <v>15.314588822294613</v>
      </c>
    </row>
    <row r="80" spans="3:64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62"/>
        <v>-1.3176978138814639E-2</v>
      </c>
      <c r="AY80">
        <f t="shared" si="63"/>
        <v>2.8008203992644547E-3</v>
      </c>
      <c r="AZ80">
        <f t="shared" si="64"/>
        <v>-1.5977798538079093E-2</v>
      </c>
      <c r="BA80">
        <f t="shared" si="65"/>
        <v>0.41390736993691613</v>
      </c>
      <c r="BB80">
        <f t="shared" si="66"/>
        <v>-0.70846443227352729</v>
      </c>
      <c r="BC80">
        <f t="shared" si="67"/>
        <v>3.0430607904522375</v>
      </c>
      <c r="BD80">
        <f t="shared" si="68"/>
        <v>20.281577821377901</v>
      </c>
      <c r="BE80">
        <f t="shared" si="71"/>
        <v>15.514686069693195</v>
      </c>
      <c r="BF80">
        <f t="shared" si="71"/>
        <v>15.508039247817921</v>
      </c>
      <c r="BG80">
        <f t="shared" si="71"/>
        <v>15.519541362060158</v>
      </c>
      <c r="BH80">
        <f t="shared" si="70"/>
        <v>15.499620432473339</v>
      </c>
      <c r="BI80">
        <f t="shared" si="70"/>
        <v>15.534073933475703</v>
      </c>
      <c r="BJ80">
        <f t="shared" si="70"/>
        <v>15.474329303859781</v>
      </c>
      <c r="BK80">
        <f t="shared" si="70"/>
        <v>15.577522146242156</v>
      </c>
      <c r="BL80">
        <f t="shared" si="69"/>
        <v>15.397723776357813</v>
      </c>
    </row>
    <row r="81" spans="3:64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62"/>
        <v>-1.3184037875218511E-2</v>
      </c>
      <c r="AY81">
        <f t="shared" si="63"/>
        <v>2.2237827192032574E-3</v>
      </c>
      <c r="AZ81">
        <f t="shared" si="64"/>
        <v>-1.5407820594421768E-2</v>
      </c>
      <c r="BA81">
        <f t="shared" si="65"/>
        <v>0.41257262738446532</v>
      </c>
      <c r="BB81">
        <f t="shared" si="66"/>
        <v>-0.68942345653801784</v>
      </c>
      <c r="BC81">
        <f t="shared" si="67"/>
        <v>3.0696879960061354</v>
      </c>
      <c r="BD81">
        <f t="shared" si="68"/>
        <v>27.802624748096846</v>
      </c>
      <c r="BE81">
        <f t="shared" si="71"/>
        <v>15.566765089130898</v>
      </c>
      <c r="BF81">
        <f t="shared" si="71"/>
        <v>15.561577237761854</v>
      </c>
      <c r="BG81">
        <f t="shared" si="71"/>
        <v>15.570475404406617</v>
      </c>
      <c r="BH81">
        <f t="shared" si="70"/>
        <v>15.555206204798012</v>
      </c>
      <c r="BI81">
        <f t="shared" si="70"/>
        <v>15.581388063230243</v>
      </c>
      <c r="BJ81">
        <f t="shared" si="70"/>
        <v>15.536430627608452</v>
      </c>
      <c r="BK81">
        <f t="shared" si="70"/>
        <v>15.613464983296096</v>
      </c>
      <c r="BL81">
        <f t="shared" si="69"/>
        <v>15.480858730421012</v>
      </c>
    </row>
    <row r="82" spans="3:64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62"/>
        <v>-1.3116268536230699E-2</v>
      </c>
      <c r="AY82">
        <f t="shared" si="63"/>
        <v>1.6829897784926351E-3</v>
      </c>
      <c r="AZ82">
        <f t="shared" si="64"/>
        <v>-1.4799258314723333E-2</v>
      </c>
      <c r="BA82">
        <f t="shared" si="65"/>
        <v>0.4116598720871959</v>
      </c>
      <c r="BB82">
        <f t="shared" si="66"/>
        <v>-0.67004711393903393</v>
      </c>
      <c r="BC82">
        <f t="shared" si="67"/>
        <v>3.0961085561183777</v>
      </c>
      <c r="BD82">
        <f t="shared" si="68"/>
        <v>43.963831289537808</v>
      </c>
      <c r="BE82">
        <f t="shared" si="71"/>
        <v>15.618580774100993</v>
      </c>
      <c r="BF82">
        <f t="shared" si="71"/>
        <v>15.615144487745933</v>
      </c>
      <c r="BG82">
        <f t="shared" si="71"/>
        <v>15.621002753352384</v>
      </c>
      <c r="BH82">
        <f t="shared" si="70"/>
        <v>15.611013529658109</v>
      </c>
      <c r="BI82">
        <f t="shared" si="70"/>
        <v>15.628041372326065</v>
      </c>
      <c r="BJ82">
        <f t="shared" si="70"/>
        <v>15.598998687081114</v>
      </c>
      <c r="BK82">
        <f t="shared" si="70"/>
        <v>15.648491850500701</v>
      </c>
      <c r="BL82">
        <f t="shared" si="69"/>
        <v>15.56399368448421</v>
      </c>
    </row>
    <row r="83" spans="3:64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62"/>
        <v>-1.2974741054707035E-2</v>
      </c>
      <c r="AY83">
        <f t="shared" si="63"/>
        <v>1.1784415771325862E-3</v>
      </c>
      <c r="AZ83">
        <f t="shared" si="64"/>
        <v>-1.4153182631839623E-2</v>
      </c>
      <c r="BA83">
        <f t="shared" si="65"/>
        <v>0.41115927603656932</v>
      </c>
      <c r="BB83">
        <f t="shared" si="66"/>
        <v>-0.65030386832455078</v>
      </c>
      <c r="BC83">
        <f t="shared" si="67"/>
        <v>3.1223964438812946</v>
      </c>
      <c r="BD83">
        <f t="shared" si="68"/>
        <v>104.18403498649268</v>
      </c>
      <c r="BE83">
        <f t="shared" si="71"/>
        <v>15.670224774914447</v>
      </c>
      <c r="BF83">
        <f t="shared" si="71"/>
        <v>15.668737373709421</v>
      </c>
      <c r="BG83">
        <f t="shared" si="71"/>
        <v>15.671264712114187</v>
      </c>
      <c r="BH83">
        <f t="shared" si="70"/>
        <v>15.666970202027693</v>
      </c>
      <c r="BI83">
        <f t="shared" si="70"/>
        <v>15.674267122926247</v>
      </c>
      <c r="BJ83">
        <f t="shared" si="70"/>
        <v>15.661867448481942</v>
      </c>
      <c r="BK83">
        <f t="shared" si="70"/>
        <v>15.682935051620811</v>
      </c>
      <c r="BL83">
        <f t="shared" si="69"/>
        <v>15.647128638547411</v>
      </c>
    </row>
    <row r="84" spans="3:64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62"/>
        <v>-1.2760231105659322E-2</v>
      </c>
      <c r="AY84">
        <f t="shared" si="63"/>
        <v>7.1013811512311235E-4</v>
      </c>
      <c r="AZ84">
        <f t="shared" si="64"/>
        <v>-1.3470369220782435E-2</v>
      </c>
      <c r="BA84">
        <f t="shared" si="65"/>
        <v>0.41106534180613707</v>
      </c>
      <c r="BB84">
        <f t="shared" si="66"/>
        <v>-0.63015510367941885</v>
      </c>
      <c r="BC84">
        <f t="shared" si="67"/>
        <v>-3.1345574472512481</v>
      </c>
      <c r="BD84">
        <f t="shared" si="68"/>
        <v>-284.28331092637075</v>
      </c>
      <c r="BE84">
        <f t="shared" si="71"/>
        <v>15.721795077036989</v>
      </c>
      <c r="BF84">
        <f t="shared" si="71"/>
        <v>15.722342788198949</v>
      </c>
      <c r="BG84">
        <f t="shared" si="71"/>
        <v>15.721412717868002</v>
      </c>
      <c r="BH84">
        <f t="shared" si="70"/>
        <v>15.722992081030124</v>
      </c>
      <c r="BI84">
        <f t="shared" si="70"/>
        <v>15.720310166339525</v>
      </c>
      <c r="BJ84">
        <f t="shared" si="70"/>
        <v>15.724864385385237</v>
      </c>
      <c r="BK84">
        <f t="shared" si="70"/>
        <v>15.717130922060226</v>
      </c>
      <c r="BL84">
        <f t="shared" si="69"/>
        <v>15.730263592610608</v>
      </c>
    </row>
    <row r="85" spans="3:64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62"/>
        <v>-1.2473273285198445E-2</v>
      </c>
      <c r="AY85">
        <f t="shared" si="63"/>
        <v>2.7807939246421182E-4</v>
      </c>
      <c r="AZ85">
        <f t="shared" si="64"/>
        <v>-1.2751352677662656E-2</v>
      </c>
      <c r="BA85">
        <f t="shared" si="65"/>
        <v>0.41137702893228634</v>
      </c>
      <c r="BB85">
        <f t="shared" si="66"/>
        <v>-0.60955632886287781</v>
      </c>
      <c r="BC85">
        <f t="shared" si="67"/>
        <v>-3.1083053012619692</v>
      </c>
      <c r="BD85">
        <f t="shared" si="68"/>
        <v>-60.07733214276525</v>
      </c>
      <c r="BE85">
        <f t="shared" si="71"/>
        <v>15.773392476007809</v>
      </c>
      <c r="BF85">
        <f t="shared" si="71"/>
        <v>15.775943491821369</v>
      </c>
      <c r="BG85">
        <f t="shared" si="71"/>
        <v>15.771602622018872</v>
      </c>
      <c r="BH85">
        <f t="shared" si="70"/>
        <v>15.7789899115288</v>
      </c>
      <c r="BI85">
        <f t="shared" si="70"/>
        <v>15.766420326828202</v>
      </c>
      <c r="BJ85">
        <f t="shared" si="70"/>
        <v>15.787814260167544</v>
      </c>
      <c r="BK85">
        <f t="shared" si="70"/>
        <v>15.751417505644797</v>
      </c>
      <c r="BL85">
        <f t="shared" si="69"/>
        <v>15.813398546673808</v>
      </c>
    </row>
    <row r="86" spans="3:64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62"/>
        <v>-1.211423908863875E-2</v>
      </c>
      <c r="AY86">
        <f t="shared" si="63"/>
        <v>-1.1773459084411493E-4</v>
      </c>
      <c r="AZ86">
        <f t="shared" si="64"/>
        <v>-1.1996504497794635E-2</v>
      </c>
      <c r="BA86">
        <f t="shared" si="65"/>
        <v>0.41209777890412269</v>
      </c>
      <c r="BB86">
        <f t="shared" si="66"/>
        <v>-0.58845860957581664</v>
      </c>
      <c r="BC86">
        <f t="shared" si="67"/>
        <v>-3.0819555947985613</v>
      </c>
      <c r="BD86">
        <f t="shared" si="68"/>
        <v>-33.526254350155135</v>
      </c>
      <c r="BE86">
        <f t="shared" si="71"/>
        <v>15.825116727943508</v>
      </c>
      <c r="BF86">
        <f t="shared" si="71"/>
        <v>15.829523768531343</v>
      </c>
      <c r="BG86">
        <f t="shared" si="71"/>
        <v>15.821988648634688</v>
      </c>
      <c r="BH86">
        <f t="shared" si="70"/>
        <v>15.834876318005444</v>
      </c>
      <c r="BI86">
        <f t="shared" si="70"/>
        <v>15.812845600435599</v>
      </c>
      <c r="BJ86">
        <f t="shared" si="70"/>
        <v>15.850542826820734</v>
      </c>
      <c r="BK86">
        <f t="shared" si="70"/>
        <v>15.786132219604683</v>
      </c>
      <c r="BL86">
        <f t="shared" si="69"/>
        <v>15.896533500737007</v>
      </c>
    </row>
    <row r="87" spans="3:64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62"/>
        <v>-1.1683430682600922E-2</v>
      </c>
      <c r="AY87">
        <f t="shared" si="63"/>
        <v>-4.7730383480186749E-4</v>
      </c>
      <c r="AZ87">
        <f t="shared" si="64"/>
        <v>-1.1206126847799055E-2</v>
      </c>
      <c r="BA87">
        <f t="shared" si="65"/>
        <v>0.41323543380292616</v>
      </c>
      <c r="BB87">
        <f t="shared" si="66"/>
        <v>-0.56681007156872087</v>
      </c>
      <c r="BC87">
        <f t="shared" si="67"/>
        <v>-3.0554331868452542</v>
      </c>
      <c r="BD87">
        <f t="shared" si="68"/>
        <v>-23.198409648209942</v>
      </c>
      <c r="BE87">
        <f t="shared" si="71"/>
        <v>15.87706281993739</v>
      </c>
      <c r="BF87">
        <f t="shared" si="71"/>
        <v>15.883074968932689</v>
      </c>
      <c r="BG87">
        <f t="shared" si="71"/>
        <v>15.872717471463423</v>
      </c>
      <c r="BH87">
        <f t="shared" si="70"/>
        <v>15.890572735348686</v>
      </c>
      <c r="BI87">
        <f t="shared" si="70"/>
        <v>15.859825421837817</v>
      </c>
      <c r="BJ87">
        <f t="shared" si="70"/>
        <v>15.912880562654182</v>
      </c>
      <c r="BK87">
        <f t="shared" si="70"/>
        <v>15.821609523884804</v>
      </c>
      <c r="BL87">
        <f t="shared" si="69"/>
        <v>15.979668454800205</v>
      </c>
    </row>
    <row r="88" spans="3:64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62"/>
        <v>-1.1181180253417598E-2</v>
      </c>
      <c r="AY88">
        <f t="shared" si="63"/>
        <v>-8.0062833940904585E-4</v>
      </c>
      <c r="AZ88">
        <f t="shared" si="64"/>
        <v>-1.0380551914008553E-2</v>
      </c>
      <c r="BA88">
        <f t="shared" si="65"/>
        <v>0.41480206491065053</v>
      </c>
      <c r="BB88">
        <f t="shared" si="66"/>
        <v>-0.54455730062474872</v>
      </c>
      <c r="BC88">
        <f t="shared" si="67"/>
        <v>-3.0286656959560072</v>
      </c>
      <c r="BD88">
        <f t="shared" si="68"/>
        <v>-17.691737860404476</v>
      </c>
      <c r="BE88">
        <f t="shared" si="71"/>
        <v>15.929317792151403</v>
      </c>
      <c r="BF88">
        <f t="shared" si="71"/>
        <v>15.936600533644237</v>
      </c>
      <c r="BG88">
        <f t="shared" si="71"/>
        <v>15.923922842143275</v>
      </c>
      <c r="BH88">
        <f t="shared" si="70"/>
        <v>15.946016040352269</v>
      </c>
      <c r="BI88">
        <f t="shared" si="70"/>
        <v>15.907584249451435</v>
      </c>
      <c r="BJ88">
        <f t="shared" si="70"/>
        <v>15.974666535483324</v>
      </c>
      <c r="BK88">
        <f t="shared" si="70"/>
        <v>15.85817861088254</v>
      </c>
      <c r="BL88">
        <f t="shared" si="69"/>
        <v>16.062803408863402</v>
      </c>
    </row>
    <row r="89" spans="3:64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62"/>
        <v>-1.0607943789985572E-2</v>
      </c>
      <c r="AY89">
        <f t="shared" si="63"/>
        <v>-1.08770810466565E-3</v>
      </c>
      <c r="AZ89">
        <f t="shared" si="64"/>
        <v>-9.5202356853199208E-3</v>
      </c>
      <c r="BA89">
        <f t="shared" si="65"/>
        <v>0.4168137475480701</v>
      </c>
      <c r="BB89">
        <f t="shared" si="66"/>
        <v>-0.52164646396942316</v>
      </c>
      <c r="BC89">
        <f t="shared" si="67"/>
        <v>-3.0015841494827904</v>
      </c>
      <c r="BD89">
        <f t="shared" si="68"/>
        <v>-14.26150419454596</v>
      </c>
      <c r="BE89">
        <f t="shared" si="71"/>
        <v>15.981958485910738</v>
      </c>
      <c r="BF89">
        <f t="shared" si="71"/>
        <v>15.990120125847785</v>
      </c>
      <c r="BG89">
        <f t="shared" si="71"/>
        <v>15.975721166173276</v>
      </c>
      <c r="BH89">
        <f t="shared" si="70"/>
        <v>16.001164644454327</v>
      </c>
      <c r="BI89">
        <f t="shared" si="70"/>
        <v>15.956325706219381</v>
      </c>
      <c r="BJ89">
        <f t="shared" si="70"/>
        <v>16.035752508387301</v>
      </c>
      <c r="BK89">
        <f t="shared" si="70"/>
        <v>15.896161131570715</v>
      </c>
      <c r="BL89">
        <f t="shared" si="69"/>
        <v>16.145938362926604</v>
      </c>
    </row>
    <row r="90" spans="3:64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62"/>
        <v>-9.9643786609221949E-3</v>
      </c>
      <c r="AY90">
        <f t="shared" si="63"/>
        <v>-1.33854313057168E-3</v>
      </c>
      <c r="AZ90">
        <f t="shared" si="64"/>
        <v>-8.6258355303505153E-3</v>
      </c>
      <c r="BA90">
        <f t="shared" si="65"/>
        <v>0.41929033534826499</v>
      </c>
      <c r="BB90">
        <f t="shared" si="66"/>
        <v>-0.49802399409135722</v>
      </c>
      <c r="BC90">
        <f t="shared" si="67"/>
        <v>-2.9741230762431989</v>
      </c>
      <c r="BD90">
        <f t="shared" si="68"/>
        <v>-11.914542939576437</v>
      </c>
      <c r="BE90">
        <f t="shared" si="71"/>
        <v>16.035050495927656</v>
      </c>
      <c r="BF90">
        <f t="shared" si="71"/>
        <v>16.043672567671333</v>
      </c>
      <c r="BG90">
        <f t="shared" si="71"/>
        <v>16.028208362222205</v>
      </c>
      <c r="BH90">
        <f t="shared" si="70"/>
        <v>16.056003804903121</v>
      </c>
      <c r="BI90">
        <f t="shared" si="70"/>
        <v>16.006227491814911</v>
      </c>
      <c r="BJ90">
        <f t="shared" si="70"/>
        <v>16.096007375207265</v>
      </c>
      <c r="BK90">
        <f t="shared" si="70"/>
        <v>15.935868973712527</v>
      </c>
      <c r="BL90">
        <f t="shared" si="69"/>
        <v>16.229073316989801</v>
      </c>
    </row>
    <row r="91" spans="3:64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62"/>
        <v>-9.2513962646895501E-3</v>
      </c>
      <c r="AY91">
        <f t="shared" si="63"/>
        <v>-1.5531334171271362E-3</v>
      </c>
      <c r="AZ91">
        <f t="shared" si="64"/>
        <v>-7.6982628475624135E-3</v>
      </c>
      <c r="BA91">
        <f t="shared" si="65"/>
        <v>0.42225529966386788</v>
      </c>
      <c r="BB91">
        <f t="shared" si="66"/>
        <v>-0.47363670758294135</v>
      </c>
      <c r="BC91">
        <f t="shared" si="67"/>
        <v>-2.9462199541835226</v>
      </c>
      <c r="BD91">
        <f t="shared" si="68"/>
        <v>-10.20426193925832</v>
      </c>
      <c r="BE91">
        <f t="shared" si="71"/>
        <v>16.088648480199694</v>
      </c>
      <c r="BF91">
        <f t="shared" si="71"/>
        <v>16.097317367277714</v>
      </c>
      <c r="BG91">
        <f t="shared" si="71"/>
        <v>16.08145825967301</v>
      </c>
      <c r="BH91">
        <f t="shared" si="70"/>
        <v>16.110549912052882</v>
      </c>
      <c r="BI91">
        <f t="shared" si="70"/>
        <v>16.057437253480241</v>
      </c>
      <c r="BJ91">
        <f t="shared" si="70"/>
        <v>16.155322005309152</v>
      </c>
      <c r="BK91">
        <f t="shared" si="70"/>
        <v>15.977602107515278</v>
      </c>
      <c r="BL91">
        <f t="shared" si="69"/>
        <v>16.312208271053002</v>
      </c>
    </row>
    <row r="92" spans="3:64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62"/>
        <v>-8.4701842014547751E-3</v>
      </c>
      <c r="AY92">
        <f t="shared" si="63"/>
        <v>-1.7314789643320184E-3</v>
      </c>
      <c r="AZ92">
        <f t="shared" si="64"/>
        <v>-6.7387052371227565E-3</v>
      </c>
      <c r="BA92">
        <f t="shared" si="65"/>
        <v>0.42573570671909644</v>
      </c>
      <c r="BB92">
        <f t="shared" si="66"/>
        <v>-0.44843127543766254</v>
      </c>
      <c r="BC92">
        <f t="shared" si="67"/>
        <v>-2.9178139774540415</v>
      </c>
      <c r="BD92">
        <f t="shared" si="68"/>
        <v>-8.9000744438207278</v>
      </c>
      <c r="BE92">
        <f t="shared" si="71"/>
        <v>16.142797841145246</v>
      </c>
      <c r="BF92">
        <f t="shared" si="71"/>
        <v>16.151134738915268</v>
      </c>
      <c r="BG92">
        <f t="shared" si="71"/>
        <v>16.13552269524412</v>
      </c>
      <c r="BH92">
        <f t="shared" si="70"/>
        <v>16.164853519887593</v>
      </c>
      <c r="BI92">
        <f t="shared" si="70"/>
        <v>16.110069570180961</v>
      </c>
      <c r="BJ92">
        <f t="shared" si="70"/>
        <v>16.213614553999538</v>
      </c>
      <c r="BK92">
        <f t="shared" si="70"/>
        <v>16.021646513603883</v>
      </c>
      <c r="BL92">
        <f t="shared" si="69"/>
        <v>16.3953432251162</v>
      </c>
    </row>
    <row r="93" spans="3:64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62"/>
        <v>-7.6221965110990133E-3</v>
      </c>
      <c r="AY93">
        <f t="shared" si="63"/>
        <v>-1.8735797721863259E-3</v>
      </c>
      <c r="AZ93">
        <f t="shared" si="64"/>
        <v>-5.7486167389126869E-3</v>
      </c>
      <c r="BA93">
        <f t="shared" si="65"/>
        <v>0.42976240579184666</v>
      </c>
      <c r="BB93">
        <f t="shared" si="66"/>
        <v>-0.42235301339109665</v>
      </c>
      <c r="BC93">
        <f t="shared" si="67"/>
        <v>-2.8888441605914954</v>
      </c>
      <c r="BD93">
        <f t="shared" si="68"/>
        <v>-7.8708349812731591</v>
      </c>
      <c r="BE93">
        <f t="shared" si="71"/>
        <v>16.197537650420916</v>
      </c>
      <c r="BF93">
        <f t="shared" si="71"/>
        <v>16.205224150880618</v>
      </c>
      <c r="BG93">
        <f t="shared" si="71"/>
        <v>16.190433368427719</v>
      </c>
      <c r="BH93">
        <f t="shared" si="70"/>
        <v>16.2190009104939</v>
      </c>
      <c r="BI93">
        <f t="shared" si="70"/>
        <v>16.164204171761668</v>
      </c>
      <c r="BJ93">
        <f t="shared" si="70"/>
        <v>16.270836263398923</v>
      </c>
      <c r="BK93">
        <f t="shared" si="70"/>
        <v>16.068272207626652</v>
      </c>
      <c r="BL93">
        <f t="shared" si="69"/>
        <v>16.478478179179398</v>
      </c>
    </row>
    <row r="94" spans="3:64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62"/>
        <v>-6.7091150697936039E-3</v>
      </c>
      <c r="AY94">
        <f t="shared" si="63"/>
        <v>-1.97943584069006E-3</v>
      </c>
      <c r="AZ94">
        <f t="shared" si="64"/>
        <v>-4.7296792291035439E-3</v>
      </c>
      <c r="BA94">
        <f t="shared" si="65"/>
        <v>0.43437049611680345</v>
      </c>
      <c r="BB94">
        <f t="shared" si="66"/>
        <v>-0.39534401691534982</v>
      </c>
      <c r="BC94">
        <f t="shared" si="67"/>
        <v>-2.8592468462726077</v>
      </c>
      <c r="BD94">
        <f t="shared" si="68"/>
        <v>-7.036392026884573</v>
      </c>
      <c r="BE94">
        <f t="shared" si="71"/>
        <v>16.252904561897761</v>
      </c>
      <c r="BF94">
        <f t="shared" si="71"/>
        <v>16.259701577792999</v>
      </c>
      <c r="BG94">
        <f t="shared" si="71"/>
        <v>16.246205412727441</v>
      </c>
      <c r="BH94">
        <f t="shared" si="70"/>
        <v>16.273114025872719</v>
      </c>
      <c r="BI94">
        <f t="shared" si="70"/>
        <v>16.219885485516222</v>
      </c>
      <c r="BJ94">
        <f t="shared" si="70"/>
        <v>16.326977735638511</v>
      </c>
      <c r="BK94">
        <f t="shared" si="70"/>
        <v>16.117731375138135</v>
      </c>
      <c r="BL94">
        <f t="shared" si="69"/>
        <v>16.561613133242599</v>
      </c>
    </row>
    <row r="95" spans="3:64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62"/>
        <v>-5.7327896528154287E-3</v>
      </c>
      <c r="AY95">
        <f t="shared" si="63"/>
        <v>-2.0490471698432198E-3</v>
      </c>
      <c r="AZ95">
        <f t="shared" si="64"/>
        <v>-3.6837424829722089E-3</v>
      </c>
      <c r="BA95">
        <f t="shared" si="65"/>
        <v>0.43960012911152968</v>
      </c>
      <c r="BB95">
        <f t="shared" si="66"/>
        <v>-0.36734072036648407</v>
      </c>
      <c r="BC95">
        <f t="shared" si="67"/>
        <v>-2.828952722716624</v>
      </c>
      <c r="BD95">
        <f t="shared" si="68"/>
        <v>-6.3449437602267471</v>
      </c>
      <c r="BE95">
        <f t="shared" si="71"/>
        <v>16.308937355875031</v>
      </c>
      <c r="BF95">
        <f t="shared" si="71"/>
        <v>16.314695772703619</v>
      </c>
      <c r="BG95">
        <f t="shared" si="71"/>
        <v>16.302842539081016</v>
      </c>
      <c r="BH95">
        <f t="shared" si="70"/>
        <v>16.327348665592329</v>
      </c>
      <c r="BI95">
        <f t="shared" si="70"/>
        <v>16.277123581723945</v>
      </c>
      <c r="BJ95">
        <f t="shared" si="70"/>
        <v>16.382075604443902</v>
      </c>
      <c r="BK95">
        <f t="shared" si="70"/>
        <v>16.170256629642331</v>
      </c>
      <c r="BL95">
        <f t="shared" si="69"/>
        <v>16.644748087305796</v>
      </c>
    </row>
    <row r="96" spans="3:64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si="62"/>
        <v>-4.6951678185935672E-3</v>
      </c>
      <c r="AY96">
        <f t="shared" si="63"/>
        <v>-2.0824137596458054E-3</v>
      </c>
      <c r="AZ96">
        <f t="shared" si="64"/>
        <v>-2.6127540589477617E-3</v>
      </c>
      <c r="BA96">
        <f t="shared" si="65"/>
        <v>0.44549768770821008</v>
      </c>
      <c r="BB96">
        <f t="shared" si="66"/>
        <v>-0.3382710078483121</v>
      </c>
      <c r="BC96">
        <f t="shared" si="67"/>
        <v>-2.7978834826626744</v>
      </c>
      <c r="BD96">
        <f t="shared" si="68"/>
        <v>-5.7614749875571016</v>
      </c>
      <c r="BE96">
        <f t="shared" si="71"/>
        <v>16.365681694744879</v>
      </c>
      <c r="BF96">
        <f t="shared" si="71"/>
        <v>16.370343998467675</v>
      </c>
      <c r="BG96">
        <f t="shared" si="71"/>
        <v>16.360343511530186</v>
      </c>
      <c r="BH96">
        <f t="shared" si="70"/>
        <v>16.381890937679394</v>
      </c>
      <c r="BI96">
        <f t="shared" si="70"/>
        <v>16.335896582178091</v>
      </c>
      <c r="BJ96">
        <f t="shared" si="70"/>
        <v>16.436219461786806</v>
      </c>
      <c r="BK96">
        <f t="shared" si="70"/>
        <v>16.226059405828675</v>
      </c>
      <c r="BL96">
        <f t="shared" si="69"/>
        <v>16.727883041368997</v>
      </c>
    </row>
    <row r="97" spans="3:64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62"/>
        <v>-3.5982280484277152E-3</v>
      </c>
      <c r="AY97">
        <f t="shared" si="63"/>
        <v>-2.0795356100978173E-3</v>
      </c>
      <c r="AZ97">
        <f t="shared" si="64"/>
        <v>-1.5186924383298981E-3</v>
      </c>
      <c r="BA97">
        <f t="shared" si="65"/>
        <v>0.45211736895301569</v>
      </c>
      <c r="BB97">
        <f t="shared" si="66"/>
        <v>-0.30805103810555295</v>
      </c>
      <c r="BC97">
        <f t="shared" si="67"/>
        <v>-2.7659482629927128</v>
      </c>
      <c r="BD97">
        <f t="shared" si="68"/>
        <v>-5.2614292526889725</v>
      </c>
      <c r="BE97">
        <f t="shared" si="71"/>
        <v>16.423194656005553</v>
      </c>
      <c r="BF97">
        <f t="shared" si="71"/>
        <v>16.426787752974381</v>
      </c>
      <c r="BG97">
        <f t="shared" si="71"/>
        <v>16.418709624067663</v>
      </c>
      <c r="BH97">
        <f t="shared" si="70"/>
        <v>16.436952061905817</v>
      </c>
      <c r="BI97">
        <f t="shared" si="70"/>
        <v>16.396154606208764</v>
      </c>
      <c r="BJ97">
        <f t="shared" si="70"/>
        <v>16.48955881385379</v>
      </c>
      <c r="BK97">
        <f t="shared" si="70"/>
        <v>16.28532849909941</v>
      </c>
      <c r="BL97">
        <f t="shared" si="69"/>
        <v>16.811017995432195</v>
      </c>
    </row>
    <row r="98" spans="3:64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62"/>
        <v>-2.4439300227829899E-3</v>
      </c>
      <c r="AY98">
        <f t="shared" si="63"/>
        <v>-2.040412721199255E-3</v>
      </c>
      <c r="AZ98">
        <f t="shared" si="64"/>
        <v>-4.0351730158373481E-4</v>
      </c>
      <c r="BA98">
        <f t="shared" si="65"/>
        <v>0.45952318382653745</v>
      </c>
      <c r="BB98">
        <f t="shared" si="66"/>
        <v>-0.27658196007135222</v>
      </c>
      <c r="BC98">
        <f t="shared" si="67"/>
        <v>-2.7330399870370576</v>
      </c>
      <c r="BD98">
        <f t="shared" si="68"/>
        <v>-4.8270473997008585</v>
      </c>
      <c r="BE98">
        <f t="shared" si="71"/>
        <v>16.481548650110909</v>
      </c>
      <c r="BF98">
        <f t="shared" si="71"/>
        <v>16.484169076543367</v>
      </c>
      <c r="BG98">
        <f t="shared" si="71"/>
        <v>16.477952762574319</v>
      </c>
      <c r="BH98">
        <f t="shared" si="70"/>
        <v>16.492761756539764</v>
      </c>
      <c r="BI98">
        <f t="shared" si="70"/>
        <v>16.457825360660692</v>
      </c>
      <c r="BJ98">
        <f t="shared" si="70"/>
        <v>16.542309747347083</v>
      </c>
      <c r="BK98">
        <f t="shared" si="70"/>
        <v>16.348228761476523</v>
      </c>
      <c r="BL98">
        <f t="shared" si="69"/>
        <v>16.894152949495393</v>
      </c>
    </row>
    <row r="99" spans="3:64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62"/>
        <v>-1.2341942991872358E-3</v>
      </c>
      <c r="AY99">
        <f t="shared" si="63"/>
        <v>-1.9650450929501184E-3</v>
      </c>
      <c r="AZ99">
        <f t="shared" si="64"/>
        <v>7.3085079376288269E-4</v>
      </c>
      <c r="BA99">
        <f t="shared" si="65"/>
        <v>0.46779138495153494</v>
      </c>
      <c r="BB99">
        <f t="shared" si="66"/>
        <v>-0.24374668248287737</v>
      </c>
      <c r="BC99">
        <f t="shared" si="67"/>
        <v>-2.6990316845465818</v>
      </c>
      <c r="BD99">
        <f t="shared" si="68"/>
        <v>-4.4451492805226192</v>
      </c>
      <c r="BE99">
        <f t="shared" si="71"/>
        <v>16.540834431641578</v>
      </c>
      <c r="BF99">
        <f t="shared" si="71"/>
        <v>16.542628031476266</v>
      </c>
      <c r="BG99">
        <f t="shared" si="71"/>
        <v>16.53810355968125</v>
      </c>
      <c r="BH99">
        <f t="shared" si="70"/>
        <v>16.549560588179006</v>
      </c>
      <c r="BI99">
        <f t="shared" si="70"/>
        <v>16.520821534548578</v>
      </c>
      <c r="BJ99">
        <f t="shared" si="70"/>
        <v>16.594760887502499</v>
      </c>
      <c r="BK99">
        <f t="shared" si="70"/>
        <v>16.414899962896143</v>
      </c>
      <c r="BL99">
        <f t="shared" si="69"/>
        <v>16.97728790355859</v>
      </c>
    </row>
    <row r="100" spans="3:64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62"/>
        <v>2.9079926590083304E-5</v>
      </c>
      <c r="AY100">
        <f t="shared" si="63"/>
        <v>-1.8534327253504079E-3</v>
      </c>
      <c r="AZ100">
        <f t="shared" si="64"/>
        <v>1.8825126519404912E-3</v>
      </c>
      <c r="BA100">
        <f t="shared" si="65"/>
        <v>0.47701334514026761</v>
      </c>
      <c r="BB100">
        <f t="shared" si="66"/>
        <v>-0.20940681454772467</v>
      </c>
      <c r="BC100">
        <f t="shared" si="67"/>
        <v>-2.6637727817077117</v>
      </c>
      <c r="BD100">
        <f t="shared" si="68"/>
        <v>-4.1057364017363387</v>
      </c>
      <c r="BE100">
        <f t="shared" si="71"/>
        <v>16.601163070578679</v>
      </c>
      <c r="BF100">
        <f t="shared" si="71"/>
        <v>16.602301886009613</v>
      </c>
      <c r="BG100">
        <f t="shared" si="71"/>
        <v>16.599219090418099</v>
      </c>
      <c r="BH100">
        <f t="shared" si="70"/>
        <v>16.607591826462041</v>
      </c>
      <c r="BI100">
        <f t="shared" si="70"/>
        <v>16.585050231678206</v>
      </c>
      <c r="BJ100">
        <f t="shared" si="70"/>
        <v>16.647278130093444</v>
      </c>
      <c r="BK100">
        <f t="shared" si="70"/>
        <v>16.485455825755984</v>
      </c>
      <c r="BL100">
        <f t="shared" si="69"/>
        <v>17.060422857621791</v>
      </c>
    </row>
    <row r="101" spans="3:64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62"/>
        <v>1.3439553623497864E-3</v>
      </c>
      <c r="AY101">
        <f t="shared" si="63"/>
        <v>-1.7055756184001232E-3</v>
      </c>
      <c r="AZ101">
        <f t="shared" si="64"/>
        <v>3.0495309807499096E-3</v>
      </c>
      <c r="BA101">
        <f t="shared" si="65"/>
        <v>0.48729894502947979</v>
      </c>
      <c r="BB101">
        <f t="shared" si="66"/>
        <v>-0.17339981277725766</v>
      </c>
      <c r="BC101">
        <f t="shared" si="67"/>
        <v>-2.6270852312864994</v>
      </c>
      <c r="BD101">
        <f t="shared" si="68"/>
        <v>-3.801081146574627</v>
      </c>
      <c r="BE101">
        <f t="shared" si="71"/>
        <v>16.662666956198716</v>
      </c>
      <c r="BF101">
        <f t="shared" si="71"/>
        <v>16.663326414337217</v>
      </c>
      <c r="BG101">
        <f t="shared" si="71"/>
        <v>16.661389526849899</v>
      </c>
      <c r="BH101">
        <f t="shared" si="70"/>
        <v>16.667093519739318</v>
      </c>
      <c r="BI101">
        <f t="shared" si="70"/>
        <v>16.650424753724241</v>
      </c>
      <c r="BJ101">
        <f t="shared" si="70"/>
        <v>16.700307540649995</v>
      </c>
      <c r="BK101">
        <f t="shared" si="70"/>
        <v>16.559983239384604</v>
      </c>
      <c r="BL101">
        <f t="shared" si="69"/>
        <v>17.143557811684992</v>
      </c>
    </row>
    <row r="102" spans="3:64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62"/>
        <v>2.7083575056136315E-3</v>
      </c>
      <c r="AY102">
        <f t="shared" si="63"/>
        <v>-1.5214737720992647E-3</v>
      </c>
      <c r="AZ102">
        <f t="shared" si="64"/>
        <v>4.229831277712896E-3</v>
      </c>
      <c r="BA102">
        <f t="shared" si="65"/>
        <v>0.4987805939907155</v>
      </c>
      <c r="BB102">
        <f t="shared" si="66"/>
        <v>-0.13553625585838511</v>
      </c>
      <c r="BC102">
        <f t="shared" si="67"/>
        <v>-2.5887591895643318</v>
      </c>
      <c r="BD102">
        <f t="shared" si="68"/>
        <v>-3.5251143218500474</v>
      </c>
      <c r="BE102">
        <f t="shared" si="71"/>
        <v>16.725500139674299</v>
      </c>
      <c r="BF102">
        <f t="shared" si="71"/>
        <v>16.725839542545675</v>
      </c>
      <c r="BG102">
        <f t="shared" si="71"/>
        <v>16.724743194155685</v>
      </c>
      <c r="BH102">
        <f t="shared" si="70"/>
        <v>16.728291694202042</v>
      </c>
      <c r="BI102">
        <f t="shared" si="70"/>
        <v>16.716879109427438</v>
      </c>
      <c r="BJ102">
        <f t="shared" si="70"/>
        <v>16.754375747226856</v>
      </c>
      <c r="BK102">
        <f t="shared" si="70"/>
        <v>16.638541659858486</v>
      </c>
      <c r="BL102">
        <f t="shared" si="69"/>
        <v>17.22669276574819</v>
      </c>
    </row>
    <row r="103" spans="3:64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62"/>
        <v>4.1199428732090681E-3</v>
      </c>
      <c r="AY103">
        <f t="shared" si="63"/>
        <v>-1.301127186447832E-3</v>
      </c>
      <c r="AZ103">
        <f t="shared" si="64"/>
        <v>5.4210700596569001E-3</v>
      </c>
      <c r="BA103">
        <f t="shared" si="65"/>
        <v>0.51161811208105457</v>
      </c>
      <c r="BB103">
        <f t="shared" si="66"/>
        <v>-9.5597038569735948E-2</v>
      </c>
      <c r="BC103">
        <f t="shared" si="67"/>
        <v>-2.5485477443876925</v>
      </c>
      <c r="BD103">
        <f t="shared" si="68"/>
        <v>-3.2730007918321413</v>
      </c>
      <c r="BE103">
        <f t="shared" si="71"/>
        <v>16.78983855241145</v>
      </c>
      <c r="BF103">
        <f t="shared" si="71"/>
        <v>16.789987336034375</v>
      </c>
      <c r="BG103">
        <f t="shared" si="71"/>
        <v>16.789449582728263</v>
      </c>
      <c r="BH103">
        <f t="shared" si="70"/>
        <v>16.791395777565704</v>
      </c>
      <c r="BI103">
        <f t="shared" si="70"/>
        <v>16.784385635708084</v>
      </c>
      <c r="BJ103">
        <f t="shared" si="70"/>
        <v>16.810087122318428</v>
      </c>
      <c r="BK103">
        <f t="shared" si="70"/>
        <v>16.721162699312753</v>
      </c>
      <c r="BL103">
        <f t="shared" si="69"/>
        <v>17.309827719811388</v>
      </c>
    </row>
    <row r="104" spans="3:64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62"/>
        <v>5.5759442728738279E-3</v>
      </c>
      <c r="AY104">
        <f t="shared" si="63"/>
        <v>-1.0445358614458251E-3</v>
      </c>
      <c r="AZ104">
        <f t="shared" si="64"/>
        <v>6.6204801343196533E-3</v>
      </c>
      <c r="BA104">
        <f t="shared" si="65"/>
        <v>0.5260048472750869</v>
      </c>
      <c r="BB104">
        <f t="shared" si="66"/>
        <v>-5.3330154705574624E-2</v>
      </c>
      <c r="BC104">
        <f t="shared" si="67"/>
        <v>-2.5061599633453988</v>
      </c>
      <c r="BD104">
        <f t="shared" si="68"/>
        <v>-3.0408365437716824</v>
      </c>
      <c r="BE104">
        <f t="shared" si="71"/>
        <v>16.855880825259806</v>
      </c>
      <c r="BF104">
        <f t="shared" si="71"/>
        <v>16.855932057890165</v>
      </c>
      <c r="BG104">
        <f t="shared" si="71"/>
        <v>16.855720113451365</v>
      </c>
      <c r="BH104">
        <f t="shared" si="70"/>
        <v>16.856597555859679</v>
      </c>
      <c r="BI104">
        <f t="shared" si="70"/>
        <v>16.8529760198528</v>
      </c>
      <c r="BJ104">
        <f t="shared" si="70"/>
        <v>16.868117069850747</v>
      </c>
      <c r="BK104">
        <f t="shared" si="70"/>
        <v>16.807849907582163</v>
      </c>
      <c r="BL104">
        <f t="shared" si="69"/>
        <v>17.392962673874585</v>
      </c>
    </row>
    <row r="105" spans="3:64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62"/>
        <v>7.0730016536086219E-3</v>
      </c>
      <c r="AY105">
        <f t="shared" si="63"/>
        <v>-7.5169979709324415E-4</v>
      </c>
      <c r="AZ105">
        <f t="shared" si="64"/>
        <v>7.8247014507018663E-3</v>
      </c>
      <c r="BA105">
        <f t="shared" si="65"/>
        <v>0.54217559386610648</v>
      </c>
      <c r="BB105">
        <f t="shared" si="66"/>
        <v>-8.4466733076164081E-3</v>
      </c>
      <c r="BC105">
        <f t="shared" si="67"/>
        <v>-2.461251270551601</v>
      </c>
      <c r="BD105">
        <f t="shared" si="68"/>
        <v>-2.8254259194226257</v>
      </c>
      <c r="BE105">
        <f t="shared" si="71"/>
        <v>16.923850533878515</v>
      </c>
      <c r="BF105">
        <f t="shared" si="71"/>
        <v>16.923861770052618</v>
      </c>
      <c r="BG105">
        <f t="shared" si="71"/>
        <v>16.923806871559481</v>
      </c>
      <c r="BH105">
        <f t="shared" si="70"/>
        <v>16.924075175743177</v>
      </c>
      <c r="BI105">
        <f t="shared" si="70"/>
        <v>16.922765738226065</v>
      </c>
      <c r="BJ105">
        <f t="shared" si="70"/>
        <v>16.929200818781471</v>
      </c>
      <c r="BK105">
        <f t="shared" si="70"/>
        <v>16.898578747680883</v>
      </c>
      <c r="BL105">
        <f t="shared" si="69"/>
        <v>17.476097627937786</v>
      </c>
    </row>
    <row r="106" spans="3:64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62"/>
        <v>8.6069807988150143E-3</v>
      </c>
      <c r="AY106">
        <f t="shared" si="63"/>
        <v>-4.2261899339008919E-4</v>
      </c>
      <c r="AZ106">
        <f t="shared" si="64"/>
        <v>9.0295997922051029E-3</v>
      </c>
      <c r="BA106">
        <f t="shared" si="65"/>
        <v>0.56041711304435182</v>
      </c>
      <c r="BB106">
        <f t="shared" si="66"/>
        <v>3.9384429485402349E-2</v>
      </c>
      <c r="BC106">
        <f t="shared" si="67"/>
        <v>-2.4134098784521059</v>
      </c>
      <c r="BD106">
        <f t="shared" si="68"/>
        <v>-2.6241131104188455</v>
      </c>
      <c r="BE106">
        <f t="shared" si="71"/>
        <v>16.994000668596801</v>
      </c>
      <c r="BF106">
        <f t="shared" si="71"/>
        <v>16.994000770412153</v>
      </c>
      <c r="BG106">
        <f t="shared" si="71"/>
        <v>16.994000155032651</v>
      </c>
      <c r="BH106">
        <f t="shared" si="70"/>
        <v>16.994003874451451</v>
      </c>
      <c r="BI106">
        <f t="shared" si="70"/>
        <v>16.993981394611183</v>
      </c>
      <c r="BJ106">
        <f t="shared" si="70"/>
        <v>16.994117287115156</v>
      </c>
      <c r="BK106">
        <f t="shared" si="70"/>
        <v>16.993296765290214</v>
      </c>
      <c r="BL106">
        <f t="shared" si="69"/>
        <v>17.559232582000984</v>
      </c>
    </row>
    <row r="107" spans="3:64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62"/>
        <v>1.017277039556341E-2</v>
      </c>
      <c r="AY107">
        <f t="shared" si="63"/>
        <v>-5.7293450336360144E-5</v>
      </c>
      <c r="AZ107">
        <f t="shared" si="64"/>
        <v>1.023006384589977E-2</v>
      </c>
      <c r="BA107">
        <f t="shared" si="65"/>
        <v>0.58108232998795528</v>
      </c>
      <c r="BB107">
        <f t="shared" si="66"/>
        <v>9.0542643211696291E-2</v>
      </c>
      <c r="BC107">
        <f t="shared" si="67"/>
        <v>-2.3621376839868011</v>
      </c>
      <c r="BD107">
        <f t="shared" si="68"/>
        <v>-2.4346515791418937</v>
      </c>
      <c r="BE107">
        <f t="shared" si="71"/>
        <v>17.06662095926195</v>
      </c>
      <c r="BF107">
        <f t="shared" si="71"/>
        <v>17.066620169647326</v>
      </c>
      <c r="BG107">
        <f t="shared" si="71"/>
        <v>17.066626537378085</v>
      </c>
      <c r="BH107">
        <f t="shared" si="70"/>
        <v>17.066575191113486</v>
      </c>
      <c r="BI107">
        <f t="shared" si="70"/>
        <v>17.06698957147001</v>
      </c>
      <c r="BJ107">
        <f t="shared" si="70"/>
        <v>17.063667825249773</v>
      </c>
      <c r="BK107">
        <f t="shared" si="70"/>
        <v>17.09192395108375</v>
      </c>
      <c r="BL107">
        <f t="shared" si="69"/>
        <v>17.642367536064185</v>
      </c>
    </row>
    <row r="108" spans="3:64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62"/>
        <v>1.1764031949918536E-2</v>
      </c>
      <c r="AY108">
        <f t="shared" si="63"/>
        <v>3.4427683206794289E-4</v>
      </c>
      <c r="AZ108">
        <f t="shared" si="64"/>
        <v>1.1419755117850592E-2</v>
      </c>
      <c r="BA108">
        <f t="shared" si="65"/>
        <v>0.6046095883058249</v>
      </c>
      <c r="BB108">
        <f t="shared" si="66"/>
        <v>0.1454629339273758</v>
      </c>
      <c r="BC108">
        <f t="shared" si="67"/>
        <v>-2.3068236296077158</v>
      </c>
      <c r="BD108">
        <f t="shared" si="68"/>
        <v>-2.2551010341886633</v>
      </c>
      <c r="BE108">
        <f t="shared" si="71"/>
        <v>17.142048417594488</v>
      </c>
      <c r="BF108">
        <f t="shared" si="71"/>
        <v>17.142048263478134</v>
      </c>
      <c r="BG108">
        <f t="shared" si="71"/>
        <v>17.142050183574618</v>
      </c>
      <c r="BH108">
        <f t="shared" si="70"/>
        <v>17.142026263493072</v>
      </c>
      <c r="BI108">
        <f t="shared" si="70"/>
        <v>17.142324551317081</v>
      </c>
      <c r="BJ108">
        <f t="shared" si="70"/>
        <v>17.138649973899874</v>
      </c>
      <c r="BK108">
        <f t="shared" si="70"/>
        <v>17.194353293387024</v>
      </c>
      <c r="BL108">
        <f t="shared" si="69"/>
        <v>17.725502490127383</v>
      </c>
    </row>
    <row r="109" spans="3:64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62"/>
        <v>1.3372859455811072E-2</v>
      </c>
      <c r="AY109">
        <f t="shared" si="63"/>
        <v>7.8209185382282012E-4</v>
      </c>
      <c r="AZ109">
        <f t="shared" si="64"/>
        <v>1.2590767601988252E-2</v>
      </c>
      <c r="BA109">
        <f t="shared" si="65"/>
        <v>0.631548686661912</v>
      </c>
      <c r="BB109">
        <f t="shared" si="66"/>
        <v>0.20464166824034885</v>
      </c>
      <c r="BC109">
        <f t="shared" si="67"/>
        <v>-2.2467068826657957</v>
      </c>
      <c r="BD109">
        <f t="shared" si="68"/>
        <v>-2.0837450798481107</v>
      </c>
      <c r="BE109">
        <f t="shared" si="71"/>
        <v>17.220681223660222</v>
      </c>
      <c r="BF109">
        <f t="shared" si="71"/>
        <v>17.220681222444725</v>
      </c>
      <c r="BG109">
        <f t="shared" si="71"/>
        <v>17.220681258000145</v>
      </c>
      <c r="BH109">
        <f t="shared" si="70"/>
        <v>17.220680217950481</v>
      </c>
      <c r="BI109">
        <f t="shared" si="70"/>
        <v>17.220710648662862</v>
      </c>
      <c r="BJ109">
        <f t="shared" si="70"/>
        <v>17.219826767799965</v>
      </c>
      <c r="BK109">
        <f t="shared" si="70"/>
        <v>17.30045151735435</v>
      </c>
      <c r="BL109">
        <f t="shared" si="69"/>
        <v>17.80863744419058</v>
      </c>
    </row>
    <row r="110" spans="3:64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62"/>
        <v>1.4989290424860028E-2</v>
      </c>
      <c r="AY110">
        <f t="shared" si="63"/>
        <v>1.2561516149282713E-3</v>
      </c>
      <c r="AZ110">
        <f t="shared" si="64"/>
        <v>1.3733138809931756E-2</v>
      </c>
      <c r="BA110">
        <f t="shared" si="65"/>
        <v>0.66259582850373433</v>
      </c>
      <c r="BB110">
        <f t="shared" si="66"/>
        <v>0.26863773843357336</v>
      </c>
      <c r="BC110">
        <f t="shared" si="67"/>
        <v>-2.1808259923106919</v>
      </c>
      <c r="BD110">
        <f t="shared" si="68"/>
        <v>-1.9190242082668492</v>
      </c>
      <c r="BE110">
        <f t="shared" si="71"/>
        <v>17.302996134180002</v>
      </c>
      <c r="BF110">
        <f t="shared" si="71"/>
        <v>17.302996134400878</v>
      </c>
      <c r="BG110">
        <f t="shared" si="71"/>
        <v>17.302996149876044</v>
      </c>
      <c r="BH110">
        <f t="shared" si="70"/>
        <v>17.302997234101067</v>
      </c>
      <c r="BI110">
        <f t="shared" si="70"/>
        <v>17.303073077004505</v>
      </c>
      <c r="BJ110">
        <f t="shared" si="70"/>
        <v>17.307892558998279</v>
      </c>
      <c r="BK110">
        <f t="shared" si="70"/>
        <v>17.410060005556925</v>
      </c>
      <c r="BL110">
        <f t="shared" si="69"/>
        <v>17.891772398253778</v>
      </c>
    </row>
    <row r="111" spans="3:64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62"/>
        <v>1.6600598712560165E-2</v>
      </c>
      <c r="AY111">
        <f t="shared" si="63"/>
        <v>1.7664561153842968E-3</v>
      </c>
      <c r="AZ111">
        <f t="shared" si="64"/>
        <v>1.4834142597175868E-2</v>
      </c>
      <c r="BA111">
        <f t="shared" si="65"/>
        <v>0.69864011380738844</v>
      </c>
      <c r="BB111">
        <f t="shared" si="66"/>
        <v>0.33806174169579478</v>
      </c>
      <c r="BC111">
        <f t="shared" si="67"/>
        <v>-2.1079478775211311</v>
      </c>
      <c r="BD111">
        <f t="shared" si="68"/>
        <v>-1.7594787001296697</v>
      </c>
      <c r="BE111">
        <f t="shared" si="71"/>
        <v>17.389570294310019</v>
      </c>
      <c r="BF111">
        <f t="shared" si="71"/>
        <v>17.389570543217388</v>
      </c>
      <c r="BG111">
        <f t="shared" si="71"/>
        <v>17.389574364937822</v>
      </c>
      <c r="BH111">
        <f t="shared" si="70"/>
        <v>17.389633027111621</v>
      </c>
      <c r="BI111">
        <f t="shared" si="70"/>
        <v>17.390529625029973</v>
      </c>
      <c r="BJ111">
        <f t="shared" si="70"/>
        <v>17.403436788327177</v>
      </c>
      <c r="BK111">
        <f t="shared" si="70"/>
        <v>17.522995893623346</v>
      </c>
      <c r="BL111">
        <f t="shared" si="69"/>
        <v>17.974907352316979</v>
      </c>
    </row>
    <row r="112" spans="3:64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62"/>
        <v>1.8190286630353145E-2</v>
      </c>
      <c r="AY112">
        <f t="shared" si="63"/>
        <v>2.3130053551908957E-3</v>
      </c>
      <c r="AZ112">
        <f t="shared" si="64"/>
        <v>1.5877281275162251E-2</v>
      </c>
      <c r="BA112">
        <f t="shared" si="65"/>
        <v>0.74082467213430725</v>
      </c>
      <c r="BB112">
        <f t="shared" si="66"/>
        <v>0.41353963472893723</v>
      </c>
      <c r="BC112">
        <f t="shared" si="67"/>
        <v>-2.0264662193647025</v>
      </c>
      <c r="BD112">
        <f t="shared" si="68"/>
        <v>-1.6036946358335267</v>
      </c>
      <c r="BE112">
        <f t="shared" si="71"/>
        <v>17.481110022388673</v>
      </c>
      <c r="BF112">
        <f t="shared" si="71"/>
        <v>17.481114809168705</v>
      </c>
      <c r="BG112">
        <f t="shared" si="71"/>
        <v>17.481155245929436</v>
      </c>
      <c r="BH112">
        <f t="shared" si="70"/>
        <v>17.48149652171556</v>
      </c>
      <c r="BI112">
        <f t="shared" si="70"/>
        <v>17.484354545543397</v>
      </c>
      <c r="BJ112">
        <f t="shared" si="70"/>
        <v>17.506907556214763</v>
      </c>
      <c r="BK112">
        <f t="shared" si="70"/>
        <v>17.639053333364419</v>
      </c>
      <c r="BL112">
        <f t="shared" si="69"/>
        <v>18.05804230638018</v>
      </c>
    </row>
    <row r="113" spans="3:64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62"/>
        <v>1.9736657182664881E-2</v>
      </c>
      <c r="AY113">
        <f t="shared" si="63"/>
        <v>2.8957993343480693E-3</v>
      </c>
      <c r="AZ113">
        <f t="shared" si="64"/>
        <v>1.6840857848316813E-2</v>
      </c>
      <c r="BA113">
        <f t="shared" si="65"/>
        <v>0.79062503986029042</v>
      </c>
      <c r="BB113">
        <f t="shared" si="66"/>
        <v>0.49562374492406797</v>
      </c>
      <c r="BC113">
        <f t="shared" si="67"/>
        <v>-1.9342516566316612</v>
      </c>
      <c r="BD113">
        <f t="shared" si="68"/>
        <v>-1.4502446132966513</v>
      </c>
      <c r="BE113">
        <f t="shared" si="71"/>
        <v>17.578491639594727</v>
      </c>
      <c r="BF113">
        <f t="shared" si="71"/>
        <v>17.578524347201423</v>
      </c>
      <c r="BG113">
        <f t="shared" si="71"/>
        <v>17.578712357687721</v>
      </c>
      <c r="BH113">
        <f t="shared" si="70"/>
        <v>17.579790874393613</v>
      </c>
      <c r="BI113">
        <f t="shared" si="70"/>
        <v>17.585906805803955</v>
      </c>
      <c r="BJ113">
        <f t="shared" si="70"/>
        <v>17.618577183684625</v>
      </c>
      <c r="BK113">
        <f t="shared" si="70"/>
        <v>17.758004914657377</v>
      </c>
      <c r="BL113">
        <f t="shared" si="69"/>
        <v>18.141177260443378</v>
      </c>
    </row>
    <row r="114" spans="3:64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62"/>
        <v>2.1210745744275214E-2</v>
      </c>
      <c r="AY114">
        <f t="shared" si="63"/>
        <v>3.5148380528558171E-3</v>
      </c>
      <c r="AZ114">
        <f t="shared" si="64"/>
        <v>1.7695907691419398E-2</v>
      </c>
      <c r="BA114">
        <f t="shared" si="65"/>
        <v>0.84994186582138886</v>
      </c>
      <c r="BB114">
        <f t="shared" si="66"/>
        <v>0.58459279205380987</v>
      </c>
      <c r="BC114">
        <f t="shared" si="67"/>
        <v>-1.8284264335421927</v>
      </c>
      <c r="BD114">
        <f t="shared" si="68"/>
        <v>-1.2976154191595264</v>
      </c>
      <c r="BE114">
        <f t="shared" si="71"/>
        <v>17.682820953625093</v>
      </c>
      <c r="BF114">
        <f t="shared" si="71"/>
        <v>17.682954687123573</v>
      </c>
      <c r="BG114">
        <f t="shared" si="71"/>
        <v>17.683531678040303</v>
      </c>
      <c r="BH114">
        <f t="shared" si="70"/>
        <v>17.686012240581679</v>
      </c>
      <c r="BI114">
        <f t="shared" si="70"/>
        <v>17.696518104491304</v>
      </c>
      <c r="BJ114">
        <f t="shared" si="70"/>
        <v>17.738512159572718</v>
      </c>
      <c r="BK114">
        <f t="shared" si="70"/>
        <v>17.879603236267847</v>
      </c>
      <c r="BL114">
        <f t="shared" si="69"/>
        <v>18.224312214506575</v>
      </c>
    </row>
    <row r="115" spans="3:64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62"/>
        <v>2.257319214003015E-2</v>
      </c>
      <c r="AY115">
        <f t="shared" si="63"/>
        <v>4.1701215107141391E-3</v>
      </c>
      <c r="AZ115">
        <f t="shared" si="64"/>
        <v>1.840307062931601E-2</v>
      </c>
      <c r="BA115">
        <f t="shared" si="65"/>
        <v>0.92118054056402099</v>
      </c>
      <c r="BB115">
        <f t="shared" si="66"/>
        <v>0.68000889421745569</v>
      </c>
      <c r="BC115">
        <f t="shared" si="67"/>
        <v>-1.7050297315892502</v>
      </c>
      <c r="BD115">
        <f t="shared" si="68"/>
        <v>-1.1441229337388596</v>
      </c>
      <c r="BE115">
        <f t="shared" si="71"/>
        <v>17.795513077442529</v>
      </c>
      <c r="BF115">
        <f t="shared" si="71"/>
        <v>17.795907150030693</v>
      </c>
      <c r="BG115">
        <f t="shared" si="71"/>
        <v>17.797258917171071</v>
      </c>
      <c r="BH115">
        <f t="shared" si="70"/>
        <v>17.80187169145416</v>
      </c>
      <c r="BI115">
        <f t="shared" si="70"/>
        <v>17.817342439614102</v>
      </c>
      <c r="BJ115">
        <f t="shared" si="70"/>
        <v>17.866549894998776</v>
      </c>
      <c r="BK115">
        <f t="shared" si="70"/>
        <v>18.003582614759239</v>
      </c>
      <c r="BL115">
        <f t="shared" si="69"/>
        <v>18.307447168569773</v>
      </c>
    </row>
    <row r="116" spans="3:64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62"/>
        <v>2.3769442668251997E-2</v>
      </c>
      <c r="AY116">
        <f t="shared" si="63"/>
        <v>4.8616497079230344E-3</v>
      </c>
      <c r="AZ116">
        <f t="shared" si="64"/>
        <v>1.8907792960328962E-2</v>
      </c>
      <c r="BA116">
        <f t="shared" si="65"/>
        <v>1.0072062153625261</v>
      </c>
      <c r="BB116">
        <f t="shared" si="66"/>
        <v>0.77973608562547481</v>
      </c>
      <c r="BC116">
        <f t="shared" si="67"/>
        <v>-1.5585603057892299</v>
      </c>
      <c r="BD116">
        <f t="shared" si="68"/>
        <v>-0.98783823307322072</v>
      </c>
      <c r="BE116">
        <f t="shared" si="71"/>
        <v>17.918370962825733</v>
      </c>
      <c r="BF116">
        <f t="shared" si="71"/>
        <v>17.919278357101998</v>
      </c>
      <c r="BG116">
        <f t="shared" si="71"/>
        <v>17.921852013629021</v>
      </c>
      <c r="BH116">
        <f t="shared" si="70"/>
        <v>17.929104143996838</v>
      </c>
      <c r="BI116">
        <f t="shared" si="70"/>
        <v>17.949178346473168</v>
      </c>
      <c r="BJ116">
        <f t="shared" si="70"/>
        <v>18.002284518628297</v>
      </c>
      <c r="BK116">
        <f t="shared" si="70"/>
        <v>18.129660919685378</v>
      </c>
      <c r="BL116">
        <f t="shared" si="69"/>
        <v>18.390582122632974</v>
      </c>
    </row>
    <row r="117" spans="3:64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62"/>
        <v>2.4723053449549462E-2</v>
      </c>
      <c r="AY117">
        <f t="shared" si="63"/>
        <v>5.589422644482504E-3</v>
      </c>
      <c r="AZ117">
        <f t="shared" si="64"/>
        <v>1.9133630805066956E-2</v>
      </c>
      <c r="BA117">
        <f t="shared" si="65"/>
        <v>1.1108227712642416</v>
      </c>
      <c r="BB117">
        <f t="shared" si="66"/>
        <v>0.87782729326728459</v>
      </c>
      <c r="BC117">
        <f t="shared" si="67"/>
        <v>-1.3814974633082273</v>
      </c>
      <c r="BD117">
        <f t="shared" si="68"/>
        <v>-0.82659563628587085</v>
      </c>
      <c r="BE117">
        <f t="shared" si="71"/>
        <v>18.053581953579712</v>
      </c>
      <c r="BF117">
        <f t="shared" si="71"/>
        <v>18.055269232687255</v>
      </c>
      <c r="BG117">
        <f t="shared" si="71"/>
        <v>18.059348847801616</v>
      </c>
      <c r="BH117">
        <f t="shared" si="70"/>
        <v>18.069144187941006</v>
      </c>
      <c r="BI117">
        <f t="shared" si="70"/>
        <v>18.092285788938277</v>
      </c>
      <c r="BJ117">
        <f t="shared" si="70"/>
        <v>18.145063534077206</v>
      </c>
      <c r="BK117">
        <f t="shared" si="70"/>
        <v>18.257541522389861</v>
      </c>
      <c r="BL117">
        <f t="shared" si="69"/>
        <v>18.473717076696172</v>
      </c>
    </row>
    <row r="118" spans="3:64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62"/>
        <v>2.5329306114077226E-2</v>
      </c>
      <c r="AY118">
        <f t="shared" si="63"/>
        <v>6.3534403203925477E-3</v>
      </c>
      <c r="AZ118">
        <f t="shared" si="64"/>
        <v>1.8975865793684678E-2</v>
      </c>
      <c r="BA118">
        <f t="shared" si="65"/>
        <v>1.2328916175294786</v>
      </c>
      <c r="BB118">
        <f t="shared" si="66"/>
        <v>0.96043235631170376</v>
      </c>
      <c r="BC118">
        <f t="shared" si="67"/>
        <v>-1.164254039690956</v>
      </c>
      <c r="BD118">
        <f t="shared" si="68"/>
        <v>-0.65821272968933853</v>
      </c>
      <c r="BE118">
        <f t="shared" si="71"/>
        <v>18.203452646950801</v>
      </c>
      <c r="BF118">
        <f t="shared" si="71"/>
        <v>18.205991469470401</v>
      </c>
      <c r="BG118">
        <f t="shared" si="71"/>
        <v>18.211369362258758</v>
      </c>
      <c r="BH118">
        <f t="shared" si="70"/>
        <v>18.222691080472032</v>
      </c>
      <c r="BI118">
        <f t="shared" si="70"/>
        <v>18.246229227911307</v>
      </c>
      <c r="BJ118">
        <f t="shared" si="70"/>
        <v>18.293996536897936</v>
      </c>
      <c r="BK118">
        <f t="shared" si="70"/>
        <v>18.386915344950989</v>
      </c>
      <c r="BL118">
        <f t="shared" si="69"/>
        <v>18.556852030759373</v>
      </c>
    </row>
    <row r="119" spans="3:64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62"/>
        <v>2.5457719566584221E-2</v>
      </c>
      <c r="AY119">
        <f t="shared" si="63"/>
        <v>7.1537027356531648E-3</v>
      </c>
      <c r="AZ119">
        <f t="shared" si="64"/>
        <v>1.8304016830931056E-2</v>
      </c>
      <c r="BA119">
        <f t="shared" si="65"/>
        <v>1.3675881848743923</v>
      </c>
      <c r="BB119">
        <f t="shared" si="66"/>
        <v>0.99989115058145717</v>
      </c>
      <c r="BC119">
        <f t="shared" si="67"/>
        <v>-0.89676292471764485</v>
      </c>
      <c r="BD119">
        <f t="shared" si="68"/>
        <v>-0.48106041261055371</v>
      </c>
      <c r="BE119">
        <f t="shared" si="71"/>
        <v>18.369631698813148</v>
      </c>
      <c r="BF119">
        <f t="shared" si="71"/>
        <v>18.372633897993406</v>
      </c>
      <c r="BG119">
        <f t="shared" si="71"/>
        <v>18.37836327237623</v>
      </c>
      <c r="BH119">
        <f t="shared" si="70"/>
        <v>18.389251167744312</v>
      </c>
      <c r="BI119">
        <f t="shared" si="70"/>
        <v>18.409782809110922</v>
      </c>
      <c r="BJ119">
        <f t="shared" si="70"/>
        <v>18.447976392934439</v>
      </c>
      <c r="BK119">
        <f t="shared" si="70"/>
        <v>18.517462995119192</v>
      </c>
      <c r="BL119">
        <f t="shared" si="69"/>
        <v>18.639986984822571</v>
      </c>
    </row>
    <row r="120" spans="3:64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62"/>
        <v>2.4979908509652954E-2</v>
      </c>
      <c r="AY120">
        <f t="shared" si="63"/>
        <v>7.9902098902643569E-3</v>
      </c>
      <c r="AZ120">
        <f t="shared" si="64"/>
        <v>1.6989698619388597E-2</v>
      </c>
      <c r="BA120">
        <f t="shared" si="65"/>
        <v>1.4946774801334124</v>
      </c>
      <c r="BB120">
        <f t="shared" si="66"/>
        <v>0.95282946103861343</v>
      </c>
      <c r="BC120">
        <f t="shared" si="67"/>
        <v>-0.57363787651254561</v>
      </c>
      <c r="BD120">
        <f t="shared" si="68"/>
        <v>-0.29495172447557705</v>
      </c>
      <c r="BE120">
        <f t="shared" si="71"/>
        <v>18.551740623269751</v>
      </c>
      <c r="BF120">
        <f t="shared" si="71"/>
        <v>18.554289181694699</v>
      </c>
      <c r="BG120">
        <f t="shared" si="71"/>
        <v>18.5588091237233</v>
      </c>
      <c r="BH120">
        <f t="shared" si="70"/>
        <v>18.56681043039492</v>
      </c>
      <c r="BI120">
        <f t="shared" si="70"/>
        <v>18.580929427429272</v>
      </c>
      <c r="BJ120">
        <f t="shared" si="70"/>
        <v>18.60571237753037</v>
      </c>
      <c r="BK120">
        <f t="shared" si="70"/>
        <v>18.648856972500141</v>
      </c>
      <c r="BL120">
        <f t="shared" si="69"/>
        <v>18.723121938885768</v>
      </c>
    </row>
    <row r="121" spans="3:64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62"/>
        <v>2.3833113252118995E-2</v>
      </c>
      <c r="AY121">
        <f t="shared" si="63"/>
        <v>8.8629617842261223E-3</v>
      </c>
      <c r="AZ121">
        <f t="shared" si="64"/>
        <v>1.4970151467892875E-2</v>
      </c>
      <c r="BA121">
        <f t="shared" si="65"/>
        <v>1.5768379347045061</v>
      </c>
      <c r="BB121">
        <f t="shared" si="66"/>
        <v>0.77829067293170795</v>
      </c>
      <c r="BC121">
        <f t="shared" si="67"/>
        <v>-0.20315077478691415</v>
      </c>
      <c r="BD121">
        <f t="shared" si="68"/>
        <v>-0.10192617185551689</v>
      </c>
      <c r="BE121">
        <f t="shared" si="71"/>
        <v>18.745965447847571</v>
      </c>
      <c r="BF121">
        <f t="shared" si="71"/>
        <v>18.74700505778338</v>
      </c>
      <c r="BG121">
        <f t="shared" si="71"/>
        <v>18.748779414035557</v>
      </c>
      <c r="BH121">
        <f t="shared" si="70"/>
        <v>18.751807067867794</v>
      </c>
      <c r="BI121">
        <f t="shared" si="70"/>
        <v>18.756971213216094</v>
      </c>
      <c r="BJ121">
        <f t="shared" si="70"/>
        <v>18.765773850285388</v>
      </c>
      <c r="BK121">
        <f t="shared" si="70"/>
        <v>18.780763930744332</v>
      </c>
      <c r="BL121">
        <f t="shared" si="69"/>
        <v>18.806256892948966</v>
      </c>
    </row>
    <row r="122" spans="3:64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62"/>
        <v>2.209088550000763E-2</v>
      </c>
      <c r="AY122">
        <f t="shared" si="63"/>
        <v>9.7719584175384646E-3</v>
      </c>
      <c r="AZ122">
        <f t="shared" si="64"/>
        <v>1.2318927082469166E-2</v>
      </c>
      <c r="BA122">
        <f t="shared" si="65"/>
        <v>1.5786777107402254</v>
      </c>
      <c r="BB122">
        <f t="shared" si="66"/>
        <v>0.48096190414047069</v>
      </c>
      <c r="BC122">
        <f t="shared" si="67"/>
        <v>0.18703663871712642</v>
      </c>
      <c r="BD122">
        <f t="shared" si="68"/>
        <v>9.3791903445014216E-2</v>
      </c>
      <c r="BE122">
        <f t="shared" si="71"/>
        <v>18.94489236538994</v>
      </c>
      <c r="BF122">
        <f t="shared" si="71"/>
        <v>18.943932466853013</v>
      </c>
      <c r="BG122">
        <f t="shared" si="71"/>
        <v>18.942295458067665</v>
      </c>
      <c r="BH122">
        <f t="shared" si="70"/>
        <v>18.939504279440762</v>
      </c>
      <c r="BI122">
        <f t="shared" si="70"/>
        <v>18.93474679372898</v>
      </c>
      <c r="BJ122">
        <f t="shared" si="70"/>
        <v>18.926642186475863</v>
      </c>
      <c r="BK122">
        <f t="shared" si="70"/>
        <v>18.912846980117287</v>
      </c>
      <c r="BL122">
        <f t="shared" si="69"/>
        <v>18.889391847012167</v>
      </c>
    </row>
    <row r="123" spans="3:64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62"/>
        <v>1.9971765342831474E-2</v>
      </c>
      <c r="AY123">
        <f t="shared" si="63"/>
        <v>1.0717199790201378E-2</v>
      </c>
      <c r="AZ123">
        <f t="shared" si="64"/>
        <v>9.2545655526300973E-3</v>
      </c>
      <c r="BA123">
        <f t="shared" si="65"/>
        <v>1.4992952206571888</v>
      </c>
      <c r="BB123">
        <f t="shared" si="66"/>
        <v>0.12939989592817938</v>
      </c>
      <c r="BC123">
        <f t="shared" si="67"/>
        <v>0.55902439325363695</v>
      </c>
      <c r="BD123">
        <f t="shared" si="68"/>
        <v>0.28702626116184815</v>
      </c>
      <c r="BE123">
        <f t="shared" si="71"/>
        <v>19.139481956942308</v>
      </c>
      <c r="BF123">
        <f t="shared" si="71"/>
        <v>19.136976651341698</v>
      </c>
      <c r="BG123">
        <f t="shared" si="71"/>
        <v>19.132543719404541</v>
      </c>
      <c r="BH123">
        <f t="shared" si="70"/>
        <v>19.124713926153611</v>
      </c>
      <c r="BI123">
        <f t="shared" si="70"/>
        <v>19.110926153069688</v>
      </c>
      <c r="BJ123">
        <f t="shared" si="70"/>
        <v>19.086767995275025</v>
      </c>
      <c r="BK123">
        <f t="shared" si="70"/>
        <v>19.044768014545468</v>
      </c>
      <c r="BL123">
        <f t="shared" si="69"/>
        <v>18.972526801075368</v>
      </c>
    </row>
    <row r="124" spans="3:64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62"/>
        <v>1.7755523596259218E-2</v>
      </c>
      <c r="AY124">
        <f t="shared" si="63"/>
        <v>1.1698685902214866E-2</v>
      </c>
      <c r="AZ124">
        <f t="shared" si="64"/>
        <v>6.0568376940443513E-3</v>
      </c>
      <c r="BA124">
        <f t="shared" si="65"/>
        <v>1.3732414824125365</v>
      </c>
      <c r="BB124">
        <f t="shared" si="66"/>
        <v>-0.19438245228470963</v>
      </c>
      <c r="BC124">
        <f t="shared" si="67"/>
        <v>0.88441601165605843</v>
      </c>
      <c r="BD124">
        <f t="shared" si="68"/>
        <v>0.47348071413738485</v>
      </c>
      <c r="BE124">
        <f t="shared" si="71"/>
        <v>19.322198856314685</v>
      </c>
      <c r="BF124">
        <f t="shared" si="71"/>
        <v>19.31919424581816</v>
      </c>
      <c r="BG124">
        <f t="shared" si="71"/>
        <v>19.313481443533668</v>
      </c>
      <c r="BH124">
        <f t="shared" si="70"/>
        <v>19.302664079175752</v>
      </c>
      <c r="BI124">
        <f t="shared" si="70"/>
        <v>19.28233462153732</v>
      </c>
      <c r="BJ124">
        <f t="shared" si="70"/>
        <v>19.244630203275793</v>
      </c>
      <c r="BK124">
        <f t="shared" si="70"/>
        <v>19.176190047063983</v>
      </c>
      <c r="BL124">
        <f t="shared" si="69"/>
        <v>19.055661755138566</v>
      </c>
    </row>
    <row r="125" spans="3:64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62"/>
        <v>1.567386375739805E-2</v>
      </c>
      <c r="AY125">
        <f t="shared" si="63"/>
        <v>1.2716416753578928E-2</v>
      </c>
      <c r="AZ125">
        <f t="shared" si="64"/>
        <v>2.9574470038191223E-3</v>
      </c>
      <c r="BA125">
        <f t="shared" si="65"/>
        <v>1.2383303242959744</v>
      </c>
      <c r="BB125">
        <f t="shared" si="66"/>
        <v>-0.44877117321188298</v>
      </c>
      <c r="BC125">
        <f t="shared" si="67"/>
        <v>1.1541779502945273</v>
      </c>
      <c r="BD125">
        <f t="shared" si="68"/>
        <v>0.65101578729334542</v>
      </c>
      <c r="BE125">
        <f t="shared" si="71"/>
        <v>19.489068777544862</v>
      </c>
      <c r="BF125">
        <f t="shared" si="71"/>
        <v>19.486498963655507</v>
      </c>
      <c r="BG125">
        <f t="shared" si="71"/>
        <v>19.481082135354232</v>
      </c>
      <c r="BH125">
        <f t="shared" si="70"/>
        <v>19.469733709129688</v>
      </c>
      <c r="BI125">
        <f t="shared" si="70"/>
        <v>19.446250015514693</v>
      </c>
      <c r="BJ125">
        <f t="shared" si="70"/>
        <v>19.398793420859249</v>
      </c>
      <c r="BK125">
        <f t="shared" si="70"/>
        <v>19.306779537534126</v>
      </c>
      <c r="BL125">
        <f t="shared" si="69"/>
        <v>19.138796709201763</v>
      </c>
    </row>
    <row r="126" spans="3:64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ref="AX126:AX139" si="72">AB$3+AB$4*AW126+AB$5*AW126^2+AZ126</f>
        <v>1.3859065508790723E-2</v>
      </c>
      <c r="AY126">
        <f t="shared" ref="AY126:AY139" si="73">AB$3+AB$4*AW126+AB$5*AW126^2</f>
        <v>1.3770392344293565E-2</v>
      </c>
      <c r="AZ126">
        <f t="shared" ref="AZ126:AZ139" si="74">$AB$6*($AB$11/BA126*BB126+$AB$12)</f>
        <v>8.8673164497157604E-5</v>
      </c>
      <c r="BA126">
        <f t="shared" ref="BA126:BA139" si="75">1+$AB$7*COS(BC126)</f>
        <v>1.1155478524817066</v>
      </c>
      <c r="BB126">
        <f t="shared" ref="BB126:BB139" si="76">SIN(BC126+RADIANS($AB$9))</f>
        <v>-0.63231205395016676</v>
      </c>
      <c r="BC126">
        <f t="shared" ref="BC126:BC139" si="77">2*ATAN(BD126)</f>
        <v>1.3733221443855863</v>
      </c>
      <c r="BD126">
        <f t="shared" ref="BD126:BD139" si="78">SQRT((1+$AB$7)/(1-$AB$7))*TAN(BE126/2)</f>
        <v>0.81973817329360366</v>
      </c>
      <c r="BE126">
        <f t="shared" ref="BE126:BE139" si="79">$BL126+$AB$7*SIN(BF126)</f>
        <v>19.639594620800427</v>
      </c>
      <c r="BF126">
        <f t="shared" ref="BF126:BF139" si="80">$BL126+$AB$7*SIN(BG126)</f>
        <v>19.637870964579967</v>
      </c>
      <c r="BG126">
        <f t="shared" ref="BG126:BG139" si="81">$BL126+$AB$7*SIN(BH126)</f>
        <v>19.633728529831664</v>
      </c>
      <c r="BH126">
        <f t="shared" ref="BH126:BH139" si="82">$BL126+$AB$7*SIN(BI126)</f>
        <v>19.623842270127945</v>
      </c>
      <c r="BI126">
        <f t="shared" ref="BI126:BI139" si="83">$BL126+$AB$7*SIN(BJ126)</f>
        <v>19.600623876006544</v>
      </c>
      <c r="BJ126">
        <f t="shared" ref="BJ126:BJ139" si="84">$BL126+$AB$7*SIN(BK126)</f>
        <v>19.547960157158144</v>
      </c>
      <c r="BK126">
        <f t="shared" ref="BK126:BK139" si="85">$BL126+$AB$7*SIN(BL126)</f>
        <v>19.43620869655215</v>
      </c>
      <c r="BL126">
        <f t="shared" ref="BL126:BL139" si="86">RADIANS($AB$9)+$AB$18*(AW126-AB$15)</f>
        <v>19.221931663264961</v>
      </c>
    </row>
    <row r="127" spans="3:64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72"/>
        <v>1.2358061467313526E-2</v>
      </c>
      <c r="AY127">
        <f t="shared" si="73"/>
        <v>1.4860612674358774E-2</v>
      </c>
      <c r="AZ127">
        <f t="shared" si="74"/>
        <v>-2.5025512070452481E-3</v>
      </c>
      <c r="BA127">
        <f t="shared" si="75"/>
        <v>1.0111547078092975</v>
      </c>
      <c r="BB127">
        <f t="shared" si="76"/>
        <v>-0.7598400351953406</v>
      </c>
      <c r="BC127">
        <f t="shared" si="77"/>
        <v>1.5518551783826824</v>
      </c>
      <c r="BD127">
        <f t="shared" si="78"/>
        <v>0.98123599647990645</v>
      </c>
      <c r="BE127">
        <f t="shared" si="79"/>
        <v>19.775371285846266</v>
      </c>
      <c r="BF127">
        <f t="shared" si="80"/>
        <v>19.77443626016337</v>
      </c>
      <c r="BG127">
        <f t="shared" si="81"/>
        <v>19.771803312355832</v>
      </c>
      <c r="BH127">
        <f t="shared" si="82"/>
        <v>19.764437778787784</v>
      </c>
      <c r="BI127">
        <f t="shared" si="83"/>
        <v>19.744196667555258</v>
      </c>
      <c r="BJ127">
        <f t="shared" si="84"/>
        <v>19.691014889704576</v>
      </c>
      <c r="BK127">
        <f t="shared" si="85"/>
        <v>19.564157749635203</v>
      </c>
      <c r="BL127">
        <f t="shared" si="86"/>
        <v>19.305066617328162</v>
      </c>
    </row>
    <row r="128" spans="3:64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si="72"/>
        <v>1.116957734011598E-2</v>
      </c>
      <c r="AY128">
        <f t="shared" si="73"/>
        <v>1.5987077743774562E-2</v>
      </c>
      <c r="AZ128">
        <f t="shared" si="74"/>
        <v>-4.817500403658582E-3</v>
      </c>
      <c r="BA128">
        <f t="shared" si="75"/>
        <v>0.92444795798223156</v>
      </c>
      <c r="BB128">
        <f t="shared" si="76"/>
        <v>-0.84717494361259749</v>
      </c>
      <c r="BC128">
        <f t="shared" si="77"/>
        <v>1.6994335802758667</v>
      </c>
      <c r="BD128">
        <f t="shared" si="78"/>
        <v>1.1376827291693064</v>
      </c>
      <c r="BE128">
        <f t="shared" si="79"/>
        <v>19.898697836219082</v>
      </c>
      <c r="BF128">
        <f t="shared" si="80"/>
        <v>19.898287962438189</v>
      </c>
      <c r="BG128">
        <f t="shared" si="81"/>
        <v>19.896894058224934</v>
      </c>
      <c r="BH128">
        <f t="shared" si="82"/>
        <v>19.89217862113561</v>
      </c>
      <c r="BI128">
        <f t="shared" si="83"/>
        <v>19.87650126613476</v>
      </c>
      <c r="BJ128">
        <f t="shared" si="84"/>
        <v>19.827057677250494</v>
      </c>
      <c r="BK128">
        <f t="shared" si="85"/>
        <v>19.690317146044624</v>
      </c>
      <c r="BL128">
        <f t="shared" si="86"/>
        <v>19.388201571391363</v>
      </c>
    </row>
    <row r="129" spans="3:64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72"/>
        <v>1.0273206390424054E-2</v>
      </c>
      <c r="AY129">
        <f t="shared" si="73"/>
        <v>1.7149787552540919E-2</v>
      </c>
      <c r="AZ129">
        <f t="shared" si="74"/>
        <v>-6.8765811621168647E-3</v>
      </c>
      <c r="BA129">
        <f t="shared" si="75"/>
        <v>0.85265291239172691</v>
      </c>
      <c r="BB129">
        <f t="shared" si="76"/>
        <v>-0.90648390960848502</v>
      </c>
      <c r="BC129">
        <f t="shared" si="77"/>
        <v>1.8236690984941493</v>
      </c>
      <c r="BD129">
        <f t="shared" si="78"/>
        <v>1.2912511693818904</v>
      </c>
      <c r="BE129">
        <f t="shared" si="79"/>
        <v>20.011774559219869</v>
      </c>
      <c r="BF129">
        <f t="shared" si="80"/>
        <v>20.011633861591445</v>
      </c>
      <c r="BG129">
        <f t="shared" si="81"/>
        <v>20.011033181419364</v>
      </c>
      <c r="BH129">
        <f t="shared" si="82"/>
        <v>20.008477996206611</v>
      </c>
      <c r="BI129">
        <f t="shared" si="83"/>
        <v>19.997771488257424</v>
      </c>
      <c r="BJ129">
        <f t="shared" si="84"/>
        <v>19.955425852819179</v>
      </c>
      <c r="BK129">
        <f t="shared" si="85"/>
        <v>19.814389696989391</v>
      </c>
      <c r="BL129">
        <f t="shared" si="86"/>
        <v>19.471336525454561</v>
      </c>
    </row>
    <row r="130" spans="3:64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72"/>
        <v>9.6442721637820701E-3</v>
      </c>
      <c r="AY130">
        <f t="shared" si="73"/>
        <v>1.8348742100657851E-2</v>
      </c>
      <c r="AZ130">
        <f t="shared" si="74"/>
        <v>-8.7044699368757812E-3</v>
      </c>
      <c r="BA130">
        <f t="shared" si="75"/>
        <v>0.79289113021203206</v>
      </c>
      <c r="BB130">
        <f t="shared" si="76"/>
        <v>-0.94622164515673124</v>
      </c>
      <c r="BC130">
        <f t="shared" si="77"/>
        <v>1.9301382578707229</v>
      </c>
      <c r="BD130">
        <f t="shared" si="78"/>
        <v>1.443881215610531</v>
      </c>
      <c r="BE130">
        <f t="shared" si="79"/>
        <v>20.116421535765536</v>
      </c>
      <c r="BF130">
        <f t="shared" si="80"/>
        <v>20.116386560252018</v>
      </c>
      <c r="BG130">
        <f t="shared" si="81"/>
        <v>20.116188209936073</v>
      </c>
      <c r="BH130">
        <f t="shared" si="82"/>
        <v>20.115065703769606</v>
      </c>
      <c r="BI130">
        <f t="shared" si="83"/>
        <v>20.108787025579542</v>
      </c>
      <c r="BJ130">
        <f t="shared" si="84"/>
        <v>20.075703257764847</v>
      </c>
      <c r="BK130">
        <f t="shared" si="85"/>
        <v>19.936092628440115</v>
      </c>
      <c r="BL130">
        <f t="shared" si="86"/>
        <v>19.554471479517758</v>
      </c>
    </row>
    <row r="131" spans="3:64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72"/>
        <v>9.2593563390587375E-3</v>
      </c>
      <c r="AY131">
        <f t="shared" si="73"/>
        <v>1.9583941388125355E-2</v>
      </c>
      <c r="AZ131">
        <f t="shared" si="74"/>
        <v>-1.0324585049066618E-2</v>
      </c>
      <c r="BA131">
        <f t="shared" si="75"/>
        <v>0.74273556401798047</v>
      </c>
      <c r="BB131">
        <f t="shared" si="76"/>
        <v>-0.97211045954827136</v>
      </c>
      <c r="BC131">
        <f t="shared" si="77"/>
        <v>2.0228561537663015</v>
      </c>
      <c r="BD131">
        <f t="shared" si="78"/>
        <v>1.5972659560798328</v>
      </c>
      <c r="BE131">
        <f t="shared" si="79"/>
        <v>20.214068647668213</v>
      </c>
      <c r="BF131">
        <f t="shared" si="80"/>
        <v>20.214063384476447</v>
      </c>
      <c r="BG131">
        <f t="shared" si="81"/>
        <v>20.214019759530107</v>
      </c>
      <c r="BH131">
        <f t="shared" si="82"/>
        <v>20.213658515432321</v>
      </c>
      <c r="BI131">
        <f t="shared" si="83"/>
        <v>20.210690743863456</v>
      </c>
      <c r="BJ131">
        <f t="shared" si="84"/>
        <v>20.187717382640432</v>
      </c>
      <c r="BK131">
        <f t="shared" si="85"/>
        <v>20.055159534373928</v>
      </c>
      <c r="BL131">
        <f t="shared" si="86"/>
        <v>19.637606433580956</v>
      </c>
    </row>
    <row r="132" spans="3:64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72"/>
        <v>9.097676445868192E-3</v>
      </c>
      <c r="AY132">
        <f t="shared" si="73"/>
        <v>2.0855385414943438E-2</v>
      </c>
      <c r="AZ132">
        <f t="shared" si="74"/>
        <v>-1.1757708969075246E-2</v>
      </c>
      <c r="BA132">
        <f t="shared" si="75"/>
        <v>0.70026582999254394</v>
      </c>
      <c r="BB132">
        <f t="shared" si="76"/>
        <v>-0.98803523576777963</v>
      </c>
      <c r="BC132">
        <f t="shared" si="77"/>
        <v>2.1047381086468318</v>
      </c>
      <c r="BD132">
        <f t="shared" si="78"/>
        <v>1.752923973494767</v>
      </c>
      <c r="BE132">
        <f t="shared" si="79"/>
        <v>20.305832877500492</v>
      </c>
      <c r="BF132">
        <f t="shared" si="80"/>
        <v>20.305832585365348</v>
      </c>
      <c r="BG132">
        <f t="shared" si="81"/>
        <v>20.305828244589293</v>
      </c>
      <c r="BH132">
        <f t="shared" si="82"/>
        <v>20.305763765179048</v>
      </c>
      <c r="BI132">
        <f t="shared" si="83"/>
        <v>20.304810183924477</v>
      </c>
      <c r="BJ132">
        <f t="shared" si="84"/>
        <v>20.291525582224747</v>
      </c>
      <c r="BK132">
        <f t="shared" si="85"/>
        <v>20.171342216958319</v>
      </c>
      <c r="BL132">
        <f t="shared" si="86"/>
        <v>19.720741387644157</v>
      </c>
    </row>
    <row r="133" spans="3:64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72"/>
        <v>9.1411127125613119E-3</v>
      </c>
      <c r="AY133">
        <f t="shared" si="73"/>
        <v>2.2163074181112092E-2</v>
      </c>
      <c r="AZ133">
        <f t="shared" si="74"/>
        <v>-1.302196146855078E-2</v>
      </c>
      <c r="BA133">
        <f t="shared" si="75"/>
        <v>0.66399059350942469</v>
      </c>
      <c r="BB133">
        <f t="shared" si="76"/>
        <v>-0.99666890091088389</v>
      </c>
      <c r="BC133">
        <f t="shared" si="77"/>
        <v>2.1779395192093109</v>
      </c>
      <c r="BD133">
        <f t="shared" si="78"/>
        <v>1.9122846921111889</v>
      </c>
      <c r="BE133">
        <f t="shared" si="79"/>
        <v>20.39259876842149</v>
      </c>
      <c r="BF133">
        <f t="shared" si="80"/>
        <v>20.392598768021156</v>
      </c>
      <c r="BG133">
        <f t="shared" si="81"/>
        <v>20.392598743525841</v>
      </c>
      <c r="BH133">
        <f t="shared" si="82"/>
        <v>20.392597244768588</v>
      </c>
      <c r="BI133">
        <f t="shared" si="83"/>
        <v>20.392505696015526</v>
      </c>
      <c r="BJ133">
        <f t="shared" si="84"/>
        <v>20.387392164112093</v>
      </c>
      <c r="BK133">
        <f t="shared" si="85"/>
        <v>20.284412400962974</v>
      </c>
      <c r="BL133">
        <f t="shared" si="86"/>
        <v>19.803876341707355</v>
      </c>
    </row>
    <row r="134" spans="3:64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72"/>
        <v>9.3739377125066498E-3</v>
      </c>
      <c r="AY134">
        <f t="shared" si="73"/>
        <v>2.3507007686631325E-2</v>
      </c>
      <c r="AZ134">
        <f t="shared" si="74"/>
        <v>-1.4133069974124675E-2</v>
      </c>
      <c r="BA134">
        <f t="shared" si="75"/>
        <v>0.63275456618624748</v>
      </c>
      <c r="BB134">
        <f t="shared" si="76"/>
        <v>-0.99987988673983563</v>
      </c>
      <c r="BC134">
        <f t="shared" si="77"/>
        <v>2.2440850858680799</v>
      </c>
      <c r="BD134">
        <f t="shared" si="78"/>
        <v>2.0767613416722597</v>
      </c>
      <c r="BE134">
        <f t="shared" si="79"/>
        <v>20.475078798647019</v>
      </c>
      <c r="BF134">
        <f t="shared" si="80"/>
        <v>20.475078799407299</v>
      </c>
      <c r="BG134">
        <f t="shared" si="81"/>
        <v>20.475078775807233</v>
      </c>
      <c r="BH134">
        <f t="shared" si="82"/>
        <v>20.475079508380926</v>
      </c>
      <c r="BI134">
        <f t="shared" si="83"/>
        <v>20.475056763863336</v>
      </c>
      <c r="BJ134">
        <f t="shared" si="84"/>
        <v>20.475758571715545</v>
      </c>
      <c r="BK134">
        <f t="shared" si="85"/>
        <v>20.394163310557474</v>
      </c>
      <c r="BL134">
        <f t="shared" si="86"/>
        <v>19.887011295770556</v>
      </c>
    </row>
    <row r="135" spans="3:64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72"/>
        <v>9.7825217709101072E-3</v>
      </c>
      <c r="AY135">
        <f t="shared" si="73"/>
        <v>2.4887185931501125E-2</v>
      </c>
      <c r="AZ135">
        <f t="shared" si="74"/>
        <v>-1.5104664160591018E-2</v>
      </c>
      <c r="BA135">
        <f t="shared" si="75"/>
        <v>0.60565939922532563</v>
      </c>
      <c r="BB135">
        <f t="shared" si="76"/>
        <v>-0.99899500518030104</v>
      </c>
      <c r="BC135">
        <f t="shared" si="77"/>
        <v>2.3044211471659333</v>
      </c>
      <c r="BD135">
        <f t="shared" si="78"/>
        <v>2.2478106495181813</v>
      </c>
      <c r="BE135">
        <f t="shared" si="79"/>
        <v>20.553854857092226</v>
      </c>
      <c r="BF135">
        <f t="shared" si="80"/>
        <v>20.55385499527825</v>
      </c>
      <c r="BG135">
        <f t="shared" si="81"/>
        <v>20.553853232532227</v>
      </c>
      <c r="BH135">
        <f t="shared" si="82"/>
        <v>20.553875716961386</v>
      </c>
      <c r="BI135">
        <f t="shared" si="83"/>
        <v>20.553588637589179</v>
      </c>
      <c r="BJ135">
        <f t="shared" si="84"/>
        <v>20.557209079313779</v>
      </c>
      <c r="BK135">
        <f t="shared" si="85"/>
        <v>20.500411097603052</v>
      </c>
      <c r="BL135">
        <f t="shared" si="86"/>
        <v>19.970146249833753</v>
      </c>
    </row>
    <row r="136" spans="3:64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72"/>
        <v>1.0355050345724228E-2</v>
      </c>
      <c r="AY136">
        <f t="shared" si="73"/>
        <v>2.6303608915721505E-2</v>
      </c>
      <c r="AZ136">
        <f t="shared" si="74"/>
        <v>-1.5948558569997277E-2</v>
      </c>
      <c r="BA136">
        <f t="shared" si="75"/>
        <v>0.5820018722835375</v>
      </c>
      <c r="BB136">
        <f t="shared" si="76"/>
        <v>-0.99497072543898979</v>
      </c>
      <c r="BC136">
        <f t="shared" si="77"/>
        <v>2.3599188827129516</v>
      </c>
      <c r="BD136">
        <f t="shared" si="78"/>
        <v>2.4269868740750935</v>
      </c>
      <c r="BE136">
        <f t="shared" si="79"/>
        <v>20.629407410415162</v>
      </c>
      <c r="BF136">
        <f t="shared" si="80"/>
        <v>20.629408173388931</v>
      </c>
      <c r="BG136">
        <f t="shared" si="81"/>
        <v>20.629401931102315</v>
      </c>
      <c r="BH136">
        <f t="shared" si="82"/>
        <v>20.629452997112438</v>
      </c>
      <c r="BI136">
        <f t="shared" si="83"/>
        <v>20.629034881898288</v>
      </c>
      <c r="BJ136">
        <f t="shared" si="84"/>
        <v>20.632434400088286</v>
      </c>
      <c r="BK136">
        <f t="shared" si="85"/>
        <v>20.602996111572796</v>
      </c>
      <c r="BL136">
        <f t="shared" si="86"/>
        <v>20.053281203896951</v>
      </c>
    </row>
    <row r="137" spans="3:64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72"/>
        <v>1.1081255615947291E-2</v>
      </c>
      <c r="AY137">
        <f t="shared" si="73"/>
        <v>2.7756276639292456E-2</v>
      </c>
      <c r="AZ137">
        <f t="shared" si="74"/>
        <v>-1.6675021023345164E-2</v>
      </c>
      <c r="BA137">
        <f t="shared" si="75"/>
        <v>0.56122685593484656</v>
      </c>
      <c r="BB137">
        <f t="shared" si="76"/>
        <v>-0.98850625298096206</v>
      </c>
      <c r="BC137">
        <f t="shared" si="77"/>
        <v>2.4113463526882115</v>
      </c>
      <c r="BD137">
        <f t="shared" si="78"/>
        <v>2.6159986264622921</v>
      </c>
      <c r="BE137">
        <f t="shared" si="79"/>
        <v>20.702137538492007</v>
      </c>
      <c r="BF137">
        <f t="shared" si="80"/>
        <v>20.702137586936995</v>
      </c>
      <c r="BG137">
        <f t="shared" si="81"/>
        <v>20.702137291125194</v>
      </c>
      <c r="BH137">
        <f t="shared" si="82"/>
        <v>20.702139097388255</v>
      </c>
      <c r="BI137">
        <f t="shared" si="83"/>
        <v>20.702128067949264</v>
      </c>
      <c r="BJ137">
        <f t="shared" si="84"/>
        <v>20.702195409576493</v>
      </c>
      <c r="BK137">
        <f t="shared" si="85"/>
        <v>20.701784002328182</v>
      </c>
      <c r="BL137">
        <f t="shared" si="86"/>
        <v>20.136416157960149</v>
      </c>
    </row>
    <row r="138" spans="3:64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72"/>
        <v>1.1952173449240676E-2</v>
      </c>
      <c r="AY138">
        <f t="shared" si="73"/>
        <v>2.9245189102213978E-2</v>
      </c>
      <c r="AZ138">
        <f t="shared" si="74"/>
        <v>-1.7293015652973302E-2</v>
      </c>
      <c r="BA138">
        <f t="shared" si="75"/>
        <v>0.54289193738078856</v>
      </c>
      <c r="BB138">
        <f t="shared" si="76"/>
        <v>-0.98011908102911782</v>
      </c>
      <c r="BC138">
        <f t="shared" si="77"/>
        <v>2.459320036840364</v>
      </c>
      <c r="BD138">
        <f t="shared" si="78"/>
        <v>2.8167753511440625</v>
      </c>
      <c r="BE138">
        <f t="shared" si="79"/>
        <v>20.772384500518292</v>
      </c>
      <c r="BF138">
        <f t="shared" si="80"/>
        <v>20.772374138863942</v>
      </c>
      <c r="BG138">
        <f t="shared" si="81"/>
        <v>20.772425160965007</v>
      </c>
      <c r="BH138">
        <f t="shared" si="82"/>
        <v>20.772173853153383</v>
      </c>
      <c r="BI138">
        <f t="shared" si="83"/>
        <v>20.773410004848426</v>
      </c>
      <c r="BJ138">
        <f t="shared" si="84"/>
        <v>20.767288851873243</v>
      </c>
      <c r="BK138">
        <f t="shared" si="85"/>
        <v>20.796666648134742</v>
      </c>
      <c r="BL138">
        <f t="shared" si="86"/>
        <v>20.21955111202335</v>
      </c>
    </row>
    <row r="139" spans="3:64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72"/>
        <v>1.2959939400095571E-2</v>
      </c>
      <c r="AY139">
        <f t="shared" si="73"/>
        <v>3.0770346304486079E-2</v>
      </c>
      <c r="AZ139">
        <f t="shared" si="74"/>
        <v>-1.7810406904390508E-2</v>
      </c>
      <c r="BA139">
        <f t="shared" si="75"/>
        <v>0.52664105819167795</v>
      </c>
      <c r="BB139">
        <f t="shared" si="76"/>
        <v>-0.97019607570263267</v>
      </c>
      <c r="BC139">
        <f t="shared" si="77"/>
        <v>2.5043421513491939</v>
      </c>
      <c r="BD139">
        <f t="shared" si="78"/>
        <v>3.0315489354558198</v>
      </c>
      <c r="BE139">
        <f t="shared" si="79"/>
        <v>20.840439762534281</v>
      </c>
      <c r="BF139">
        <f t="shared" si="80"/>
        <v>20.840391116136296</v>
      </c>
      <c r="BG139">
        <f t="shared" si="81"/>
        <v>20.840593619147015</v>
      </c>
      <c r="BH139">
        <f t="shared" si="82"/>
        <v>20.839750043501496</v>
      </c>
      <c r="BI139">
        <f t="shared" si="83"/>
        <v>20.843253727949016</v>
      </c>
      <c r="BJ139">
        <f t="shared" si="84"/>
        <v>20.828516475748927</v>
      </c>
      <c r="BK139">
        <f t="shared" si="85"/>
        <v>20.887562902506517</v>
      </c>
      <c r="BL139">
        <f t="shared" si="86"/>
        <v>20.302686066086551</v>
      </c>
    </row>
    <row r="140" spans="3:64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8" type="noConversion"/>
  <hyperlinks>
    <hyperlink ref="AP4459" r:id="rId1" display="http://cdsbib.u-strasbg.fr/cgi-bin/cdsbib?1990RMxAA..21..381G" xr:uid="{00000000-0004-0000-0100-000000000000}"/>
    <hyperlink ref="AP4462" r:id="rId2" display="http://cdsbib.u-strasbg.fr/cgi-bin/cdsbib?1990RMxAA..21..381G" xr:uid="{00000000-0004-0000-0100-000001000000}"/>
    <hyperlink ref="AP4460" r:id="rId3" display="http://cdsbib.u-strasbg.fr/cgi-bin/cdsbib?1990RMxAA..21..381G" xr:uid="{00000000-0004-0000-0100-000002000000}"/>
    <hyperlink ref="AP4438" r:id="rId4" display="http://cdsbib.u-strasbg.fr/cgi-bin/cdsbib?1990RMxAA..21..381G" xr:uid="{00000000-0004-0000-0100-000003000000}"/>
    <hyperlink ref="AQ4572" r:id="rId5" display="http://cdsbib.u-strasbg.fr/cgi-bin/cdsbib?1990RMxAA..21..381G" xr:uid="{00000000-0004-0000-0100-000004000000}"/>
    <hyperlink ref="AQ2841" r:id="rId6" display="http://cdsbib.u-strasbg.fr/cgi-bin/cdsbib?1990RMxAA..21..381G" xr:uid="{00000000-0004-0000-0100-000005000000}"/>
    <hyperlink ref="AQ4573" r:id="rId7" display="http://cdsbib.u-strasbg.fr/cgi-bin/cdsbib?1990RMxAA..21..381G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6937"/>
  <sheetViews>
    <sheetView topLeftCell="A13" workbookViewId="0">
      <selection activeCell="A43" sqref="A43:D4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39</v>
      </c>
      <c r="E1" s="29"/>
      <c r="F1" t="s">
        <v>40</v>
      </c>
      <c r="AA1" s="37" t="s">
        <v>121</v>
      </c>
      <c r="AB1" s="38"/>
      <c r="AC1" s="38" t="s">
        <v>61</v>
      </c>
      <c r="AD1" s="38" t="s">
        <v>62</v>
      </c>
      <c r="AE1" s="39"/>
      <c r="AM1" s="40"/>
      <c r="AW1" s="41" t="s">
        <v>13</v>
      </c>
      <c r="AX1" s="42" t="s">
        <v>63</v>
      </c>
      <c r="AY1" s="6" t="s">
        <v>64</v>
      </c>
      <c r="AZ1" s="43" t="s">
        <v>65</v>
      </c>
      <c r="BA1" s="44" t="s">
        <v>66</v>
      </c>
      <c r="BB1" s="43" t="s">
        <v>67</v>
      </c>
      <c r="BC1" s="44" t="s">
        <v>68</v>
      </c>
      <c r="BD1" s="43" t="s">
        <v>69</v>
      </c>
      <c r="BE1" s="45" t="s">
        <v>70</v>
      </c>
      <c r="BF1" s="44" t="s">
        <v>71</v>
      </c>
      <c r="BG1" s="43" t="s">
        <v>72</v>
      </c>
      <c r="BH1" s="45" t="s">
        <v>73</v>
      </c>
      <c r="BI1" s="44" t="s">
        <v>74</v>
      </c>
      <c r="BJ1" s="43" t="s">
        <v>75</v>
      </c>
      <c r="BK1" s="45" t="s">
        <v>76</v>
      </c>
      <c r="BL1" s="44" t="s">
        <v>77</v>
      </c>
    </row>
    <row r="2" spans="1:64" ht="16.5" thickBot="1" x14ac:dyDescent="0.35">
      <c r="A2" t="s">
        <v>26</v>
      </c>
      <c r="B2" t="s">
        <v>41</v>
      </c>
      <c r="C2" s="3"/>
      <c r="D2" s="3"/>
      <c r="E2">
        <v>0</v>
      </c>
      <c r="AA2" s="46" t="s">
        <v>78</v>
      </c>
      <c r="AB2" s="47">
        <f>C7</f>
        <v>52500.256999999998</v>
      </c>
      <c r="AC2" s="48" t="s">
        <v>79</v>
      </c>
      <c r="AD2" s="47">
        <f>C8</f>
        <v>0.4326161</v>
      </c>
      <c r="AE2" s="49" t="s">
        <v>80</v>
      </c>
      <c r="AL2" s="3"/>
      <c r="AW2">
        <v>-50000</v>
      </c>
      <c r="AX2">
        <f t="shared" ref="AX2:AX33" si="0">AB$3+AB$4*AW2+AB$5*AW2^2+AZ2</f>
        <v>-0.14449569047935459</v>
      </c>
      <c r="AY2">
        <f t="shared" ref="AY2:AY33" si="1">AB$3+AB$4*AW2+AB$5*AW2^2</f>
        <v>-0.1497714152543014</v>
      </c>
      <c r="AZ2" s="50">
        <f t="shared" ref="AZ2:AZ33" si="2">$AB$6*($AB$11/BA2*BB2+$AB$12)</f>
        <v>5.2757247749468175E-3</v>
      </c>
      <c r="BA2">
        <f t="shared" ref="BA2:BA33" si="3">1+$AB$7*COS(BC2)</f>
        <v>0.36444036860799855</v>
      </c>
      <c r="BB2">
        <f t="shared" ref="BB2:BB33" si="4">SIN(BC2+RADIANS($AB$9))</f>
        <v>0.17575074105418176</v>
      </c>
      <c r="BC2">
        <f t="shared" ref="BC2:BC33" si="5">2*ATAN(BD2)</f>
        <v>2.9744727494420125</v>
      </c>
      <c r="BD2">
        <f t="shared" ref="BD2:BD33" si="6">SQRT((1+$AB$7)/(1-$AB$7))*TAN(BE2/2)</f>
        <v>11.939589112674646</v>
      </c>
      <c r="BE2">
        <f t="shared" ref="BE2:BK11" si="7">$BL2+$AB$7*SIN(BF2)</f>
        <v>15.351484601416889</v>
      </c>
      <c r="BF2">
        <f t="shared" si="7"/>
        <v>15.334667485313577</v>
      </c>
      <c r="BG2">
        <f t="shared" si="7"/>
        <v>15.362540471982875</v>
      </c>
      <c r="BH2">
        <f t="shared" si="7"/>
        <v>15.316177647470912</v>
      </c>
      <c r="BI2">
        <f t="shared" si="7"/>
        <v>15.392867391505675</v>
      </c>
      <c r="BJ2">
        <f t="shared" si="7"/>
        <v>15.26469802253909</v>
      </c>
      <c r="BK2">
        <f t="shared" si="7"/>
        <v>15.475847339810453</v>
      </c>
      <c r="BL2">
        <f t="shared" ref="BL2:BL33" si="8">RADIANS($AB$9)+$AB$18*(AW2-AB$15)</f>
        <v>15.116429972553286</v>
      </c>
    </row>
    <row r="3" spans="1:64" ht="13.5" thickBot="1" x14ac:dyDescent="0.25">
      <c r="Z3">
        <v>0.03</v>
      </c>
      <c r="AA3" s="51" t="s">
        <v>81</v>
      </c>
      <c r="AB3" s="52">
        <f t="shared" ref="AB3:AB10" si="9">AC3*AD3</f>
        <v>1.3589928099968706E-2</v>
      </c>
      <c r="AC3" s="53">
        <v>1.3589928099968707</v>
      </c>
      <c r="AD3">
        <v>0.01</v>
      </c>
      <c r="AE3" s="54"/>
      <c r="AF3" s="55"/>
      <c r="AG3" s="53"/>
      <c r="AH3" s="53"/>
      <c r="AI3" s="53"/>
      <c r="AJ3" s="53"/>
      <c r="AK3" s="53"/>
      <c r="AL3" s="53"/>
      <c r="AM3" s="53"/>
      <c r="AW3">
        <v>-49500</v>
      </c>
      <c r="AX3">
        <f t="shared" si="0"/>
        <v>-0.1420584522909954</v>
      </c>
      <c r="AY3">
        <f t="shared" si="1"/>
        <v>-0.14653616701164185</v>
      </c>
      <c r="AZ3" s="50">
        <f t="shared" si="2"/>
        <v>4.4777147206464607E-3</v>
      </c>
      <c r="BA3">
        <f t="shared" si="3"/>
        <v>0.36173439214632441</v>
      </c>
      <c r="BB3">
        <f t="shared" si="4"/>
        <v>0.14863503168530673</v>
      </c>
      <c r="BC3">
        <f t="shared" si="5"/>
        <v>3.0019532485008793</v>
      </c>
      <c r="BD3">
        <f t="shared" si="6"/>
        <v>14.299323901466328</v>
      </c>
      <c r="BE3">
        <f t="shared" si="7"/>
        <v>15.409358308339666</v>
      </c>
      <c r="BF3">
        <f t="shared" si="7"/>
        <v>15.392978363677157</v>
      </c>
      <c r="BG3">
        <f t="shared" si="7"/>
        <v>15.419594521126577</v>
      </c>
      <c r="BH3">
        <f t="shared" si="7"/>
        <v>15.376228655582086</v>
      </c>
      <c r="BI3">
        <f t="shared" si="7"/>
        <v>15.446596016385662</v>
      </c>
      <c r="BJ3">
        <f t="shared" si="7"/>
        <v>15.331561788181952</v>
      </c>
      <c r="BK3">
        <f t="shared" si="7"/>
        <v>15.51771655397847</v>
      </c>
      <c r="BL3">
        <f t="shared" si="8"/>
        <v>15.209678639127887</v>
      </c>
    </row>
    <row r="4" spans="1:64" ht="14.25" thickTop="1" thickBot="1" x14ac:dyDescent="0.25">
      <c r="A4" s="5" t="s">
        <v>3</v>
      </c>
      <c r="C4" s="8">
        <v>52500.256999999998</v>
      </c>
      <c r="D4" s="9">
        <v>0.4326161</v>
      </c>
      <c r="Z4">
        <v>-2.5000000000000002E-6</v>
      </c>
      <c r="AA4" s="56" t="s">
        <v>82</v>
      </c>
      <c r="AB4" s="57">
        <f t="shared" si="9"/>
        <v>3.1600990081643901E-8</v>
      </c>
      <c r="AC4" s="58">
        <v>3.1600990081643902E-2</v>
      </c>
      <c r="AD4" s="59">
        <v>9.9999999999999995E-7</v>
      </c>
      <c r="AE4" s="54"/>
      <c r="AF4" s="60"/>
      <c r="AG4" s="58"/>
      <c r="AH4" s="58"/>
      <c r="AI4" s="58"/>
      <c r="AJ4" s="58"/>
      <c r="AK4" s="58"/>
      <c r="AL4" s="58"/>
      <c r="AM4" s="58"/>
      <c r="AW4">
        <v>-49000</v>
      </c>
      <c r="AX4">
        <f t="shared" si="0"/>
        <v>-0.13965739792202747</v>
      </c>
      <c r="AY4">
        <f t="shared" si="1"/>
        <v>-0.14333327502775231</v>
      </c>
      <c r="AZ4" s="50">
        <f t="shared" si="2"/>
        <v>3.6758771057248318E-3</v>
      </c>
      <c r="BA4">
        <f t="shared" si="3"/>
        <v>0.3595506563401637</v>
      </c>
      <c r="BB4">
        <f t="shared" si="4"/>
        <v>0.12195975235998338</v>
      </c>
      <c r="BC4">
        <f t="shared" si="5"/>
        <v>3.0288769410419056</v>
      </c>
      <c r="BD4">
        <f t="shared" si="6"/>
        <v>17.724965174406382</v>
      </c>
      <c r="BE4">
        <f t="shared" si="7"/>
        <v>15.466443493105684</v>
      </c>
      <c r="BF4">
        <f t="shared" si="7"/>
        <v>15.451465317120771</v>
      </c>
      <c r="BG4">
        <f t="shared" si="7"/>
        <v>15.475416931773836</v>
      </c>
      <c r="BH4">
        <f t="shared" si="7"/>
        <v>15.437044415421362</v>
      </c>
      <c r="BI4">
        <f t="shared" si="7"/>
        <v>15.498349539360513</v>
      </c>
      <c r="BJ4">
        <f t="shared" si="7"/>
        <v>15.399917760688773</v>
      </c>
      <c r="BK4">
        <f t="shared" si="7"/>
        <v>15.556909222103183</v>
      </c>
      <c r="BL4">
        <f t="shared" si="8"/>
        <v>15.302927305702488</v>
      </c>
    </row>
    <row r="5" spans="1:64" ht="13.5" thickTop="1" x14ac:dyDescent="0.2">
      <c r="A5" s="11" t="s">
        <v>31</v>
      </c>
      <c r="B5" s="12"/>
      <c r="C5" s="13">
        <v>-9.5</v>
      </c>
      <c r="D5" s="12" t="s">
        <v>32</v>
      </c>
      <c r="Z5">
        <v>3E-11</v>
      </c>
      <c r="AA5" s="56" t="s">
        <v>83</v>
      </c>
      <c r="AB5" s="57">
        <f t="shared" si="9"/>
        <v>-6.4712517540075167E-11</v>
      </c>
      <c r="AC5" s="58">
        <v>-6.4712517540075174</v>
      </c>
      <c r="AD5">
        <v>9.9999999999999994E-12</v>
      </c>
      <c r="AE5" s="54"/>
      <c r="AF5" s="60"/>
      <c r="AG5" s="58"/>
      <c r="AH5" s="58"/>
      <c r="AI5" s="58"/>
      <c r="AJ5" s="58"/>
      <c r="AK5" s="58"/>
      <c r="AL5" s="58"/>
      <c r="AM5" s="58"/>
      <c r="AW5">
        <v>-48500</v>
      </c>
      <c r="AX5">
        <f t="shared" si="0"/>
        <v>-0.13729054973021931</v>
      </c>
      <c r="AY5">
        <f t="shared" si="1"/>
        <v>-0.14016273930263284</v>
      </c>
      <c r="AZ5" s="50">
        <f t="shared" si="2"/>
        <v>2.8721895724135391E-3</v>
      </c>
      <c r="BA5">
        <f t="shared" si="3"/>
        <v>0.35785749167341463</v>
      </c>
      <c r="BB5">
        <f t="shared" si="4"/>
        <v>9.5669637154559298E-2</v>
      </c>
      <c r="BC5">
        <f t="shared" si="5"/>
        <v>3.0553248966513546</v>
      </c>
      <c r="BD5">
        <f t="shared" si="6"/>
        <v>23.169253064463664</v>
      </c>
      <c r="BE5">
        <f t="shared" si="7"/>
        <v>15.522822802276126</v>
      </c>
      <c r="BF5">
        <f t="shared" si="7"/>
        <v>15.510184391900216</v>
      </c>
      <c r="BG5">
        <f t="shared" si="7"/>
        <v>15.530144095746527</v>
      </c>
      <c r="BH5">
        <f t="shared" si="7"/>
        <v>15.498585857742448</v>
      </c>
      <c r="BI5">
        <f t="shared" si="7"/>
        <v>15.548398537472568</v>
      </c>
      <c r="BJ5">
        <f t="shared" si="7"/>
        <v>15.46953810575811</v>
      </c>
      <c r="BK5">
        <f t="shared" si="7"/>
        <v>15.593895037562559</v>
      </c>
      <c r="BL5">
        <f t="shared" si="8"/>
        <v>15.396175972277087</v>
      </c>
    </row>
    <row r="6" spans="1:64" x14ac:dyDescent="0.2">
      <c r="A6" s="5" t="s">
        <v>4</v>
      </c>
      <c r="D6" s="30" t="s">
        <v>43</v>
      </c>
      <c r="AA6" s="56" t="s">
        <v>84</v>
      </c>
      <c r="AB6" s="57">
        <f t="shared" si="9"/>
        <v>1.9132056976936564E-2</v>
      </c>
      <c r="AC6" s="58">
        <v>1.9132056976936564</v>
      </c>
      <c r="AD6">
        <v>0.01</v>
      </c>
      <c r="AE6" s="54" t="s">
        <v>80</v>
      </c>
      <c r="AF6" s="60"/>
      <c r="AG6" s="58"/>
      <c r="AH6" s="58"/>
      <c r="AI6" s="58"/>
      <c r="AJ6" s="58"/>
      <c r="AK6" s="58"/>
      <c r="AL6" s="58"/>
      <c r="AM6" s="58"/>
      <c r="AW6">
        <v>-48000</v>
      </c>
      <c r="AX6">
        <f t="shared" si="0"/>
        <v>-0.13495666523897704</v>
      </c>
      <c r="AY6">
        <f t="shared" si="1"/>
        <v>-0.13702455983628337</v>
      </c>
      <c r="AZ6">
        <f t="shared" si="2"/>
        <v>2.0678945973063231E-3</v>
      </c>
      <c r="BA6">
        <f t="shared" si="3"/>
        <v>0.35662826209192855</v>
      </c>
      <c r="BB6">
        <f t="shared" si="4"/>
        <v>6.9694185174873552E-2</v>
      </c>
      <c r="BC6">
        <f t="shared" si="5"/>
        <v>3.08139034755686</v>
      </c>
      <c r="BD6">
        <f t="shared" si="6"/>
        <v>33.21128445600003</v>
      </c>
      <c r="BE6">
        <f t="shared" si="7"/>
        <v>15.578613811624328</v>
      </c>
      <c r="BF6">
        <f t="shared" si="7"/>
        <v>15.569141206331469</v>
      </c>
      <c r="BG6">
        <f t="shared" si="7"/>
        <v>15.583965861695175</v>
      </c>
      <c r="BH6">
        <f t="shared" si="7"/>
        <v>15.560751849185316</v>
      </c>
      <c r="BI6">
        <f t="shared" si="7"/>
        <v>15.597072290682364</v>
      </c>
      <c r="BJ6">
        <f t="shared" si="7"/>
        <v>15.540162052997507</v>
      </c>
      <c r="BK6">
        <f t="shared" si="7"/>
        <v>15.629162869110338</v>
      </c>
      <c r="BL6">
        <f t="shared" si="8"/>
        <v>15.489424638851688</v>
      </c>
    </row>
    <row r="7" spans="1:64" x14ac:dyDescent="0.2">
      <c r="A7" t="s">
        <v>5</v>
      </c>
      <c r="C7" s="10">
        <v>52500.256999999998</v>
      </c>
      <c r="AA7" s="61" t="s">
        <v>85</v>
      </c>
      <c r="AB7" s="62">
        <f t="shared" si="9"/>
        <v>0.64453939293093065</v>
      </c>
      <c r="AC7" s="58">
        <v>0.64453939293093065</v>
      </c>
      <c r="AD7">
        <v>1</v>
      </c>
      <c r="AE7" s="54"/>
      <c r="AF7" s="60"/>
      <c r="AG7" s="58"/>
      <c r="AH7" s="58"/>
      <c r="AI7" s="58"/>
      <c r="AJ7" s="58"/>
      <c r="AK7" s="58"/>
      <c r="AL7" s="58"/>
      <c r="AM7" s="58"/>
      <c r="AW7">
        <v>-47500</v>
      </c>
      <c r="AX7">
        <f t="shared" si="0"/>
        <v>-0.13265518967900794</v>
      </c>
      <c r="AY7">
        <f t="shared" si="1"/>
        <v>-0.13391873662870396</v>
      </c>
      <c r="AZ7">
        <f t="shared" si="2"/>
        <v>1.2635469496960106E-3</v>
      </c>
      <c r="BA7">
        <f t="shared" si="3"/>
        <v>0.35584224837353984</v>
      </c>
      <c r="BB7">
        <f t="shared" si="4"/>
        <v>4.3948598607235281E-2</v>
      </c>
      <c r="BC7">
        <f t="shared" si="5"/>
        <v>3.1071783185484003</v>
      </c>
      <c r="BD7">
        <f t="shared" si="6"/>
        <v>58.109581446864702</v>
      </c>
      <c r="BE7">
        <f t="shared" si="7"/>
        <v>15.63396689667678</v>
      </c>
      <c r="BF7">
        <f t="shared" si="7"/>
        <v>15.628297247056615</v>
      </c>
      <c r="BG7">
        <f t="shared" si="7"/>
        <v>15.637118679425374</v>
      </c>
      <c r="BH7">
        <f t="shared" si="7"/>
        <v>15.62339073080455</v>
      </c>
      <c r="BI7">
        <f t="shared" si="7"/>
        <v>15.644748269452192</v>
      </c>
      <c r="BJ7">
        <f t="shared" si="7"/>
        <v>15.611504727999876</v>
      </c>
      <c r="BK7">
        <f t="shared" si="7"/>
        <v>15.663216513088129</v>
      </c>
      <c r="BL7">
        <f t="shared" si="8"/>
        <v>15.582673305426288</v>
      </c>
    </row>
    <row r="8" spans="1:64" ht="15.75" x14ac:dyDescent="0.3">
      <c r="A8" t="s">
        <v>6</v>
      </c>
      <c r="C8" s="10">
        <v>0.4326161</v>
      </c>
      <c r="AA8" s="56" t="s">
        <v>86</v>
      </c>
      <c r="AB8" s="62">
        <f t="shared" si="9"/>
        <v>39.905152079770602</v>
      </c>
      <c r="AC8" s="58">
        <v>3.9905152079770603</v>
      </c>
      <c r="AD8">
        <v>10</v>
      </c>
      <c r="AE8" s="54" t="s">
        <v>87</v>
      </c>
      <c r="AF8" s="60"/>
      <c r="AG8" s="58"/>
      <c r="AH8" s="58"/>
      <c r="AI8" s="58"/>
      <c r="AJ8" s="58"/>
      <c r="AK8" s="58"/>
      <c r="AL8" s="58"/>
      <c r="AM8" s="58"/>
      <c r="AW8">
        <v>-47000</v>
      </c>
      <c r="AX8">
        <f t="shared" si="0"/>
        <v>-0.13038612186945883</v>
      </c>
      <c r="AY8">
        <f t="shared" si="1"/>
        <v>-0.1308452696798946</v>
      </c>
      <c r="AZ8">
        <f t="shared" si="2"/>
        <v>4.5914781043576258E-4</v>
      </c>
      <c r="BA8">
        <f t="shared" si="3"/>
        <v>0.35548550215995023</v>
      </c>
      <c r="BB8">
        <f t="shared" si="4"/>
        <v>1.8336579084567671E-2</v>
      </c>
      <c r="BC8">
        <f t="shared" si="5"/>
        <v>3.1328034703095122</v>
      </c>
      <c r="BD8">
        <f t="shared" si="6"/>
        <v>227.55096363883192</v>
      </c>
      <c r="BE8">
        <f t="shared" si="7"/>
        <v>15.68905878586474</v>
      </c>
      <c r="BF8">
        <f t="shared" si="7"/>
        <v>15.687580148291516</v>
      </c>
      <c r="BG8">
        <f t="shared" si="7"/>
        <v>15.689874672904697</v>
      </c>
      <c r="BH8">
        <f t="shared" si="7"/>
        <v>15.686314023494431</v>
      </c>
      <c r="BI8">
        <f t="shared" si="7"/>
        <v>15.691839347657721</v>
      </c>
      <c r="BJ8">
        <f t="shared" si="7"/>
        <v>15.683265019521725</v>
      </c>
      <c r="BK8">
        <f t="shared" si="7"/>
        <v>15.696570315931471</v>
      </c>
      <c r="BL8">
        <f t="shared" si="8"/>
        <v>15.675921972000889</v>
      </c>
    </row>
    <row r="9" spans="1:64" ht="15.75" x14ac:dyDescent="0.3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  <c r="AA9" s="63" t="s">
        <v>88</v>
      </c>
      <c r="AB9" s="62">
        <f t="shared" si="9"/>
        <v>-0.54708436821392936</v>
      </c>
      <c r="AC9" s="58">
        <v>-5.4708436821392939E-2</v>
      </c>
      <c r="AD9">
        <v>10</v>
      </c>
      <c r="AE9" s="54" t="s">
        <v>89</v>
      </c>
      <c r="AF9" s="60"/>
      <c r="AG9" s="58"/>
      <c r="AH9" s="58"/>
      <c r="AI9" s="58"/>
      <c r="AJ9" s="58"/>
      <c r="AK9" s="58"/>
      <c r="AL9" s="58"/>
      <c r="AM9" s="58"/>
      <c r="AW9">
        <v>-46500</v>
      </c>
      <c r="AX9">
        <f t="shared" si="0"/>
        <v>-0.12814980870134202</v>
      </c>
      <c r="AY9">
        <f t="shared" si="1"/>
        <v>-0.12780415898985525</v>
      </c>
      <c r="AZ9">
        <f t="shared" si="2"/>
        <v>-3.4564971148676844E-4</v>
      </c>
      <c r="BA9">
        <f t="shared" si="3"/>
        <v>0.35555149601638769</v>
      </c>
      <c r="BB9">
        <f t="shared" si="4"/>
        <v>-7.2453876683612689E-3</v>
      </c>
      <c r="BC9">
        <f t="shared" si="5"/>
        <v>-3.1247987790165284</v>
      </c>
      <c r="BD9">
        <f t="shared" si="6"/>
        <v>-119.08824168896896</v>
      </c>
      <c r="BE9">
        <f t="shared" si="7"/>
        <v>15.744082648618869</v>
      </c>
      <c r="BF9">
        <f t="shared" si="7"/>
        <v>15.746897008177282</v>
      </c>
      <c r="BG9">
        <f t="shared" si="7"/>
        <v>15.742527588272921</v>
      </c>
      <c r="BH9">
        <f t="shared" si="7"/>
        <v>15.749311623048031</v>
      </c>
      <c r="BI9">
        <f t="shared" si="7"/>
        <v>15.738779319240464</v>
      </c>
      <c r="BJ9">
        <f t="shared" si="7"/>
        <v>15.755132754420281</v>
      </c>
      <c r="BK9">
        <f t="shared" si="7"/>
        <v>15.729744705005974</v>
      </c>
      <c r="BL9">
        <f t="shared" si="8"/>
        <v>15.769170638575488</v>
      </c>
    </row>
    <row r="10" spans="1:64" ht="13.5" thickBot="1" x14ac:dyDescent="0.25">
      <c r="A10" s="12"/>
      <c r="B10" s="12"/>
      <c r="C10" s="4" t="s">
        <v>22</v>
      </c>
      <c r="D10" s="4" t="s">
        <v>23</v>
      </c>
      <c r="E10" s="12"/>
      <c r="Z10">
        <f>Y10/AD10</f>
        <v>0</v>
      </c>
      <c r="AA10" s="64" t="s">
        <v>90</v>
      </c>
      <c r="AB10" s="65">
        <f t="shared" si="9"/>
        <v>-4218.1370388991108</v>
      </c>
      <c r="AC10" s="66">
        <v>-0.42181370388991113</v>
      </c>
      <c r="AD10">
        <v>10000</v>
      </c>
      <c r="AE10" s="54" t="s">
        <v>91</v>
      </c>
      <c r="AF10" s="67"/>
      <c r="AG10" s="66"/>
      <c r="AH10" s="66"/>
      <c r="AI10" s="66"/>
      <c r="AJ10" s="66"/>
      <c r="AK10" s="66"/>
      <c r="AL10" s="66"/>
      <c r="AM10" s="66"/>
      <c r="AW10">
        <v>-46000</v>
      </c>
      <c r="AX10">
        <f t="shared" si="0"/>
        <v>-0.12594669419136673</v>
      </c>
      <c r="AY10">
        <f t="shared" si="1"/>
        <v>-0.12479540455858597</v>
      </c>
      <c r="AZ10">
        <f t="shared" si="2"/>
        <v>-1.1512896327807688E-3</v>
      </c>
      <c r="BA10">
        <f t="shared" si="3"/>
        <v>0.35604144707970453</v>
      </c>
      <c r="BB10">
        <f t="shared" si="4"/>
        <v>-3.2902817067283714E-2</v>
      </c>
      <c r="BC10">
        <f t="shared" si="5"/>
        <v>-3.0991354733773546</v>
      </c>
      <c r="BD10">
        <f t="shared" si="6"/>
        <v>-47.09920785151489</v>
      </c>
      <c r="BE10">
        <f t="shared" si="7"/>
        <v>15.799236020692511</v>
      </c>
      <c r="BF10">
        <f t="shared" si="7"/>
        <v>15.806149538101881</v>
      </c>
      <c r="BG10">
        <f t="shared" si="7"/>
        <v>15.795376841727867</v>
      </c>
      <c r="BH10">
        <f t="shared" si="7"/>
        <v>15.8121678350641</v>
      </c>
      <c r="BI10">
        <f t="shared" si="7"/>
        <v>15.786007402382129</v>
      </c>
      <c r="BJ10">
        <f t="shared" si="7"/>
        <v>15.826795471092382</v>
      </c>
      <c r="BK10">
        <f t="shared" si="7"/>
        <v>15.763261666606169</v>
      </c>
      <c r="BL10">
        <f t="shared" si="8"/>
        <v>15.862419305150089</v>
      </c>
    </row>
    <row r="11" spans="1:64" ht="14.25" x14ac:dyDescent="0.2">
      <c r="A11" s="12" t="s">
        <v>18</v>
      </c>
      <c r="B11" s="12"/>
      <c r="C11" s="23">
        <f ca="1">INTERCEPT(INDIRECT($D$9):G989,INDIRECT($C$9):F989)</f>
        <v>6.8043546326236728E-2</v>
      </c>
      <c r="D11" s="3"/>
      <c r="E11" s="12"/>
      <c r="AA11" s="68" t="s">
        <v>92</v>
      </c>
      <c r="AB11" s="25">
        <f>1-AB7^2</f>
        <v>0.58456897096022731</v>
      </c>
      <c r="AC11" s="25">
        <f>SUM(AE21:AE1948)</f>
        <v>2.8292667595066169E-5</v>
      </c>
      <c r="AD11" s="68" t="s">
        <v>93</v>
      </c>
      <c r="AE11" s="54"/>
      <c r="AF11" s="25"/>
      <c r="AG11" s="25"/>
      <c r="AH11" s="25"/>
      <c r="AI11" s="25"/>
      <c r="AJ11" s="25"/>
      <c r="AK11" s="25"/>
      <c r="AL11" s="25"/>
      <c r="AM11" s="25"/>
      <c r="AW11">
        <v>-45500</v>
      </c>
      <c r="AX11">
        <f t="shared" si="0"/>
        <v>-0.12377705580871785</v>
      </c>
      <c r="AY11">
        <f t="shared" si="1"/>
        <v>-0.12181900638608671</v>
      </c>
      <c r="AZ11">
        <f t="shared" si="2"/>
        <v>-1.9580494226311383E-3</v>
      </c>
      <c r="BA11">
        <f t="shared" si="3"/>
        <v>0.35696425579891256</v>
      </c>
      <c r="BB11">
        <f t="shared" si="4"/>
        <v>-5.8737759516174159E-2</v>
      </c>
      <c r="BC11">
        <f t="shared" si="5"/>
        <v>-3.0732726425864225</v>
      </c>
      <c r="BD11">
        <f t="shared" si="6"/>
        <v>-29.262612414666268</v>
      </c>
      <c r="BE11">
        <f t="shared" si="7"/>
        <v>15.854708154819996</v>
      </c>
      <c r="BF11">
        <f t="shared" si="7"/>
        <v>15.865249691540818</v>
      </c>
      <c r="BG11">
        <f t="shared" si="7"/>
        <v>15.848711068224556</v>
      </c>
      <c r="BH11">
        <f t="shared" si="7"/>
        <v>15.874677622747791</v>
      </c>
      <c r="BI11">
        <f t="shared" si="7"/>
        <v>15.833952479923585</v>
      </c>
      <c r="BJ11">
        <f t="shared" si="7"/>
        <v>15.897945089781958</v>
      </c>
      <c r="BK11">
        <f t="shared" si="7"/>
        <v>15.797640210408792</v>
      </c>
      <c r="BL11">
        <f t="shared" si="8"/>
        <v>15.95566797172469</v>
      </c>
    </row>
    <row r="12" spans="1:64" x14ac:dyDescent="0.2">
      <c r="A12" s="12" t="s">
        <v>19</v>
      </c>
      <c r="B12" s="12"/>
      <c r="C12" s="23">
        <f ca="1">SLOPE(INDIRECT($D$9):G989,INDIRECT($C$9):F989)</f>
        <v>-4.1825645802323659E-6</v>
      </c>
      <c r="D12" s="3"/>
      <c r="E12" s="12"/>
      <c r="AA12" s="69" t="s">
        <v>94</v>
      </c>
      <c r="AB12" s="25">
        <f>AB7*SIN(RADIANS(AB9))</f>
        <v>-6.1542415764179337E-3</v>
      </c>
      <c r="AE12" s="54"/>
      <c r="AW12">
        <v>-45000</v>
      </c>
      <c r="AX12">
        <f t="shared" si="0"/>
        <v>-0.12164076265875687</v>
      </c>
      <c r="AY12">
        <f t="shared" si="1"/>
        <v>-0.11887496447235747</v>
      </c>
      <c r="AZ12">
        <f t="shared" si="2"/>
        <v>-2.7657981863993997E-3</v>
      </c>
      <c r="BA12">
        <f t="shared" si="3"/>
        <v>0.35833607073027207</v>
      </c>
      <c r="BB12">
        <f t="shared" si="4"/>
        <v>-8.4843794789053142E-2</v>
      </c>
      <c r="BC12">
        <f t="shared" si="5"/>
        <v>-3.0470983132252587</v>
      </c>
      <c r="BD12">
        <f t="shared" si="6"/>
        <v>-21.149537358993065</v>
      </c>
      <c r="BE12">
        <f t="shared" ref="BE12:BK21" si="10">$BL12+$AB$7*SIN(BF12)</f>
        <v>15.910668461412948</v>
      </c>
      <c r="BF12">
        <f t="shared" si="10"/>
        <v>15.924134380700936</v>
      </c>
      <c r="BG12">
        <f t="shared" si="10"/>
        <v>15.902792619007915</v>
      </c>
      <c r="BH12">
        <f t="shared" si="10"/>
        <v>15.936662447338819</v>
      </c>
      <c r="BI12">
        <f t="shared" si="10"/>
        <v>15.883017841903708</v>
      </c>
      <c r="BJ12">
        <f t="shared" si="10"/>
        <v>15.968284779743389</v>
      </c>
      <c r="BK12">
        <f t="shared" si="10"/>
        <v>15.833391859789952</v>
      </c>
      <c r="BL12">
        <f t="shared" si="8"/>
        <v>16.048916638299293</v>
      </c>
    </row>
    <row r="13" spans="1:64" ht="15.75" x14ac:dyDescent="0.3">
      <c r="A13" s="12" t="s">
        <v>21</v>
      </c>
      <c r="B13" s="12"/>
      <c r="C13" s="3" t="s">
        <v>16</v>
      </c>
      <c r="AA13" s="70" t="s">
        <v>95</v>
      </c>
      <c r="AB13" s="71">
        <f>AB6*86400*300000/149600000</f>
        <v>3.3148590698007738</v>
      </c>
      <c r="AC13" t="s">
        <v>96</v>
      </c>
      <c r="AE13" s="54"/>
      <c r="AL13" s="3">
        <v>0.5</v>
      </c>
      <c r="AW13">
        <v>-44500</v>
      </c>
      <c r="AX13">
        <f t="shared" si="0"/>
        <v>-0.11953708689434954</v>
      </c>
      <c r="AY13">
        <f t="shared" si="1"/>
        <v>-0.11596327881739829</v>
      </c>
      <c r="AZ13">
        <f t="shared" si="2"/>
        <v>-3.5738080769512426E-3</v>
      </c>
      <c r="BA13">
        <f t="shared" si="3"/>
        <v>0.3601795587785549</v>
      </c>
      <c r="BB13">
        <f t="shared" si="4"/>
        <v>-0.11130213902311323</v>
      </c>
      <c r="BC13">
        <f t="shared" si="5"/>
        <v>-3.0205109955420535</v>
      </c>
      <c r="BD13">
        <f t="shared" si="6"/>
        <v>-16.49759322451909</v>
      </c>
      <c r="BE13">
        <f t="shared" si="10"/>
        <v>15.967257558940835</v>
      </c>
      <c r="BF13">
        <f t="shared" si="10"/>
        <v>15.982777962325995</v>
      </c>
      <c r="BG13">
        <f t="shared" si="10"/>
        <v>15.957844366800435</v>
      </c>
      <c r="BH13">
        <f t="shared" si="10"/>
        <v>15.997985068427822</v>
      </c>
      <c r="BI13">
        <f t="shared" si="10"/>
        <v>15.93356716352169</v>
      </c>
      <c r="BJ13">
        <f t="shared" si="10"/>
        <v>16.037536320035183</v>
      </c>
      <c r="BK13">
        <f t="shared" si="10"/>
        <v>15.871016207190873</v>
      </c>
      <c r="BL13">
        <f t="shared" si="8"/>
        <v>16.142165304873892</v>
      </c>
    </row>
    <row r="14" spans="1:64" x14ac:dyDescent="0.2">
      <c r="A14" s="12"/>
      <c r="B14" s="12"/>
      <c r="C14" s="12"/>
      <c r="AA14" s="70" t="s">
        <v>97</v>
      </c>
      <c r="AB14" s="25">
        <f>2*AB5*365.24/C8</f>
        <v>-1.0926823993067782E-7</v>
      </c>
      <c r="AC14" t="s">
        <v>98</v>
      </c>
      <c r="AE14" s="54"/>
      <c r="AL14" s="3">
        <v>0</v>
      </c>
      <c r="AW14">
        <v>-44000</v>
      </c>
      <c r="AX14">
        <f t="shared" si="0"/>
        <v>-0.11746459183246738</v>
      </c>
      <c r="AY14">
        <f t="shared" si="1"/>
        <v>-0.11308394942120914</v>
      </c>
      <c r="AZ14">
        <f t="shared" si="2"/>
        <v>-4.3806424112582442E-3</v>
      </c>
      <c r="BA14">
        <f t="shared" si="3"/>
        <v>0.36252302118926305</v>
      </c>
      <c r="BB14">
        <f t="shared" si="4"/>
        <v>-0.13817937382320047</v>
      </c>
      <c r="BC14">
        <f t="shared" si="5"/>
        <v>-2.9934213123972384</v>
      </c>
      <c r="BD14">
        <f t="shared" si="6"/>
        <v>-13.473182600098498</v>
      </c>
      <c r="BE14">
        <f t="shared" si="10"/>
        <v>16.024582110347435</v>
      </c>
      <c r="BF14">
        <f t="shared" si="10"/>
        <v>16.041201357796496</v>
      </c>
      <c r="BG14">
        <f t="shared" si="10"/>
        <v>16.014039965739389</v>
      </c>
      <c r="BH14">
        <f t="shared" si="10"/>
        <v>16.058562645523882</v>
      </c>
      <c r="BI14">
        <f t="shared" si="10"/>
        <v>15.985912373207738</v>
      </c>
      <c r="BJ14">
        <f t="shared" si="10"/>
        <v>16.105448240447519</v>
      </c>
      <c r="BK14">
        <f t="shared" si="10"/>
        <v>15.910996573151722</v>
      </c>
      <c r="BL14">
        <f t="shared" si="8"/>
        <v>16.235413971448494</v>
      </c>
    </row>
    <row r="15" spans="1:64" ht="15.75" x14ac:dyDescent="0.3">
      <c r="A15" s="14" t="s">
        <v>20</v>
      </c>
      <c r="B15" s="12"/>
      <c r="C15" s="15">
        <f ca="1">(C7+C11)+(C8+C12)*INT(MAX(F21:F3530))</f>
        <v>58851.06799149829</v>
      </c>
      <c r="E15" s="16" t="s">
        <v>37</v>
      </c>
      <c r="F15" s="13">
        <v>1</v>
      </c>
      <c r="AA15" s="69" t="s">
        <v>99</v>
      </c>
      <c r="AB15" s="72">
        <f>(AB10-AB2)/AD2</f>
        <v>-131105.60156891783</v>
      </c>
      <c r="AC15" t="s">
        <v>100</v>
      </c>
      <c r="AE15" s="54"/>
      <c r="AW15">
        <v>-43500</v>
      </c>
      <c r="AX15">
        <f t="shared" si="0"/>
        <v>-0.11542110872144819</v>
      </c>
      <c r="AY15">
        <f t="shared" si="1"/>
        <v>-0.11023697628379003</v>
      </c>
      <c r="AZ15">
        <f t="shared" si="2"/>
        <v>-5.1841324376581547E-3</v>
      </c>
      <c r="BA15">
        <f t="shared" si="3"/>
        <v>0.36539954294099719</v>
      </c>
      <c r="BB15">
        <f t="shared" si="4"/>
        <v>-0.16552710476327667</v>
      </c>
      <c r="BC15">
        <f t="shared" si="5"/>
        <v>-2.9657517649595984</v>
      </c>
      <c r="BD15">
        <f t="shared" si="6"/>
        <v>-11.344596933872147</v>
      </c>
      <c r="BE15">
        <f t="shared" si="10"/>
        <v>16.082714133639936</v>
      </c>
      <c r="BF15">
        <f t="shared" si="10"/>
        <v>16.099476963874213</v>
      </c>
      <c r="BG15">
        <f t="shared" si="10"/>
        <v>16.071498410227768</v>
      </c>
      <c r="BH15">
        <f t="shared" si="10"/>
        <v>16.118377456874725</v>
      </c>
      <c r="BI15">
        <f t="shared" si="10"/>
        <v>16.040303949768106</v>
      </c>
      <c r="BJ15">
        <f t="shared" si="10"/>
        <v>16.171805006322884</v>
      </c>
      <c r="BK15">
        <f t="shared" si="10"/>
        <v>15.953795806732197</v>
      </c>
      <c r="BL15">
        <f t="shared" si="8"/>
        <v>16.328662638023093</v>
      </c>
    </row>
    <row r="16" spans="1:64" ht="15.75" x14ac:dyDescent="0.3">
      <c r="A16" s="18" t="s">
        <v>7</v>
      </c>
      <c r="B16" s="12"/>
      <c r="C16" s="19">
        <f ca="1">+C8+C12</f>
        <v>0.43261191743541977</v>
      </c>
      <c r="E16" s="16" t="s">
        <v>33</v>
      </c>
      <c r="F16" s="17">
        <f ca="1">NOW()+15018.5+$C$5/24</f>
        <v>59996.506186574072</v>
      </c>
      <c r="AA16" s="68" t="s">
        <v>101</v>
      </c>
      <c r="AB16" s="72">
        <f>365.24*AB8</f>
        <v>14574.957745615415</v>
      </c>
      <c r="AC16" t="s">
        <v>80</v>
      </c>
      <c r="AD16" s="25"/>
      <c r="AE16" s="54"/>
      <c r="AW16">
        <v>-43000</v>
      </c>
      <c r="AX16">
        <f t="shared" si="0"/>
        <v>-0.1134038005130204</v>
      </c>
      <c r="AY16">
        <f t="shared" si="1"/>
        <v>-0.10742235940514097</v>
      </c>
      <c r="AZ16">
        <f t="shared" si="2"/>
        <v>-5.9814411078794255E-3</v>
      </c>
      <c r="BA16">
        <f t="shared" si="3"/>
        <v>0.36884639181355239</v>
      </c>
      <c r="BB16">
        <f t="shared" si="4"/>
        <v>-0.19338362414634624</v>
      </c>
      <c r="BC16">
        <f t="shared" si="5"/>
        <v>-2.9374345231084473</v>
      </c>
      <c r="BD16">
        <f t="shared" si="6"/>
        <v>-9.7622779348700046</v>
      </c>
      <c r="BE16">
        <f t="shared" si="10"/>
        <v>16.141694912232428</v>
      </c>
      <c r="BF16">
        <f t="shared" si="10"/>
        <v>16.15772889954988</v>
      </c>
      <c r="BG16">
        <f t="shared" si="10"/>
        <v>16.130283383842841</v>
      </c>
      <c r="BH16">
        <f t="shared" si="10"/>
        <v>16.177484547284934</v>
      </c>
      <c r="BI16">
        <f t="shared" si="10"/>
        <v>16.096924048264587</v>
      </c>
      <c r="BJ16">
        <f t="shared" si="10"/>
        <v>16.23643746773082</v>
      </c>
      <c r="BK16">
        <f t="shared" si="10"/>
        <v>15.999852263809148</v>
      </c>
      <c r="BL16">
        <f t="shared" si="8"/>
        <v>16.421911304597693</v>
      </c>
    </row>
    <row r="17" spans="1:64" ht="16.5" thickBot="1" x14ac:dyDescent="0.35">
      <c r="A17" s="16" t="s">
        <v>30</v>
      </c>
      <c r="B17" s="12"/>
      <c r="C17" s="12">
        <f>COUNT(C21:C2188)</f>
        <v>23</v>
      </c>
      <c r="E17" s="16" t="s">
        <v>38</v>
      </c>
      <c r="F17" s="17">
        <f ca="1">ROUND(2*(F16-$C$7)/$C$8,0)/2+F15</f>
        <v>17328.5</v>
      </c>
      <c r="AA17" s="68" t="s">
        <v>102</v>
      </c>
      <c r="AB17" s="73">
        <f>AB13^3/AB8^2</f>
        <v>2.2873744577789873E-2</v>
      </c>
      <c r="AE17" s="54"/>
      <c r="AW17">
        <v>-42500</v>
      </c>
      <c r="AX17">
        <f t="shared" si="0"/>
        <v>-0.11140929730562651</v>
      </c>
      <c r="AY17">
        <f t="shared" si="1"/>
        <v>-0.10464009878526193</v>
      </c>
      <c r="AZ17">
        <f t="shared" si="2"/>
        <v>-6.7691985203645819E-3</v>
      </c>
      <c r="BA17">
        <f t="shared" si="3"/>
        <v>0.37290488964076463</v>
      </c>
      <c r="BB17">
        <f t="shared" si="4"/>
        <v>-0.22177741894372857</v>
      </c>
      <c r="BC17">
        <f t="shared" si="5"/>
        <v>-2.9084073244190654</v>
      </c>
      <c r="BD17">
        <f t="shared" si="6"/>
        <v>-8.5379694217126811</v>
      </c>
      <c r="BE17">
        <f t="shared" si="10"/>
        <v>16.201543067201175</v>
      </c>
      <c r="BF17">
        <f t="shared" si="10"/>
        <v>16.216128601313276</v>
      </c>
      <c r="BG17">
        <f t="shared" si="10"/>
        <v>16.190407527399486</v>
      </c>
      <c r="BH17">
        <f t="shared" si="10"/>
        <v>16.236015657487229</v>
      </c>
      <c r="BI17">
        <f t="shared" si="10"/>
        <v>16.15588270872988</v>
      </c>
      <c r="BJ17">
        <f t="shared" si="10"/>
        <v>16.299234719733175</v>
      </c>
      <c r="BK17">
        <f t="shared" si="10"/>
        <v>16.049575998195813</v>
      </c>
      <c r="BL17">
        <f t="shared" si="8"/>
        <v>16.515159971172295</v>
      </c>
    </row>
    <row r="18" spans="1:64" ht="17.25" thickTop="1" thickBot="1" x14ac:dyDescent="0.35">
      <c r="A18" s="18" t="s">
        <v>8</v>
      </c>
      <c r="B18" s="12"/>
      <c r="C18" s="21">
        <f ca="1">+C15</f>
        <v>58851.06799149829</v>
      </c>
      <c r="D18" s="22">
        <f ca="1">+C16</f>
        <v>0.43261191743541977</v>
      </c>
      <c r="E18" s="16" t="s">
        <v>34</v>
      </c>
      <c r="F18" s="25">
        <f ca="1">ROUND(2*(F16-$C$15)/$C$16,0)/2+F15</f>
        <v>2648.5</v>
      </c>
      <c r="AA18" s="74" t="s">
        <v>103</v>
      </c>
      <c r="AB18" s="75">
        <f>2*PI()/(AB8*365.2422)*AD2</f>
        <v>1.8649733314920081E-4</v>
      </c>
      <c r="AC18" s="76" t="s">
        <v>104</v>
      </c>
      <c r="AD18" s="76"/>
      <c r="AE18" s="77"/>
      <c r="AH18" s="3" t="s">
        <v>105</v>
      </c>
      <c r="AW18">
        <v>-42000</v>
      </c>
      <c r="AX18">
        <f t="shared" si="0"/>
        <v>-0.10943387644905368</v>
      </c>
      <c r="AY18">
        <f t="shared" si="1"/>
        <v>-0.10189019442415292</v>
      </c>
      <c r="AZ18">
        <f t="shared" si="2"/>
        <v>-7.5436820249007606E-3</v>
      </c>
      <c r="BA18">
        <f t="shared" si="3"/>
        <v>0.37762096056232852</v>
      </c>
      <c r="BB18">
        <f t="shared" si="4"/>
        <v>-0.25073215256856918</v>
      </c>
      <c r="BC18">
        <f t="shared" si="5"/>
        <v>-2.8786077371113796</v>
      </c>
      <c r="BD18">
        <f t="shared" si="6"/>
        <v>-7.5611174721093191</v>
      </c>
      <c r="BE18">
        <f t="shared" si="10"/>
        <v>16.262265854701948</v>
      </c>
      <c r="BF18">
        <f t="shared" si="10"/>
        <v>16.274886290082701</v>
      </c>
      <c r="BG18">
        <f t="shared" si="10"/>
        <v>16.251841416002012</v>
      </c>
      <c r="BH18">
        <f t="shared" si="10"/>
        <v>16.294178895974358</v>
      </c>
      <c r="BI18">
        <f t="shared" si="10"/>
        <v>16.217217270662829</v>
      </c>
      <c r="BJ18">
        <f t="shared" si="10"/>
        <v>16.360157405922141</v>
      </c>
      <c r="BK18">
        <f t="shared" si="10"/>
        <v>16.103345198678102</v>
      </c>
      <c r="BL18">
        <f t="shared" si="8"/>
        <v>16.608408637746894</v>
      </c>
    </row>
    <row r="19" spans="1:64" ht="13.5" thickTop="1" x14ac:dyDescent="0.2">
      <c r="E19" s="16" t="s">
        <v>35</v>
      </c>
      <c r="F19" s="20">
        <f ca="1">+$C$15+$C$16*F18-15018.5-$C$5/24</f>
        <v>44978.736488159338</v>
      </c>
      <c r="AA19" s="78"/>
      <c r="AC19" s="78"/>
      <c r="AH19" s="3" t="s">
        <v>106</v>
      </c>
      <c r="AW19">
        <v>-41500</v>
      </c>
      <c r="AX19">
        <f t="shared" si="0"/>
        <v>-0.10747365257943667</v>
      </c>
      <c r="AY19">
        <f t="shared" si="1"/>
        <v>-9.9172646321813968E-2</v>
      </c>
      <c r="AZ19">
        <f t="shared" si="2"/>
        <v>-8.3010062576226971E-3</v>
      </c>
      <c r="BA19">
        <f t="shared" si="3"/>
        <v>0.38304652086795821</v>
      </c>
      <c r="BB19">
        <f t="shared" si="4"/>
        <v>-0.2802725753385919</v>
      </c>
      <c r="BC19">
        <f t="shared" si="5"/>
        <v>-2.8479661764640287</v>
      </c>
      <c r="BD19">
        <f t="shared" si="6"/>
        <v>-6.762366633044862</v>
      </c>
      <c r="BE19">
        <f t="shared" si="10"/>
        <v>16.323872370092822</v>
      </c>
      <c r="BF19">
        <f t="shared" si="10"/>
        <v>16.334239340859309</v>
      </c>
      <c r="BG19">
        <f t="shared" si="10"/>
        <v>16.314526734787623</v>
      </c>
      <c r="BH19">
        <f t="shared" si="10"/>
        <v>16.352253805450346</v>
      </c>
      <c r="BI19">
        <f t="shared" si="10"/>
        <v>16.280895023205911</v>
      </c>
      <c r="BJ19">
        <f t="shared" si="10"/>
        <v>16.419252332781127</v>
      </c>
      <c r="BK19">
        <f t="shared" si="10"/>
        <v>16.1615029029266</v>
      </c>
      <c r="BL19">
        <f t="shared" si="8"/>
        <v>16.701657304321493</v>
      </c>
    </row>
    <row r="20" spans="1:64" ht="1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46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6" t="s">
        <v>60</v>
      </c>
      <c r="U20" s="28" t="s">
        <v>49</v>
      </c>
      <c r="Z20" s="4" t="s">
        <v>13</v>
      </c>
      <c r="AA20" s="6" t="s">
        <v>107</v>
      </c>
      <c r="AB20" s="6" t="s">
        <v>108</v>
      </c>
      <c r="AC20" s="6" t="s">
        <v>109</v>
      </c>
      <c r="AD20" s="6" t="s">
        <v>110</v>
      </c>
      <c r="AE20" s="6" t="s">
        <v>111</v>
      </c>
      <c r="AF20" s="6" t="s">
        <v>112</v>
      </c>
      <c r="AG20" s="44"/>
      <c r="AH20" s="6" t="s">
        <v>65</v>
      </c>
      <c r="AI20" s="6" t="s">
        <v>66</v>
      </c>
      <c r="AJ20" s="6" t="s">
        <v>67</v>
      </c>
      <c r="AK20" s="6" t="s">
        <v>113</v>
      </c>
      <c r="AL20" s="6" t="s">
        <v>68</v>
      </c>
      <c r="AM20" s="6" t="s">
        <v>69</v>
      </c>
      <c r="AN20" s="4" t="s">
        <v>114</v>
      </c>
      <c r="AO20" s="4" t="s">
        <v>115</v>
      </c>
      <c r="AP20" s="4" t="s">
        <v>116</v>
      </c>
      <c r="AQ20" s="4" t="s">
        <v>117</v>
      </c>
      <c r="AR20" s="4" t="s">
        <v>118</v>
      </c>
      <c r="AS20" s="4" t="s">
        <v>119</v>
      </c>
      <c r="AT20" s="4" t="s">
        <v>120</v>
      </c>
      <c r="AU20" s="4" t="s">
        <v>77</v>
      </c>
      <c r="AV20" s="79"/>
      <c r="AW20">
        <v>-41000</v>
      </c>
      <c r="AX20">
        <f t="shared" si="0"/>
        <v>-0.10552474053354881</v>
      </c>
      <c r="AY20">
        <f t="shared" si="1"/>
        <v>-9.6487454478245055E-2</v>
      </c>
      <c r="AZ20">
        <f t="shared" si="2"/>
        <v>-9.0372860553037566E-3</v>
      </c>
      <c r="BA20">
        <f t="shared" si="3"/>
        <v>0.38924181763212073</v>
      </c>
      <c r="BB20">
        <f t="shared" si="4"/>
        <v>-0.31043069608147345</v>
      </c>
      <c r="BC20">
        <f t="shared" si="5"/>
        <v>-2.8163981510946683</v>
      </c>
      <c r="BD20">
        <f t="shared" si="6"/>
        <v>-6.0958706170190267</v>
      </c>
      <c r="BE20">
        <f t="shared" si="10"/>
        <v>16.386387117105418</v>
      </c>
      <c r="BF20">
        <f t="shared" si="10"/>
        <v>16.394439034380657</v>
      </c>
      <c r="BG20">
        <f t="shared" si="10"/>
        <v>16.378392881295305</v>
      </c>
      <c r="BH20">
        <f t="shared" si="10"/>
        <v>16.410581754074254</v>
      </c>
      <c r="BI20">
        <f t="shared" si="10"/>
        <v>16.346819092267712</v>
      </c>
      <c r="BJ20">
        <f t="shared" si="10"/>
        <v>16.476668041743014</v>
      </c>
      <c r="BK20">
        <f t="shared" si="10"/>
        <v>16.224354016837115</v>
      </c>
      <c r="BL20">
        <f t="shared" si="8"/>
        <v>16.794905970896096</v>
      </c>
    </row>
    <row r="21" spans="1:64" x14ac:dyDescent="0.2">
      <c r="A21" s="25" t="s">
        <v>53</v>
      </c>
      <c r="B21" s="15" t="s">
        <v>45</v>
      </c>
      <c r="C21" s="36">
        <v>34344.548000000003</v>
      </c>
      <c r="D21" s="36"/>
      <c r="E21">
        <f t="shared" ref="E21:E41" si="11">+(C21-C$7)/C$8</f>
        <v>-41967.252258988963</v>
      </c>
      <c r="F21">
        <f>ROUND(2*E21,0)/2+0.5</f>
        <v>-41967</v>
      </c>
      <c r="G21">
        <f t="shared" ref="G21:G41" si="12">+C21-(C$7+F21*C$8)</f>
        <v>-0.10913129999971716</v>
      </c>
      <c r="H21">
        <f>+G21</f>
        <v>-0.10913129999971716</v>
      </c>
      <c r="Q21" s="2">
        <f t="shared" ref="Q21:Q41" si="13">+C21-15018.5</f>
        <v>19326.048000000003</v>
      </c>
      <c r="S21" s="3">
        <v>1</v>
      </c>
      <c r="Z21">
        <f t="shared" ref="Z21:Z41" si="14">F21</f>
        <v>-41967</v>
      </c>
      <c r="AA21" s="50">
        <f t="shared" ref="AA21:AA41" si="15">AB$3+AB$4*Z21+AB$5*Z21^2+AH21</f>
        <v>-0.10930407612661838</v>
      </c>
      <c r="AB21" s="50">
        <f t="shared" ref="AB21:AB41" si="16">IF(S21&lt;&gt;0,G21-AH21, -9999)</f>
        <v>-0.10153706283788953</v>
      </c>
      <c r="AC21" s="50">
        <f t="shared" ref="AC21:AC41" si="17">+G21-P21</f>
        <v>-0.10913129999971716</v>
      </c>
      <c r="AD21" s="50">
        <f t="shared" ref="AD21:AD41" si="18">IF(S21&lt;&gt;0,G21-AA21, -9999)</f>
        <v>1.7277612690122512E-4</v>
      </c>
      <c r="AE21" s="50">
        <f t="shared" ref="AE21:AE41" si="19">+(G21-AA21)^2*S21</f>
        <v>2.9851590026988246E-8</v>
      </c>
      <c r="AF21">
        <f t="shared" ref="AF21:AF41" si="20">IF(S21&lt;&gt;0,G21-P21, -9999)</f>
        <v>-0.10913129999971716</v>
      </c>
      <c r="AG21" s="80"/>
      <c r="AH21">
        <f t="shared" ref="AH21:AH41" si="21">$AB$6*($AB$11/AI21*AJ21+$AB$12)</f>
        <v>-7.5942371618276305E-3</v>
      </c>
      <c r="AI21">
        <f t="shared" ref="AI21:AI41" si="22">1+$AB$7*COS(AL21)</f>
        <v>0.37795657016479456</v>
      </c>
      <c r="AJ21">
        <f t="shared" ref="AJ21:AJ41" si="23">SIN(AL21+RADIANS($AB$9))</f>
        <v>-0.25266346956183894</v>
      </c>
      <c r="AK21">
        <f t="shared" ref="AK21:AK41" si="24">$AB$7*SIN(AL21)</f>
        <v>-0.16879869797669195</v>
      </c>
      <c r="AL21">
        <f t="shared" ref="AL21:AL41" si="25">2*ATAN(AM21)</f>
        <v>-2.8766121743353978</v>
      </c>
      <c r="AM21">
        <f t="shared" ref="AM21:AM41" si="26">SQRT((1+$AB$7)/(1-$AB$7))*TAN(AN21/2)</f>
        <v>-7.5035106191460628</v>
      </c>
      <c r="AN21" s="50">
        <f t="shared" ref="AN21:AT30" si="27">$AU21+$AB$7*SIN(AO21)</f>
        <v>16.266304488737994</v>
      </c>
      <c r="AO21" s="50">
        <f t="shared" si="27"/>
        <v>16.278782533093914</v>
      </c>
      <c r="AP21" s="50">
        <f t="shared" si="27"/>
        <v>16.255940823194887</v>
      </c>
      <c r="AQ21" s="50">
        <f t="shared" si="27"/>
        <v>16.298011125010561</v>
      </c>
      <c r="AR21" s="50">
        <f t="shared" si="27"/>
        <v>16.22134851822987</v>
      </c>
      <c r="AS21" s="50">
        <f t="shared" si="27"/>
        <v>16.364112952981927</v>
      </c>
      <c r="AT21" s="50">
        <f t="shared" si="27"/>
        <v>16.10704479725721</v>
      </c>
      <c r="AU21" s="50">
        <f t="shared" ref="AU21:AU41" si="28">RADIANS($AB$9)+$AB$18*(F21-AB$15)</f>
        <v>16.614563049740816</v>
      </c>
      <c r="AW21">
        <v>-40500</v>
      </c>
      <c r="AX21">
        <f t="shared" si="0"/>
        <v>-0.10358335781476438</v>
      </c>
      <c r="AY21">
        <f t="shared" si="1"/>
        <v>-9.3834618893446173E-2</v>
      </c>
      <c r="AZ21">
        <f t="shared" si="2"/>
        <v>-9.7487389213182108E-3</v>
      </c>
      <c r="BA21">
        <f t="shared" si="3"/>
        <v>0.396278759293613</v>
      </c>
      <c r="BB21">
        <f t="shared" si="4"/>
        <v>-0.34125148914674358</v>
      </c>
      <c r="BC21">
        <f t="shared" si="5"/>
        <v>-2.783796242732679</v>
      </c>
      <c r="BD21">
        <f t="shared" si="6"/>
        <v>-5.5300106374621851</v>
      </c>
      <c r="BE21">
        <f t="shared" si="10"/>
        <v>16.449862369524716</v>
      </c>
      <c r="BF21">
        <f t="shared" si="10"/>
        <v>16.455737500084442</v>
      </c>
      <c r="BG21">
        <f t="shared" si="10"/>
        <v>16.443375984630958</v>
      </c>
      <c r="BH21">
        <f t="shared" si="10"/>
        <v>16.469551938206116</v>
      </c>
      <c r="BI21">
        <f t="shared" si="10"/>
        <v>16.414837628721397</v>
      </c>
      <c r="BJ21">
        <f t="shared" si="10"/>
        <v>16.532670708944401</v>
      </c>
      <c r="BK21">
        <f t="shared" si="10"/>
        <v>16.292162665198784</v>
      </c>
      <c r="BL21">
        <f t="shared" si="8"/>
        <v>16.888154637470695</v>
      </c>
    </row>
    <row r="22" spans="1:64" x14ac:dyDescent="0.2">
      <c r="A22" s="31" t="s">
        <v>44</v>
      </c>
      <c r="B22" s="32" t="s">
        <v>45</v>
      </c>
      <c r="C22" s="31">
        <v>44608.690069999997</v>
      </c>
      <c r="D22" s="31" t="s">
        <v>46</v>
      </c>
      <c r="E22">
        <f t="shared" si="11"/>
        <v>-18241.500790192509</v>
      </c>
      <c r="F22">
        <f t="shared" ref="F22:F41" si="29">ROUND(2*E22,0)/2</f>
        <v>-18241.5</v>
      </c>
      <c r="G22">
        <f t="shared" si="12"/>
        <v>-3.4184999822173268E-4</v>
      </c>
      <c r="J22">
        <f t="shared" ref="J22:J28" si="30">+G22</f>
        <v>-3.4184999822173268E-4</v>
      </c>
      <c r="Q22" s="2">
        <f t="shared" si="13"/>
        <v>29590.190069999997</v>
      </c>
      <c r="S22" s="3">
        <v>1</v>
      </c>
      <c r="Z22">
        <f t="shared" si="14"/>
        <v>-18241.5</v>
      </c>
      <c r="AA22" s="50">
        <f t="shared" si="15"/>
        <v>-2.5231301988340622E-4</v>
      </c>
      <c r="AB22" s="50">
        <f t="shared" si="16"/>
        <v>-8.609298829047797E-3</v>
      </c>
      <c r="AC22" s="50">
        <f t="shared" si="17"/>
        <v>-3.4184999822173268E-4</v>
      </c>
      <c r="AD22" s="50">
        <f t="shared" si="18"/>
        <v>-8.9536978338326453E-5</v>
      </c>
      <c r="AE22" s="50">
        <f t="shared" si="19"/>
        <v>8.0168704899579413E-9</v>
      </c>
      <c r="AF22">
        <f t="shared" si="20"/>
        <v>-3.4184999822173268E-4</v>
      </c>
      <c r="AG22" s="80"/>
      <c r="AH22">
        <f t="shared" si="21"/>
        <v>8.2674488308260644E-3</v>
      </c>
      <c r="AI22">
        <f t="shared" si="22"/>
        <v>0.38052008977101814</v>
      </c>
      <c r="AJ22">
        <f t="shared" si="23"/>
        <v>0.28529435851384027</v>
      </c>
      <c r="AK22">
        <f t="shared" si="24"/>
        <v>0.1779765991990665</v>
      </c>
      <c r="AL22">
        <f t="shared" si="25"/>
        <v>2.8618275404167313</v>
      </c>
      <c r="AM22">
        <f t="shared" si="26"/>
        <v>7.1021657276758612</v>
      </c>
      <c r="AN22" s="50">
        <f t="shared" si="27"/>
        <v>21.402999491926593</v>
      </c>
      <c r="AO22" s="50">
        <f t="shared" si="27"/>
        <v>21.391600328546396</v>
      </c>
      <c r="AP22" s="50">
        <f t="shared" si="27"/>
        <v>21.412869285370412</v>
      </c>
      <c r="AQ22" s="50">
        <f t="shared" si="27"/>
        <v>21.372932292041632</v>
      </c>
      <c r="AR22" s="50">
        <f t="shared" si="27"/>
        <v>21.447081096451193</v>
      </c>
      <c r="AS22" s="50">
        <f t="shared" si="27"/>
        <v>21.306162818817999</v>
      </c>
      <c r="AT22" s="50">
        <f t="shared" si="27"/>
        <v>21.564273963359867</v>
      </c>
      <c r="AU22" s="50">
        <f t="shared" si="28"/>
        <v>21.039305527372182</v>
      </c>
      <c r="AW22">
        <v>-40000</v>
      </c>
      <c r="AX22">
        <f t="shared" si="0"/>
        <v>-0.10164584268507086</v>
      </c>
      <c r="AY22">
        <f t="shared" si="1"/>
        <v>-9.1214139567417321E-2</v>
      </c>
      <c r="AZ22">
        <f t="shared" si="2"/>
        <v>-1.0431703117653537E-2</v>
      </c>
      <c r="BA22">
        <f t="shared" si="3"/>
        <v>0.40424522754178771</v>
      </c>
      <c r="BB22">
        <f t="shared" si="4"/>
        <v>-0.37279743168761648</v>
      </c>
      <c r="BC22">
        <f t="shared" si="5"/>
        <v>-2.7500222711252587</v>
      </c>
      <c r="BD22">
        <f t="shared" si="6"/>
        <v>-5.0422094846926351</v>
      </c>
      <c r="BE22">
        <f t="shared" ref="BE22:BK31" si="31">$BL22+$AB$7*SIN(BF22)</f>
        <v>16.514387942337851</v>
      </c>
      <c r="BF22">
        <f t="shared" si="31"/>
        <v>16.51837681942332</v>
      </c>
      <c r="BG22">
        <f t="shared" si="31"/>
        <v>16.509439098682229</v>
      </c>
      <c r="BH22">
        <f t="shared" si="31"/>
        <v>16.529583702933373</v>
      </c>
      <c r="BI22">
        <f t="shared" si="31"/>
        <v>16.484756539613521</v>
      </c>
      <c r="BJ22">
        <f t="shared" si="31"/>
        <v>16.587659418015718</v>
      </c>
      <c r="BK22">
        <f t="shared" si="31"/>
        <v>16.36514989670987</v>
      </c>
      <c r="BL22">
        <f t="shared" si="8"/>
        <v>16.981403304045298</v>
      </c>
    </row>
    <row r="23" spans="1:64" x14ac:dyDescent="0.2">
      <c r="A23" s="31" t="s">
        <v>44</v>
      </c>
      <c r="B23" s="32" t="s">
        <v>47</v>
      </c>
      <c r="C23" s="31">
        <v>44609.772080000002</v>
      </c>
      <c r="D23" s="31" t="s">
        <v>46</v>
      </c>
      <c r="E23">
        <f t="shared" si="11"/>
        <v>-18238.999704356807</v>
      </c>
      <c r="F23">
        <f t="shared" si="29"/>
        <v>-18239</v>
      </c>
      <c r="G23">
        <f t="shared" si="12"/>
        <v>1.2790000619133934E-4</v>
      </c>
      <c r="J23">
        <f t="shared" si="30"/>
        <v>1.2790000619133934E-4</v>
      </c>
      <c r="Q23" s="2">
        <f t="shared" si="13"/>
        <v>29591.272080000002</v>
      </c>
      <c r="S23" s="3">
        <v>1</v>
      </c>
      <c r="Z23">
        <f t="shared" si="14"/>
        <v>-18239</v>
      </c>
      <c r="AA23" s="50">
        <f t="shared" si="15"/>
        <v>-2.5005244193279652E-4</v>
      </c>
      <c r="AB23" s="50">
        <f t="shared" si="16"/>
        <v>-8.1358285376198301E-3</v>
      </c>
      <c r="AC23" s="50">
        <f t="shared" si="17"/>
        <v>1.2790000619133934E-4</v>
      </c>
      <c r="AD23" s="50">
        <f t="shared" si="18"/>
        <v>3.7795244812413586E-4</v>
      </c>
      <c r="AE23" s="50">
        <f t="shared" si="19"/>
        <v>1.4284805304302762E-7</v>
      </c>
      <c r="AF23">
        <f t="shared" si="20"/>
        <v>1.2790000619133934E-4</v>
      </c>
      <c r="AG23" s="80"/>
      <c r="AH23">
        <f t="shared" si="21"/>
        <v>8.2637285438111694E-3</v>
      </c>
      <c r="AI23">
        <f t="shared" si="22"/>
        <v>0.38049279452647722</v>
      </c>
      <c r="AJ23">
        <f t="shared" si="23"/>
        <v>0.28514732549667893</v>
      </c>
      <c r="AK23">
        <f t="shared" si="24"/>
        <v>0.17788156567266605</v>
      </c>
      <c r="AL23">
        <f t="shared" si="25"/>
        <v>2.8619809456055498</v>
      </c>
      <c r="AM23">
        <f t="shared" si="26"/>
        <v>7.1061135178589883</v>
      </c>
      <c r="AN23" s="50">
        <f t="shared" si="27"/>
        <v>21.403307736838624</v>
      </c>
      <c r="AO23" s="50">
        <f t="shared" si="27"/>
        <v>21.391897217802722</v>
      </c>
      <c r="AP23" s="50">
        <f t="shared" si="27"/>
        <v>21.41318302291409</v>
      </c>
      <c r="AQ23" s="50">
        <f t="shared" si="27"/>
        <v>21.373222614404067</v>
      </c>
      <c r="AR23" s="50">
        <f t="shared" si="27"/>
        <v>21.447400066732484</v>
      </c>
      <c r="AS23" s="50">
        <f t="shared" si="27"/>
        <v>21.306457831316468</v>
      </c>
      <c r="AT23" s="50">
        <f t="shared" si="27"/>
        <v>21.564565797591225</v>
      </c>
      <c r="AU23" s="50">
        <f t="shared" si="28"/>
        <v>21.039771770705055</v>
      </c>
      <c r="AW23">
        <v>-39500</v>
      </c>
      <c r="AX23">
        <f t="shared" si="0"/>
        <v>-9.9708577596889697E-2</v>
      </c>
      <c r="AY23">
        <f t="shared" si="1"/>
        <v>-8.86260165001585E-2</v>
      </c>
      <c r="AZ23">
        <f t="shared" si="2"/>
        <v>-1.1082561096731204E-2</v>
      </c>
      <c r="BA23">
        <f t="shared" si="3"/>
        <v>0.413250340326485</v>
      </c>
      <c r="BB23">
        <f t="shared" si="4"/>
        <v>-0.40515127922353872</v>
      </c>
      <c r="BC23">
        <f t="shared" si="5"/>
        <v>-2.714899937348191</v>
      </c>
      <c r="BD23">
        <f t="shared" si="6"/>
        <v>-4.6158816399522662</v>
      </c>
      <c r="BE23">
        <f t="shared" si="31"/>
        <v>16.58009741729159</v>
      </c>
      <c r="BF23">
        <f t="shared" si="31"/>
        <v>16.582582208760339</v>
      </c>
      <c r="BG23">
        <f t="shared" si="31"/>
        <v>16.57659208849017</v>
      </c>
      <c r="BH23">
        <f t="shared" si="31"/>
        <v>16.591106356194011</v>
      </c>
      <c r="BI23">
        <f t="shared" si="31"/>
        <v>16.556356307944871</v>
      </c>
      <c r="BJ23">
        <f t="shared" si="31"/>
        <v>16.642179498484619</v>
      </c>
      <c r="BK23">
        <f t="shared" si="31"/>
        <v>16.443491763282271</v>
      </c>
      <c r="BL23">
        <f t="shared" si="8"/>
        <v>17.074651970619897</v>
      </c>
    </row>
    <row r="24" spans="1:64" x14ac:dyDescent="0.2">
      <c r="A24" s="31" t="s">
        <v>44</v>
      </c>
      <c r="B24" s="32" t="s">
        <v>45</v>
      </c>
      <c r="C24" s="31">
        <v>44611.719089999999</v>
      </c>
      <c r="D24" s="31" t="s">
        <v>46</v>
      </c>
      <c r="E24">
        <f t="shared" si="11"/>
        <v>-18234.49915525566</v>
      </c>
      <c r="F24">
        <f t="shared" si="29"/>
        <v>-18234.5</v>
      </c>
      <c r="G24">
        <f t="shared" si="12"/>
        <v>3.6545000330079347E-4</v>
      </c>
      <c r="J24">
        <f t="shared" si="30"/>
        <v>3.6545000330079347E-4</v>
      </c>
      <c r="Q24" s="2">
        <f t="shared" si="13"/>
        <v>29593.219089999999</v>
      </c>
      <c r="S24" s="3">
        <v>1</v>
      </c>
      <c r="Z24">
        <f t="shared" si="14"/>
        <v>-18234.5</v>
      </c>
      <c r="AA24" s="50">
        <f t="shared" si="15"/>
        <v>-2.4598673956442718E-4</v>
      </c>
      <c r="AB24" s="50">
        <f t="shared" si="16"/>
        <v>-7.8915807243851357E-3</v>
      </c>
      <c r="AC24" s="50">
        <f t="shared" si="17"/>
        <v>3.6545000330079347E-4</v>
      </c>
      <c r="AD24" s="50">
        <f t="shared" si="18"/>
        <v>6.1143674286522065E-4</v>
      </c>
      <c r="AE24" s="50">
        <f t="shared" si="19"/>
        <v>3.7385489052562998E-7</v>
      </c>
      <c r="AF24">
        <f t="shared" si="20"/>
        <v>3.6545000330079347E-4</v>
      </c>
      <c r="AG24" s="80"/>
      <c r="AH24">
        <f t="shared" si="21"/>
        <v>8.2570307276859291E-3</v>
      </c>
      <c r="AI24">
        <f t="shared" si="22"/>
        <v>0.38044370972323882</v>
      </c>
      <c r="AJ24">
        <f t="shared" si="23"/>
        <v>0.28488270254470183</v>
      </c>
      <c r="AK24">
        <f t="shared" si="24"/>
        <v>0.17771052928363659</v>
      </c>
      <c r="AL24">
        <f t="shared" si="25"/>
        <v>2.8622570192507339</v>
      </c>
      <c r="AM24">
        <f t="shared" si="26"/>
        <v>7.1132289589331021</v>
      </c>
      <c r="AN24" s="50">
        <f t="shared" si="27"/>
        <v>21.403862521456261</v>
      </c>
      <c r="AO24" s="50">
        <f t="shared" si="27"/>
        <v>21.392431572419234</v>
      </c>
      <c r="AP24" s="50">
        <f t="shared" si="27"/>
        <v>21.413747674041385</v>
      </c>
      <c r="AQ24" s="50">
        <f t="shared" si="27"/>
        <v>21.373745189226174</v>
      </c>
      <c r="AR24" s="50">
        <f t="shared" si="27"/>
        <v>21.447974068158786</v>
      </c>
      <c r="AS24" s="50">
        <f t="shared" si="27"/>
        <v>21.306988965302221</v>
      </c>
      <c r="AT24" s="50">
        <f t="shared" si="27"/>
        <v>21.56509081174849</v>
      </c>
      <c r="AU24" s="50">
        <f t="shared" si="28"/>
        <v>21.040611008704225</v>
      </c>
      <c r="AW24">
        <v>-39000</v>
      </c>
      <c r="AX24">
        <f t="shared" si="0"/>
        <v>-9.7767823108339452E-2</v>
      </c>
      <c r="AY24">
        <f t="shared" si="1"/>
        <v>-8.6070249691669737E-2</v>
      </c>
      <c r="AZ24">
        <f t="shared" si="2"/>
        <v>-1.1697573416669708E-2</v>
      </c>
      <c r="BA24">
        <f t="shared" si="3"/>
        <v>0.42343068139981321</v>
      </c>
      <c r="BB24">
        <f t="shared" si="4"/>
        <v>-0.4384166979014702</v>
      </c>
      <c r="BC24">
        <f t="shared" si="5"/>
        <v>-2.6782079436772976</v>
      </c>
      <c r="BD24">
        <f t="shared" si="6"/>
        <v>-4.2385595808185572</v>
      </c>
      <c r="BE24">
        <f t="shared" si="31"/>
        <v>16.647170530868834</v>
      </c>
      <c r="BF24">
        <f t="shared" si="31"/>
        <v>16.648560917604375</v>
      </c>
      <c r="BG24">
        <f t="shared" si="31"/>
        <v>16.644909503272672</v>
      </c>
      <c r="BH24">
        <f t="shared" si="31"/>
        <v>16.654538171882976</v>
      </c>
      <c r="BI24">
        <f t="shared" si="31"/>
        <v>16.629413859916362</v>
      </c>
      <c r="BJ24">
        <f t="shared" si="31"/>
        <v>16.696932274526386</v>
      </c>
      <c r="BK24">
        <f t="shared" si="31"/>
        <v>16.527317790323877</v>
      </c>
      <c r="BL24">
        <f t="shared" si="8"/>
        <v>17.167900637194496</v>
      </c>
    </row>
    <row r="25" spans="1:64" x14ac:dyDescent="0.2">
      <c r="A25" s="31" t="s">
        <v>44</v>
      </c>
      <c r="B25" s="32" t="s">
        <v>45</v>
      </c>
      <c r="C25" s="31">
        <v>44614.745609999998</v>
      </c>
      <c r="D25" s="31" t="s">
        <v>46</v>
      </c>
      <c r="E25">
        <f t="shared" si="11"/>
        <v>-18227.503299114385</v>
      </c>
      <c r="F25">
        <f t="shared" si="29"/>
        <v>-18227.5</v>
      </c>
      <c r="G25">
        <f t="shared" si="12"/>
        <v>-1.4272499975049868E-3</v>
      </c>
      <c r="J25">
        <f t="shared" si="30"/>
        <v>-1.4272499975049868E-3</v>
      </c>
      <c r="Q25" s="2">
        <f t="shared" si="13"/>
        <v>29596.245609999998</v>
      </c>
      <c r="S25" s="3">
        <v>1</v>
      </c>
      <c r="Z25">
        <f t="shared" si="14"/>
        <v>-18227.5</v>
      </c>
      <c r="AA25" s="50">
        <f t="shared" si="15"/>
        <v>-2.3967083809125871E-4</v>
      </c>
      <c r="AB25" s="50">
        <f t="shared" si="16"/>
        <v>-9.6738585850316902E-3</v>
      </c>
      <c r="AC25" s="50">
        <f t="shared" si="17"/>
        <v>-1.4272499975049868E-3</v>
      </c>
      <c r="AD25" s="50">
        <f t="shared" si="18"/>
        <v>-1.1875791594137281E-3</v>
      </c>
      <c r="AE25" s="50">
        <f t="shared" si="19"/>
        <v>1.410344259873817E-6</v>
      </c>
      <c r="AF25">
        <f t="shared" si="20"/>
        <v>-1.4272499975049868E-3</v>
      </c>
      <c r="AG25" s="80"/>
      <c r="AH25">
        <f t="shared" si="21"/>
        <v>8.2466085875267034E-3</v>
      </c>
      <c r="AI25">
        <f t="shared" si="22"/>
        <v>0.38036747467766219</v>
      </c>
      <c r="AJ25">
        <f t="shared" si="23"/>
        <v>0.28447116002056777</v>
      </c>
      <c r="AK25">
        <f t="shared" si="24"/>
        <v>0.17744453387589876</v>
      </c>
      <c r="AL25">
        <f t="shared" si="25"/>
        <v>2.8626863249389456</v>
      </c>
      <c r="AM25">
        <f t="shared" si="26"/>
        <v>7.1243215591944065</v>
      </c>
      <c r="AN25" s="50">
        <f t="shared" si="27"/>
        <v>21.404725376102554</v>
      </c>
      <c r="AO25" s="50">
        <f t="shared" si="27"/>
        <v>21.393262673421855</v>
      </c>
      <c r="AP25" s="50">
        <f t="shared" si="27"/>
        <v>21.414625824753923</v>
      </c>
      <c r="AQ25" s="50">
        <f t="shared" si="27"/>
        <v>21.374558070035452</v>
      </c>
      <c r="AR25" s="50">
        <f t="shared" si="27"/>
        <v>21.448866588355436</v>
      </c>
      <c r="AS25" s="50">
        <f t="shared" si="27"/>
        <v>21.30781545886629</v>
      </c>
      <c r="AT25" s="50">
        <f t="shared" si="27"/>
        <v>21.565906766276015</v>
      </c>
      <c r="AU25" s="50">
        <f t="shared" si="28"/>
        <v>21.041916490036272</v>
      </c>
      <c r="AW25">
        <v>-38500</v>
      </c>
      <c r="AX25">
        <f t="shared" si="0"/>
        <v>-9.581948137865004E-2</v>
      </c>
      <c r="AY25">
        <f t="shared" si="1"/>
        <v>-8.354683914195099E-2</v>
      </c>
      <c r="AZ25">
        <f t="shared" si="2"/>
        <v>-1.2272642236699044E-2</v>
      </c>
      <c r="BA25">
        <f t="shared" si="3"/>
        <v>0.43495765901926509</v>
      </c>
      <c r="BB25">
        <f t="shared" si="4"/>
        <v>-0.47271666169308169</v>
      </c>
      <c r="BC25">
        <f t="shared" si="5"/>
        <v>-2.6396731312163872</v>
      </c>
      <c r="BD25">
        <f t="shared" si="6"/>
        <v>-3.9006959381540689</v>
      </c>
      <c r="BE25">
        <f t="shared" si="31"/>
        <v>16.715832288929523</v>
      </c>
      <c r="BF25">
        <f t="shared" si="31"/>
        <v>16.716507950482175</v>
      </c>
      <c r="BG25">
        <f t="shared" si="31"/>
        <v>16.714544584385063</v>
      </c>
      <c r="BH25">
        <f t="shared" si="31"/>
        <v>16.72026686565664</v>
      </c>
      <c r="BI25">
        <f t="shared" si="31"/>
        <v>16.703730898136492</v>
      </c>
      <c r="BJ25">
        <f t="shared" si="31"/>
        <v>16.752779272984895</v>
      </c>
      <c r="BK25">
        <f t="shared" si="31"/>
        <v>16.616709851290342</v>
      </c>
      <c r="BL25">
        <f t="shared" si="8"/>
        <v>17.261149303769098</v>
      </c>
    </row>
    <row r="26" spans="1:64" x14ac:dyDescent="0.2">
      <c r="A26" s="31" t="s">
        <v>44</v>
      </c>
      <c r="B26" s="32" t="s">
        <v>47</v>
      </c>
      <c r="C26" s="31">
        <v>44616.693290000003</v>
      </c>
      <c r="D26" s="31" t="s">
        <v>46</v>
      </c>
      <c r="E26">
        <f t="shared" si="11"/>
        <v>-18223.001201296011</v>
      </c>
      <c r="F26">
        <f t="shared" si="29"/>
        <v>-18223</v>
      </c>
      <c r="G26">
        <f t="shared" si="12"/>
        <v>-5.1969999185530469E-4</v>
      </c>
      <c r="J26">
        <f t="shared" si="30"/>
        <v>-5.1969999185530469E-4</v>
      </c>
      <c r="Q26" s="2">
        <f t="shared" si="13"/>
        <v>29598.193290000003</v>
      </c>
      <c r="S26" s="3">
        <v>1</v>
      </c>
      <c r="Z26">
        <f t="shared" si="14"/>
        <v>-18223</v>
      </c>
      <c r="AA26" s="50">
        <f t="shared" si="15"/>
        <v>-2.3561609139857199E-4</v>
      </c>
      <c r="AB26" s="50">
        <f t="shared" si="16"/>
        <v>-8.7596065053266517E-3</v>
      </c>
      <c r="AC26" s="50">
        <f t="shared" si="17"/>
        <v>-5.1969999185530469E-4</v>
      </c>
      <c r="AD26" s="50">
        <f t="shared" si="18"/>
        <v>-2.8408390045673269E-4</v>
      </c>
      <c r="AE26" s="50">
        <f t="shared" si="19"/>
        <v>8.0703662498710815E-8</v>
      </c>
      <c r="AF26">
        <f t="shared" si="20"/>
        <v>-5.1969999185530469E-4</v>
      </c>
      <c r="AG26" s="80"/>
      <c r="AH26">
        <f t="shared" si="21"/>
        <v>8.239906513471347E-3</v>
      </c>
      <c r="AI26">
        <f t="shared" si="22"/>
        <v>0.38031854292735312</v>
      </c>
      <c r="AJ26">
        <f t="shared" si="23"/>
        <v>0.28420665683717333</v>
      </c>
      <c r="AK26">
        <f t="shared" si="24"/>
        <v>0.17727357614741665</v>
      </c>
      <c r="AL26">
        <f t="shared" si="25"/>
        <v>2.8629622158428267</v>
      </c>
      <c r="AM26">
        <f t="shared" si="26"/>
        <v>7.1314680815841394</v>
      </c>
      <c r="AN26" s="50">
        <f t="shared" si="27"/>
        <v>21.405279976056207</v>
      </c>
      <c r="AO26" s="50">
        <f t="shared" si="27"/>
        <v>21.39379687751677</v>
      </c>
      <c r="AP26" s="50">
        <f t="shared" si="27"/>
        <v>21.415190224462044</v>
      </c>
      <c r="AQ26" s="50">
        <f t="shared" si="27"/>
        <v>21.375080628063088</v>
      </c>
      <c r="AR26" s="50">
        <f t="shared" si="27"/>
        <v>21.449440112786032</v>
      </c>
      <c r="AS26" s="50">
        <f t="shared" si="27"/>
        <v>21.308346959628349</v>
      </c>
      <c r="AT26" s="50">
        <f t="shared" si="27"/>
        <v>21.566430836846934</v>
      </c>
      <c r="AU26" s="50">
        <f t="shared" si="28"/>
        <v>21.042755728035441</v>
      </c>
      <c r="AW26">
        <v>-38000</v>
      </c>
      <c r="AX26">
        <f t="shared" si="0"/>
        <v>-9.385881703286636E-2</v>
      </c>
      <c r="AY26">
        <f t="shared" si="1"/>
        <v>-8.1055784851002302E-2</v>
      </c>
      <c r="AZ26">
        <f t="shared" si="2"/>
        <v>-1.2803032181864056E-2</v>
      </c>
      <c r="BA26">
        <f t="shared" si="3"/>
        <v>0.44804644518233427</v>
      </c>
      <c r="BB26">
        <f t="shared" si="4"/>
        <v>-0.50818983400872253</v>
      </c>
      <c r="BC26">
        <f t="shared" si="5"/>
        <v>-2.5989625475474232</v>
      </c>
      <c r="BD26">
        <f t="shared" si="6"/>
        <v>-3.5948666946650931</v>
      </c>
      <c r="BE26">
        <f t="shared" si="31"/>
        <v>16.78635032317948</v>
      </c>
      <c r="BF26">
        <f t="shared" si="31"/>
        <v>16.786618953936497</v>
      </c>
      <c r="BG26">
        <f t="shared" si="31"/>
        <v>16.785737630663668</v>
      </c>
      <c r="BH26">
        <f t="shared" si="31"/>
        <v>16.788634516258263</v>
      </c>
      <c r="BI26">
        <f t="shared" si="31"/>
        <v>16.779170489884788</v>
      </c>
      <c r="BJ26">
        <f t="shared" si="31"/>
        <v>16.810738755561111</v>
      </c>
      <c r="BK26">
        <f t="shared" si="31"/>
        <v>16.711701456285386</v>
      </c>
      <c r="BL26">
        <f t="shared" si="8"/>
        <v>17.354397970343697</v>
      </c>
    </row>
    <row r="27" spans="1:64" x14ac:dyDescent="0.2">
      <c r="A27" s="25" t="s">
        <v>54</v>
      </c>
      <c r="B27" s="15" t="s">
        <v>47</v>
      </c>
      <c r="C27" s="36">
        <v>51924.660600000003</v>
      </c>
      <c r="D27" s="36"/>
      <c r="E27">
        <f t="shared" si="11"/>
        <v>-1330.5015694052877</v>
      </c>
      <c r="F27">
        <f t="shared" si="29"/>
        <v>-1330.5</v>
      </c>
      <c r="G27">
        <f t="shared" si="12"/>
        <v>-6.7894999665440992E-4</v>
      </c>
      <c r="J27">
        <f t="shared" si="30"/>
        <v>-6.7894999665440992E-4</v>
      </c>
      <c r="Q27" s="2">
        <f t="shared" si="13"/>
        <v>36906.160600000003</v>
      </c>
      <c r="S27" s="3">
        <v>0.5</v>
      </c>
      <c r="Z27">
        <f t="shared" si="14"/>
        <v>-1330.5</v>
      </c>
      <c r="AA27" s="50">
        <f t="shared" si="15"/>
        <v>-1.1901138684877379E-3</v>
      </c>
      <c r="AB27" s="50">
        <f t="shared" si="16"/>
        <v>1.394449079839531E-2</v>
      </c>
      <c r="AC27" s="50">
        <f t="shared" si="17"/>
        <v>-6.7894999665440992E-4</v>
      </c>
      <c r="AD27" s="50">
        <f t="shared" si="18"/>
        <v>5.11163871833328E-4</v>
      </c>
      <c r="AE27" s="50">
        <f t="shared" si="19"/>
        <v>1.3064425193381949E-7</v>
      </c>
      <c r="AF27">
        <f t="shared" si="20"/>
        <v>-6.7894999665440992E-4</v>
      </c>
      <c r="AG27" s="80"/>
      <c r="AH27">
        <f t="shared" si="21"/>
        <v>-1.462344079504972E-2</v>
      </c>
      <c r="AI27">
        <f t="shared" si="22"/>
        <v>0.5796132851607807</v>
      </c>
      <c r="AJ27">
        <f t="shared" si="23"/>
        <v>-0.751760534851039</v>
      </c>
      <c r="AK27">
        <f t="shared" si="24"/>
        <v>-0.48857552028981305</v>
      </c>
      <c r="AL27">
        <f t="shared" si="25"/>
        <v>-2.2813164407032631</v>
      </c>
      <c r="AM27">
        <f t="shared" si="26"/>
        <v>-2.179655065686585</v>
      </c>
      <c r="AN27" s="50">
        <f t="shared" si="27"/>
        <v>23.54867924674565</v>
      </c>
      <c r="AO27" s="50">
        <f t="shared" si="27"/>
        <v>23.548679246763605</v>
      </c>
      <c r="AP27" s="50">
        <f t="shared" si="27"/>
        <v>23.548679244663901</v>
      </c>
      <c r="AQ27" s="50">
        <f t="shared" si="27"/>
        <v>23.548679490245615</v>
      </c>
      <c r="AR27" s="50">
        <f t="shared" si="27"/>
        <v>23.548650797694769</v>
      </c>
      <c r="AS27" s="50">
        <f t="shared" si="27"/>
        <v>23.552580153374709</v>
      </c>
      <c r="AT27" s="50">
        <f t="shared" si="27"/>
        <v>23.672818891926262</v>
      </c>
      <c r="AU27" s="50">
        <f t="shared" si="28"/>
        <v>24.193161928258316</v>
      </c>
      <c r="AW27">
        <v>-37500</v>
      </c>
      <c r="AX27">
        <f t="shared" si="0"/>
        <v>-9.1880162833515175E-2</v>
      </c>
      <c r="AY27">
        <f t="shared" si="1"/>
        <v>-7.8597086818823644E-2</v>
      </c>
      <c r="AZ27">
        <f t="shared" si="2"/>
        <v>-1.3283076014691525E-2</v>
      </c>
      <c r="BA27">
        <f t="shared" si="3"/>
        <v>0.46296741738922675</v>
      </c>
      <c r="BB27">
        <f t="shared" si="4"/>
        <v>-0.54498536726688862</v>
      </c>
      <c r="BC27">
        <f t="shared" si="5"/>
        <v>-2.5556725676572665</v>
      </c>
      <c r="BD27">
        <f t="shared" si="6"/>
        <v>-3.3152180826282041</v>
      </c>
      <c r="BE27">
        <f t="shared" si="31"/>
        <v>16.859032883722101</v>
      </c>
      <c r="BF27">
        <f t="shared" si="31"/>
        <v>16.859109639593292</v>
      </c>
      <c r="BG27">
        <f t="shared" si="31"/>
        <v>16.858817456260795</v>
      </c>
      <c r="BH27">
        <f t="shared" si="31"/>
        <v>16.859930722361803</v>
      </c>
      <c r="BI27">
        <f t="shared" si="31"/>
        <v>16.855703749611564</v>
      </c>
      <c r="BJ27">
        <f t="shared" si="31"/>
        <v>16.871972435701963</v>
      </c>
      <c r="BK27">
        <f t="shared" si="31"/>
        <v>16.812277460891053</v>
      </c>
      <c r="BL27">
        <f t="shared" si="8"/>
        <v>17.447646636918297</v>
      </c>
    </row>
    <row r="28" spans="1:64" x14ac:dyDescent="0.2">
      <c r="A28" s="25" t="s">
        <v>55</v>
      </c>
      <c r="B28" s="15" t="s">
        <v>47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29"/>
        <v>-1062.5</v>
      </c>
      <c r="G28">
        <f t="shared" si="12"/>
        <v>-4.9457999994046986E-3</v>
      </c>
      <c r="J28">
        <f t="shared" si="30"/>
        <v>-4.9457999994046986E-3</v>
      </c>
      <c r="Q28" s="2">
        <f t="shared" si="13"/>
        <v>37022.09744795</v>
      </c>
      <c r="S28" s="3">
        <v>0.1</v>
      </c>
      <c r="Z28">
        <f t="shared" si="14"/>
        <v>-1062.5</v>
      </c>
      <c r="AA28" s="50">
        <f t="shared" si="15"/>
        <v>-1.1405629760435337E-3</v>
      </c>
      <c r="AB28" s="50">
        <f t="shared" si="16"/>
        <v>9.6780606591415699E-3</v>
      </c>
      <c r="AC28" s="50">
        <f t="shared" si="17"/>
        <v>-4.9457999994046986E-3</v>
      </c>
      <c r="AD28" s="50">
        <f t="shared" si="18"/>
        <v>-3.8052370233611649E-3</v>
      </c>
      <c r="AE28" s="50">
        <f t="shared" si="19"/>
        <v>1.447982880395854E-6</v>
      </c>
      <c r="AF28">
        <f t="shared" si="20"/>
        <v>-4.9457999994046986E-3</v>
      </c>
      <c r="AG28" s="80"/>
      <c r="AH28">
        <f t="shared" si="21"/>
        <v>-1.4623860658546269E-2</v>
      </c>
      <c r="AI28">
        <f t="shared" si="22"/>
        <v>0.59888749568535005</v>
      </c>
      <c r="AJ28">
        <f t="shared" si="23"/>
        <v>-0.77678173895372038</v>
      </c>
      <c r="AK28">
        <f t="shared" si="24"/>
        <v>-0.50451936327776603</v>
      </c>
      <c r="AL28">
        <f t="shared" si="25"/>
        <v>-2.2425048602084998</v>
      </c>
      <c r="AM28">
        <f t="shared" si="26"/>
        <v>-2.0725703974019547</v>
      </c>
      <c r="AN28" s="50">
        <f t="shared" si="27"/>
        <v>23.599047404895686</v>
      </c>
      <c r="AO28" s="50">
        <f t="shared" si="27"/>
        <v>23.599047408539768</v>
      </c>
      <c r="AP28" s="50">
        <f t="shared" si="27"/>
        <v>23.599047560957008</v>
      </c>
      <c r="AQ28" s="50">
        <f t="shared" si="27"/>
        <v>23.599053935395816</v>
      </c>
      <c r="AR28" s="50">
        <f t="shared" si="27"/>
        <v>23.599319555971729</v>
      </c>
      <c r="AS28" s="50">
        <f t="shared" si="27"/>
        <v>23.609075906747183</v>
      </c>
      <c r="AT28" s="50">
        <f t="shared" si="27"/>
        <v>23.742452979133358</v>
      </c>
      <c r="AU28" s="50">
        <f t="shared" si="28"/>
        <v>24.243143213542304</v>
      </c>
      <c r="AW28">
        <v>-37000</v>
      </c>
      <c r="AX28">
        <f t="shared" si="0"/>
        <v>-8.9876625341133679E-2</v>
      </c>
      <c r="AY28">
        <f t="shared" si="1"/>
        <v>-7.6170745045415017E-2</v>
      </c>
      <c r="AZ28">
        <f t="shared" si="2"/>
        <v>-1.3705880295718667E-2</v>
      </c>
      <c r="BA28">
        <f t="shared" si="3"/>
        <v>0.48006171517829821</v>
      </c>
      <c r="BB28">
        <f t="shared" si="4"/>
        <v>-0.58325646917390839</v>
      </c>
      <c r="BC28">
        <f t="shared" si="5"/>
        <v>-2.509312274607141</v>
      </c>
      <c r="BD28">
        <f t="shared" si="6"/>
        <v>-3.0570647093083516</v>
      </c>
      <c r="BE28">
        <f t="shared" si="31"/>
        <v>16.934230441936215</v>
      </c>
      <c r="BF28">
        <f t="shared" si="31"/>
        <v>16.934240052240469</v>
      </c>
      <c r="BG28">
        <f t="shared" si="31"/>
        <v>16.934195908138744</v>
      </c>
      <c r="BH28">
        <f t="shared" si="31"/>
        <v>16.934398725093747</v>
      </c>
      <c r="BI28">
        <f t="shared" si="31"/>
        <v>16.933467841388762</v>
      </c>
      <c r="BJ28">
        <f t="shared" si="31"/>
        <v>16.937760483876342</v>
      </c>
      <c r="BK28">
        <f t="shared" si="31"/>
        <v>16.918374197757739</v>
      </c>
      <c r="BL28">
        <f t="shared" si="8"/>
        <v>17.540895303492899</v>
      </c>
    </row>
    <row r="29" spans="1:64" x14ac:dyDescent="0.2">
      <c r="A29" t="s">
        <v>42</v>
      </c>
      <c r="C29" s="10">
        <v>52500.256999999998</v>
      </c>
      <c r="D29" s="10" t="s">
        <v>16</v>
      </c>
      <c r="E29">
        <f t="shared" si="11"/>
        <v>0</v>
      </c>
      <c r="F29">
        <f t="shared" si="29"/>
        <v>0</v>
      </c>
      <c r="G29">
        <f t="shared" si="12"/>
        <v>0</v>
      </c>
      <c r="I29">
        <f>+G29</f>
        <v>0</v>
      </c>
      <c r="Q29" s="2">
        <f t="shared" si="13"/>
        <v>37481.756999999998</v>
      </c>
      <c r="S29" s="3">
        <v>0.1</v>
      </c>
      <c r="Z29">
        <f t="shared" si="14"/>
        <v>0</v>
      </c>
      <c r="AA29" s="50">
        <f t="shared" si="15"/>
        <v>-6.075357652190784E-4</v>
      </c>
      <c r="AB29" s="50">
        <f t="shared" si="16"/>
        <v>1.4197463865187785E-2</v>
      </c>
      <c r="AC29" s="50">
        <f t="shared" si="17"/>
        <v>0</v>
      </c>
      <c r="AD29" s="50">
        <f t="shared" si="18"/>
        <v>6.075357652190784E-4</v>
      </c>
      <c r="AE29" s="50">
        <f t="shared" si="19"/>
        <v>3.6909970602033116E-8</v>
      </c>
      <c r="AF29">
        <f t="shared" si="20"/>
        <v>0</v>
      </c>
      <c r="AG29" s="80"/>
      <c r="AH29">
        <f t="shared" si="21"/>
        <v>-1.4197463865187785E-2</v>
      </c>
      <c r="AI29">
        <f t="shared" si="22"/>
        <v>0.69847119961881443</v>
      </c>
      <c r="AJ29">
        <f t="shared" si="23"/>
        <v>-0.87931628054140853</v>
      </c>
      <c r="AK29">
        <f t="shared" si="24"/>
        <v>-0.56965903098296955</v>
      </c>
      <c r="AL29">
        <f t="shared" si="25"/>
        <v>-2.0576196048075248</v>
      </c>
      <c r="AM29">
        <f t="shared" si="26"/>
        <v>-1.6607622136344222</v>
      </c>
      <c r="AN29" s="50">
        <f t="shared" si="27"/>
        <v>23.817733057550921</v>
      </c>
      <c r="AO29" s="50">
        <f t="shared" si="27"/>
        <v>23.817764985961983</v>
      </c>
      <c r="AP29" s="50">
        <f t="shared" si="27"/>
        <v>23.817960680241381</v>
      </c>
      <c r="AQ29" s="50">
        <f t="shared" si="27"/>
        <v>23.819156939848494</v>
      </c>
      <c r="AR29" s="50">
        <f t="shared" si="27"/>
        <v>23.826354513660515</v>
      </c>
      <c r="AS29" s="50">
        <f t="shared" si="27"/>
        <v>23.866168019816353</v>
      </c>
      <c r="AT29" s="50">
        <f t="shared" si="27"/>
        <v>24.030305661588034</v>
      </c>
      <c r="AU29" s="50">
        <f t="shared" si="28"/>
        <v>24.44129663001333</v>
      </c>
      <c r="AW29">
        <v>-36500</v>
      </c>
      <c r="AX29">
        <f t="shared" si="0"/>
        <v>-8.7839781103085074E-2</v>
      </c>
      <c r="AY29">
        <f t="shared" si="1"/>
        <v>-7.3776759530776434E-2</v>
      </c>
      <c r="AZ29">
        <f t="shared" si="2"/>
        <v>-1.406302157230864E-2</v>
      </c>
      <c r="BA29">
        <f t="shared" si="3"/>
        <v>0.49976346838550634</v>
      </c>
      <c r="BB29">
        <f t="shared" si="4"/>
        <v>-0.62315239290937441</v>
      </c>
      <c r="BC29">
        <f t="shared" si="5"/>
        <v>-2.4592772923293107</v>
      </c>
      <c r="BD29">
        <f t="shared" si="6"/>
        <v>-2.8165844181333779</v>
      </c>
      <c r="BE29">
        <f t="shared" si="31"/>
        <v>17.012343916616548</v>
      </c>
      <c r="BF29">
        <f t="shared" si="31"/>
        <v>17.012341110798978</v>
      </c>
      <c r="BG29">
        <f t="shared" si="31"/>
        <v>17.012357645966421</v>
      </c>
      <c r="BH29">
        <f t="shared" si="31"/>
        <v>17.012260215809921</v>
      </c>
      <c r="BI29">
        <f t="shared" si="31"/>
        <v>17.012834805736588</v>
      </c>
      <c r="BJ29">
        <f t="shared" si="31"/>
        <v>17.009463471638487</v>
      </c>
      <c r="BK29">
        <f t="shared" si="31"/>
        <v>17.029880029810762</v>
      </c>
      <c r="BL29">
        <f t="shared" si="8"/>
        <v>17.634143970067498</v>
      </c>
    </row>
    <row r="30" spans="1:64" x14ac:dyDescent="0.2">
      <c r="A30" s="25" t="s">
        <v>56</v>
      </c>
      <c r="B30" s="15" t="s">
        <v>47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29"/>
        <v>826.5</v>
      </c>
      <c r="G30">
        <f t="shared" si="12"/>
        <v>8.9964999642688781E-4</v>
      </c>
      <c r="I30">
        <f>+G30</f>
        <v>8.9964999642688781E-4</v>
      </c>
      <c r="Q30" s="2">
        <f t="shared" si="13"/>
        <v>37839.315106299997</v>
      </c>
      <c r="S30" s="3">
        <v>0.5</v>
      </c>
      <c r="Z30">
        <f t="shared" si="14"/>
        <v>826.5</v>
      </c>
      <c r="AA30" s="50">
        <f t="shared" si="15"/>
        <v>3.495559406100756E-4</v>
      </c>
      <c r="AB30" s="50">
        <f t="shared" si="16"/>
        <v>1.4121935107753208E-2</v>
      </c>
      <c r="AC30" s="50">
        <f t="shared" si="17"/>
        <v>8.9964999642688781E-4</v>
      </c>
      <c r="AD30" s="50">
        <f t="shared" si="18"/>
        <v>5.5009405581681221E-4</v>
      </c>
      <c r="AE30" s="50">
        <f t="shared" si="19"/>
        <v>1.5130173512249505E-7</v>
      </c>
      <c r="AF30">
        <f t="shared" si="20"/>
        <v>8.9964999642688781E-4</v>
      </c>
      <c r="AG30" s="80"/>
      <c r="AH30">
        <f t="shared" si="21"/>
        <v>-1.322228511132632E-2</v>
      </c>
      <c r="AI30">
        <f t="shared" si="22"/>
        <v>0.81526754340675411</v>
      </c>
      <c r="AJ30">
        <f t="shared" si="23"/>
        <v>-0.95526654659105548</v>
      </c>
      <c r="AK30">
        <f t="shared" si="24"/>
        <v>-0.61749894616978673</v>
      </c>
      <c r="AL30">
        <f t="shared" si="25"/>
        <v>-1.8614844887934097</v>
      </c>
      <c r="AM30">
        <f t="shared" si="26"/>
        <v>-1.3429526554951579</v>
      </c>
      <c r="AN30" s="50">
        <f t="shared" si="27"/>
        <v>24.016464907247794</v>
      </c>
      <c r="AO30" s="50">
        <f t="shared" si="27"/>
        <v>24.016919655735904</v>
      </c>
      <c r="AP30" s="50">
        <f t="shared" si="27"/>
        <v>24.018522575707319</v>
      </c>
      <c r="AQ30" s="50">
        <f t="shared" si="27"/>
        <v>24.024131412388115</v>
      </c>
      <c r="AR30" s="50">
        <f t="shared" si="27"/>
        <v>24.043280081896121</v>
      </c>
      <c r="AS30" s="50">
        <f t="shared" si="27"/>
        <v>24.103964667313171</v>
      </c>
      <c r="AT30" s="50">
        <f t="shared" si="27"/>
        <v>24.265547093971247</v>
      </c>
      <c r="AU30" s="50">
        <f t="shared" si="28"/>
        <v>24.595436675861144</v>
      </c>
      <c r="AW30">
        <v>-36000</v>
      </c>
      <c r="AX30">
        <f t="shared" si="0"/>
        <v>-8.5759320441324768E-2</v>
      </c>
      <c r="AY30">
        <f t="shared" si="1"/>
        <v>-7.1415130274907881E-2</v>
      </c>
      <c r="AZ30">
        <f t="shared" si="2"/>
        <v>-1.4344190166416887E-2</v>
      </c>
      <c r="BA30">
        <f t="shared" si="3"/>
        <v>0.52263249934863665</v>
      </c>
      <c r="BB30">
        <f t="shared" si="4"/>
        <v>-0.66480677058663162</v>
      </c>
      <c r="BC30">
        <f t="shared" si="5"/>
        <v>-2.4048091104520632</v>
      </c>
      <c r="BD30">
        <f t="shared" si="6"/>
        <v>-2.5905786324584215</v>
      </c>
      <c r="BE30">
        <f t="shared" si="31"/>
        <v>17.093841889773461</v>
      </c>
      <c r="BF30">
        <f t="shared" si="31"/>
        <v>17.093840689691714</v>
      </c>
      <c r="BG30">
        <f t="shared" si="31"/>
        <v>17.093850816433839</v>
      </c>
      <c r="BH30">
        <f t="shared" si="31"/>
        <v>17.093765380365465</v>
      </c>
      <c r="BI30">
        <f t="shared" si="31"/>
        <v>17.094487405442607</v>
      </c>
      <c r="BJ30">
        <f t="shared" si="31"/>
        <v>17.088470784844233</v>
      </c>
      <c r="BK30">
        <f t="shared" si="31"/>
        <v>17.146636320266577</v>
      </c>
      <c r="BL30">
        <f t="shared" si="8"/>
        <v>17.727392636642101</v>
      </c>
    </row>
    <row r="31" spans="1:64" x14ac:dyDescent="0.2">
      <c r="A31" s="25" t="s">
        <v>57</v>
      </c>
      <c r="B31" s="15" t="s">
        <v>47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29"/>
        <v>2670.5</v>
      </c>
      <c r="G31">
        <f t="shared" si="12"/>
        <v>6.823250005254522E-3</v>
      </c>
      <c r="I31">
        <f>+G31</f>
        <v>6.823250005254522E-3</v>
      </c>
      <c r="Q31" s="2">
        <f t="shared" si="13"/>
        <v>38637.065118300001</v>
      </c>
      <c r="S31" s="3">
        <v>0.5</v>
      </c>
      <c r="Z31">
        <f t="shared" si="14"/>
        <v>2670.5</v>
      </c>
      <c r="AA31" s="50">
        <f t="shared" si="15"/>
        <v>6.0553066364697093E-3</v>
      </c>
      <c r="AB31" s="50">
        <f t="shared" si="16"/>
        <v>1.3980760047875147E-2</v>
      </c>
      <c r="AC31" s="50">
        <f t="shared" si="17"/>
        <v>6.823250005254522E-3</v>
      </c>
      <c r="AD31" s="50">
        <f t="shared" si="18"/>
        <v>7.6794336878481268E-4</v>
      </c>
      <c r="AE31" s="50">
        <f t="shared" si="19"/>
        <v>2.9486850883028338E-7</v>
      </c>
      <c r="AF31">
        <f t="shared" si="20"/>
        <v>6.823250005254522E-3</v>
      </c>
      <c r="AG31" s="80"/>
      <c r="AH31">
        <f t="shared" si="21"/>
        <v>-7.1575100426206238E-3</v>
      </c>
      <c r="AI31">
        <f t="shared" si="22"/>
        <v>1.3469644649498698</v>
      </c>
      <c r="AJ31">
        <f t="shared" si="23"/>
        <v>-0.84784601461952847</v>
      </c>
      <c r="AK31">
        <f t="shared" si="24"/>
        <v>-0.54318200366159342</v>
      </c>
      <c r="AL31">
        <f t="shared" si="25"/>
        <v>-1.0023613149184911</v>
      </c>
      <c r="AM31">
        <f t="shared" si="26"/>
        <v>-0.5478365004273088</v>
      </c>
      <c r="AN31" s="50">
        <f t="shared" ref="AN31:AT40" si="32">$AU31+$AB$7*SIN(AO31)</f>
        <v>24.633951500714588</v>
      </c>
      <c r="AO31" s="50">
        <f t="shared" si="32"/>
        <v>24.639134200140539</v>
      </c>
      <c r="AP31" s="50">
        <f t="shared" si="32"/>
        <v>24.648242900393907</v>
      </c>
      <c r="AQ31" s="50">
        <f t="shared" si="32"/>
        <v>24.664147135254826</v>
      </c>
      <c r="AR31" s="50">
        <f t="shared" si="32"/>
        <v>24.691616244223248</v>
      </c>
      <c r="AS31" s="50">
        <f t="shared" si="32"/>
        <v>24.738249694860844</v>
      </c>
      <c r="AT31" s="50">
        <f t="shared" si="32"/>
        <v>24.815457275803013</v>
      </c>
      <c r="AU31" s="50">
        <f t="shared" si="28"/>
        <v>24.93933775818827</v>
      </c>
      <c r="AW31">
        <v>-35500</v>
      </c>
      <c r="AX31">
        <f t="shared" si="0"/>
        <v>-8.3622561793707917E-2</v>
      </c>
      <c r="AY31">
        <f t="shared" si="1"/>
        <v>-6.9085857277809373E-2</v>
      </c>
      <c r="AZ31">
        <f t="shared" si="2"/>
        <v>-1.4536704515898547E-2</v>
      </c>
      <c r="BA31">
        <f t="shared" si="3"/>
        <v>0.54940296435059999</v>
      </c>
      <c r="BB31">
        <f t="shared" si="4"/>
        <v>-0.70831680758241333</v>
      </c>
      <c r="BC31">
        <f t="shared" si="5"/>
        <v>-2.3449333634277711</v>
      </c>
      <c r="BD31">
        <f t="shared" si="6"/>
        <v>-2.3762809029305867</v>
      </c>
      <c r="BE31">
        <f t="shared" si="31"/>
        <v>17.179288013805301</v>
      </c>
      <c r="BF31">
        <f t="shared" si="31"/>
        <v>17.179287956682188</v>
      </c>
      <c r="BG31">
        <f t="shared" si="31"/>
        <v>17.179288849127268</v>
      </c>
      <c r="BH31">
        <f t="shared" si="31"/>
        <v>17.179274907202213</v>
      </c>
      <c r="BI31">
        <f t="shared" si="31"/>
        <v>17.179492933178121</v>
      </c>
      <c r="BJ31">
        <f t="shared" si="31"/>
        <v>17.176136237690365</v>
      </c>
      <c r="BK31">
        <f t="shared" si="31"/>
        <v>17.268438811030137</v>
      </c>
      <c r="BL31">
        <f t="shared" si="8"/>
        <v>17.8206413032167</v>
      </c>
    </row>
    <row r="32" spans="1:64" x14ac:dyDescent="0.2">
      <c r="A32" s="25" t="s">
        <v>58</v>
      </c>
      <c r="B32" s="15" t="s">
        <v>47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29"/>
        <v>3679.5</v>
      </c>
      <c r="G32">
        <f t="shared" si="12"/>
        <v>1.1335650000546593E-2</v>
      </c>
      <c r="I32">
        <f>+G32</f>
        <v>1.1335650000546593E-2</v>
      </c>
      <c r="O32">
        <f t="shared" ref="O32:O41" ca="1" si="33">+C$11+C$12*$F32</f>
        <v>5.265379995327174E-2</v>
      </c>
      <c r="Q32" s="2">
        <f t="shared" si="13"/>
        <v>39073.579275600001</v>
      </c>
      <c r="S32" s="3">
        <v>0.5</v>
      </c>
      <c r="Z32">
        <f t="shared" si="14"/>
        <v>3679.5</v>
      </c>
      <c r="AA32" s="50">
        <f t="shared" si="15"/>
        <v>1.2438726092994968E-2</v>
      </c>
      <c r="AB32" s="50">
        <f t="shared" si="16"/>
        <v>1.1727003178877446E-2</v>
      </c>
      <c r="AC32" s="50">
        <f t="shared" si="17"/>
        <v>1.1335650000546593E-2</v>
      </c>
      <c r="AD32" s="50">
        <f t="shared" si="18"/>
        <v>-1.1030760924483751E-3</v>
      </c>
      <c r="AE32" s="50">
        <f t="shared" si="19"/>
        <v>6.0838843286558798E-7</v>
      </c>
      <c r="AF32">
        <f t="shared" si="20"/>
        <v>1.1335650000546593E-2</v>
      </c>
      <c r="AG32" s="80"/>
      <c r="AH32">
        <f t="shared" si="21"/>
        <v>-3.9135317833085225E-4</v>
      </c>
      <c r="AI32">
        <f t="shared" si="22"/>
        <v>1.6442359249655678</v>
      </c>
      <c r="AJ32">
        <f t="shared" si="23"/>
        <v>-4.0225224843731422E-2</v>
      </c>
      <c r="AK32">
        <f t="shared" si="24"/>
        <v>-1.9776299540908891E-2</v>
      </c>
      <c r="AL32">
        <f t="shared" si="25"/>
        <v>-3.0687657101456069E-2</v>
      </c>
      <c r="AM32">
        <f t="shared" si="26"/>
        <v>-1.5345032812381285E-2</v>
      </c>
      <c r="AN32" s="50">
        <f t="shared" si="32"/>
        <v>25.118473197596167</v>
      </c>
      <c r="AO32" s="50">
        <f t="shared" si="32"/>
        <v>25.118714675359996</v>
      </c>
      <c r="AP32" s="50">
        <f t="shared" si="32"/>
        <v>25.119089362918427</v>
      </c>
      <c r="AQ32" s="50">
        <f t="shared" si="32"/>
        <v>25.119670740899526</v>
      </c>
      <c r="AR32" s="50">
        <f t="shared" si="32"/>
        <v>25.120572818107888</v>
      </c>
      <c r="AS32" s="50">
        <f t="shared" si="32"/>
        <v>25.121972479043276</v>
      </c>
      <c r="AT32" s="50">
        <f t="shared" si="32"/>
        <v>25.124144148988744</v>
      </c>
      <c r="AU32" s="50">
        <f t="shared" si="28"/>
        <v>25.127513567335814</v>
      </c>
      <c r="AW32">
        <v>-35000</v>
      </c>
      <c r="AX32">
        <f t="shared" si="0"/>
        <v>-8.1413734432989451E-2</v>
      </c>
      <c r="AY32">
        <f t="shared" si="1"/>
        <v>-6.6788940539480895E-2</v>
      </c>
      <c r="AZ32">
        <f t="shared" si="2"/>
        <v>-1.4624793893508561E-2</v>
      </c>
      <c r="BA32">
        <f t="shared" si="3"/>
        <v>0.58105584004169875</v>
      </c>
      <c r="BB32">
        <f t="shared" si="4"/>
        <v>-0.75370183288103687</v>
      </c>
      <c r="BC32">
        <f t="shared" si="5"/>
        <v>-2.278367604452459</v>
      </c>
      <c r="BD32">
        <f t="shared" si="6"/>
        <v>-2.1712029965677835</v>
      </c>
      <c r="BE32">
        <f t="shared" ref="BE32:BK41" si="34">$BL32+$AB$7*SIN(BF32)</f>
        <v>17.269378935344989</v>
      </c>
      <c r="BF32">
        <f t="shared" si="34"/>
        <v>17.269378935349465</v>
      </c>
      <c r="BG32">
        <f t="shared" si="34"/>
        <v>17.269378934608785</v>
      </c>
      <c r="BH32">
        <f t="shared" si="34"/>
        <v>17.269379057114751</v>
      </c>
      <c r="BI32">
        <f t="shared" si="34"/>
        <v>17.269358816759002</v>
      </c>
      <c r="BJ32">
        <f t="shared" si="34"/>
        <v>17.273703075525937</v>
      </c>
      <c r="BK32">
        <f t="shared" si="34"/>
        <v>17.395039397496561</v>
      </c>
      <c r="BL32">
        <f t="shared" si="8"/>
        <v>17.913889969791299</v>
      </c>
    </row>
    <row r="33" spans="1:64" x14ac:dyDescent="0.2">
      <c r="A33" s="33" t="s">
        <v>48</v>
      </c>
      <c r="B33" s="34" t="s">
        <v>45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29"/>
        <v>10259.5</v>
      </c>
      <c r="G33">
        <f t="shared" si="12"/>
        <v>2.4202050008170772E-2</v>
      </c>
      <c r="K33">
        <f t="shared" ref="K33:K41" si="35">+G33</f>
        <v>2.4202050008170772E-2</v>
      </c>
      <c r="O33">
        <f t="shared" ca="1" si="33"/>
        <v>2.5132525015342772E-2</v>
      </c>
      <c r="Q33" s="2">
        <f t="shared" si="13"/>
        <v>41920.206080000004</v>
      </c>
      <c r="S33" s="3">
        <v>0.5</v>
      </c>
      <c r="Z33">
        <f t="shared" si="14"/>
        <v>10259.5</v>
      </c>
      <c r="AA33" s="50">
        <f t="shared" si="15"/>
        <v>2.124123236322039E-2</v>
      </c>
      <c r="AB33" s="50">
        <f t="shared" si="16"/>
        <v>1.0063488625511929E-2</v>
      </c>
      <c r="AC33" s="50">
        <f t="shared" si="17"/>
        <v>2.4202050008170772E-2</v>
      </c>
      <c r="AD33" s="50">
        <f t="shared" si="18"/>
        <v>2.9608176449503823E-3</v>
      </c>
      <c r="AE33" s="50">
        <f t="shared" si="19"/>
        <v>4.3832205633247643E-6</v>
      </c>
      <c r="AF33">
        <f t="shared" si="20"/>
        <v>2.4202050008170772E-2</v>
      </c>
      <c r="AG33" s="80"/>
      <c r="AH33">
        <f t="shared" si="21"/>
        <v>1.4138561382658843E-2</v>
      </c>
      <c r="AI33">
        <f t="shared" si="22"/>
        <v>0.49829186592554453</v>
      </c>
      <c r="AJ33">
        <f t="shared" si="23"/>
        <v>0.6351749199638459</v>
      </c>
      <c r="AK33">
        <f t="shared" si="24"/>
        <v>0.40462325346339256</v>
      </c>
      <c r="AL33">
        <f t="shared" si="25"/>
        <v>2.4629061059352364</v>
      </c>
      <c r="AM33">
        <f t="shared" si="26"/>
        <v>2.8328760574040772</v>
      </c>
      <c r="AN33" s="50">
        <f t="shared" si="32"/>
        <v>26.975513027755408</v>
      </c>
      <c r="AO33" s="50">
        <f t="shared" si="32"/>
        <v>26.975515726335619</v>
      </c>
      <c r="AP33" s="50">
        <f t="shared" si="32"/>
        <v>26.975500140449515</v>
      </c>
      <c r="AQ33" s="50">
        <f t="shared" si="32"/>
        <v>26.975590146089289</v>
      </c>
      <c r="AR33" s="50">
        <f t="shared" si="32"/>
        <v>26.975069978864035</v>
      </c>
      <c r="AS33" s="50">
        <f t="shared" si="32"/>
        <v>26.978062893253217</v>
      </c>
      <c r="AT33" s="50">
        <f t="shared" si="32"/>
        <v>26.960377755079769</v>
      </c>
      <c r="AU33" s="50">
        <f t="shared" si="28"/>
        <v>26.354666019457554</v>
      </c>
      <c r="AW33">
        <v>-34500</v>
      </c>
      <c r="AX33">
        <f t="shared" si="0"/>
        <v>-7.9112911661685645E-2</v>
      </c>
      <c r="AY33">
        <f t="shared" si="1"/>
        <v>-6.4524380059922476E-2</v>
      </c>
      <c r="AZ33">
        <f t="shared" si="2"/>
        <v>-1.4588531601763172E-2</v>
      </c>
      <c r="BA33">
        <f t="shared" si="3"/>
        <v>0.6189273642152866</v>
      </c>
      <c r="BB33">
        <f t="shared" si="4"/>
        <v>-0.80081914952766964</v>
      </c>
      <c r="BC33">
        <f t="shared" si="5"/>
        <v>-2.2033825175672925</v>
      </c>
      <c r="BD33">
        <f t="shared" si="6"/>
        <v>-1.9730070626608349</v>
      </c>
      <c r="BE33">
        <f t="shared" si="34"/>
        <v>17.364994302530771</v>
      </c>
      <c r="BF33">
        <f t="shared" si="34"/>
        <v>17.364994473539866</v>
      </c>
      <c r="BG33">
        <f t="shared" si="34"/>
        <v>17.364997554013186</v>
      </c>
      <c r="BH33">
        <f t="shared" si="34"/>
        <v>17.365053025352022</v>
      </c>
      <c r="BI33">
        <f t="shared" si="34"/>
        <v>17.366045902516834</v>
      </c>
      <c r="BJ33">
        <f t="shared" si="34"/>
        <v>17.382222138237765</v>
      </c>
      <c r="BK33">
        <f t="shared" si="34"/>
        <v>17.52614828433574</v>
      </c>
      <c r="BL33">
        <f t="shared" si="8"/>
        <v>18.007138636365902</v>
      </c>
    </row>
    <row r="34" spans="1:64" x14ac:dyDescent="0.2">
      <c r="A34" s="25" t="s">
        <v>59</v>
      </c>
      <c r="B34" s="15" t="s">
        <v>47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29"/>
        <v>11291.5</v>
      </c>
      <c r="G34">
        <f t="shared" si="12"/>
        <v>2.0680850000644568E-2</v>
      </c>
      <c r="K34">
        <f t="shared" si="35"/>
        <v>2.0680850000644568E-2</v>
      </c>
      <c r="O34">
        <f t="shared" ca="1" si="33"/>
        <v>2.0816118368542968E-2</v>
      </c>
      <c r="Q34" s="2">
        <f t="shared" si="13"/>
        <v>42366.662374</v>
      </c>
      <c r="S34" s="3">
        <v>0.5</v>
      </c>
      <c r="Z34">
        <f t="shared" si="14"/>
        <v>11291.5</v>
      </c>
      <c r="AA34" s="50">
        <f t="shared" si="15"/>
        <v>1.907018471465205E-2</v>
      </c>
      <c r="AB34" s="50">
        <f t="shared" si="16"/>
        <v>7.3067011999159662E-3</v>
      </c>
      <c r="AC34" s="50">
        <f t="shared" si="17"/>
        <v>2.0680850000644568E-2</v>
      </c>
      <c r="AD34" s="50">
        <f t="shared" si="18"/>
        <v>1.6106652859925186E-3</v>
      </c>
      <c r="AE34" s="50">
        <f t="shared" si="19"/>
        <v>1.2971213317506809E-6</v>
      </c>
      <c r="AF34">
        <f t="shared" si="20"/>
        <v>2.0680850000644568E-2</v>
      </c>
      <c r="AG34" s="80"/>
      <c r="AH34">
        <f t="shared" si="21"/>
        <v>1.3374148800728602E-2</v>
      </c>
      <c r="AI34">
        <f t="shared" si="22"/>
        <v>0.46085267109434236</v>
      </c>
      <c r="AJ34">
        <f t="shared" si="23"/>
        <v>0.55595231576233684</v>
      </c>
      <c r="AK34">
        <f t="shared" si="24"/>
        <v>0.35320134027728045</v>
      </c>
      <c r="AL34">
        <f t="shared" si="25"/>
        <v>2.5616328569599256</v>
      </c>
      <c r="AM34">
        <f t="shared" si="26"/>
        <v>3.3513086923943605</v>
      </c>
      <c r="AN34" s="50">
        <f t="shared" si="32"/>
        <v>27.133130015714372</v>
      </c>
      <c r="AO34" s="50">
        <f t="shared" si="32"/>
        <v>27.133036645038942</v>
      </c>
      <c r="AP34" s="50">
        <f t="shared" si="32"/>
        <v>27.133384396833733</v>
      </c>
      <c r="AQ34" s="50">
        <f t="shared" si="32"/>
        <v>27.132087879946763</v>
      </c>
      <c r="AR34" s="50">
        <f t="shared" si="32"/>
        <v>27.136903161066634</v>
      </c>
      <c r="AS34" s="50">
        <f t="shared" si="32"/>
        <v>27.118755393235634</v>
      </c>
      <c r="AT34" s="50">
        <f t="shared" si="32"/>
        <v>27.183803058489225</v>
      </c>
      <c r="AU34" s="50">
        <f t="shared" si="28"/>
        <v>26.547131267267531</v>
      </c>
      <c r="AW34">
        <v>-34000</v>
      </c>
      <c r="AX34">
        <f t="shared" ref="AX34:AX63" si="36">AB$3+AB$4*AW34+AB$5*AW34^2+AZ34</f>
        <v>-7.6694440617927392E-2</v>
      </c>
      <c r="AY34">
        <f t="shared" ref="AY34:AY63" si="37">AB$3+AB$4*AW34+AB$5*AW34^2</f>
        <v>-6.2292175839134087E-2</v>
      </c>
      <c r="AZ34">
        <f t="shared" ref="AZ34:AZ63" si="38">$AB$6*($AB$11/BA34*BB34+$AB$12)</f>
        <v>-1.4402264778793309E-2</v>
      </c>
      <c r="BA34">
        <f t="shared" ref="BA34:BA63" si="39">1+$AB$7*COS(BC34)</f>
        <v>0.66487374106640362</v>
      </c>
      <c r="BB34">
        <f t="shared" ref="BB34:BB63" si="40">SIN(BC34+RADIANS($AB$9))</f>
        <v>-0.84919504736125362</v>
      </c>
      <c r="BC34">
        <f t="shared" ref="BC34:BC63" si="41">2*ATAN(BD34)</f>
        <v>-2.1175851121504672</v>
      </c>
      <c r="BD34">
        <f t="shared" ref="BD34:BD63" si="42">SQRT((1+$AB$7)/(1-$AB$7))*TAN(BE34/2)</f>
        <v>-1.7793835380425236</v>
      </c>
      <c r="BE34">
        <f t="shared" si="34"/>
        <v>17.467266756900035</v>
      </c>
      <c r="BF34">
        <f t="shared" si="34"/>
        <v>17.467274049606488</v>
      </c>
      <c r="BG34">
        <f t="shared" si="34"/>
        <v>17.467334416838682</v>
      </c>
      <c r="BH34">
        <f t="shared" si="34"/>
        <v>17.467833390636478</v>
      </c>
      <c r="BI34">
        <f t="shared" si="34"/>
        <v>17.47190896164442</v>
      </c>
      <c r="BJ34">
        <f t="shared" si="34"/>
        <v>17.502468482543609</v>
      </c>
      <c r="BK34">
        <f t="shared" si="34"/>
        <v>17.661436503528257</v>
      </c>
      <c r="BL34">
        <f t="shared" ref="BL34:BL63" si="43">RADIANS($AB$9)+$AB$18*(AW34-AB$15)</f>
        <v>18.100387302940501</v>
      </c>
    </row>
    <row r="35" spans="1:64" x14ac:dyDescent="0.2">
      <c r="A35" s="25" t="s">
        <v>59</v>
      </c>
      <c r="B35" s="15" t="s">
        <v>47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29"/>
        <v>12287.5</v>
      </c>
      <c r="G35">
        <f t="shared" si="12"/>
        <v>1.628625000739703E-2</v>
      </c>
      <c r="K35">
        <f t="shared" si="35"/>
        <v>1.628625000739703E-2</v>
      </c>
      <c r="O35">
        <f t="shared" ca="1" si="33"/>
        <v>1.6650284046631533E-2</v>
      </c>
      <c r="Q35" s="2">
        <f t="shared" si="13"/>
        <v>42797.543615000002</v>
      </c>
      <c r="S35" s="3">
        <v>0.5</v>
      </c>
      <c r="Z35">
        <f t="shared" si="14"/>
        <v>12287.5</v>
      </c>
      <c r="AA35" s="50">
        <f t="shared" si="15"/>
        <v>1.6608052467964103E-2</v>
      </c>
      <c r="AB35" s="50">
        <f t="shared" si="16"/>
        <v>3.8859550142045663E-3</v>
      </c>
      <c r="AC35" s="50">
        <f t="shared" si="17"/>
        <v>1.628625000739703E-2</v>
      </c>
      <c r="AD35" s="50">
        <f t="shared" si="18"/>
        <v>-3.2180246056707357E-4</v>
      </c>
      <c r="AE35" s="50">
        <f t="shared" si="19"/>
        <v>5.177841181351147E-8</v>
      </c>
      <c r="AF35">
        <f t="shared" si="20"/>
        <v>1.628625000739703E-2</v>
      </c>
      <c r="AG35" s="80"/>
      <c r="AH35">
        <f t="shared" si="21"/>
        <v>1.2400294993192463E-2</v>
      </c>
      <c r="AI35">
        <f t="shared" si="22"/>
        <v>0.4334260776343386</v>
      </c>
      <c r="AJ35">
        <f t="shared" si="23"/>
        <v>0.48512526016257645</v>
      </c>
      <c r="AK35">
        <f t="shared" si="24"/>
        <v>0.30728654304242176</v>
      </c>
      <c r="AL35">
        <f t="shared" si="25"/>
        <v>2.6446346697290051</v>
      </c>
      <c r="AM35">
        <f t="shared" si="26"/>
        <v>3.9413158262820316</v>
      </c>
      <c r="AN35" s="50">
        <f t="shared" si="32"/>
        <v>27.275201697096119</v>
      </c>
      <c r="AO35" s="50">
        <f t="shared" si="32"/>
        <v>27.274454796047156</v>
      </c>
      <c r="AP35" s="50">
        <f t="shared" si="32"/>
        <v>27.276595576612291</v>
      </c>
      <c r="AQ35" s="50">
        <f t="shared" si="32"/>
        <v>27.270440423095899</v>
      </c>
      <c r="AR35" s="50">
        <f t="shared" si="32"/>
        <v>27.287982328712484</v>
      </c>
      <c r="AS35" s="50">
        <f t="shared" si="32"/>
        <v>27.236639586414629</v>
      </c>
      <c r="AT35" s="50">
        <f t="shared" si="32"/>
        <v>27.377144507088811</v>
      </c>
      <c r="AU35" s="50">
        <f t="shared" si="28"/>
        <v>26.732882611084133</v>
      </c>
      <c r="AW35">
        <v>-33500</v>
      </c>
      <c r="AX35">
        <f t="shared" si="36"/>
        <v>-7.4124575779928495E-2</v>
      </c>
      <c r="AY35">
        <f t="shared" si="37"/>
        <v>-6.0092327877115714E-2</v>
      </c>
      <c r="AZ35">
        <f t="shared" si="38"/>
        <v>-1.4032247902812782E-2</v>
      </c>
      <c r="BA35">
        <f t="shared" si="39"/>
        <v>0.72152819025813719</v>
      </c>
      <c r="BB35">
        <f t="shared" si="40"/>
        <v>-0.89768429600434607</v>
      </c>
      <c r="BC35">
        <f t="shared" si="41"/>
        <v>-2.017558506850158</v>
      </c>
      <c r="BD35">
        <f t="shared" si="42"/>
        <v>-1.5878989080750792</v>
      </c>
      <c r="BE35">
        <f t="shared" si="34"/>
        <v>17.577694140847914</v>
      </c>
      <c r="BF35">
        <f t="shared" si="34"/>
        <v>17.577761378095033</v>
      </c>
      <c r="BG35">
        <f t="shared" si="34"/>
        <v>17.578115316715436</v>
      </c>
      <c r="BH35">
        <f t="shared" si="34"/>
        <v>17.579971807898673</v>
      </c>
      <c r="BI35">
        <f t="shared" si="34"/>
        <v>17.58953344188858</v>
      </c>
      <c r="BJ35">
        <f t="shared" si="34"/>
        <v>17.634863004725634</v>
      </c>
      <c r="BK35">
        <f t="shared" si="34"/>
        <v>17.800538772773486</v>
      </c>
      <c r="BL35">
        <f t="shared" si="43"/>
        <v>18.1936359695151</v>
      </c>
    </row>
    <row r="36" spans="1:64" x14ac:dyDescent="0.2">
      <c r="A36" s="25" t="s">
        <v>59</v>
      </c>
      <c r="B36" s="15" t="s">
        <v>47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29"/>
        <v>12294.5</v>
      </c>
      <c r="G36">
        <f t="shared" si="12"/>
        <v>1.9317550002597272E-2</v>
      </c>
      <c r="K36">
        <f t="shared" si="35"/>
        <v>1.9317550002597272E-2</v>
      </c>
      <c r="O36">
        <f t="shared" ca="1" si="33"/>
        <v>1.6621006094569908E-2</v>
      </c>
      <c r="Q36" s="2">
        <f t="shared" si="13"/>
        <v>42800.574958999998</v>
      </c>
      <c r="S36" s="3">
        <v>0.5</v>
      </c>
      <c r="Z36">
        <f t="shared" si="14"/>
        <v>12294.5</v>
      </c>
      <c r="AA36" s="50">
        <f t="shared" si="15"/>
        <v>1.658960381070982E-2</v>
      </c>
      <c r="AB36" s="50">
        <f t="shared" si="16"/>
        <v>6.9247895318464755E-3</v>
      </c>
      <c r="AC36" s="50">
        <f t="shared" si="17"/>
        <v>1.9317550002597272E-2</v>
      </c>
      <c r="AD36" s="50">
        <f t="shared" si="18"/>
        <v>2.7279461918874523E-3</v>
      </c>
      <c r="AE36" s="50">
        <f t="shared" si="19"/>
        <v>3.7208452129166266E-6</v>
      </c>
      <c r="AF36">
        <f t="shared" si="20"/>
        <v>1.9317550002597272E-2</v>
      </c>
      <c r="AG36" s="80"/>
      <c r="AH36">
        <f t="shared" si="21"/>
        <v>1.2392760470750797E-2</v>
      </c>
      <c r="AI36">
        <f t="shared" si="22"/>
        <v>0.43325719454401157</v>
      </c>
      <c r="AJ36">
        <f t="shared" si="23"/>
        <v>0.48464435281739959</v>
      </c>
      <c r="AK36">
        <f t="shared" si="24"/>
        <v>0.30697495256722207</v>
      </c>
      <c r="AL36">
        <f t="shared" si="25"/>
        <v>2.6451845433163252</v>
      </c>
      <c r="AM36">
        <f t="shared" si="26"/>
        <v>3.945866554443624</v>
      </c>
      <c r="AN36" s="50">
        <f t="shared" si="32"/>
        <v>27.276171872678429</v>
      </c>
      <c r="AO36" s="50">
        <f t="shared" si="32"/>
        <v>27.275416735864642</v>
      </c>
      <c r="AP36" s="50">
        <f t="shared" si="32"/>
        <v>27.277577859621921</v>
      </c>
      <c r="AQ36" s="50">
        <f t="shared" si="32"/>
        <v>27.271373482894859</v>
      </c>
      <c r="AR36" s="50">
        <f t="shared" si="32"/>
        <v>27.289028759266465</v>
      </c>
      <c r="AS36" s="50">
        <f t="shared" si="32"/>
        <v>27.237429907918585</v>
      </c>
      <c r="AT36" s="50">
        <f t="shared" si="32"/>
        <v>27.378424751038061</v>
      </c>
      <c r="AU36" s="50">
        <f t="shared" si="28"/>
        <v>26.734188092416179</v>
      </c>
      <c r="AW36">
        <v>-33000</v>
      </c>
      <c r="AX36">
        <f t="shared" si="36"/>
        <v>-7.1357671252906568E-2</v>
      </c>
      <c r="AY36">
        <f t="shared" si="37"/>
        <v>-5.79248361738674E-2</v>
      </c>
      <c r="AZ36">
        <f t="shared" si="38"/>
        <v>-1.3432835079039161E-2</v>
      </c>
      <c r="BA36">
        <f t="shared" si="39"/>
        <v>0.79270918761811449</v>
      </c>
      <c r="BB36">
        <f t="shared" si="40"/>
        <v>-0.94375796792369149</v>
      </c>
      <c r="BC36">
        <f t="shared" si="41"/>
        <v>-1.8982264755743541</v>
      </c>
      <c r="BD36">
        <f t="shared" si="42"/>
        <v>-1.3957650319133241</v>
      </c>
      <c r="BE36">
        <f t="shared" si="34"/>
        <v>17.698335717174103</v>
      </c>
      <c r="BF36">
        <f t="shared" si="34"/>
        <v>17.698656364355671</v>
      </c>
      <c r="BG36">
        <f t="shared" si="34"/>
        <v>17.699875020089998</v>
      </c>
      <c r="BH36">
        <f t="shared" si="34"/>
        <v>17.70447673448324</v>
      </c>
      <c r="BI36">
        <f t="shared" si="34"/>
        <v>17.721448068770648</v>
      </c>
      <c r="BJ36">
        <f t="shared" si="34"/>
        <v>17.779406327748696</v>
      </c>
      <c r="BK36">
        <f t="shared" si="34"/>
        <v>17.943056669432902</v>
      </c>
      <c r="BL36">
        <f t="shared" si="43"/>
        <v>18.286884636089702</v>
      </c>
    </row>
    <row r="37" spans="1:64" x14ac:dyDescent="0.2">
      <c r="A37" s="25" t="s">
        <v>59</v>
      </c>
      <c r="B37" s="15" t="s">
        <v>47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29"/>
        <v>13027.5</v>
      </c>
      <c r="G37">
        <f t="shared" si="12"/>
        <v>1.3258250000944827E-2</v>
      </c>
      <c r="K37">
        <f t="shared" si="35"/>
        <v>1.3258250000944827E-2</v>
      </c>
      <c r="O37">
        <f t="shared" ca="1" si="33"/>
        <v>1.3555186257259579E-2</v>
      </c>
      <c r="Q37" s="2">
        <f t="shared" si="13"/>
        <v>43117.676501000002</v>
      </c>
      <c r="S37" s="3">
        <v>0.5</v>
      </c>
      <c r="Z37">
        <f t="shared" si="14"/>
        <v>13027.5</v>
      </c>
      <c r="AA37" s="50">
        <f t="shared" si="15"/>
        <v>1.4575912269723714E-2</v>
      </c>
      <c r="AB37" s="50">
        <f t="shared" si="16"/>
        <v>1.7012138763231894E-3</v>
      </c>
      <c r="AC37" s="50">
        <f t="shared" si="17"/>
        <v>1.3258250000944827E-2</v>
      </c>
      <c r="AD37" s="50">
        <f t="shared" si="18"/>
        <v>-1.317662268778887E-3</v>
      </c>
      <c r="AE37" s="50">
        <f t="shared" si="19"/>
        <v>8.681169272817619E-7</v>
      </c>
      <c r="AF37">
        <f t="shared" si="20"/>
        <v>1.3258250000944827E-2</v>
      </c>
      <c r="AG37" s="80"/>
      <c r="AH37">
        <f t="shared" si="21"/>
        <v>1.1557036124621637E-2</v>
      </c>
      <c r="AI37">
        <f t="shared" si="22"/>
        <v>0.41711401593077724</v>
      </c>
      <c r="AJ37">
        <f t="shared" si="23"/>
        <v>0.43541766312836727</v>
      </c>
      <c r="AK37">
        <f t="shared" si="24"/>
        <v>0.27509081884975073</v>
      </c>
      <c r="AL37">
        <f t="shared" si="25"/>
        <v>2.7006389000382178</v>
      </c>
      <c r="AM37">
        <f t="shared" si="26"/>
        <v>4.4618914659981783</v>
      </c>
      <c r="AN37" s="50">
        <f t="shared" si="32"/>
        <v>27.375936765526468</v>
      </c>
      <c r="AO37" s="50">
        <f t="shared" si="32"/>
        <v>27.37393174305107</v>
      </c>
      <c r="AP37" s="50">
        <f t="shared" si="32"/>
        <v>27.378922989306073</v>
      </c>
      <c r="AQ37" s="50">
        <f t="shared" si="32"/>
        <v>27.366439083358397</v>
      </c>
      <c r="AR37" s="50">
        <f t="shared" si="32"/>
        <v>27.397306908473137</v>
      </c>
      <c r="AS37" s="50">
        <f t="shared" si="32"/>
        <v>27.318608519200403</v>
      </c>
      <c r="AT37" s="50">
        <f t="shared" si="32"/>
        <v>27.506425251632731</v>
      </c>
      <c r="AU37" s="50">
        <f t="shared" si="28"/>
        <v>26.870890637614544</v>
      </c>
      <c r="AW37">
        <v>-32500</v>
      </c>
      <c r="AX37">
        <f t="shared" si="36"/>
        <v>-6.8329846247236911E-2</v>
      </c>
      <c r="AY37">
        <f t="shared" si="37"/>
        <v>-5.5789700729389123E-2</v>
      </c>
      <c r="AZ37">
        <f t="shared" si="38"/>
        <v>-1.254014551784779E-2</v>
      </c>
      <c r="BA37">
        <f t="shared" si="39"/>
        <v>0.88402909975586663</v>
      </c>
      <c r="BB37">
        <f t="shared" si="40"/>
        <v>-0.98191687354208212</v>
      </c>
      <c r="BC37">
        <f t="shared" si="41"/>
        <v>-1.7517099242400287</v>
      </c>
      <c r="BD37">
        <f t="shared" si="42"/>
        <v>-1.1995045848421646</v>
      </c>
      <c r="BE37">
        <f t="shared" si="34"/>
        <v>17.832133773886554</v>
      </c>
      <c r="BF37">
        <f t="shared" si="34"/>
        <v>17.833155079226948</v>
      </c>
      <c r="BG37">
        <f t="shared" si="34"/>
        <v>17.836157799184669</v>
      </c>
      <c r="BH37">
        <f t="shared" si="34"/>
        <v>17.844903518635242</v>
      </c>
      <c r="BI37">
        <f t="shared" si="34"/>
        <v>17.869718807710203</v>
      </c>
      <c r="BJ37">
        <f t="shared" si="34"/>
        <v>17.935632209606805</v>
      </c>
      <c r="BK37">
        <f t="shared" si="34"/>
        <v>18.088562092430358</v>
      </c>
      <c r="BL37">
        <f t="shared" si="43"/>
        <v>18.380133302664301</v>
      </c>
    </row>
    <row r="38" spans="1:64" x14ac:dyDescent="0.2">
      <c r="A38" s="25" t="s">
        <v>59</v>
      </c>
      <c r="B38" s="15" t="s">
        <v>47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29"/>
        <v>13059.5</v>
      </c>
      <c r="G38">
        <f t="shared" si="12"/>
        <v>1.2389050003548618E-2</v>
      </c>
      <c r="K38">
        <f t="shared" si="35"/>
        <v>1.2389050003548618E-2</v>
      </c>
      <c r="O38">
        <f t="shared" ca="1" si="33"/>
        <v>1.3421344190692144E-2</v>
      </c>
      <c r="Q38" s="2">
        <f t="shared" si="13"/>
        <v>43131.519347000001</v>
      </c>
      <c r="S38" s="3">
        <v>0.5</v>
      </c>
      <c r="Z38">
        <f t="shared" si="14"/>
        <v>13059.5</v>
      </c>
      <c r="AA38" s="50">
        <f t="shared" si="15"/>
        <v>1.4484421048725341E-2</v>
      </c>
      <c r="AB38" s="50">
        <f t="shared" si="16"/>
        <v>8.7049535736579212E-4</v>
      </c>
      <c r="AC38" s="50">
        <f t="shared" si="17"/>
        <v>1.2389050003548618E-2</v>
      </c>
      <c r="AD38" s="50">
        <f t="shared" si="18"/>
        <v>-2.0953710451767221E-3</v>
      </c>
      <c r="AE38" s="50">
        <f t="shared" si="19"/>
        <v>2.1952899084824943E-6</v>
      </c>
      <c r="AF38">
        <f t="shared" si="20"/>
        <v>1.2389050003548618E-2</v>
      </c>
      <c r="AG38" s="80"/>
      <c r="AH38">
        <f t="shared" si="21"/>
        <v>1.1518554646182826E-2</v>
      </c>
      <c r="AI38">
        <f t="shared" si="22"/>
        <v>0.41647387675558933</v>
      </c>
      <c r="AJ38">
        <f t="shared" si="23"/>
        <v>0.43331644712627571</v>
      </c>
      <c r="AK38">
        <f t="shared" si="24"/>
        <v>0.27373032811714787</v>
      </c>
      <c r="AL38">
        <f t="shared" si="25"/>
        <v>2.7029716778053663</v>
      </c>
      <c r="AM38">
        <f t="shared" si="26"/>
        <v>4.4864064739284899</v>
      </c>
      <c r="AN38" s="50">
        <f t="shared" si="32"/>
        <v>27.380216040615792</v>
      </c>
      <c r="AO38" s="50">
        <f t="shared" si="32"/>
        <v>27.378137466371509</v>
      </c>
      <c r="AP38" s="50">
        <f t="shared" si="32"/>
        <v>27.383284195849168</v>
      </c>
      <c r="AQ38" s="50">
        <f t="shared" si="32"/>
        <v>27.370479298002468</v>
      </c>
      <c r="AR38" s="50">
        <f t="shared" si="32"/>
        <v>27.401971094410968</v>
      </c>
      <c r="AS38" s="50">
        <f t="shared" si="32"/>
        <v>27.322105368955302</v>
      </c>
      <c r="AT38" s="50">
        <f t="shared" si="32"/>
        <v>27.511741120149999</v>
      </c>
      <c r="AU38" s="50">
        <f t="shared" si="28"/>
        <v>26.876858552275316</v>
      </c>
      <c r="AW38">
        <v>-32000</v>
      </c>
      <c r="AX38">
        <f t="shared" si="36"/>
        <v>-6.4949822498845566E-2</v>
      </c>
      <c r="AY38">
        <f t="shared" si="37"/>
        <v>-5.368692154368087E-2</v>
      </c>
      <c r="AZ38">
        <f t="shared" si="38"/>
        <v>-1.12629009551647E-2</v>
      </c>
      <c r="BA38">
        <f t="shared" si="39"/>
        <v>1.003477090736173</v>
      </c>
      <c r="BB38">
        <f t="shared" si="40"/>
        <v>-0.99999137337339283</v>
      </c>
      <c r="BC38">
        <f t="shared" si="41"/>
        <v>-1.5654016098234007</v>
      </c>
      <c r="BD38">
        <f t="shared" si="42"/>
        <v>-0.99461978235585546</v>
      </c>
      <c r="BE38">
        <f t="shared" si="34"/>
        <v>17.98329777676177</v>
      </c>
      <c r="BF38">
        <f t="shared" si="34"/>
        <v>17.985683413035407</v>
      </c>
      <c r="BG38">
        <f t="shared" si="34"/>
        <v>17.99136327641061</v>
      </c>
      <c r="BH38">
        <f t="shared" si="34"/>
        <v>18.004738589900313</v>
      </c>
      <c r="BI38">
        <f t="shared" si="34"/>
        <v>18.03547034886758</v>
      </c>
      <c r="BJ38">
        <f t="shared" si="34"/>
        <v>18.102586857511607</v>
      </c>
      <c r="BK38">
        <f t="shared" si="34"/>
        <v>18.236600982028744</v>
      </c>
      <c r="BL38">
        <f t="shared" si="43"/>
        <v>18.473381969238904</v>
      </c>
    </row>
    <row r="39" spans="1:64" x14ac:dyDescent="0.2">
      <c r="A39" s="25" t="s">
        <v>59</v>
      </c>
      <c r="B39" s="15" t="s">
        <v>47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29"/>
        <v>13119.5</v>
      </c>
      <c r="G39">
        <f t="shared" si="12"/>
        <v>1.4029050005774479E-2</v>
      </c>
      <c r="K39">
        <f t="shared" si="35"/>
        <v>1.4029050005774479E-2</v>
      </c>
      <c r="O39">
        <f t="shared" ca="1" si="33"/>
        <v>1.3170390315878203E-2</v>
      </c>
      <c r="Q39" s="2">
        <f t="shared" si="13"/>
        <v>43157.477953000001</v>
      </c>
      <c r="S39" s="3">
        <v>0.5</v>
      </c>
      <c r="Z39">
        <f t="shared" si="14"/>
        <v>13119.5</v>
      </c>
      <c r="AA39" s="50">
        <f t="shared" si="15"/>
        <v>1.4312093167000776E-2</v>
      </c>
      <c r="AB39" s="50">
        <f t="shared" si="16"/>
        <v>2.5830727609202197E-3</v>
      </c>
      <c r="AC39" s="50">
        <f t="shared" si="17"/>
        <v>1.4029050005774479E-2</v>
      </c>
      <c r="AD39" s="50">
        <f t="shared" si="18"/>
        <v>-2.8304316122629639E-4</v>
      </c>
      <c r="AE39" s="50">
        <f t="shared" si="19"/>
        <v>4.0056715558487605E-8</v>
      </c>
      <c r="AF39">
        <f t="shared" si="20"/>
        <v>1.4029050005774479E-2</v>
      </c>
      <c r="AG39" s="80"/>
      <c r="AH39">
        <f t="shared" si="21"/>
        <v>1.144597724485426E-2</v>
      </c>
      <c r="AI39">
        <f t="shared" si="22"/>
        <v>0.41528710042277506</v>
      </c>
      <c r="AJ39">
        <f t="shared" si="23"/>
        <v>0.42938671584916505</v>
      </c>
      <c r="AK39">
        <f t="shared" si="24"/>
        <v>0.27118601384984209</v>
      </c>
      <c r="AL39">
        <f t="shared" si="25"/>
        <v>2.7073274820454607</v>
      </c>
      <c r="AM39">
        <f t="shared" si="26"/>
        <v>4.5328749630458551</v>
      </c>
      <c r="AN39" s="50">
        <f t="shared" si="32"/>
        <v>27.388223946246558</v>
      </c>
      <c r="AO39" s="50">
        <f t="shared" si="32"/>
        <v>27.386002931105669</v>
      </c>
      <c r="AP39" s="50">
        <f t="shared" si="32"/>
        <v>27.391448250293763</v>
      </c>
      <c r="AQ39" s="50">
        <f t="shared" si="32"/>
        <v>27.37803221133165</v>
      </c>
      <c r="AR39" s="50">
        <f t="shared" si="32"/>
        <v>27.410701108323412</v>
      </c>
      <c r="AS39" s="50">
        <f t="shared" si="32"/>
        <v>27.328656767360293</v>
      </c>
      <c r="AT39" s="50">
        <f t="shared" si="32"/>
        <v>27.521647446315686</v>
      </c>
      <c r="AU39" s="50">
        <f t="shared" si="28"/>
        <v>26.888048392264267</v>
      </c>
      <c r="AW39">
        <v>-31500</v>
      </c>
      <c r="AX39">
        <f t="shared" si="36"/>
        <v>-6.1093149790670695E-2</v>
      </c>
      <c r="AY39">
        <f t="shared" si="37"/>
        <v>-5.1616498616742661E-2</v>
      </c>
      <c r="AZ39">
        <f t="shared" si="38"/>
        <v>-9.476651173928036E-3</v>
      </c>
      <c r="BA39">
        <f t="shared" si="39"/>
        <v>1.1602649868865216</v>
      </c>
      <c r="BB39">
        <f t="shared" si="40"/>
        <v>-0.97092332449338858</v>
      </c>
      <c r="BC39">
        <f t="shared" si="41"/>
        <v>-1.3195096678139744</v>
      </c>
      <c r="BD39">
        <f t="shared" si="42"/>
        <v>-0.77571214841685099</v>
      </c>
      <c r="BE39">
        <f t="shared" si="34"/>
        <v>18.157311410207807</v>
      </c>
      <c r="BF39">
        <f t="shared" si="34"/>
        <v>18.16147366955385</v>
      </c>
      <c r="BG39">
        <f t="shared" si="34"/>
        <v>18.169805125561581</v>
      </c>
      <c r="BH39">
        <f t="shared" si="34"/>
        <v>18.186316163766875</v>
      </c>
      <c r="BI39">
        <f t="shared" si="34"/>
        <v>18.218427459476281</v>
      </c>
      <c r="BJ39">
        <f t="shared" si="34"/>
        <v>18.278838772227147</v>
      </c>
      <c r="BK39">
        <f t="shared" si="34"/>
        <v>18.386697265161796</v>
      </c>
      <c r="BL39">
        <f t="shared" si="43"/>
        <v>18.566630635813503</v>
      </c>
    </row>
    <row r="40" spans="1:64" x14ac:dyDescent="0.2">
      <c r="A40" s="25" t="s">
        <v>59</v>
      </c>
      <c r="B40" s="15" t="s">
        <v>45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29"/>
        <v>13120</v>
      </c>
      <c r="G40">
        <f t="shared" si="12"/>
        <v>1.2300000002142042E-2</v>
      </c>
      <c r="K40">
        <f t="shared" si="35"/>
        <v>1.2300000002142042E-2</v>
      </c>
      <c r="O40">
        <f t="shared" ca="1" si="33"/>
        <v>1.3168299033588085E-2</v>
      </c>
      <c r="Q40" s="2">
        <f t="shared" si="13"/>
        <v>43157.692532000001</v>
      </c>
      <c r="S40" s="3">
        <v>0.5</v>
      </c>
      <c r="Z40">
        <f t="shared" si="14"/>
        <v>13120</v>
      </c>
      <c r="AA40" s="50">
        <f t="shared" si="15"/>
        <v>1.4310652831713597E-2</v>
      </c>
      <c r="AB40" s="50">
        <f t="shared" si="16"/>
        <v>8.5462988101800419E-4</v>
      </c>
      <c r="AC40" s="50">
        <f t="shared" si="17"/>
        <v>1.2300000002142042E-2</v>
      </c>
      <c r="AD40" s="50">
        <f t="shared" si="18"/>
        <v>-2.0106528295715555E-3</v>
      </c>
      <c r="AE40" s="50">
        <f t="shared" si="19"/>
        <v>2.0213624005320513E-6</v>
      </c>
      <c r="AF40">
        <f t="shared" si="20"/>
        <v>1.2300000002142042E-2</v>
      </c>
      <c r="AG40" s="80"/>
      <c r="AH40">
        <f t="shared" si="21"/>
        <v>1.1445370121124038E-2</v>
      </c>
      <c r="AI40">
        <f t="shared" si="22"/>
        <v>0.41527728391149576</v>
      </c>
      <c r="AJ40">
        <f t="shared" si="23"/>
        <v>0.42935402272840373</v>
      </c>
      <c r="AK40">
        <f t="shared" si="24"/>
        <v>0.27116484714994876</v>
      </c>
      <c r="AL40">
        <f t="shared" si="25"/>
        <v>2.7073636819005147</v>
      </c>
      <c r="AM40">
        <f t="shared" si="26"/>
        <v>4.5332649933775429</v>
      </c>
      <c r="AN40" s="50">
        <f t="shared" si="32"/>
        <v>27.388290593368975</v>
      </c>
      <c r="AO40" s="50">
        <f t="shared" si="32"/>
        <v>27.386068366312141</v>
      </c>
      <c r="AP40" s="50">
        <f t="shared" si="32"/>
        <v>27.391516212201786</v>
      </c>
      <c r="AQ40" s="50">
        <f t="shared" si="32"/>
        <v>27.378095030518235</v>
      </c>
      <c r="AR40" s="50">
        <f t="shared" si="32"/>
        <v>27.410773773618097</v>
      </c>
      <c r="AS40" s="50">
        <f t="shared" si="32"/>
        <v>27.328711336965497</v>
      </c>
      <c r="AT40" s="50">
        <f t="shared" si="32"/>
        <v>27.521729665491861</v>
      </c>
      <c r="AU40" s="50">
        <f t="shared" si="28"/>
        <v>26.888141640930844</v>
      </c>
      <c r="AW40">
        <v>-31000</v>
      </c>
      <c r="AX40">
        <f t="shared" si="36"/>
        <v>-5.6625297909917709E-2</v>
      </c>
      <c r="AY40">
        <f t="shared" si="37"/>
        <v>-4.9578431948574489E-2</v>
      </c>
      <c r="AZ40">
        <f t="shared" si="38"/>
        <v>-7.0468659613432197E-3</v>
      </c>
      <c r="BA40">
        <f t="shared" si="39"/>
        <v>1.355228323550177</v>
      </c>
      <c r="BB40">
        <f t="shared" si="40"/>
        <v>-0.83964033690506923</v>
      </c>
      <c r="BC40">
        <f t="shared" si="41"/>
        <v>-0.98707227070653192</v>
      </c>
      <c r="BD40">
        <f t="shared" si="42"/>
        <v>-0.53793892514633346</v>
      </c>
      <c r="BE40">
        <f t="shared" si="34"/>
        <v>18.359418084481106</v>
      </c>
      <c r="BF40">
        <f t="shared" si="34"/>
        <v>18.364605788788985</v>
      </c>
      <c r="BG40">
        <f t="shared" si="34"/>
        <v>18.373681889848491</v>
      </c>
      <c r="BH40">
        <f t="shared" si="34"/>
        <v>18.389460048716529</v>
      </c>
      <c r="BI40">
        <f t="shared" si="34"/>
        <v>18.416601696564719</v>
      </c>
      <c r="BJ40">
        <f t="shared" si="34"/>
        <v>18.462521212828577</v>
      </c>
      <c r="BK40">
        <f t="shared" si="34"/>
        <v>18.538356992040104</v>
      </c>
      <c r="BL40">
        <f t="shared" si="43"/>
        <v>18.659879302388102</v>
      </c>
    </row>
    <row r="41" spans="1:64" x14ac:dyDescent="0.2">
      <c r="A41" s="25" t="s">
        <v>59</v>
      </c>
      <c r="B41" s="15" t="s">
        <v>47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29"/>
        <v>13845.5</v>
      </c>
      <c r="G41">
        <f t="shared" si="12"/>
        <v>1.1557450008695014E-2</v>
      </c>
      <c r="K41">
        <f t="shared" si="35"/>
        <v>1.1557450008695014E-2</v>
      </c>
      <c r="O41">
        <f t="shared" ca="1" si="33"/>
        <v>1.0133848430629505E-2</v>
      </c>
      <c r="Q41" s="2">
        <f t="shared" si="13"/>
        <v>43471.554770000002</v>
      </c>
      <c r="S41" s="3">
        <v>0.5</v>
      </c>
      <c r="Z41">
        <f t="shared" si="14"/>
        <v>13845.5</v>
      </c>
      <c r="AA41" s="50">
        <f t="shared" si="15"/>
        <v>1.2148514206699493E-2</v>
      </c>
      <c r="AB41" s="50">
        <f t="shared" si="16"/>
        <v>1.0311436191914481E-3</v>
      </c>
      <c r="AC41" s="50">
        <f t="shared" si="17"/>
        <v>1.1557450008695014E-2</v>
      </c>
      <c r="AD41" s="50">
        <f t="shared" si="18"/>
        <v>-5.9106419800447965E-4</v>
      </c>
      <c r="AE41" s="50">
        <f t="shared" si="19"/>
        <v>1.7467844308133937E-7</v>
      </c>
      <c r="AF41">
        <f t="shared" si="20"/>
        <v>1.1557450008695014E-2</v>
      </c>
      <c r="AG41" s="80"/>
      <c r="AH41">
        <f t="shared" si="21"/>
        <v>1.0526306389503566E-2</v>
      </c>
      <c r="AI41">
        <f t="shared" si="22"/>
        <v>0.4022279153196856</v>
      </c>
      <c r="AJ41">
        <f t="shared" si="23"/>
        <v>0.38280859187617716</v>
      </c>
      <c r="AK41">
        <f t="shared" si="24"/>
        <v>0.24103851106560456</v>
      </c>
      <c r="AL41">
        <f t="shared" si="25"/>
        <v>2.758306519922431</v>
      </c>
      <c r="AM41">
        <f t="shared" si="26"/>
        <v>5.1539958163495267</v>
      </c>
      <c r="AN41" s="50">
        <f t="shared" ref="AN41:AT41" si="44">$AU41+$AB$7*SIN(AO41)</f>
        <v>27.483617019429076</v>
      </c>
      <c r="AO41" s="50">
        <f t="shared" si="44"/>
        <v>27.479204600938736</v>
      </c>
      <c r="AP41" s="50">
        <f t="shared" si="44"/>
        <v>27.488933592068193</v>
      </c>
      <c r="AQ41" s="50">
        <f t="shared" si="44"/>
        <v>27.467352173201835</v>
      </c>
      <c r="AR41" s="50">
        <f t="shared" si="44"/>
        <v>27.514612734527748</v>
      </c>
      <c r="AS41" s="50">
        <f t="shared" si="44"/>
        <v>27.40787020662728</v>
      </c>
      <c r="AT41" s="50">
        <f t="shared" si="44"/>
        <v>27.635283746854707</v>
      </c>
      <c r="AU41" s="50">
        <f t="shared" si="28"/>
        <v>27.023445456130588</v>
      </c>
      <c r="AW41">
        <v>-30500</v>
      </c>
      <c r="AX41">
        <f t="shared" si="36"/>
        <v>-5.1498624963477825E-2</v>
      </c>
      <c r="AY41">
        <f t="shared" si="37"/>
        <v>-4.7572721539176355E-2</v>
      </c>
      <c r="AZ41">
        <f t="shared" si="38"/>
        <v>-3.9259034243014686E-3</v>
      </c>
      <c r="BA41">
        <f t="shared" si="39"/>
        <v>1.5506033396839536</v>
      </c>
      <c r="BB41">
        <f t="shared" si="40"/>
        <v>-0.52798123966559485</v>
      </c>
      <c r="BC41">
        <f t="shared" si="41"/>
        <v>-0.54667328778954694</v>
      </c>
      <c r="BD41">
        <f t="shared" si="42"/>
        <v>-0.28035368385655751</v>
      </c>
      <c r="BE41">
        <f t="shared" si="34"/>
        <v>18.590335975109028</v>
      </c>
      <c r="BF41">
        <f t="shared" si="34"/>
        <v>18.594219379153877</v>
      </c>
      <c r="BG41">
        <f t="shared" si="34"/>
        <v>18.600441339464528</v>
      </c>
      <c r="BH41">
        <f t="shared" si="34"/>
        <v>18.610389738071788</v>
      </c>
      <c r="BI41">
        <f t="shared" si="34"/>
        <v>18.626246856976653</v>
      </c>
      <c r="BJ41">
        <f t="shared" si="34"/>
        <v>18.651406317332164</v>
      </c>
      <c r="BK41">
        <f t="shared" si="34"/>
        <v>18.691072628088214</v>
      </c>
      <c r="BL41">
        <f t="shared" si="43"/>
        <v>18.753127968962705</v>
      </c>
    </row>
    <row r="42" spans="1:64" x14ac:dyDescent="0.2">
      <c r="A42" s="86" t="s">
        <v>122</v>
      </c>
      <c r="B42" s="87" t="s">
        <v>47</v>
      </c>
      <c r="C42" s="88">
        <v>58851.066639999997</v>
      </c>
      <c r="D42" s="88">
        <v>1.4300000000000001E-3</v>
      </c>
      <c r="E42">
        <f>+(C42-C$7)/C$8</f>
        <v>14680.012232554451</v>
      </c>
      <c r="F42">
        <f>ROUND(2*E42,0)/2</f>
        <v>14680</v>
      </c>
      <c r="G42">
        <f>+C42-(C$7+F42*C$8)</f>
        <v>5.292000001645647E-3</v>
      </c>
      <c r="K42">
        <f>+G42</f>
        <v>5.292000001645647E-3</v>
      </c>
      <c r="O42">
        <f ca="1">+C$11+C$12*$F42</f>
        <v>6.6434982884255936E-3</v>
      </c>
      <c r="Q42" s="2">
        <f>+C42-15018.5</f>
        <v>43832.566639999997</v>
      </c>
      <c r="S42" s="3">
        <v>0.5</v>
      </c>
      <c r="Z42">
        <f>F42</f>
        <v>14680</v>
      </c>
      <c r="AA42" s="50">
        <f>AB$3+AB$4*Z42+AB$5*Z42^2+AH42</f>
        <v>9.4930671456261492E-3</v>
      </c>
      <c r="AB42" s="50">
        <f>IF(S42&lt;&gt;0,G42-AH42, -9999)</f>
        <v>-4.0929393495415575E-3</v>
      </c>
      <c r="AC42" s="50">
        <f>+G42-P42</f>
        <v>5.292000001645647E-3</v>
      </c>
      <c r="AD42" s="50">
        <f>IF(S42&lt;&gt;0,G42-AA42, -9999)</f>
        <v>-4.2010671439805022E-3</v>
      </c>
      <c r="AE42" s="50">
        <f>+(G42-AA42)^2*S42</f>
        <v>8.8244825741162473E-6</v>
      </c>
      <c r="AF42">
        <f>IF(S42&lt;&gt;0,G42-P42, -9999)</f>
        <v>5.292000001645647E-3</v>
      </c>
      <c r="AG42" s="80"/>
      <c r="AH42">
        <f>$AB$6*($AB$11/AI42*AJ42+$AB$12)</f>
        <v>9.3849393511872044E-3</v>
      </c>
      <c r="AI42">
        <f>1+$AB$7*COS(AL42)</f>
        <v>0.38983386200727954</v>
      </c>
      <c r="AJ42">
        <f>SIN(AL42+RADIANS($AB$9))</f>
        <v>0.33122900621546569</v>
      </c>
      <c r="AK42">
        <f>$AB$7*SIN(AL42)</f>
        <v>0.20767357339541559</v>
      </c>
      <c r="AL42">
        <f>2*ATAN(AM42)</f>
        <v>2.8135352655022561</v>
      </c>
      <c r="AM42">
        <f>SQRT((1+$AB$7)/(1-$AB$7))*TAN(AN42/2)</f>
        <v>6.0417197547550288</v>
      </c>
      <c r="AN42" s="50">
        <f t="shared" ref="AN42:AT42" si="45">$AU42+$AB$7*SIN(AO42)</f>
        <v>27.59029085541183</v>
      </c>
      <c r="AO42" s="50">
        <f t="shared" si="45"/>
        <v>27.582441256913096</v>
      </c>
      <c r="AP42" s="50">
        <f t="shared" si="45"/>
        <v>27.598155179419134</v>
      </c>
      <c r="AQ42" s="50">
        <f t="shared" si="45"/>
        <v>27.566489940634444</v>
      </c>
      <c r="AR42" s="50">
        <f t="shared" si="45"/>
        <v>27.629496218560842</v>
      </c>
      <c r="AS42" s="50">
        <f t="shared" si="45"/>
        <v>27.500583651733024</v>
      </c>
      <c r="AT42" s="50">
        <f t="shared" si="45"/>
        <v>27.752102432878303</v>
      </c>
      <c r="AU42" s="50">
        <f>RADIANS($AB$9)+$AB$18*(F42-AB$15)</f>
        <v>27.179077480643596</v>
      </c>
      <c r="AW42">
        <v>-30000</v>
      </c>
      <c r="AX42">
        <f t="shared" si="36"/>
        <v>-4.5908965442322015E-2</v>
      </c>
      <c r="AY42">
        <f t="shared" si="37"/>
        <v>-4.5599367388548258E-2</v>
      </c>
      <c r="AZ42">
        <f t="shared" si="38"/>
        <v>-3.0959805377375949E-4</v>
      </c>
      <c r="BA42">
        <f t="shared" si="39"/>
        <v>1.6444271297214019</v>
      </c>
      <c r="BB42">
        <f t="shared" si="40"/>
        <v>-2.8209135172517028E-2</v>
      </c>
      <c r="BC42">
        <f t="shared" si="41"/>
        <v>-1.8664454262837867E-2</v>
      </c>
      <c r="BD42">
        <f t="shared" si="42"/>
        <v>-9.3324980568515667E-3</v>
      </c>
      <c r="BE42">
        <f t="shared" ref="BE42:BK49" si="46">$BL42+$AB$7*SIN(BF42)</f>
        <v>18.840878338520081</v>
      </c>
      <c r="BF42">
        <f t="shared" si="46"/>
        <v>18.841025234717023</v>
      </c>
      <c r="BG42">
        <f t="shared" si="46"/>
        <v>18.841253151586315</v>
      </c>
      <c r="BH42">
        <f t="shared" si="46"/>
        <v>18.841606775271689</v>
      </c>
      <c r="BI42">
        <f t="shared" si="46"/>
        <v>18.842155437011616</v>
      </c>
      <c r="BJ42">
        <f t="shared" si="46"/>
        <v>18.843006703991698</v>
      </c>
      <c r="BK42">
        <f t="shared" si="46"/>
        <v>18.844327463920099</v>
      </c>
      <c r="BL42">
        <f t="shared" si="43"/>
        <v>18.846376635537304</v>
      </c>
    </row>
    <row r="43" spans="1:64" x14ac:dyDescent="0.2">
      <c r="A43" t="s">
        <v>123</v>
      </c>
      <c r="B43" t="s">
        <v>47</v>
      </c>
      <c r="C43" s="10">
        <v>59623.0640420001</v>
      </c>
      <c r="D43" s="10">
        <v>2.05E-4</v>
      </c>
      <c r="AA43" s="50"/>
      <c r="AB43" s="50"/>
      <c r="AC43" s="50"/>
      <c r="AD43" s="50"/>
      <c r="AE43" s="50"/>
      <c r="AG43" s="80"/>
      <c r="AN43" s="50"/>
      <c r="AO43" s="50"/>
      <c r="AP43" s="50"/>
      <c r="AQ43" s="50"/>
      <c r="AR43" s="50"/>
      <c r="AS43" s="50"/>
      <c r="AT43" s="50"/>
      <c r="AU43" s="50"/>
      <c r="AW43">
        <v>-28500</v>
      </c>
      <c r="AX43">
        <f t="shared" si="36"/>
        <v>-3.0824915712285631E-2</v>
      </c>
      <c r="AY43">
        <f t="shared" si="37"/>
        <v>-3.9873442489284198E-2</v>
      </c>
      <c r="AZ43">
        <f t="shared" si="38"/>
        <v>9.0485267769985674E-3</v>
      </c>
      <c r="BA43">
        <f t="shared" si="39"/>
        <v>1.1724647953895646</v>
      </c>
      <c r="BB43">
        <f t="shared" si="40"/>
        <v>0.96093726568965299</v>
      </c>
      <c r="BC43">
        <f t="shared" si="41"/>
        <v>1.2999174571035357</v>
      </c>
      <c r="BD43">
        <f t="shared" si="42"/>
        <v>0.76013927851583674</v>
      </c>
      <c r="BE43">
        <f t="shared" si="46"/>
        <v>19.528957362502549</v>
      </c>
      <c r="BF43">
        <f t="shared" si="46"/>
        <v>19.524682697708993</v>
      </c>
      <c r="BG43">
        <f t="shared" si="46"/>
        <v>19.516215411964694</v>
      </c>
      <c r="BH43">
        <f t="shared" si="46"/>
        <v>19.499607175242001</v>
      </c>
      <c r="BI43">
        <f t="shared" si="46"/>
        <v>19.467621391317213</v>
      </c>
      <c r="BJ43">
        <f t="shared" si="46"/>
        <v>19.407960508228655</v>
      </c>
      <c r="BK43">
        <f t="shared" si="46"/>
        <v>19.302116983305588</v>
      </c>
      <c r="BL43">
        <f t="shared" si="43"/>
        <v>19.126122635261105</v>
      </c>
    </row>
    <row r="44" spans="1:64" x14ac:dyDescent="0.2">
      <c r="C44" s="10"/>
      <c r="D44" s="10"/>
      <c r="AA44" s="50"/>
      <c r="AB44" s="50"/>
      <c r="AC44" s="50"/>
      <c r="AD44" s="50"/>
      <c r="AE44" s="50"/>
      <c r="AG44" s="80"/>
      <c r="AN44" s="50"/>
      <c r="AO44" s="50"/>
      <c r="AP44" s="50"/>
      <c r="AQ44" s="50"/>
      <c r="AR44" s="50"/>
      <c r="AS44" s="50"/>
      <c r="AT44" s="50"/>
      <c r="AU44" s="50"/>
      <c r="AW44">
        <v>-28000</v>
      </c>
      <c r="AX44">
        <f t="shared" si="36"/>
        <v>-2.711036565186152E-2</v>
      </c>
      <c r="AY44">
        <f t="shared" si="37"/>
        <v>-3.8029513373736251E-2</v>
      </c>
      <c r="AZ44">
        <f t="shared" si="38"/>
        <v>1.0919147721874729E-2</v>
      </c>
      <c r="BA44">
        <f t="shared" si="39"/>
        <v>1.0128872466509116</v>
      </c>
      <c r="BB44">
        <f t="shared" si="40"/>
        <v>0.99956360004132805</v>
      </c>
      <c r="BC44">
        <f t="shared" si="41"/>
        <v>1.5508004884883668</v>
      </c>
      <c r="BD44">
        <f t="shared" si="42"/>
        <v>0.98020144635064688</v>
      </c>
      <c r="BE44">
        <f t="shared" si="46"/>
        <v>19.704740993190178</v>
      </c>
      <c r="BF44">
        <f t="shared" si="46"/>
        <v>19.702239654916106</v>
      </c>
      <c r="BG44">
        <f t="shared" si="46"/>
        <v>19.696361182802057</v>
      </c>
      <c r="BH44">
        <f t="shared" si="46"/>
        <v>19.682697167684481</v>
      </c>
      <c r="BI44">
        <f t="shared" si="46"/>
        <v>19.651699689825861</v>
      </c>
      <c r="BJ44">
        <f t="shared" si="46"/>
        <v>19.584782970361594</v>
      </c>
      <c r="BK44">
        <f t="shared" si="46"/>
        <v>19.452335746871309</v>
      </c>
      <c r="BL44">
        <f t="shared" si="43"/>
        <v>19.219371301835707</v>
      </c>
    </row>
    <row r="45" spans="1:64" x14ac:dyDescent="0.2">
      <c r="C45" s="10"/>
      <c r="D45" s="10"/>
      <c r="AA45" s="50"/>
      <c r="AB45" s="50"/>
      <c r="AC45" s="50"/>
      <c r="AD45" s="50"/>
      <c r="AE45" s="50"/>
      <c r="AG45" s="80"/>
      <c r="AN45" s="50"/>
      <c r="AO45" s="50"/>
      <c r="AP45" s="50"/>
      <c r="AQ45" s="50"/>
      <c r="AR45" s="50"/>
      <c r="AS45" s="50"/>
      <c r="AT45" s="50"/>
      <c r="AU45" s="50"/>
      <c r="AW45">
        <v>-27500</v>
      </c>
      <c r="AX45">
        <f t="shared" si="36"/>
        <v>-2.3946467663443879E-2</v>
      </c>
      <c r="AY45">
        <f t="shared" si="37"/>
        <v>-3.6217940516958348E-2</v>
      </c>
      <c r="AZ45">
        <f t="shared" si="38"/>
        <v>1.2271472853514469E-2</v>
      </c>
      <c r="BA45">
        <f t="shared" si="39"/>
        <v>0.89117588744524889</v>
      </c>
      <c r="BB45">
        <f t="shared" si="40"/>
        <v>0.98721065174913492</v>
      </c>
      <c r="BC45">
        <f t="shared" si="41"/>
        <v>1.7404491090677487</v>
      </c>
      <c r="BD45">
        <f t="shared" si="42"/>
        <v>1.1858650566306659</v>
      </c>
      <c r="BE45">
        <f t="shared" si="46"/>
        <v>19.857278060491904</v>
      </c>
      <c r="BF45">
        <f t="shared" si="46"/>
        <v>19.856185804656391</v>
      </c>
      <c r="BG45">
        <f t="shared" si="46"/>
        <v>19.853024455363858</v>
      </c>
      <c r="BH45">
        <f t="shared" si="46"/>
        <v>19.843961505513107</v>
      </c>
      <c r="BI45">
        <f t="shared" si="46"/>
        <v>19.818651364735501</v>
      </c>
      <c r="BJ45">
        <f t="shared" si="46"/>
        <v>19.752422301540481</v>
      </c>
      <c r="BK45">
        <f t="shared" si="46"/>
        <v>19.600530278894315</v>
      </c>
      <c r="BL45">
        <f t="shared" si="43"/>
        <v>19.312619968410306</v>
      </c>
    </row>
    <row r="46" spans="1:64" x14ac:dyDescent="0.2">
      <c r="C46" s="10"/>
      <c r="D46" s="10"/>
      <c r="AA46" s="50"/>
      <c r="AB46" s="50"/>
      <c r="AC46" s="50"/>
      <c r="AD46" s="50"/>
      <c r="AE46" s="50"/>
      <c r="AG46" s="80"/>
      <c r="AN46" s="50"/>
      <c r="AO46" s="50"/>
      <c r="AP46" s="50"/>
      <c r="AQ46" s="50"/>
      <c r="AR46" s="50"/>
      <c r="AS46" s="50"/>
      <c r="AT46" s="50"/>
      <c r="AU46" s="50"/>
      <c r="AW46">
        <v>-27000</v>
      </c>
      <c r="AX46">
        <f t="shared" si="36"/>
        <v>-2.1208305750268781E-2</v>
      </c>
      <c r="AY46">
        <f t="shared" si="37"/>
        <v>-3.4438723918950476E-2</v>
      </c>
      <c r="AZ46">
        <f t="shared" si="38"/>
        <v>1.3230418168681696E-2</v>
      </c>
      <c r="BA46">
        <f t="shared" si="39"/>
        <v>0.79821986412161672</v>
      </c>
      <c r="BB46">
        <f t="shared" si="40"/>
        <v>0.95267892519917508</v>
      </c>
      <c r="BC46">
        <f t="shared" si="41"/>
        <v>1.8892106475907633</v>
      </c>
      <c r="BD46">
        <f t="shared" si="42"/>
        <v>1.3825579891919624</v>
      </c>
      <c r="BE46">
        <f t="shared" si="46"/>
        <v>19.992110395511737</v>
      </c>
      <c r="BF46">
        <f t="shared" si="46"/>
        <v>19.991759478750858</v>
      </c>
      <c r="BG46">
        <f t="shared" si="46"/>
        <v>19.990451299968775</v>
      </c>
      <c r="BH46">
        <f t="shared" si="46"/>
        <v>19.985607084330653</v>
      </c>
      <c r="BI46">
        <f t="shared" si="46"/>
        <v>19.968091888752966</v>
      </c>
      <c r="BJ46">
        <f t="shared" si="46"/>
        <v>19.909415603911935</v>
      </c>
      <c r="BK46">
        <f t="shared" si="46"/>
        <v>19.746223153929005</v>
      </c>
      <c r="BL46">
        <f t="shared" si="43"/>
        <v>19.405868634984905</v>
      </c>
    </row>
    <row r="47" spans="1:64" x14ac:dyDescent="0.2">
      <c r="C47" s="10"/>
      <c r="D47" s="10"/>
      <c r="AA47" s="50"/>
      <c r="AB47" s="50"/>
      <c r="AC47" s="50"/>
      <c r="AD47" s="50"/>
      <c r="AE47" s="50"/>
      <c r="AG47" s="80"/>
      <c r="AN47" s="50"/>
      <c r="AO47" s="50"/>
      <c r="AP47" s="50"/>
      <c r="AQ47" s="50"/>
      <c r="AR47" s="50"/>
      <c r="AS47" s="50"/>
      <c r="AT47" s="50"/>
      <c r="AU47" s="50"/>
      <c r="AW47">
        <v>-26500</v>
      </c>
      <c r="AX47">
        <f t="shared" si="36"/>
        <v>-1.8802940721758379E-2</v>
      </c>
      <c r="AY47">
        <f t="shared" si="37"/>
        <v>-3.2691863579712641E-2</v>
      </c>
      <c r="AZ47">
        <f t="shared" si="38"/>
        <v>1.3888922857954263E-2</v>
      </c>
      <c r="BA47">
        <f t="shared" si="39"/>
        <v>0.72586839011699289</v>
      </c>
      <c r="BB47">
        <f t="shared" si="40"/>
        <v>0.90906562765802701</v>
      </c>
      <c r="BC47">
        <f t="shared" si="41"/>
        <v>2.010105097910635</v>
      </c>
      <c r="BD47">
        <f t="shared" si="42"/>
        <v>1.5748527474109009</v>
      </c>
      <c r="BE47">
        <f t="shared" si="46"/>
        <v>20.113543304402118</v>
      </c>
      <c r="BF47">
        <f t="shared" si="46"/>
        <v>20.113467260342045</v>
      </c>
      <c r="BG47">
        <f t="shared" si="46"/>
        <v>20.113076948961506</v>
      </c>
      <c r="BH47">
        <f t="shared" si="46"/>
        <v>20.11108110485781</v>
      </c>
      <c r="BI47">
        <f t="shared" si="46"/>
        <v>20.101064148913146</v>
      </c>
      <c r="BJ47">
        <f t="shared" si="46"/>
        <v>20.054775833344756</v>
      </c>
      <c r="BK47">
        <f t="shared" si="46"/>
        <v>19.888958683464718</v>
      </c>
      <c r="BL47">
        <f t="shared" si="43"/>
        <v>19.499117301559508</v>
      </c>
    </row>
    <row r="48" spans="1:64" x14ac:dyDescent="0.2">
      <c r="C48" s="10"/>
      <c r="D48" s="10"/>
      <c r="AA48" s="50"/>
      <c r="AB48" s="50"/>
      <c r="AC48" s="50"/>
      <c r="AD48" s="50"/>
      <c r="AE48" s="50"/>
      <c r="AG48" s="80"/>
      <c r="AN48" s="50"/>
      <c r="AO48" s="50"/>
      <c r="AP48" s="50"/>
      <c r="AQ48" s="50"/>
      <c r="AR48" s="50"/>
      <c r="AS48" s="50"/>
      <c r="AT48" s="50"/>
      <c r="AU48" s="50"/>
      <c r="AW48">
        <v>-26000</v>
      </c>
      <c r="AX48">
        <f t="shared" si="36"/>
        <v>-1.6665113503011662E-2</v>
      </c>
      <c r="AY48">
        <f t="shared" si="37"/>
        <v>-3.097735949924485E-2</v>
      </c>
      <c r="AZ48">
        <f t="shared" si="38"/>
        <v>1.4312245996233189E-2</v>
      </c>
      <c r="BA48">
        <f t="shared" si="39"/>
        <v>0.66836120744544902</v>
      </c>
      <c r="BB48">
        <f t="shared" si="40"/>
        <v>0.86234255674753857</v>
      </c>
      <c r="BC48">
        <f t="shared" si="41"/>
        <v>2.1112628898828936</v>
      </c>
      <c r="BD48">
        <f t="shared" si="42"/>
        <v>1.7662873189526009</v>
      </c>
      <c r="BE48">
        <f t="shared" si="46"/>
        <v>20.224593839827136</v>
      </c>
      <c r="BF48">
        <f t="shared" si="46"/>
        <v>20.224585081369515</v>
      </c>
      <c r="BG48">
        <f t="shared" si="46"/>
        <v>20.224515235708832</v>
      </c>
      <c r="BH48">
        <f t="shared" si="46"/>
        <v>20.223959118305729</v>
      </c>
      <c r="BI48">
        <f t="shared" si="46"/>
        <v>20.219585507935722</v>
      </c>
      <c r="BJ48">
        <f t="shared" si="46"/>
        <v>20.188003834156586</v>
      </c>
      <c r="BK48">
        <f t="shared" si="46"/>
        <v>20.028306875409985</v>
      </c>
      <c r="BL48">
        <f t="shared" si="43"/>
        <v>19.592365968134107</v>
      </c>
    </row>
    <row r="49" spans="3:64" x14ac:dyDescent="0.2">
      <c r="C49" s="10"/>
      <c r="D49" s="10"/>
      <c r="AA49" s="50"/>
      <c r="AB49" s="50"/>
      <c r="AC49" s="50"/>
      <c r="AD49" s="50"/>
      <c r="AE49" s="50"/>
      <c r="AG49" s="80"/>
      <c r="AN49" s="50"/>
      <c r="AO49" s="50"/>
      <c r="AP49" s="50"/>
      <c r="AQ49" s="50"/>
      <c r="AR49" s="50"/>
      <c r="AS49" s="50"/>
      <c r="AT49" s="50"/>
      <c r="AU49" s="50"/>
      <c r="AW49">
        <v>-25500</v>
      </c>
      <c r="AX49">
        <f t="shared" si="36"/>
        <v>-1.4748207763386522E-2</v>
      </c>
      <c r="AY49">
        <f t="shared" si="37"/>
        <v>-2.9295211677547089E-2</v>
      </c>
      <c r="AZ49">
        <f t="shared" si="38"/>
        <v>1.4547003914160568E-2</v>
      </c>
      <c r="BA49">
        <f t="shared" si="39"/>
        <v>0.62177906346624279</v>
      </c>
      <c r="BB49">
        <f t="shared" si="40"/>
        <v>0.81529213132261291</v>
      </c>
      <c r="BC49">
        <f t="shared" si="41"/>
        <v>2.1979075600401132</v>
      </c>
      <c r="BD49">
        <f t="shared" si="42"/>
        <v>1.9596851637993067</v>
      </c>
      <c r="BE49">
        <f t="shared" si="46"/>
        <v>20.327369758814516</v>
      </c>
      <c r="BF49">
        <f t="shared" si="46"/>
        <v>20.32736951483658</v>
      </c>
      <c r="BG49">
        <f t="shared" si="46"/>
        <v>20.327365438075407</v>
      </c>
      <c r="BH49">
        <f t="shared" si="46"/>
        <v>20.327297343586757</v>
      </c>
      <c r="BI49">
        <f t="shared" si="46"/>
        <v>20.326167213028782</v>
      </c>
      <c r="BJ49">
        <f t="shared" si="46"/>
        <v>20.309069613084613</v>
      </c>
      <c r="BK49">
        <f t="shared" si="46"/>
        <v>20.163867170300279</v>
      </c>
      <c r="BL49">
        <f t="shared" si="43"/>
        <v>19.685614634708706</v>
      </c>
    </row>
    <row r="50" spans="3:64" x14ac:dyDescent="0.2">
      <c r="C50" s="10"/>
      <c r="D50" s="10"/>
      <c r="AA50" s="50"/>
      <c r="AB50" s="50"/>
      <c r="AC50" s="50"/>
      <c r="AD50" s="50"/>
      <c r="AE50" s="50"/>
      <c r="AG50" s="80"/>
      <c r="AN50" s="50"/>
      <c r="AO50" s="50"/>
      <c r="AP50" s="50"/>
      <c r="AQ50" s="50"/>
      <c r="AR50" s="50"/>
      <c r="AS50" s="50"/>
      <c r="AT50" s="50"/>
      <c r="AU50" s="50"/>
      <c r="AW50">
        <v>-25000</v>
      </c>
      <c r="AX50">
        <f t="shared" si="36"/>
        <v>-1.301778025641373E-2</v>
      </c>
      <c r="AY50">
        <f t="shared" si="37"/>
        <v>-2.764542011461937E-2</v>
      </c>
      <c r="AZ50">
        <f t="shared" si="38"/>
        <v>1.462763985820564E-2</v>
      </c>
      <c r="BA50">
        <f t="shared" si="39"/>
        <v>0.58342301121927742</v>
      </c>
      <c r="BB50">
        <f t="shared" si="40"/>
        <v>0.76920516521573845</v>
      </c>
      <c r="BC50">
        <f t="shared" si="41"/>
        <v>2.2735447276122343</v>
      </c>
      <c r="BD50">
        <f t="shared" si="42"/>
        <v>2.1574954843071157</v>
      </c>
      <c r="BE50">
        <f t="shared" ref="BE50:BK59" si="47">$BL50+$AB$7*SIN(BF50)</f>
        <v>20.423399701307673</v>
      </c>
      <c r="BF50">
        <f t="shared" si="47"/>
        <v>20.423399701307659</v>
      </c>
      <c r="BG50">
        <f t="shared" si="47"/>
        <v>20.423399701314324</v>
      </c>
      <c r="BH50">
        <f t="shared" si="47"/>
        <v>20.423399697922022</v>
      </c>
      <c r="BI50">
        <f t="shared" si="47"/>
        <v>20.423401424499495</v>
      </c>
      <c r="BJ50">
        <f t="shared" si="47"/>
        <v>20.418367326459141</v>
      </c>
      <c r="BK50">
        <f t="shared" si="47"/>
        <v>20.295271921765156</v>
      </c>
      <c r="BL50">
        <f t="shared" si="43"/>
        <v>19.778863301283309</v>
      </c>
    </row>
    <row r="51" spans="3:64" x14ac:dyDescent="0.2">
      <c r="C51" s="10"/>
      <c r="D51" s="10"/>
      <c r="AA51" s="50"/>
      <c r="AB51" s="50"/>
      <c r="AC51" s="50"/>
      <c r="AD51" s="50"/>
      <c r="AE51" s="50"/>
      <c r="AG51" s="80"/>
      <c r="AN51" s="50"/>
      <c r="AO51" s="50"/>
      <c r="AP51" s="50"/>
      <c r="AQ51" s="50"/>
      <c r="AR51" s="50"/>
      <c r="AS51" s="50"/>
      <c r="AT51" s="50"/>
      <c r="AU51" s="50"/>
      <c r="AW51">
        <v>-24500</v>
      </c>
      <c r="AX51">
        <f t="shared" si="36"/>
        <v>-1.1447650650010422E-2</v>
      </c>
      <c r="AY51">
        <f t="shared" si="37"/>
        <v>-2.6027984810461688E-2</v>
      </c>
      <c r="AZ51">
        <f t="shared" si="38"/>
        <v>1.4580334160451265E-2</v>
      </c>
      <c r="BA51">
        <f t="shared" si="39"/>
        <v>0.55139336481138956</v>
      </c>
      <c r="BB51">
        <f t="shared" si="40"/>
        <v>0.72464390350976304</v>
      </c>
      <c r="BC51">
        <f t="shared" si="41"/>
        <v>2.3406235615731767</v>
      </c>
      <c r="BD51">
        <f t="shared" si="42"/>
        <v>2.362030846876074</v>
      </c>
      <c r="BE51">
        <f t="shared" si="47"/>
        <v>20.513836967531844</v>
      </c>
      <c r="BF51">
        <f t="shared" si="47"/>
        <v>20.513837007169801</v>
      </c>
      <c r="BG51">
        <f t="shared" si="47"/>
        <v>20.513836348367256</v>
      </c>
      <c r="BH51">
        <f t="shared" si="47"/>
        <v>20.51384729739226</v>
      </c>
      <c r="BI51">
        <f t="shared" si="47"/>
        <v>20.513665162873838</v>
      </c>
      <c r="BJ51">
        <f t="shared" si="47"/>
        <v>20.516650272862041</v>
      </c>
      <c r="BK51">
        <f t="shared" si="47"/>
        <v>20.422189591013062</v>
      </c>
      <c r="BL51">
        <f t="shared" si="43"/>
        <v>19.872111967857908</v>
      </c>
    </row>
    <row r="52" spans="3:64" x14ac:dyDescent="0.2">
      <c r="C52" s="10"/>
      <c r="D52" s="10"/>
      <c r="AA52" s="50"/>
      <c r="AB52" s="50"/>
      <c r="AC52" s="50"/>
      <c r="AD52" s="50"/>
      <c r="AE52" s="50"/>
      <c r="AG52" s="80"/>
      <c r="AN52" s="50"/>
      <c r="AO52" s="50"/>
      <c r="AP52" s="50"/>
      <c r="AQ52" s="50"/>
      <c r="AR52" s="50"/>
      <c r="AS52" s="50"/>
      <c r="AT52" s="50"/>
      <c r="AU52" s="50"/>
      <c r="AW52">
        <v>-24000</v>
      </c>
      <c r="AX52">
        <f t="shared" si="36"/>
        <v>-1.0017481541605823E-2</v>
      </c>
      <c r="AY52">
        <f t="shared" si="37"/>
        <v>-2.444290576507404E-2</v>
      </c>
      <c r="AZ52">
        <f t="shared" si="38"/>
        <v>1.4425424223468217E-2</v>
      </c>
      <c r="BA52">
        <f t="shared" si="39"/>
        <v>0.52432446351035178</v>
      </c>
      <c r="BB52">
        <f t="shared" si="40"/>
        <v>0.6818073884994631</v>
      </c>
      <c r="BC52">
        <f t="shared" si="41"/>
        <v>2.4009105876255847</v>
      </c>
      <c r="BD52">
        <f t="shared" si="42"/>
        <v>2.5756231891379935</v>
      </c>
      <c r="BE52">
        <f t="shared" si="47"/>
        <v>20.599575919961282</v>
      </c>
      <c r="BF52">
        <f t="shared" si="47"/>
        <v>20.599576978661371</v>
      </c>
      <c r="BG52">
        <f t="shared" si="47"/>
        <v>20.599567764323773</v>
      </c>
      <c r="BH52">
        <f t="shared" si="47"/>
        <v>20.599647945096336</v>
      </c>
      <c r="BI52">
        <f t="shared" si="47"/>
        <v>20.598949039555226</v>
      </c>
      <c r="BJ52">
        <f t="shared" si="47"/>
        <v>20.60495311707356</v>
      </c>
      <c r="BK52">
        <f t="shared" si="47"/>
        <v>20.544327627576859</v>
      </c>
      <c r="BL52">
        <f t="shared" si="43"/>
        <v>19.965360634432511</v>
      </c>
    </row>
    <row r="53" spans="3:64" x14ac:dyDescent="0.2">
      <c r="C53" s="10"/>
      <c r="D53" s="10"/>
      <c r="AA53" s="50"/>
      <c r="AB53" s="50"/>
      <c r="AC53" s="50"/>
      <c r="AD53" s="50"/>
      <c r="AE53" s="50"/>
      <c r="AG53" s="80"/>
      <c r="AN53" s="50"/>
      <c r="AO53" s="50"/>
      <c r="AP53" s="50"/>
      <c r="AQ53" s="50"/>
      <c r="AR53" s="50"/>
      <c r="AS53" s="50"/>
      <c r="AT53" s="50"/>
      <c r="AU53" s="50"/>
      <c r="AW53">
        <v>-23500</v>
      </c>
      <c r="AX53">
        <f t="shared" si="36"/>
        <v>-8.711176797469803E-3</v>
      </c>
      <c r="AY53">
        <f t="shared" si="37"/>
        <v>-2.2890182978456439E-2</v>
      </c>
      <c r="AZ53">
        <f t="shared" si="38"/>
        <v>1.4179006180986636E-2</v>
      </c>
      <c r="BA53">
        <f t="shared" si="39"/>
        <v>0.50121505089892682</v>
      </c>
      <c r="BB53">
        <f t="shared" si="40"/>
        <v>0.64071366453519396</v>
      </c>
      <c r="BC53">
        <f t="shared" si="41"/>
        <v>2.4557136545014293</v>
      </c>
      <c r="BD53">
        <f t="shared" si="42"/>
        <v>2.8007466338801974</v>
      </c>
      <c r="BE53">
        <f t="shared" si="47"/>
        <v>20.681323934929235</v>
      </c>
      <c r="BF53">
        <f t="shared" si="47"/>
        <v>20.68132679016891</v>
      </c>
      <c r="BG53">
        <f t="shared" si="47"/>
        <v>20.681309620972797</v>
      </c>
      <c r="BH53">
        <f t="shared" si="47"/>
        <v>20.681412846565614</v>
      </c>
      <c r="BI53">
        <f t="shared" si="47"/>
        <v>20.680791625530784</v>
      </c>
      <c r="BJ53">
        <f t="shared" si="47"/>
        <v>20.684508633977529</v>
      </c>
      <c r="BK53">
        <f t="shared" si="47"/>
        <v>20.661435011289182</v>
      </c>
      <c r="BL53">
        <f t="shared" si="43"/>
        <v>20.05860930100711</v>
      </c>
    </row>
    <row r="54" spans="3:64" x14ac:dyDescent="0.2">
      <c r="C54" s="10"/>
      <c r="D54" s="10"/>
      <c r="AA54" s="50"/>
      <c r="AB54" s="50"/>
      <c r="AC54" s="50"/>
      <c r="AD54" s="50"/>
      <c r="AE54" s="50"/>
      <c r="AG54" s="80"/>
      <c r="AN54" s="50"/>
      <c r="AO54" s="50"/>
      <c r="AP54" s="50"/>
      <c r="AQ54" s="50"/>
      <c r="AR54" s="50"/>
      <c r="AS54" s="50"/>
      <c r="AT54" s="50"/>
      <c r="AU54" s="50"/>
      <c r="AW54">
        <v>-23000</v>
      </c>
      <c r="AX54">
        <f t="shared" si="36"/>
        <v>-7.5157908259226684E-3</v>
      </c>
      <c r="AY54">
        <f t="shared" si="37"/>
        <v>-2.1369816450608869E-2</v>
      </c>
      <c r="AZ54">
        <f t="shared" si="38"/>
        <v>1.3854025624686201E-2</v>
      </c>
      <c r="BA54">
        <f t="shared" si="39"/>
        <v>0.48131677096589465</v>
      </c>
      <c r="BB54">
        <f t="shared" si="40"/>
        <v>0.60129136080769985</v>
      </c>
      <c r="BC54">
        <f t="shared" si="41"/>
        <v>2.5060247882939115</v>
      </c>
      <c r="BD54">
        <f t="shared" si="42"/>
        <v>3.0401441378620144</v>
      </c>
      <c r="BE54">
        <f t="shared" si="47"/>
        <v>20.7596524076801</v>
      </c>
      <c r="BF54">
        <f t="shared" si="47"/>
        <v>20.759644755797176</v>
      </c>
      <c r="BG54">
        <f t="shared" si="47"/>
        <v>20.759680424512535</v>
      </c>
      <c r="BH54">
        <f t="shared" si="47"/>
        <v>20.759514126524984</v>
      </c>
      <c r="BI54">
        <f t="shared" si="47"/>
        <v>20.760288788712224</v>
      </c>
      <c r="BJ54">
        <f t="shared" si="47"/>
        <v>20.756665582381181</v>
      </c>
      <c r="BK54">
        <f t="shared" si="47"/>
        <v>20.773304433400451</v>
      </c>
      <c r="BL54">
        <f t="shared" si="43"/>
        <v>20.151857967581709</v>
      </c>
    </row>
    <row r="55" spans="3:64" x14ac:dyDescent="0.2">
      <c r="C55" s="10"/>
      <c r="D55" s="10"/>
      <c r="AA55" s="50"/>
      <c r="AB55" s="50"/>
      <c r="AC55" s="50"/>
      <c r="AD55" s="50"/>
      <c r="AE55" s="50"/>
      <c r="AG55" s="80"/>
      <c r="AN55" s="50"/>
      <c r="AO55" s="50"/>
      <c r="AP55" s="50"/>
      <c r="AQ55" s="50"/>
      <c r="AR55" s="50"/>
      <c r="AS55" s="50"/>
      <c r="AT55" s="50"/>
      <c r="AU55" s="50"/>
      <c r="AW55">
        <v>-22500</v>
      </c>
      <c r="AX55">
        <f t="shared" si="36"/>
        <v>-6.4207926021628333E-3</v>
      </c>
      <c r="AY55">
        <f t="shared" si="37"/>
        <v>-1.9881806181531333E-2</v>
      </c>
      <c r="AZ55">
        <f t="shared" si="38"/>
        <v>1.34610135793685E-2</v>
      </c>
      <c r="BA55">
        <f t="shared" si="39"/>
        <v>0.46405967867427922</v>
      </c>
      <c r="BB55">
        <f t="shared" si="40"/>
        <v>0.56342540144183029</v>
      </c>
      <c r="BC55">
        <f t="shared" si="41"/>
        <v>2.5526149733751806</v>
      </c>
      <c r="BD55">
        <f t="shared" si="42"/>
        <v>3.2969792050027453</v>
      </c>
      <c r="BE55">
        <f t="shared" si="47"/>
        <v>20.835035414390326</v>
      </c>
      <c r="BF55">
        <f t="shared" si="47"/>
        <v>20.834966263767594</v>
      </c>
      <c r="BG55">
        <f t="shared" si="47"/>
        <v>20.835232511726822</v>
      </c>
      <c r="BH55">
        <f t="shared" si="47"/>
        <v>20.834206502181431</v>
      </c>
      <c r="BI55">
        <f t="shared" si="47"/>
        <v>20.838147267666731</v>
      </c>
      <c r="BJ55">
        <f t="shared" si="47"/>
        <v>20.82281310356257</v>
      </c>
      <c r="BK55">
        <f t="shared" si="47"/>
        <v>20.879774097887672</v>
      </c>
      <c r="BL55">
        <f t="shared" si="43"/>
        <v>20.245106634156311</v>
      </c>
    </row>
    <row r="56" spans="3:64" x14ac:dyDescent="0.2">
      <c r="C56" s="10"/>
      <c r="D56" s="10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36"/>
        <v>-5.4175679862902403E-3</v>
      </c>
      <c r="AY56">
        <f t="shared" si="37"/>
        <v>-1.8426152171223835E-2</v>
      </c>
      <c r="AZ56">
        <f t="shared" si="38"/>
        <v>1.3008584184933595E-2</v>
      </c>
      <c r="BA56">
        <f t="shared" si="39"/>
        <v>0.44900225829583462</v>
      </c>
      <c r="BB56">
        <f t="shared" si="40"/>
        <v>0.52698024582783154</v>
      </c>
      <c r="BC56">
        <f t="shared" si="41"/>
        <v>2.5960976059831933</v>
      </c>
      <c r="BD56">
        <f t="shared" si="42"/>
        <v>3.5750244734013843</v>
      </c>
      <c r="BE56">
        <f t="shared" si="47"/>
        <v>20.907877829205866</v>
      </c>
      <c r="BF56">
        <f t="shared" si="47"/>
        <v>20.907628034331651</v>
      </c>
      <c r="BG56">
        <f t="shared" si="47"/>
        <v>20.908455109346079</v>
      </c>
      <c r="BH56">
        <f t="shared" si="47"/>
        <v>20.90571169229548</v>
      </c>
      <c r="BI56">
        <f t="shared" si="47"/>
        <v>20.914757840631619</v>
      </c>
      <c r="BJ56">
        <f t="shared" si="47"/>
        <v>20.884315524647086</v>
      </c>
      <c r="BK56">
        <f t="shared" si="47"/>
        <v>20.980729127302492</v>
      </c>
      <c r="BL56">
        <f t="shared" si="43"/>
        <v>20.33835530073091</v>
      </c>
    </row>
    <row r="57" spans="3:64" x14ac:dyDescent="0.2">
      <c r="C57" s="10"/>
      <c r="D57" s="10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36"/>
        <v>-4.4990585338924166E-3</v>
      </c>
      <c r="AY57">
        <f t="shared" si="37"/>
        <v>-1.7002854419686388E-2</v>
      </c>
      <c r="AZ57">
        <f t="shared" si="38"/>
        <v>1.2503795885793971E-2</v>
      </c>
      <c r="BA57">
        <f t="shared" si="39"/>
        <v>0.43579783002775141</v>
      </c>
      <c r="BB57">
        <f t="shared" si="40"/>
        <v>0.49181294845051304</v>
      </c>
      <c r="BC57">
        <f t="shared" si="41"/>
        <v>2.6369703742830657</v>
      </c>
      <c r="BD57">
        <f t="shared" si="42"/>
        <v>3.878897649253807</v>
      </c>
      <c r="BE57">
        <f t="shared" si="47"/>
        <v>20.978533211122301</v>
      </c>
      <c r="BF57">
        <f t="shared" si="47"/>
        <v>20.977894093188613</v>
      </c>
      <c r="BG57">
        <f t="shared" si="47"/>
        <v>20.979765383913282</v>
      </c>
      <c r="BH57">
        <f t="shared" si="47"/>
        <v>20.97427043217256</v>
      </c>
      <c r="BI57">
        <f t="shared" si="47"/>
        <v>20.99027139134477</v>
      </c>
      <c r="BJ57">
        <f t="shared" si="47"/>
        <v>20.942459860510336</v>
      </c>
      <c r="BK57">
        <f t="shared" si="47"/>
        <v>21.076102560943085</v>
      </c>
      <c r="BL57">
        <f t="shared" si="43"/>
        <v>20.431603967305509</v>
      </c>
    </row>
    <row r="58" spans="3:64" x14ac:dyDescent="0.2">
      <c r="C58" s="10"/>
      <c r="D58" s="10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36"/>
        <v>-3.6594580250448334E-3</v>
      </c>
      <c r="AY58">
        <f t="shared" si="37"/>
        <v>-1.5611912926918964E-2</v>
      </c>
      <c r="AZ58">
        <f t="shared" si="38"/>
        <v>1.195245490187413E-2</v>
      </c>
      <c r="BA58">
        <f t="shared" si="39"/>
        <v>0.42417174442513095</v>
      </c>
      <c r="BB58">
        <f t="shared" si="40"/>
        <v>0.45778199990720342</v>
      </c>
      <c r="BC58">
        <f t="shared" si="41"/>
        <v>2.6756422428739626</v>
      </c>
      <c r="BD58">
        <f t="shared" si="42"/>
        <v>4.2143613889672915</v>
      </c>
      <c r="BE58">
        <f t="shared" si="47"/>
        <v>21.047312579219401</v>
      </c>
      <c r="BF58">
        <f t="shared" si="47"/>
        <v>21.04598236276135</v>
      </c>
      <c r="BG58">
        <f t="shared" si="47"/>
        <v>21.049498057721962</v>
      </c>
      <c r="BH58">
        <f t="shared" si="47"/>
        <v>21.040168786960049</v>
      </c>
      <c r="BI58">
        <f t="shared" si="47"/>
        <v>21.06466838370336</v>
      </c>
      <c r="BJ58">
        <f t="shared" si="47"/>
        <v>20.99841683818277</v>
      </c>
      <c r="BK58">
        <f t="shared" si="47"/>
        <v>21.165875936676684</v>
      </c>
      <c r="BL58">
        <f t="shared" si="43"/>
        <v>20.524852633880112</v>
      </c>
    </row>
    <row r="59" spans="3:64" x14ac:dyDescent="0.2">
      <c r="C59" s="10"/>
      <c r="D59" s="10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36"/>
        <v>-2.8939207933329058E-3</v>
      </c>
      <c r="AY59">
        <f t="shared" si="37"/>
        <v>-1.4253327692921583E-2</v>
      </c>
      <c r="AZ59">
        <f t="shared" si="38"/>
        <v>1.1359406899588677E-2</v>
      </c>
      <c r="BA59">
        <f t="shared" si="39"/>
        <v>0.41390546446359411</v>
      </c>
      <c r="BB59">
        <f t="shared" si="40"/>
        <v>0.42475431605320729</v>
      </c>
      <c r="BC59">
        <f t="shared" si="41"/>
        <v>2.7124505901908251</v>
      </c>
      <c r="BD59">
        <f t="shared" si="42"/>
        <v>4.5887171719174358</v>
      </c>
      <c r="BE59">
        <f t="shared" si="47"/>
        <v>21.114486374927651</v>
      </c>
      <c r="BF59">
        <f t="shared" si="47"/>
        <v>21.112089174329547</v>
      </c>
      <c r="BG59">
        <f t="shared" si="47"/>
        <v>21.117899501248335</v>
      </c>
      <c r="BH59">
        <f t="shared" si="47"/>
        <v>21.103745355635255</v>
      </c>
      <c r="BI59">
        <f t="shared" si="47"/>
        <v>21.137817645779112</v>
      </c>
      <c r="BJ59">
        <f t="shared" si="47"/>
        <v>21.053215046258345</v>
      </c>
      <c r="BK59">
        <f t="shared" si="47"/>
        <v>21.250079451357305</v>
      </c>
      <c r="BL59">
        <f t="shared" si="43"/>
        <v>20.618101300454711</v>
      </c>
    </row>
    <row r="60" spans="3:64" x14ac:dyDescent="0.2">
      <c r="C60" s="10"/>
      <c r="D60" s="10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36"/>
        <v>-2.198269377052425E-3</v>
      </c>
      <c r="AY60">
        <f t="shared" si="37"/>
        <v>-1.2927098717694239E-2</v>
      </c>
      <c r="AZ60">
        <f t="shared" si="38"/>
        <v>1.0728829340641814E-2</v>
      </c>
      <c r="BA60">
        <f t="shared" si="39"/>
        <v>0.40482490363124879</v>
      </c>
      <c r="BB60">
        <f t="shared" si="40"/>
        <v>0.39261087545744267</v>
      </c>
      <c r="BC60">
        <f t="shared" si="41"/>
        <v>2.74767237927527</v>
      </c>
      <c r="BD60">
        <f t="shared" si="42"/>
        <v>5.0113456915830144</v>
      </c>
      <c r="BE60">
        <f t="shared" ref="BE60:BK69" si="48">$BL60+$AB$7*SIN(BF60)</f>
        <v>21.180282602370198</v>
      </c>
      <c r="BF60">
        <f t="shared" si="48"/>
        <v>21.176409087026467</v>
      </c>
      <c r="BG60">
        <f t="shared" si="48"/>
        <v>21.185128699553243</v>
      </c>
      <c r="BH60">
        <f t="shared" si="48"/>
        <v>21.165385150495137</v>
      </c>
      <c r="BI60">
        <f t="shared" si="48"/>
        <v>21.209523797601118</v>
      </c>
      <c r="BJ60">
        <f t="shared" si="48"/>
        <v>21.107726908998533</v>
      </c>
      <c r="BK60">
        <f t="shared" si="48"/>
        <v>21.328791698444871</v>
      </c>
      <c r="BL60">
        <f t="shared" si="43"/>
        <v>20.711349967029314</v>
      </c>
    </row>
    <row r="61" spans="3:64" x14ac:dyDescent="0.2"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36"/>
        <v>-1.5687145272906561E-3</v>
      </c>
      <c r="AY61">
        <f t="shared" si="37"/>
        <v>-1.1633226001236934E-2</v>
      </c>
      <c r="AZ61">
        <f t="shared" si="38"/>
        <v>1.0064511473946278E-2</v>
      </c>
      <c r="BA61">
        <f t="shared" si="39"/>
        <v>0.39679135186761183</v>
      </c>
      <c r="BB61">
        <f t="shared" si="40"/>
        <v>0.36125072952969134</v>
      </c>
      <c r="BC61">
        <f t="shared" si="41"/>
        <v>2.7815322216749272</v>
      </c>
      <c r="BD61">
        <f t="shared" si="42"/>
        <v>5.4944829819921885</v>
      </c>
      <c r="BE61">
        <f t="shared" si="48"/>
        <v>21.244884143379814</v>
      </c>
      <c r="BF61">
        <f t="shared" si="48"/>
        <v>21.239148252415923</v>
      </c>
      <c r="BG61">
        <f t="shared" si="48"/>
        <v>21.251265177462709</v>
      </c>
      <c r="BH61">
        <f t="shared" si="48"/>
        <v>21.225504949615946</v>
      </c>
      <c r="BI61">
        <f t="shared" si="48"/>
        <v>21.279564471716721</v>
      </c>
      <c r="BJ61">
        <f t="shared" si="48"/>
        <v>21.162664615939629</v>
      </c>
      <c r="BK61">
        <f t="shared" si="48"/>
        <v>21.402138985105427</v>
      </c>
      <c r="BL61">
        <f t="shared" si="43"/>
        <v>20.804598633603913</v>
      </c>
    </row>
    <row r="62" spans="3:64" x14ac:dyDescent="0.2"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36"/>
        <v>-1.0016141214685172E-3</v>
      </c>
      <c r="AY62">
        <f t="shared" si="37"/>
        <v>-1.0371709543549662E-2</v>
      </c>
      <c r="AZ62">
        <f t="shared" si="38"/>
        <v>9.3700954220811445E-3</v>
      </c>
      <c r="BA62">
        <f t="shared" si="39"/>
        <v>0.38969402766542083</v>
      </c>
      <c r="BB62">
        <f t="shared" si="40"/>
        <v>0.33059297371086682</v>
      </c>
      <c r="BC62">
        <f t="shared" si="41"/>
        <v>2.8142092701142816</v>
      </c>
      <c r="BD62">
        <f t="shared" si="42"/>
        <v>6.0543839281526575</v>
      </c>
      <c r="BE62">
        <f t="shared" si="48"/>
        <v>21.308427693321047</v>
      </c>
      <c r="BF62">
        <f t="shared" si="48"/>
        <v>21.300530624104589</v>
      </c>
      <c r="BG62">
        <f t="shared" si="48"/>
        <v>21.316322676415215</v>
      </c>
      <c r="BH62">
        <f t="shared" si="48"/>
        <v>21.284533972844187</v>
      </c>
      <c r="BI62">
        <f t="shared" si="48"/>
        <v>21.34771914950106</v>
      </c>
      <c r="BJ62">
        <f t="shared" si="48"/>
        <v>21.218583875524136</v>
      </c>
      <c r="BK62">
        <f t="shared" si="48"/>
        <v>21.470294234726325</v>
      </c>
      <c r="BL62">
        <f t="shared" si="43"/>
        <v>20.897847300178512</v>
      </c>
    </row>
    <row r="63" spans="3:64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36"/>
        <v>-4.932991068595273E-4</v>
      </c>
      <c r="AY63">
        <f t="shared" si="37"/>
        <v>-9.14254934463243E-3</v>
      </c>
      <c r="AZ63">
        <f t="shared" si="38"/>
        <v>8.6492502377729027E-3</v>
      </c>
      <c r="BA63">
        <f t="shared" si="39"/>
        <v>0.38344377909956939</v>
      </c>
      <c r="BB63">
        <f t="shared" si="40"/>
        <v>0.30057645492585777</v>
      </c>
      <c r="BC63">
        <f t="shared" si="41"/>
        <v>2.8458440766608208</v>
      </c>
      <c r="BD63">
        <f t="shared" si="42"/>
        <v>6.7131374044343826</v>
      </c>
      <c r="BE63">
        <f t="shared" si="48"/>
        <v>21.37100589739574</v>
      </c>
      <c r="BF63">
        <f t="shared" si="48"/>
        <v>21.360797293466202</v>
      </c>
      <c r="BG63">
        <f t="shared" si="48"/>
        <v>21.38026682352416</v>
      </c>
      <c r="BH63">
        <f t="shared" si="48"/>
        <v>21.342892905606131</v>
      </c>
      <c r="BI63">
        <f t="shared" si="48"/>
        <v>21.413791419163161</v>
      </c>
      <c r="BJ63">
        <f t="shared" si="48"/>
        <v>21.275893350857302</v>
      </c>
      <c r="BK63">
        <f t="shared" si="48"/>
        <v>21.533475484382286</v>
      </c>
      <c r="BL63">
        <f t="shared" si="43"/>
        <v>20.991095966753115</v>
      </c>
    </row>
    <row r="64" spans="3:64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95" si="49">AB$3+AB$4*AW64+AB$5*AW64^2+AZ64</f>
        <v>-3.9986835086389463E-5</v>
      </c>
      <c r="AY64">
        <f t="shared" ref="AY64:AY95" si="50">AB$3+AB$4*AW64+AB$5*AW64^2</f>
        <v>-7.9457454044852358E-3</v>
      </c>
      <c r="AZ64">
        <f t="shared" ref="AZ64:AZ95" si="51">$AB$6*($AB$11/BA64*BB64+$AB$12)</f>
        <v>7.9057585693988464E-3</v>
      </c>
      <c r="BA64">
        <f t="shared" ref="BA64:BA95" si="52">1+$AB$7*COS(BC64)</f>
        <v>0.37796775642193992</v>
      </c>
      <c r="BB64">
        <f t="shared" ref="BB64:BB95" si="53">SIN(BC64+RADIANS($AB$9))</f>
        <v>0.27115729081218998</v>
      </c>
      <c r="BC64">
        <f t="shared" ref="BC64:BC95" si="54">2*ATAN(BD64)</f>
        <v>2.87654591261827</v>
      </c>
      <c r="BD64">
        <f t="shared" ref="BD64:BD95" si="55">SQRT((1+$AB$7)/(1-$AB$7))*TAN(BE64/2)</f>
        <v>7.5016126042790896</v>
      </c>
      <c r="BE64">
        <f t="shared" si="48"/>
        <v>21.432673315012099</v>
      </c>
      <c r="BF64">
        <f t="shared" si="48"/>
        <v>21.420200014919974</v>
      </c>
      <c r="BG64">
        <f t="shared" si="48"/>
        <v>21.443034937184507</v>
      </c>
      <c r="BH64">
        <f t="shared" si="48"/>
        <v>21.400973597650037</v>
      </c>
      <c r="BI64">
        <f t="shared" si="48"/>
        <v>21.477626104086507</v>
      </c>
      <c r="BJ64">
        <f t="shared" si="48"/>
        <v>21.334867809674563</v>
      </c>
      <c r="BK64">
        <f t="shared" si="48"/>
        <v>21.591943990308039</v>
      </c>
      <c r="BL64">
        <f t="shared" ref="BL64:BL95" si="56">RADIANS($AB$9)+$AB$18*(AW64-AB$15)</f>
        <v>21.084344633327714</v>
      </c>
    </row>
    <row r="65" spans="3:64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49"/>
        <v>3.6221129211842784E-4</v>
      </c>
      <c r="AY65">
        <f t="shared" si="50"/>
        <v>-6.7812977231080807E-3</v>
      </c>
      <c r="AZ65">
        <f t="shared" si="51"/>
        <v>7.1435090152265086E-3</v>
      </c>
      <c r="BA65">
        <f t="shared" si="52"/>
        <v>0.37320503444242514</v>
      </c>
      <c r="BB65">
        <f t="shared" si="53"/>
        <v>0.2423045653190061</v>
      </c>
      <c r="BC65">
        <f t="shared" si="54"/>
        <v>2.9064005777915471</v>
      </c>
      <c r="BD65">
        <f t="shared" si="55"/>
        <v>8.4644529960514951</v>
      </c>
      <c r="BE65">
        <f t="shared" si="48"/>
        <v>21.493455973244377</v>
      </c>
      <c r="BF65">
        <f t="shared" si="48"/>
        <v>21.478990528348668</v>
      </c>
      <c r="BG65">
        <f t="shared" si="48"/>
        <v>21.504556249119226</v>
      </c>
      <c r="BH65">
        <f t="shared" si="48"/>
        <v>21.459121169724106</v>
      </c>
      <c r="BI65">
        <f t="shared" si="48"/>
        <v>21.539122251346569</v>
      </c>
      <c r="BJ65">
        <f t="shared" si="48"/>
        <v>21.395663310816239</v>
      </c>
      <c r="BK65">
        <f t="shared" si="48"/>
        <v>21.646001957838973</v>
      </c>
      <c r="BL65">
        <f t="shared" si="56"/>
        <v>21.177593299902313</v>
      </c>
    </row>
    <row r="66" spans="3:64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49"/>
        <v>7.1719629811813415E-4</v>
      </c>
      <c r="AY66">
        <f t="shared" si="50"/>
        <v>-5.6492063005009648E-3</v>
      </c>
      <c r="AZ66">
        <f t="shared" si="51"/>
        <v>6.3664025986190989E-3</v>
      </c>
      <c r="BA66">
        <f t="shared" si="52"/>
        <v>0.36910321422590064</v>
      </c>
      <c r="BB66">
        <f t="shared" si="53"/>
        <v>0.21399478049030035</v>
      </c>
      <c r="BC66">
        <f t="shared" si="54"/>
        <v>2.9354784212966143</v>
      </c>
      <c r="BD66">
        <f t="shared" si="55"/>
        <v>9.6689803833167431</v>
      </c>
      <c r="BE66">
        <f t="shared" si="48"/>
        <v>21.553363592289667</v>
      </c>
      <c r="BF66">
        <f t="shared" si="48"/>
        <v>21.537407586166957</v>
      </c>
      <c r="BG66">
        <f t="shared" si="48"/>
        <v>21.564771045748582</v>
      </c>
      <c r="BH66">
        <f t="shared" si="48"/>
        <v>21.517619737738272</v>
      </c>
      <c r="BI66">
        <f t="shared" si="48"/>
        <v>21.598242551073479</v>
      </c>
      <c r="BJ66">
        <f t="shared" si="48"/>
        <v>21.458333095454893</v>
      </c>
      <c r="BK66">
        <f t="shared" si="48"/>
        <v>21.69598991554447</v>
      </c>
      <c r="BL66">
        <f t="shared" si="56"/>
        <v>21.270841966476915</v>
      </c>
    </row>
    <row r="67" spans="3:64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49"/>
        <v>1.028724603134047E-3</v>
      </c>
      <c r="AY67">
        <f t="shared" si="50"/>
        <v>-4.5494711366638827E-3</v>
      </c>
      <c r="AZ67">
        <f t="shared" si="51"/>
        <v>5.5781957397979297E-3</v>
      </c>
      <c r="BA67">
        <f t="shared" si="52"/>
        <v>0.36561601747761352</v>
      </c>
      <c r="BB67">
        <f t="shared" si="53"/>
        <v>0.18620576452547058</v>
      </c>
      <c r="BC67">
        <f t="shared" si="54"/>
        <v>2.9638421293518977</v>
      </c>
      <c r="BD67">
        <f t="shared" si="55"/>
        <v>11.222084203182316</v>
      </c>
      <c r="BE67">
        <f t="shared" si="48"/>
        <v>21.612403121376424</v>
      </c>
      <c r="BF67">
        <f t="shared" si="48"/>
        <v>21.595663657696431</v>
      </c>
      <c r="BG67">
        <f t="shared" si="48"/>
        <v>21.623647470061517</v>
      </c>
      <c r="BH67">
        <f t="shared" si="48"/>
        <v>21.576682491210576</v>
      </c>
      <c r="BI67">
        <f t="shared" si="48"/>
        <v>21.655019445296166</v>
      </c>
      <c r="BJ67">
        <f t="shared" si="48"/>
        <v>21.522843204956306</v>
      </c>
      <c r="BK67">
        <f t="shared" si="48"/>
        <v>21.742283756370078</v>
      </c>
      <c r="BL67">
        <f t="shared" si="56"/>
        <v>21.364090633051514</v>
      </c>
    </row>
    <row r="68" spans="3:64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49"/>
        <v>1.3002198515087177E-3</v>
      </c>
      <c r="AY68">
        <f t="shared" si="50"/>
        <v>-3.4820922315968381E-3</v>
      </c>
      <c r="AZ68">
        <f t="shared" si="51"/>
        <v>4.7823120831055558E-3</v>
      </c>
      <c r="BA68">
        <f t="shared" si="52"/>
        <v>0.36270183468843709</v>
      </c>
      <c r="BB68">
        <f t="shared" si="53"/>
        <v>0.15891076427743492</v>
      </c>
      <c r="BC68">
        <f t="shared" si="54"/>
        <v>2.9915537771832468</v>
      </c>
      <c r="BD68">
        <f t="shared" si="55"/>
        <v>13.304862681425025</v>
      </c>
      <c r="BE68">
        <f t="shared" si="48"/>
        <v>21.670592018227971</v>
      </c>
      <c r="BF68">
        <f t="shared" si="48"/>
        <v>21.653933136985309</v>
      </c>
      <c r="BG68">
        <f t="shared" si="48"/>
        <v>21.68119495832428</v>
      </c>
      <c r="BH68">
        <f t="shared" si="48"/>
        <v>21.636446439502237</v>
      </c>
      <c r="BI68">
        <f t="shared" si="48"/>
        <v>21.709557998653924</v>
      </c>
      <c r="BJ68">
        <f t="shared" si="48"/>
        <v>21.589087174597132</v>
      </c>
      <c r="BK68">
        <f t="shared" si="48"/>
        <v>21.785291471498095</v>
      </c>
      <c r="BL68">
        <f t="shared" si="56"/>
        <v>21.457339299626117</v>
      </c>
    </row>
    <row r="69" spans="3:64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49"/>
        <v>1.5345904018405684E-3</v>
      </c>
      <c r="AY69">
        <f t="shared" si="50"/>
        <v>-2.4470695852998343E-3</v>
      </c>
      <c r="AZ69">
        <f t="shared" si="51"/>
        <v>3.9816599871404026E-3</v>
      </c>
      <c r="BA69">
        <f t="shared" si="52"/>
        <v>0.36032312415158974</v>
      </c>
      <c r="BB69">
        <f t="shared" si="53"/>
        <v>0.13207339894646031</v>
      </c>
      <c r="BC69">
        <f t="shared" si="54"/>
        <v>3.0186806647135516</v>
      </c>
      <c r="BD69">
        <f t="shared" si="55"/>
        <v>16.25131519895718</v>
      </c>
      <c r="BE69">
        <f t="shared" si="48"/>
        <v>21.727969721857672</v>
      </c>
      <c r="BF69">
        <f t="shared" si="48"/>
        <v>21.712343560249654</v>
      </c>
      <c r="BG69">
        <f t="shared" si="48"/>
        <v>21.737473522800919</v>
      </c>
      <c r="BH69">
        <f t="shared" si="48"/>
        <v>21.696971777984988</v>
      </c>
      <c r="BI69">
        <f t="shared" si="48"/>
        <v>21.762035533318457</v>
      </c>
      <c r="BJ69">
        <f t="shared" si="48"/>
        <v>21.656899432877097</v>
      </c>
      <c r="BK69">
        <f t="shared" si="48"/>
        <v>21.82544960530609</v>
      </c>
      <c r="BL69">
        <f t="shared" si="56"/>
        <v>21.550587966200716</v>
      </c>
    </row>
    <row r="70" spans="3:64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49"/>
        <v>1.7340876951432009E-3</v>
      </c>
      <c r="AY70">
        <f t="shared" si="50"/>
        <v>-1.4444031977728644E-3</v>
      </c>
      <c r="AZ70">
        <f t="shared" si="51"/>
        <v>3.1784908929160653E-3</v>
      </c>
      <c r="BA70">
        <f t="shared" si="52"/>
        <v>0.35844650071343453</v>
      </c>
      <c r="BB70">
        <f t="shared" si="53"/>
        <v>0.10564403500606497</v>
      </c>
      <c r="BC70">
        <f t="shared" si="54"/>
        <v>3.0452995389955411</v>
      </c>
      <c r="BD70">
        <f t="shared" si="55"/>
        <v>20.753865689748064</v>
      </c>
      <c r="BE70">
        <f t="shared" ref="BE70:BK79" si="57">$BL70+$AB$7*SIN(BF70)</f>
        <v>21.78460597956883</v>
      </c>
      <c r="BF70">
        <f t="shared" si="57"/>
        <v>21.770970897129448</v>
      </c>
      <c r="BG70">
        <f t="shared" si="57"/>
        <v>21.792598351222306</v>
      </c>
      <c r="BH70">
        <f t="shared" si="57"/>
        <v>21.758245542532489</v>
      </c>
      <c r="BI70">
        <f t="shared" si="57"/>
        <v>21.812698053721302</v>
      </c>
      <c r="BJ70">
        <f t="shared" si="57"/>
        <v>21.726067260748277</v>
      </c>
      <c r="BK70">
        <f t="shared" si="57"/>
        <v>21.86321946222629</v>
      </c>
      <c r="BL70">
        <f t="shared" si="56"/>
        <v>21.643836632775315</v>
      </c>
    </row>
    <row r="71" spans="3:64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49"/>
        <v>1.9002336020120269E-3</v>
      </c>
      <c r="AY71">
        <f t="shared" si="50"/>
        <v>-4.7409306901593368E-4</v>
      </c>
      <c r="AZ71">
        <f t="shared" si="51"/>
        <v>2.3743266710279606E-3</v>
      </c>
      <c r="BA71">
        <f t="shared" si="52"/>
        <v>0.35704331150751689</v>
      </c>
      <c r="BB71">
        <f t="shared" si="53"/>
        <v>7.9557972945490801E-2</v>
      </c>
      <c r="BC71">
        <f t="shared" si="54"/>
        <v>3.0714989375583572</v>
      </c>
      <c r="BD71">
        <f t="shared" si="55"/>
        <v>28.521545029876567</v>
      </c>
      <c r="BE71">
        <f t="shared" si="57"/>
        <v>21.840605061136426</v>
      </c>
      <c r="BF71">
        <f t="shared" si="57"/>
        <v>21.82983947432496</v>
      </c>
      <c r="BG71">
        <f t="shared" si="57"/>
        <v>21.846739491045838</v>
      </c>
      <c r="BH71">
        <f t="shared" si="57"/>
        <v>21.820189023537537</v>
      </c>
      <c r="BI71">
        <f t="shared" si="57"/>
        <v>21.861853576189958</v>
      </c>
      <c r="BJ71">
        <f t="shared" si="57"/>
        <v>21.796341333399173</v>
      </c>
      <c r="BK71">
        <f t="shared" si="57"/>
        <v>21.899083098464466</v>
      </c>
      <c r="BL71">
        <f t="shared" si="56"/>
        <v>21.737085299349918</v>
      </c>
    </row>
    <row r="72" spans="3:64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49"/>
        <v>2.0338335698882274E-3</v>
      </c>
      <c r="AY72">
        <f t="shared" si="50"/>
        <v>4.6386080097095793E-4</v>
      </c>
      <c r="AZ72">
        <f t="shared" si="51"/>
        <v>1.5699727689172693E-3</v>
      </c>
      <c r="BA72">
        <f t="shared" si="52"/>
        <v>0.35609047660701765</v>
      </c>
      <c r="BB72">
        <f t="shared" si="53"/>
        <v>5.3735626872360907E-2</v>
      </c>
      <c r="BC72">
        <f t="shared" si="54"/>
        <v>3.097379556140476</v>
      </c>
      <c r="BD72">
        <f t="shared" si="55"/>
        <v>45.228095407992974</v>
      </c>
      <c r="BE72">
        <f t="shared" si="57"/>
        <v>21.896105385590374</v>
      </c>
      <c r="BF72">
        <f t="shared" si="57"/>
        <v>21.888926577836902</v>
      </c>
      <c r="BG72">
        <f t="shared" si="57"/>
        <v>21.900116723466269</v>
      </c>
      <c r="BH72">
        <f t="shared" si="57"/>
        <v>21.882668297027884</v>
      </c>
      <c r="BI72">
        <f t="shared" si="57"/>
        <v>21.909862607941132</v>
      </c>
      <c r="BJ72">
        <f t="shared" si="57"/>
        <v>21.867444984931016</v>
      </c>
      <c r="BK72">
        <f t="shared" si="57"/>
        <v>21.93353913340637</v>
      </c>
      <c r="BL72">
        <f t="shared" si="56"/>
        <v>21.830333965924517</v>
      </c>
    </row>
    <row r="73" spans="3:64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49"/>
        <v>2.1350788462840024E-3</v>
      </c>
      <c r="AY73">
        <f t="shared" si="50"/>
        <v>1.3694584121878139E-3</v>
      </c>
      <c r="AZ73">
        <f t="shared" si="51"/>
        <v>7.6562043409618874E-4</v>
      </c>
      <c r="BA73">
        <f t="shared" si="52"/>
        <v>0.35557137715289022</v>
      </c>
      <c r="BB73">
        <f t="shared" si="53"/>
        <v>2.8084644759565961E-2</v>
      </c>
      <c r="BC73">
        <f t="shared" si="54"/>
        <v>3.1230527390829117</v>
      </c>
      <c r="BD73">
        <f t="shared" si="55"/>
        <v>107.87227259639454</v>
      </c>
      <c r="BE73">
        <f t="shared" si="57"/>
        <v>21.95127464698821</v>
      </c>
      <c r="BF73">
        <f t="shared" si="57"/>
        <v>21.948171308936679</v>
      </c>
      <c r="BG73">
        <f t="shared" si="57"/>
        <v>21.952990093491895</v>
      </c>
      <c r="BH73">
        <f t="shared" si="57"/>
        <v>21.945507185701938</v>
      </c>
      <c r="BI73">
        <f t="shared" si="57"/>
        <v>21.957126165148015</v>
      </c>
      <c r="BJ73">
        <f t="shared" si="57"/>
        <v>21.939082412444858</v>
      </c>
      <c r="BK73">
        <f t="shared" si="57"/>
        <v>21.967098417106449</v>
      </c>
      <c r="BL73">
        <f t="shared" si="56"/>
        <v>21.923582632499116</v>
      </c>
    </row>
    <row r="74" spans="3:64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49"/>
        <v>2.2037273505855657E-3</v>
      </c>
      <c r="AY74">
        <f t="shared" si="50"/>
        <v>2.2426997646346324E-3</v>
      </c>
      <c r="AZ74">
        <f t="shared" si="51"/>
        <v>-3.8972414049066699E-5</v>
      </c>
      <c r="BA74">
        <f t="shared" si="52"/>
        <v>0.35547660071078568</v>
      </c>
      <c r="BB74">
        <f t="shared" si="53"/>
        <v>2.5036829196428264E-3</v>
      </c>
      <c r="BC74">
        <f t="shared" si="54"/>
        <v>-3.1345479156136102</v>
      </c>
      <c r="BD74">
        <f t="shared" si="55"/>
        <v>-283.89866810745468</v>
      </c>
      <c r="BE74">
        <f t="shared" si="57"/>
        <v>22.006301090469307</v>
      </c>
      <c r="BF74">
        <f t="shared" si="57"/>
        <v>22.007486873801195</v>
      </c>
      <c r="BG74">
        <f t="shared" si="57"/>
        <v>22.00564691728173</v>
      </c>
      <c r="BH74">
        <f t="shared" si="57"/>
        <v>22.008501964663381</v>
      </c>
      <c r="BI74">
        <f t="shared" si="57"/>
        <v>22.004071860120956</v>
      </c>
      <c r="BJ74">
        <f t="shared" si="57"/>
        <v>22.010946081103448</v>
      </c>
      <c r="BK74">
        <f t="shared" si="57"/>
        <v>22.000279591504079</v>
      </c>
      <c r="BL74">
        <f t="shared" si="56"/>
        <v>22.016831299073718</v>
      </c>
    </row>
    <row r="75" spans="3:64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49"/>
        <v>2.2393409038763859E-3</v>
      </c>
      <c r="AY75">
        <f t="shared" si="50"/>
        <v>3.0835848583114136E-3</v>
      </c>
      <c r="AZ75">
        <f t="shared" si="51"/>
        <v>-8.4424395443502759E-4</v>
      </c>
      <c r="BA75">
        <f t="shared" si="52"/>
        <v>0.35580439982814749</v>
      </c>
      <c r="BB75">
        <f t="shared" si="53"/>
        <v>-2.3112658316672703E-2</v>
      </c>
      <c r="BC75">
        <f t="shared" si="54"/>
        <v>-3.1089295134891195</v>
      </c>
      <c r="BD75">
        <f t="shared" si="55"/>
        <v>-61.225656113307359</v>
      </c>
      <c r="BE75">
        <f t="shared" si="57"/>
        <v>22.061382085517941</v>
      </c>
      <c r="BF75">
        <f t="shared" si="57"/>
        <v>22.066775188452933</v>
      </c>
      <c r="BG75">
        <f t="shared" si="57"/>
        <v>22.058386395646359</v>
      </c>
      <c r="BH75">
        <f t="shared" si="57"/>
        <v>22.071437151269222</v>
      </c>
      <c r="BI75">
        <f t="shared" si="57"/>
        <v>22.051138705444643</v>
      </c>
      <c r="BJ75">
        <f t="shared" si="57"/>
        <v>22.082723615595206</v>
      </c>
      <c r="BK75">
        <f t="shared" si="57"/>
        <v>22.033604583936015</v>
      </c>
      <c r="BL75">
        <f t="shared" si="56"/>
        <v>22.110079965648318</v>
      </c>
    </row>
    <row r="76" spans="3:64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49"/>
        <v>2.2415481418500737E-3</v>
      </c>
      <c r="AY76">
        <f t="shared" si="50"/>
        <v>3.8921136932181556E-3</v>
      </c>
      <c r="AZ76">
        <f t="shared" si="51"/>
        <v>-1.6505655513680817E-3</v>
      </c>
      <c r="BA76">
        <f t="shared" si="52"/>
        <v>0.35656077993565161</v>
      </c>
      <c r="BB76">
        <f t="shared" si="53"/>
        <v>-4.8868380013415307E-2</v>
      </c>
      <c r="BC76">
        <f t="shared" si="54"/>
        <v>-3.0831563785515321</v>
      </c>
      <c r="BD76">
        <f t="shared" si="55"/>
        <v>-34.215576425036424</v>
      </c>
      <c r="BE76">
        <f t="shared" si="57"/>
        <v>22.116711498507456</v>
      </c>
      <c r="BF76">
        <f t="shared" si="57"/>
        <v>22.125942489394465</v>
      </c>
      <c r="BG76">
        <f t="shared" si="57"/>
        <v>22.111503181716948</v>
      </c>
      <c r="BH76">
        <f t="shared" si="57"/>
        <v>22.134101744897578</v>
      </c>
      <c r="BI76">
        <f t="shared" si="57"/>
        <v>22.098761364403632</v>
      </c>
      <c r="BJ76">
        <f t="shared" si="57"/>
        <v>22.154104474343303</v>
      </c>
      <c r="BK76">
        <f t="shared" si="57"/>
        <v>22.067594072101961</v>
      </c>
      <c r="BL76">
        <f t="shared" si="56"/>
        <v>22.20332863222292</v>
      </c>
    </row>
    <row r="77" spans="3:64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49"/>
        <v>2.2102986415084695E-3</v>
      </c>
      <c r="AY77">
        <f t="shared" si="50"/>
        <v>4.6682862693548603E-3</v>
      </c>
      <c r="AZ77">
        <f t="shared" si="51"/>
        <v>-2.4579876278463908E-3</v>
      </c>
      <c r="BA77">
        <f t="shared" si="52"/>
        <v>0.35775920085754087</v>
      </c>
      <c r="BB77">
        <f t="shared" si="53"/>
        <v>-7.4860821429642635E-2</v>
      </c>
      <c r="BC77">
        <f t="shared" si="54"/>
        <v>-3.0571133099386909</v>
      </c>
      <c r="BD77">
        <f t="shared" si="55"/>
        <v>-23.660344791884498</v>
      </c>
      <c r="BE77">
        <f t="shared" si="57"/>
        <v>22.172467526306207</v>
      </c>
      <c r="BF77">
        <f t="shared" si="57"/>
        <v>22.184914559668215</v>
      </c>
      <c r="BG77">
        <f t="shared" si="57"/>
        <v>22.165271349007167</v>
      </c>
      <c r="BH77">
        <f t="shared" si="57"/>
        <v>22.196305296109504</v>
      </c>
      <c r="BI77">
        <f t="shared" si="57"/>
        <v>22.147354612918836</v>
      </c>
      <c r="BJ77">
        <f t="shared" si="57"/>
        <v>22.224786706388279</v>
      </c>
      <c r="BK77">
        <f t="shared" si="57"/>
        <v>22.102762959888267</v>
      </c>
      <c r="BL77">
        <f t="shared" si="56"/>
        <v>22.296577298797519</v>
      </c>
    </row>
    <row r="78" spans="3:64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49"/>
        <v>2.1460750781571846E-3</v>
      </c>
      <c r="AY78">
        <f t="shared" si="50"/>
        <v>5.4121025867215292E-3</v>
      </c>
      <c r="AZ78">
        <f t="shared" si="51"/>
        <v>-3.2660275085643446E-3</v>
      </c>
      <c r="BA78">
        <f t="shared" si="52"/>
        <v>0.35941994579254999</v>
      </c>
      <c r="BB78">
        <f t="shared" si="53"/>
        <v>-0.10117627373043299</v>
      </c>
      <c r="BC78">
        <f t="shared" si="54"/>
        <v>-3.0306945388208999</v>
      </c>
      <c r="BD78">
        <f t="shared" si="55"/>
        <v>-18.016084871450783</v>
      </c>
      <c r="BE78">
        <f t="shared" si="57"/>
        <v>22.228802591258283</v>
      </c>
      <c r="BF78">
        <f t="shared" si="57"/>
        <v>22.243650210744786</v>
      </c>
      <c r="BG78">
        <f t="shared" si="57"/>
        <v>22.219930168311642</v>
      </c>
      <c r="BH78">
        <f t="shared" si="57"/>
        <v>22.257893179301867</v>
      </c>
      <c r="BI78">
        <f t="shared" si="57"/>
        <v>22.197298764458356</v>
      </c>
      <c r="BJ78">
        <f t="shared" si="57"/>
        <v>22.294484089580543</v>
      </c>
      <c r="BK78">
        <f t="shared" si="57"/>
        <v>22.139615903360365</v>
      </c>
      <c r="BL78">
        <f t="shared" si="56"/>
        <v>22.389825965372118</v>
      </c>
    </row>
    <row r="79" spans="3:64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49"/>
        <v>2.0500364294159367E-3</v>
      </c>
      <c r="AY79">
        <f t="shared" si="50"/>
        <v>6.1235626453181591E-3</v>
      </c>
      <c r="AZ79">
        <f t="shared" si="51"/>
        <v>-4.0735262159022224E-3</v>
      </c>
      <c r="BA79">
        <f t="shared" si="52"/>
        <v>0.36156927615020629</v>
      </c>
      <c r="BB79">
        <f t="shared" si="53"/>
        <v>-0.12788704292826381</v>
      </c>
      <c r="BC79">
        <f t="shared" si="54"/>
        <v>-3.0038059954565943</v>
      </c>
      <c r="BD79">
        <f t="shared" si="55"/>
        <v>-14.492221754479774</v>
      </c>
      <c r="BE79">
        <f t="shared" si="57"/>
        <v>22.285836625188676</v>
      </c>
      <c r="BF79">
        <f t="shared" si="57"/>
        <v>22.302151802421189</v>
      </c>
      <c r="BG79">
        <f t="shared" si="57"/>
        <v>22.275672933962589</v>
      </c>
      <c r="BH79">
        <f t="shared" si="57"/>
        <v>22.318760420943374</v>
      </c>
      <c r="BI79">
        <f t="shared" si="57"/>
        <v>22.248926747527456</v>
      </c>
      <c r="BJ79">
        <f t="shared" si="57"/>
        <v>22.362933941610365</v>
      </c>
      <c r="BK79">
        <f t="shared" si="57"/>
        <v>22.178642925798673</v>
      </c>
      <c r="BL79">
        <f t="shared" si="56"/>
        <v>22.483074631946721</v>
      </c>
    </row>
    <row r="80" spans="3:64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49"/>
        <v>1.924075548479366E-3</v>
      </c>
      <c r="AY80">
        <f t="shared" si="50"/>
        <v>6.8026664451447498E-3</v>
      </c>
      <c r="AZ80">
        <f t="shared" si="51"/>
        <v>-4.8785908966653838E-3</v>
      </c>
      <c r="BA80">
        <f t="shared" si="52"/>
        <v>0.36423854380867915</v>
      </c>
      <c r="BB80">
        <f t="shared" si="53"/>
        <v>-0.15505035158975375</v>
      </c>
      <c r="BC80">
        <f t="shared" si="54"/>
        <v>-2.9763658089705474</v>
      </c>
      <c r="BD80">
        <f t="shared" si="55"/>
        <v>-12.077020220200637</v>
      </c>
      <c r="BE80">
        <f t="shared" ref="BE80:BK89" si="58">$BL80+$AB$7*SIN(BF80)</f>
        <v>22.343654629368608</v>
      </c>
      <c r="BF80">
        <f t="shared" si="58"/>
        <v>22.360471833884581</v>
      </c>
      <c r="BG80">
        <f t="shared" si="58"/>
        <v>22.332639807258246</v>
      </c>
      <c r="BH80">
        <f t="shared" si="58"/>
        <v>22.378863407801273</v>
      </c>
      <c r="BI80">
        <f t="shared" si="58"/>
        <v>22.302513422394739</v>
      </c>
      <c r="BJ80">
        <f t="shared" si="58"/>
        <v>22.429905878234361</v>
      </c>
      <c r="BK80">
        <f t="shared" si="58"/>
        <v>22.220315159879</v>
      </c>
      <c r="BL80">
        <f t="shared" si="56"/>
        <v>22.57632329852132</v>
      </c>
    </row>
    <row r="81" spans="3:64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49"/>
        <v>1.7707874507687897E-3</v>
      </c>
      <c r="AY81">
        <f t="shared" si="50"/>
        <v>7.4494139862013057E-3</v>
      </c>
      <c r="AZ81">
        <f t="shared" si="51"/>
        <v>-5.678626535432516E-3</v>
      </c>
      <c r="BA81">
        <f t="shared" si="52"/>
        <v>0.36746346864466495</v>
      </c>
      <c r="BB81">
        <f t="shared" si="53"/>
        <v>-0.18270924436440153</v>
      </c>
      <c r="BC81">
        <f t="shared" si="54"/>
        <v>-2.9483028506574516</v>
      </c>
      <c r="BD81">
        <f t="shared" si="55"/>
        <v>-10.314922278947813</v>
      </c>
      <c r="BE81">
        <f t="shared" si="58"/>
        <v>22.402308854339712</v>
      </c>
      <c r="BF81">
        <f t="shared" si="58"/>
        <v>22.418714992623951</v>
      </c>
      <c r="BG81">
        <f t="shared" si="58"/>
        <v>22.390915305872984</v>
      </c>
      <c r="BH81">
        <f t="shared" si="58"/>
        <v>22.438228784537241</v>
      </c>
      <c r="BI81">
        <f t="shared" si="58"/>
        <v>22.358267591540262</v>
      </c>
      <c r="BJ81">
        <f t="shared" si="58"/>
        <v>22.495211758679801</v>
      </c>
      <c r="BK81">
        <f t="shared" si="58"/>
        <v>22.26508075399369</v>
      </c>
      <c r="BL81">
        <f t="shared" si="56"/>
        <v>22.669571965095919</v>
      </c>
    </row>
    <row r="82" spans="3:64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49"/>
        <v>1.5933585557912841E-3</v>
      </c>
      <c r="AY82">
        <f t="shared" si="50"/>
        <v>8.0638052684878225E-3</v>
      </c>
      <c r="AZ82">
        <f t="shared" si="51"/>
        <v>-6.4704467126965384E-3</v>
      </c>
      <c r="BA82">
        <f t="shared" si="52"/>
        <v>0.37128380426315655</v>
      </c>
      <c r="BB82">
        <f t="shared" si="53"/>
        <v>-0.2108954259327549</v>
      </c>
      <c r="BC82">
        <f t="shared" si="54"/>
        <v>-2.9195533320184719</v>
      </c>
      <c r="BD82">
        <f t="shared" si="55"/>
        <v>-8.9703765808429825</v>
      </c>
      <c r="BE82">
        <f t="shared" si="58"/>
        <v>22.461825372079431</v>
      </c>
      <c r="BF82">
        <f t="shared" si="58"/>
        <v>22.477035488312456</v>
      </c>
      <c r="BG82">
        <f t="shared" si="58"/>
        <v>22.450530705021155</v>
      </c>
      <c r="BH82">
        <f t="shared" si="58"/>
        <v>22.496958870838192</v>
      </c>
      <c r="BI82">
        <f t="shared" si="58"/>
        <v>22.41632701287249</v>
      </c>
      <c r="BJ82">
        <f t="shared" si="58"/>
        <v>22.55871699730519</v>
      </c>
      <c r="BK82">
        <f t="shared" si="58"/>
        <v>22.313360978283537</v>
      </c>
      <c r="BL82">
        <f t="shared" si="56"/>
        <v>22.762820631670522</v>
      </c>
    </row>
    <row r="83" spans="3:64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49"/>
        <v>1.3953998141530716E-3</v>
      </c>
      <c r="AY83">
        <f t="shared" si="50"/>
        <v>8.6458402920043028E-3</v>
      </c>
      <c r="AZ83">
        <f t="shared" si="51"/>
        <v>-7.2504404778512312E-3</v>
      </c>
      <c r="BA83">
        <f t="shared" si="52"/>
        <v>0.37574360628977621</v>
      </c>
      <c r="BB83">
        <f t="shared" si="53"/>
        <v>-0.23963373714775923</v>
      </c>
      <c r="BC83">
        <f t="shared" si="54"/>
        <v>-2.8900556514017062</v>
      </c>
      <c r="BD83">
        <f t="shared" si="55"/>
        <v>-7.9091493577413594</v>
      </c>
      <c r="BE83">
        <f t="shared" si="58"/>
        <v>22.522214282579721</v>
      </c>
      <c r="BF83">
        <f t="shared" si="58"/>
        <v>22.535629997792999</v>
      </c>
      <c r="BG83">
        <f t="shared" si="58"/>
        <v>22.511471265347737</v>
      </c>
      <c r="BH83">
        <f t="shared" si="58"/>
        <v>22.555233008550864</v>
      </c>
      <c r="BI83">
        <f t="shared" si="58"/>
        <v>22.476756585481997</v>
      </c>
      <c r="BJ83">
        <f t="shared" si="58"/>
        <v>22.620353322791626</v>
      </c>
      <c r="BK83">
        <f t="shared" si="58"/>
        <v>22.365546564215247</v>
      </c>
      <c r="BL83">
        <f t="shared" si="56"/>
        <v>22.856069298245121</v>
      </c>
    </row>
    <row r="84" spans="3:64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49"/>
        <v>1.1807560824076725E-3</v>
      </c>
      <c r="AY84">
        <f t="shared" si="50"/>
        <v>9.1955190567507439E-3</v>
      </c>
      <c r="AZ84">
        <f t="shared" si="51"/>
        <v>-8.0147629743430714E-3</v>
      </c>
      <c r="BA84">
        <f t="shared" si="52"/>
        <v>0.38089228555761312</v>
      </c>
      <c r="BB84">
        <f t="shared" si="53"/>
        <v>-0.26894778503734279</v>
      </c>
      <c r="BC84">
        <f t="shared" si="54"/>
        <v>-2.8597438326908788</v>
      </c>
      <c r="BD84">
        <f t="shared" si="55"/>
        <v>-7.0489656059492791</v>
      </c>
      <c r="BE84">
        <f t="shared" si="58"/>
        <v>22.583482365145596</v>
      </c>
      <c r="BF84">
        <f t="shared" si="58"/>
        <v>22.594727062595751</v>
      </c>
      <c r="BG84">
        <f t="shared" si="58"/>
        <v>22.573687886663674</v>
      </c>
      <c r="BH84">
        <f t="shared" si="58"/>
        <v>22.613304407815271</v>
      </c>
      <c r="BI84">
        <f t="shared" si="58"/>
        <v>22.539549767158128</v>
      </c>
      <c r="BJ84">
        <f t="shared" si="58"/>
        <v>22.680132921518595</v>
      </c>
      <c r="BK84">
        <f t="shared" si="58"/>
        <v>22.421994309509888</v>
      </c>
      <c r="BL84">
        <f t="shared" si="56"/>
        <v>22.949317964819723</v>
      </c>
    </row>
    <row r="85" spans="3:64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49"/>
        <v>9.5332861123620556E-4</v>
      </c>
      <c r="AY85">
        <f t="shared" si="50"/>
        <v>9.7128415627271494E-3</v>
      </c>
      <c r="AZ85">
        <f t="shared" si="51"/>
        <v>-8.7595129514909439E-3</v>
      </c>
      <c r="BA85">
        <f t="shared" si="52"/>
        <v>0.38678657673628347</v>
      </c>
      <c r="BB85">
        <f t="shared" si="53"/>
        <v>-0.2988660989113</v>
      </c>
      <c r="BC85">
        <f t="shared" si="54"/>
        <v>-2.8285400055761958</v>
      </c>
      <c r="BD85">
        <f t="shared" si="55"/>
        <v>-6.336440887069374</v>
      </c>
      <c r="BE85">
        <f t="shared" si="58"/>
        <v>22.645646696822705</v>
      </c>
      <c r="BF85">
        <f t="shared" si="58"/>
        <v>22.654574258320132</v>
      </c>
      <c r="BG85">
        <f t="shared" si="58"/>
        <v>22.637112511354339</v>
      </c>
      <c r="BH85">
        <f t="shared" si="58"/>
        <v>22.671492306512956</v>
      </c>
      <c r="BI85">
        <f t="shared" si="58"/>
        <v>22.604633226505864</v>
      </c>
      <c r="BJ85">
        <f t="shared" si="58"/>
        <v>22.738163702845991</v>
      </c>
      <c r="BK85">
        <f t="shared" si="58"/>
        <v>22.483023977922155</v>
      </c>
      <c r="BL85">
        <f t="shared" si="56"/>
        <v>23.042566631394322</v>
      </c>
    </row>
    <row r="86" spans="3:64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49"/>
        <v>7.1694610609536122E-4</v>
      </c>
      <c r="AY86">
        <f t="shared" si="50"/>
        <v>1.0197807809933516E-2</v>
      </c>
      <c r="AZ86">
        <f t="shared" si="51"/>
        <v>-9.4808617038381546E-3</v>
      </c>
      <c r="BA86">
        <f t="shared" si="52"/>
        <v>0.39349348981640808</v>
      </c>
      <c r="BB86">
        <f t="shared" si="53"/>
        <v>-0.32942810053931859</v>
      </c>
      <c r="BC86">
        <f t="shared" si="54"/>
        <v>-2.7963464287567303</v>
      </c>
      <c r="BD86">
        <f t="shared" si="55"/>
        <v>-5.7353113638167699</v>
      </c>
      <c r="BE86">
        <f t="shared" si="58"/>
        <v>22.708747652574797</v>
      </c>
      <c r="BF86">
        <f t="shared" si="58"/>
        <v>22.715424836943065</v>
      </c>
      <c r="BG86">
        <f t="shared" si="58"/>
        <v>22.701676356631463</v>
      </c>
      <c r="BH86">
        <f t="shared" si="58"/>
        <v>22.73016958557394</v>
      </c>
      <c r="BI86">
        <f t="shared" si="58"/>
        <v>22.671874757402929</v>
      </c>
      <c r="BJ86">
        <f t="shared" si="58"/>
        <v>22.794665168093587</v>
      </c>
      <c r="BK86">
        <f t="shared" si="58"/>
        <v>22.548915520808336</v>
      </c>
      <c r="BL86">
        <f t="shared" si="56"/>
        <v>23.135815297968922</v>
      </c>
    </row>
    <row r="87" spans="3:64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49"/>
        <v>4.7531246909491426E-4</v>
      </c>
      <c r="AY87">
        <f t="shared" si="50"/>
        <v>1.0650417798369845E-2</v>
      </c>
      <c r="AZ87">
        <f t="shared" si="51"/>
        <v>-1.017510532927493E-2</v>
      </c>
      <c r="BA87">
        <f t="shared" si="52"/>
        <v>0.40109425172713975</v>
      </c>
      <c r="BB87">
        <f t="shared" si="53"/>
        <v>-0.36068916516340982</v>
      </c>
      <c r="BC87">
        <f t="shared" si="54"/>
        <v>-2.7630375384502726</v>
      </c>
      <c r="BD87">
        <f t="shared" si="55"/>
        <v>-5.2200028086894079</v>
      </c>
      <c r="BE87">
        <f t="shared" si="58"/>
        <v>22.772859804520646</v>
      </c>
      <c r="BF87">
        <f t="shared" si="58"/>
        <v>22.77752577315211</v>
      </c>
      <c r="BG87">
        <f t="shared" si="58"/>
        <v>22.767329822079926</v>
      </c>
      <c r="BH87">
        <f t="shared" si="58"/>
        <v>22.789746380162526</v>
      </c>
      <c r="BI87">
        <f t="shared" si="58"/>
        <v>22.741094615334308</v>
      </c>
      <c r="BJ87">
        <f t="shared" si="58"/>
        <v>22.849984056899586</v>
      </c>
      <c r="BK87">
        <f t="shared" si="58"/>
        <v>22.619906644624795</v>
      </c>
      <c r="BL87">
        <f t="shared" si="56"/>
        <v>23.229063964543524</v>
      </c>
    </row>
    <row r="88" spans="3:64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49"/>
        <v>2.3204706887378773E-4</v>
      </c>
      <c r="AY88">
        <f t="shared" si="50"/>
        <v>1.1070671528036136E-2</v>
      </c>
      <c r="AZ88">
        <f t="shared" si="51"/>
        <v>-1.0838624459162349E-2</v>
      </c>
      <c r="BA88">
        <f t="shared" si="52"/>
        <v>0.40968920948715237</v>
      </c>
      <c r="BB88">
        <f t="shared" si="53"/>
        <v>-0.39272412670475465</v>
      </c>
      <c r="BC88">
        <f t="shared" si="54"/>
        <v>-2.7284523903060185</v>
      </c>
      <c r="BD88">
        <f t="shared" si="55"/>
        <v>-4.7719175289532298</v>
      </c>
      <c r="BE88">
        <f t="shared" si="58"/>
        <v>22.838099573568272</v>
      </c>
      <c r="BF88">
        <f t="shared" si="58"/>
        <v>22.841109179477439</v>
      </c>
      <c r="BG88">
        <f t="shared" si="58"/>
        <v>22.834062682676699</v>
      </c>
      <c r="BH88">
        <f t="shared" si="58"/>
        <v>22.850650678175416</v>
      </c>
      <c r="BI88">
        <f t="shared" si="58"/>
        <v>22.812080690881203</v>
      </c>
      <c r="BJ88">
        <f t="shared" si="58"/>
        <v>22.904608599448768</v>
      </c>
      <c r="BK88">
        <f t="shared" si="58"/>
        <v>22.69619074549302</v>
      </c>
      <c r="BL88">
        <f t="shared" si="56"/>
        <v>23.322312631118123</v>
      </c>
    </row>
    <row r="89" spans="3:64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49"/>
        <v>-9.1817085068612858E-6</v>
      </c>
      <c r="AY89">
        <f t="shared" si="50"/>
        <v>1.1458568998932391E-2</v>
      </c>
      <c r="AZ89">
        <f t="shared" si="51"/>
        <v>-1.1467750707439252E-2</v>
      </c>
      <c r="BA89">
        <f t="shared" si="52"/>
        <v>0.4194036830270057</v>
      </c>
      <c r="BB89">
        <f t="shared" si="53"/>
        <v>-0.42562875440963988</v>
      </c>
      <c r="BC89">
        <f t="shared" si="54"/>
        <v>-2.6923876232566881</v>
      </c>
      <c r="BD89">
        <f t="shared" si="55"/>
        <v>-4.3771893850750532</v>
      </c>
      <c r="BE89">
        <f t="shared" si="58"/>
        <v>22.904629062732067</v>
      </c>
      <c r="BF89">
        <f t="shared" si="58"/>
        <v>22.906388862466265</v>
      </c>
      <c r="BG89">
        <f t="shared" si="58"/>
        <v>22.901922942297563</v>
      </c>
      <c r="BH89">
        <f t="shared" si="58"/>
        <v>22.91330739681614</v>
      </c>
      <c r="BI89">
        <f t="shared" si="58"/>
        <v>22.884608311583289</v>
      </c>
      <c r="BJ89">
        <f t="shared" si="58"/>
        <v>22.959179848547777</v>
      </c>
      <c r="BK89">
        <f t="shared" si="58"/>
        <v>22.777915228777829</v>
      </c>
      <c r="BL89">
        <f t="shared" si="56"/>
        <v>23.415561297692722</v>
      </c>
    </row>
    <row r="90" spans="3:64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49"/>
        <v>-2.4444381687192991E-4</v>
      </c>
      <c r="AY90">
        <f t="shared" si="50"/>
        <v>1.1814110211058607E-2</v>
      </c>
      <c r="AZ90">
        <f t="shared" si="51"/>
        <v>-1.2058554027930537E-2</v>
      </c>
      <c r="BA90">
        <f t="shared" si="52"/>
        <v>0.43039485974752134</v>
      </c>
      <c r="BB90">
        <f t="shared" si="53"/>
        <v>-0.4595189919798125</v>
      </c>
      <c r="BC90">
        <f t="shared" si="54"/>
        <v>-2.6545906807540534</v>
      </c>
      <c r="BD90">
        <f t="shared" si="55"/>
        <v>-4.0252698853293705</v>
      </c>
      <c r="BE90">
        <f t="shared" ref="BE90:BK99" si="59">$BL90+$AB$7*SIN(BF90)</f>
        <v>22.97265629224388</v>
      </c>
      <c r="BF90">
        <f t="shared" si="59"/>
        <v>22.973563358026162</v>
      </c>
      <c r="BG90">
        <f t="shared" si="59"/>
        <v>22.971032534747764</v>
      </c>
      <c r="BH90">
        <f t="shared" si="59"/>
        <v>22.978117986820465</v>
      </c>
      <c r="BI90">
        <f t="shared" si="59"/>
        <v>22.958465916854447</v>
      </c>
      <c r="BJ90">
        <f t="shared" si="59"/>
        <v>23.014498243468449</v>
      </c>
      <c r="BK90">
        <f t="shared" si="59"/>
        <v>22.865180228279971</v>
      </c>
      <c r="BL90">
        <f t="shared" si="56"/>
        <v>23.508809964267325</v>
      </c>
    </row>
    <row r="91" spans="3:64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49"/>
        <v>-4.6928116238044958E-4</v>
      </c>
      <c r="AY91">
        <f t="shared" si="50"/>
        <v>1.2137295164414787E-2</v>
      </c>
      <c r="AZ91">
        <f t="shared" si="51"/>
        <v>-1.2606576326795236E-2</v>
      </c>
      <c r="BA91">
        <f t="shared" si="52"/>
        <v>0.44286005290061314</v>
      </c>
      <c r="BB91">
        <f t="shared" si="53"/>
        <v>-0.49452806353275974</v>
      </c>
      <c r="BC91">
        <f t="shared" si="54"/>
        <v>-2.6147524613001356</v>
      </c>
      <c r="BD91">
        <f t="shared" si="55"/>
        <v>-3.7080019838461262</v>
      </c>
      <c r="BE91">
        <f t="shared" si="59"/>
        <v>23.04243298725061</v>
      </c>
      <c r="BF91">
        <f t="shared" si="59"/>
        <v>23.042826106549327</v>
      </c>
      <c r="BG91">
        <f t="shared" si="59"/>
        <v>23.04159802841162</v>
      </c>
      <c r="BH91">
        <f t="shared" si="59"/>
        <v>23.045443260619248</v>
      </c>
      <c r="BI91">
        <f t="shared" si="59"/>
        <v>23.033488276727212</v>
      </c>
      <c r="BJ91">
        <f t="shared" si="59"/>
        <v>23.071523323165838</v>
      </c>
      <c r="BK91">
        <f t="shared" si="59"/>
        <v>22.958037736172006</v>
      </c>
      <c r="BL91">
        <f t="shared" si="56"/>
        <v>23.602058630841924</v>
      </c>
    </row>
    <row r="92" spans="3:64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49"/>
        <v>-6.7841632576514689E-4</v>
      </c>
      <c r="AY92">
        <f t="shared" si="50"/>
        <v>1.2428123859000929E-2</v>
      </c>
      <c r="AZ92">
        <f t="shared" si="51"/>
        <v>-1.3106540184766076E-2</v>
      </c>
      <c r="BA92">
        <f t="shared" si="52"/>
        <v>0.45704704255939821</v>
      </c>
      <c r="BB92">
        <f t="shared" si="53"/>
        <v>-0.53080182058317815</v>
      </c>
      <c r="BC92">
        <f t="shared" si="54"/>
        <v>-2.5724978392652882</v>
      </c>
      <c r="BD92">
        <f t="shared" si="55"/>
        <v>-3.4189877865050717</v>
      </c>
      <c r="BE92">
        <f t="shared" si="59"/>
        <v>23.114251999337856</v>
      </c>
      <c r="BF92">
        <f t="shared" si="59"/>
        <v>23.114382527860613</v>
      </c>
      <c r="BG92">
        <f t="shared" si="59"/>
        <v>23.113914805622734</v>
      </c>
      <c r="BH92">
        <f t="shared" si="59"/>
        <v>23.115592907265896</v>
      </c>
      <c r="BI92">
        <f t="shared" si="59"/>
        <v>23.109599131646387</v>
      </c>
      <c r="BJ92">
        <f t="shared" si="59"/>
        <v>23.131364425442641</v>
      </c>
      <c r="BK92">
        <f t="shared" si="59"/>
        <v>23.056491151237584</v>
      </c>
      <c r="BL92">
        <f t="shared" si="56"/>
        <v>23.695307297416527</v>
      </c>
    </row>
    <row r="93" spans="3:64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49"/>
        <v>-8.6545775197603529E-4</v>
      </c>
      <c r="AY93">
        <f t="shared" si="50"/>
        <v>1.2686596294817032E-2</v>
      </c>
      <c r="AZ93">
        <f t="shared" si="51"/>
        <v>-1.3552054046793067E-2</v>
      </c>
      <c r="BA93">
        <f t="shared" si="52"/>
        <v>0.47326782033333803</v>
      </c>
      <c r="BB93">
        <f t="shared" si="53"/>
        <v>-0.56849276333038246</v>
      </c>
      <c r="BC93">
        <f t="shared" si="54"/>
        <v>-2.5273716243209763</v>
      </c>
      <c r="BD93">
        <f t="shared" si="55"/>
        <v>-3.1531371398969079</v>
      </c>
      <c r="BE93">
        <f t="shared" si="59"/>
        <v>23.188447166436603</v>
      </c>
      <c r="BF93">
        <f t="shared" si="59"/>
        <v>23.188472707687481</v>
      </c>
      <c r="BG93">
        <f t="shared" si="59"/>
        <v>23.188364110740117</v>
      </c>
      <c r="BH93">
        <f t="shared" si="59"/>
        <v>23.188826054281062</v>
      </c>
      <c r="BI93">
        <f t="shared" si="59"/>
        <v>23.186864817434994</v>
      </c>
      <c r="BJ93">
        <f t="shared" si="59"/>
        <v>23.195260349942767</v>
      </c>
      <c r="BK93">
        <f t="shared" si="59"/>
        <v>23.160495249339309</v>
      </c>
      <c r="BL93">
        <f t="shared" si="56"/>
        <v>23.788555963991126</v>
      </c>
    </row>
    <row r="94" spans="3:64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49"/>
        <v>-1.0226026738748319E-3</v>
      </c>
      <c r="AY94">
        <f t="shared" si="50"/>
        <v>1.2912712471863099E-2</v>
      </c>
      <c r="AZ94">
        <f t="shared" si="51"/>
        <v>-1.3935315145737931E-2</v>
      </c>
      <c r="BA94">
        <f t="shared" si="52"/>
        <v>0.49191790255411161</v>
      </c>
      <c r="BB94">
        <f t="shared" si="53"/>
        <v>-0.60775275319296329</v>
      </c>
      <c r="BC94">
        <f t="shared" si="54"/>
        <v>-2.4788165493831715</v>
      </c>
      <c r="BD94">
        <f t="shared" si="55"/>
        <v>-2.9063303460847218</v>
      </c>
      <c r="BE94">
        <f t="shared" si="59"/>
        <v>23.265398686377502</v>
      </c>
      <c r="BF94">
        <f t="shared" si="59"/>
        <v>23.26539741060791</v>
      </c>
      <c r="BG94">
        <f t="shared" si="59"/>
        <v>23.2654041841751</v>
      </c>
      <c r="BH94">
        <f t="shared" si="59"/>
        <v>23.265368222335685</v>
      </c>
      <c r="BI94">
        <f t="shared" si="59"/>
        <v>23.265559197338373</v>
      </c>
      <c r="BJ94">
        <f t="shared" si="59"/>
        <v>23.264546388653216</v>
      </c>
      <c r="BK94">
        <f t="shared" si="59"/>
        <v>23.269956576371992</v>
      </c>
      <c r="BL94">
        <f t="shared" si="56"/>
        <v>23.881804630565725</v>
      </c>
    </row>
    <row r="95" spans="3:64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49"/>
        <v>-1.14030820173118E-3</v>
      </c>
      <c r="AY95">
        <f t="shared" si="50"/>
        <v>1.3106472390139127E-2</v>
      </c>
      <c r="AZ95">
        <f t="shared" si="51"/>
        <v>-1.4246780591870307E-2</v>
      </c>
      <c r="BA95">
        <f t="shared" si="52"/>
        <v>0.5135044996556628</v>
      </c>
      <c r="BB95">
        <f t="shared" si="53"/>
        <v>-0.64872315585664275</v>
      </c>
      <c r="BC95">
        <f t="shared" si="54"/>
        <v>-2.426138792065224</v>
      </c>
      <c r="BD95">
        <f t="shared" si="55"/>
        <v>-2.675156185796308</v>
      </c>
      <c r="BE95">
        <f t="shared" si="59"/>
        <v>23.345546697065235</v>
      </c>
      <c r="BF95">
        <f t="shared" si="59"/>
        <v>23.345544614614422</v>
      </c>
      <c r="BG95">
        <f t="shared" si="59"/>
        <v>23.345559662560508</v>
      </c>
      <c r="BH95">
        <f t="shared" si="59"/>
        <v>23.345450948131361</v>
      </c>
      <c r="BI95">
        <f t="shared" si="59"/>
        <v>23.346237572104133</v>
      </c>
      <c r="BJ95">
        <f t="shared" si="59"/>
        <v>23.340607879423047</v>
      </c>
      <c r="BK95">
        <f t="shared" si="59"/>
        <v>23.384734260286756</v>
      </c>
      <c r="BL95">
        <f t="shared" si="56"/>
        <v>23.975053297140327</v>
      </c>
    </row>
    <row r="96" spans="3:64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ref="AX96:AX127" si="60">AB$3+AB$4*AW96+AB$5*AW96^2+AZ96</f>
        <v>-1.2068659465221607E-3</v>
      </c>
      <c r="AY96">
        <f t="shared" ref="AY96:AY127" si="61">AB$3+AB$4*AW96+AB$5*AW96^2</f>
        <v>1.3267876049645118E-2</v>
      </c>
      <c r="AZ96">
        <f t="shared" ref="AZ96:AZ127" si="62">$AB$6*($AB$11/BA96*BB96+$AB$12)</f>
        <v>-1.4474741996167278E-2</v>
      </c>
      <c r="BA96">
        <f t="shared" ref="BA96:BA127" si="63">1+$AB$7*COS(BC96)</f>
        <v>0.53868830982671068</v>
      </c>
      <c r="BB96">
        <f t="shared" ref="BB96:BB127" si="64">SIN(BC96+RADIANS($AB$9))</f>
        <v>-0.69151847444424408</v>
      </c>
      <c r="BC96">
        <f t="shared" ref="BC96:BC127" si="65">2*ATAN(BD96)</f>
        <v>-2.3684551810132475</v>
      </c>
      <c r="BD96">
        <f t="shared" ref="BD96:BD127" si="66">SQRT((1+$AB$7)/(1-$AB$7))*TAN(BE96/2)</f>
        <v>-2.4567035619564126</v>
      </c>
      <c r="BE96">
        <f t="shared" si="59"/>
        <v>23.429414737021059</v>
      </c>
      <c r="BF96">
        <f t="shared" si="59"/>
        <v>23.42941447052177</v>
      </c>
      <c r="BG96">
        <f t="shared" si="59"/>
        <v>23.429417599540511</v>
      </c>
      <c r="BH96">
        <f t="shared" si="59"/>
        <v>23.429380865767186</v>
      </c>
      <c r="BI96">
        <f t="shared" si="59"/>
        <v>23.429812749633079</v>
      </c>
      <c r="BJ96">
        <f t="shared" si="59"/>
        <v>23.424820521534588</v>
      </c>
      <c r="BK96">
        <f t="shared" si="59"/>
        <v>23.504641235130336</v>
      </c>
      <c r="BL96">
        <f t="shared" ref="BL96:BL127" si="67">RADIANS($AB$9)+$AB$18*(AW96-AB$15)</f>
        <v>24.068301963714926</v>
      </c>
    </row>
    <row r="97" spans="3:64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60"/>
        <v>-1.2077860936490249E-3</v>
      </c>
      <c r="AY97">
        <f t="shared" si="61"/>
        <v>1.3396923450381073E-2</v>
      </c>
      <c r="AZ97">
        <f t="shared" si="62"/>
        <v>-1.4604709544030097E-2</v>
      </c>
      <c r="BA97">
        <f t="shared" si="63"/>
        <v>0.5683457786806505</v>
      </c>
      <c r="BB97">
        <f t="shared" si="64"/>
        <v>-0.73619465849256083</v>
      </c>
      <c r="BC97">
        <f t="shared" si="65"/>
        <v>-2.3046140037726941</v>
      </c>
      <c r="BD97">
        <f t="shared" si="66"/>
        <v>-2.2483944230867738</v>
      </c>
      <c r="BE97">
        <f t="shared" si="59"/>
        <v>23.517643621522257</v>
      </c>
      <c r="BF97">
        <f t="shared" si="59"/>
        <v>23.517643622087501</v>
      </c>
      <c r="BG97">
        <f t="shared" si="59"/>
        <v>23.517643602285418</v>
      </c>
      <c r="BH97">
        <f t="shared" si="59"/>
        <v>23.517644296015323</v>
      </c>
      <c r="BI97">
        <f t="shared" si="59"/>
        <v>23.517619998920704</v>
      </c>
      <c r="BJ97">
        <f t="shared" si="59"/>
        <v>23.518479063169078</v>
      </c>
      <c r="BK97">
        <f t="shared" si="59"/>
        <v>23.629445866463993</v>
      </c>
      <c r="BL97">
        <f t="shared" si="67"/>
        <v>24.161550630289526</v>
      </c>
    </row>
    <row r="98" spans="3:64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60"/>
        <v>-1.1248788277673678E-3</v>
      </c>
      <c r="AY98">
        <f t="shared" si="61"/>
        <v>1.3493614592346988E-2</v>
      </c>
      <c r="AZ98">
        <f t="shared" si="62"/>
        <v>-1.4618493420114356E-2</v>
      </c>
      <c r="BA98">
        <f t="shared" si="63"/>
        <v>0.60366201800696739</v>
      </c>
      <c r="BB98">
        <f t="shared" si="64"/>
        <v>-0.78268479176594707</v>
      </c>
      <c r="BC98">
        <f t="shared" si="65"/>
        <v>-2.2330765503729211</v>
      </c>
      <c r="BD98">
        <f t="shared" si="66"/>
        <v>-2.0478477311513381</v>
      </c>
      <c r="BE98">
        <f t="shared" si="59"/>
        <v>23.611036410678654</v>
      </c>
      <c r="BF98">
        <f t="shared" si="59"/>
        <v>23.611036423399259</v>
      </c>
      <c r="BG98">
        <f t="shared" si="59"/>
        <v>23.611036825583056</v>
      </c>
      <c r="BH98">
        <f t="shared" si="59"/>
        <v>23.611049539615678</v>
      </c>
      <c r="BI98">
        <f t="shared" si="59"/>
        <v>23.611449780086382</v>
      </c>
      <c r="BJ98">
        <f t="shared" si="59"/>
        <v>23.622717524759338</v>
      </c>
      <c r="BK98">
        <f t="shared" si="59"/>
        <v>23.758873964038592</v>
      </c>
      <c r="BL98">
        <f t="shared" si="67"/>
        <v>24.254799296864128</v>
      </c>
    </row>
    <row r="99" spans="3:64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60"/>
        <v>-9.3489927533512915E-4</v>
      </c>
      <c r="AY99">
        <f t="shared" si="61"/>
        <v>1.3557949475542865E-2</v>
      </c>
      <c r="AZ99">
        <f t="shared" si="62"/>
        <v>-1.4492848750877994E-2</v>
      </c>
      <c r="BA99">
        <f t="shared" si="63"/>
        <v>0.64627088680166245</v>
      </c>
      <c r="BB99">
        <f t="shared" si="64"/>
        <v>-0.83066938925511147</v>
      </c>
      <c r="BC99">
        <f t="shared" si="65"/>
        <v>-2.1517353406322841</v>
      </c>
      <c r="BD99">
        <f t="shared" si="66"/>
        <v>-1.8527584724348798</v>
      </c>
      <c r="BE99">
        <f t="shared" si="59"/>
        <v>23.71061913760634</v>
      </c>
      <c r="BF99">
        <f t="shared" si="59"/>
        <v>23.710621445583463</v>
      </c>
      <c r="BG99">
        <f t="shared" si="59"/>
        <v>23.710645617200754</v>
      </c>
      <c r="BH99">
        <f t="shared" si="59"/>
        <v>23.710898534439426</v>
      </c>
      <c r="BI99">
        <f t="shared" si="59"/>
        <v>23.713519787649567</v>
      </c>
      <c r="BJ99">
        <f t="shared" si="59"/>
        <v>23.738425695527376</v>
      </c>
      <c r="BK99">
        <f t="shared" si="59"/>
        <v>23.892611164237749</v>
      </c>
      <c r="BL99">
        <f t="shared" si="67"/>
        <v>24.348047963438727</v>
      </c>
    </row>
    <row r="100" spans="3:64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60"/>
        <v>-6.075357652190784E-4</v>
      </c>
      <c r="AY100">
        <f t="shared" si="61"/>
        <v>1.3589928099968706E-2</v>
      </c>
      <c r="AZ100">
        <f t="shared" si="62"/>
        <v>-1.4197463865187785E-2</v>
      </c>
      <c r="BA100">
        <f t="shared" si="63"/>
        <v>0.69847119961881443</v>
      </c>
      <c r="BB100">
        <f t="shared" si="64"/>
        <v>-0.87931628054140853</v>
      </c>
      <c r="BC100">
        <f t="shared" si="65"/>
        <v>-2.0576196048075248</v>
      </c>
      <c r="BD100">
        <f t="shared" si="66"/>
        <v>-1.6607622136344222</v>
      </c>
      <c r="BE100">
        <f t="shared" ref="BE100:BK109" si="68">$BL100+$AB$7*SIN(BF100)</f>
        <v>23.817733057550921</v>
      </c>
      <c r="BF100">
        <f t="shared" si="68"/>
        <v>23.817764985961983</v>
      </c>
      <c r="BG100">
        <f t="shared" si="68"/>
        <v>23.817960680241381</v>
      </c>
      <c r="BH100">
        <f t="shared" si="68"/>
        <v>23.819156939848494</v>
      </c>
      <c r="BI100">
        <f t="shared" si="68"/>
        <v>23.826354513660515</v>
      </c>
      <c r="BJ100">
        <f t="shared" si="68"/>
        <v>23.866168019816353</v>
      </c>
      <c r="BK100">
        <f t="shared" si="68"/>
        <v>24.030305661588034</v>
      </c>
      <c r="BL100">
        <f t="shared" si="67"/>
        <v>24.44129663001333</v>
      </c>
    </row>
    <row r="101" spans="3:64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60"/>
        <v>-1.0225922359401694E-4</v>
      </c>
      <c r="AY101">
        <f t="shared" si="61"/>
        <v>1.358955046562451E-2</v>
      </c>
      <c r="AZ101">
        <f t="shared" si="62"/>
        <v>-1.3691809689218527E-2</v>
      </c>
      <c r="BA101">
        <f t="shared" si="63"/>
        <v>0.76356921399048949</v>
      </c>
      <c r="BB101">
        <f t="shared" si="64"/>
        <v>-0.92674649912447937</v>
      </c>
      <c r="BC101">
        <f t="shared" si="65"/>
        <v>-1.9463861629755732</v>
      </c>
      <c r="BD101">
        <f t="shared" si="66"/>
        <v>-1.4692399436230714</v>
      </c>
      <c r="BE101">
        <f t="shared" si="68"/>
        <v>23.934192937308744</v>
      </c>
      <c r="BF101">
        <f t="shared" si="68"/>
        <v>23.934379998092531</v>
      </c>
      <c r="BG101">
        <f t="shared" si="68"/>
        <v>23.935176757013384</v>
      </c>
      <c r="BH101">
        <f t="shared" si="68"/>
        <v>23.938552442194837</v>
      </c>
      <c r="BI101">
        <f t="shared" si="68"/>
        <v>23.952546264657695</v>
      </c>
      <c r="BJ101">
        <f t="shared" si="68"/>
        <v>24.006111937779924</v>
      </c>
      <c r="BK101">
        <f t="shared" si="68"/>
        <v>24.171571265601941</v>
      </c>
      <c r="BL101">
        <f t="shared" si="67"/>
        <v>24.534545296587929</v>
      </c>
    </row>
    <row r="102" spans="3:64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60"/>
        <v>6.3691213700698378E-4</v>
      </c>
      <c r="AY102">
        <f t="shared" si="61"/>
        <v>1.3556816572510275E-2</v>
      </c>
      <c r="AZ102">
        <f t="shared" si="62"/>
        <v>-1.2919904435503291E-2</v>
      </c>
      <c r="BA102">
        <f t="shared" si="63"/>
        <v>0.84641119726660863</v>
      </c>
      <c r="BB102">
        <f t="shared" si="64"/>
        <v>-0.96887391702713999</v>
      </c>
      <c r="BC102">
        <f t="shared" si="65"/>
        <v>-1.811403490753843</v>
      </c>
      <c r="BD102">
        <f t="shared" si="66"/>
        <v>-1.2750212810458124</v>
      </c>
      <c r="BE102">
        <f t="shared" si="68"/>
        <v>24.062558773674649</v>
      </c>
      <c r="BF102">
        <f t="shared" si="68"/>
        <v>24.063242167755458</v>
      </c>
      <c r="BG102">
        <f t="shared" si="68"/>
        <v>24.065444077799537</v>
      </c>
      <c r="BH102">
        <f t="shared" si="68"/>
        <v>24.072479621939436</v>
      </c>
      <c r="BI102">
        <f t="shared" si="68"/>
        <v>24.094391348749756</v>
      </c>
      <c r="BJ102">
        <f t="shared" si="68"/>
        <v>24.157973036736127</v>
      </c>
      <c r="BK102">
        <f t="shared" si="68"/>
        <v>24.315990756392829</v>
      </c>
      <c r="BL102">
        <f t="shared" si="67"/>
        <v>24.627793963162528</v>
      </c>
    </row>
    <row r="103" spans="3:64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60"/>
        <v>1.6896672170752906E-3</v>
      </c>
      <c r="AY103">
        <f t="shared" si="61"/>
        <v>1.3491726420626004E-2</v>
      </c>
      <c r="AZ103">
        <f t="shared" si="62"/>
        <v>-1.1802059203550713E-2</v>
      </c>
      <c r="BA103">
        <f t="shared" si="63"/>
        <v>0.95405062982719557</v>
      </c>
      <c r="BB103">
        <f t="shared" si="64"/>
        <v>-0.99672944469678071</v>
      </c>
      <c r="BC103">
        <f t="shared" si="65"/>
        <v>-1.6421470950594848</v>
      </c>
      <c r="BD103">
        <f t="shared" si="66"/>
        <v>-1.0740229727442947</v>
      </c>
      <c r="BE103">
        <f t="shared" si="68"/>
        <v>24.206519199938867</v>
      </c>
      <c r="BF103">
        <f t="shared" si="68"/>
        <v>24.208305875804964</v>
      </c>
      <c r="BG103">
        <f t="shared" si="68"/>
        <v>24.212894440189721</v>
      </c>
      <c r="BH103">
        <f t="shared" si="68"/>
        <v>24.224554337373341</v>
      </c>
      <c r="BI103">
        <f t="shared" si="68"/>
        <v>24.253430734566727</v>
      </c>
      <c r="BJ103">
        <f t="shared" si="68"/>
        <v>24.32098383641269</v>
      </c>
      <c r="BK103">
        <f t="shared" si="68"/>
        <v>24.463119509904754</v>
      </c>
      <c r="BL103">
        <f t="shared" si="67"/>
        <v>24.721042629737131</v>
      </c>
    </row>
    <row r="104" spans="3:64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60"/>
        <v>3.1680921150763954E-3</v>
      </c>
      <c r="AY104">
        <f t="shared" si="61"/>
        <v>1.3394280009971693E-2</v>
      </c>
      <c r="AZ104">
        <f t="shared" si="62"/>
        <v>-1.0226187894895298E-2</v>
      </c>
      <c r="BA104">
        <f t="shared" si="63"/>
        <v>1.0956656222098005</v>
      </c>
      <c r="BB104">
        <f t="shared" si="64"/>
        <v>-0.99029581932284971</v>
      </c>
      <c r="BC104">
        <f t="shared" si="65"/>
        <v>-1.4218211009310602</v>
      </c>
      <c r="BD104">
        <f t="shared" si="66"/>
        <v>-0.86111316136426341</v>
      </c>
      <c r="BE104">
        <f t="shared" si="68"/>
        <v>24.371134644245995</v>
      </c>
      <c r="BF104">
        <f t="shared" si="68"/>
        <v>24.374623932186864</v>
      </c>
      <c r="BG104">
        <f t="shared" si="68"/>
        <v>24.382053285656479</v>
      </c>
      <c r="BH104">
        <f t="shared" si="68"/>
        <v>24.397703221444619</v>
      </c>
      <c r="BI104">
        <f t="shared" si="68"/>
        <v>24.429970287103355</v>
      </c>
      <c r="BJ104">
        <f t="shared" si="68"/>
        <v>24.493891603601973</v>
      </c>
      <c r="BK104">
        <f t="shared" si="68"/>
        <v>24.612489361257499</v>
      </c>
      <c r="BL104">
        <f t="shared" si="67"/>
        <v>24.81429129631173</v>
      </c>
    </row>
    <row r="105" spans="3:64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60"/>
        <v>5.2093379495392594E-3</v>
      </c>
      <c r="AY105">
        <f t="shared" si="61"/>
        <v>1.3264477340547347E-2</v>
      </c>
      <c r="AZ105">
        <f t="shared" si="62"/>
        <v>-8.0551393910080881E-3</v>
      </c>
      <c r="BA105">
        <f t="shared" si="63"/>
        <v>1.2774911882466762</v>
      </c>
      <c r="BB105">
        <f t="shared" si="64"/>
        <v>-0.9066476523817768</v>
      </c>
      <c r="BC105">
        <f t="shared" si="65"/>
        <v>-1.1257204749372896</v>
      </c>
      <c r="BD105">
        <f t="shared" si="66"/>
        <v>-0.63094120266148879</v>
      </c>
      <c r="BE105">
        <f t="shared" si="68"/>
        <v>24.562081056829381</v>
      </c>
      <c r="BF105">
        <f t="shared" si="68"/>
        <v>24.567075510326269</v>
      </c>
      <c r="BG105">
        <f t="shared" si="68"/>
        <v>24.57622765497316</v>
      </c>
      <c r="BH105">
        <f t="shared" si="68"/>
        <v>24.592865299135362</v>
      </c>
      <c r="BI105">
        <f t="shared" si="68"/>
        <v>24.622696434225698</v>
      </c>
      <c r="BJ105">
        <f t="shared" si="68"/>
        <v>24.674988329890283</v>
      </c>
      <c r="BK105">
        <f t="shared" si="68"/>
        <v>24.763612672638246</v>
      </c>
      <c r="BL105">
        <f t="shared" si="67"/>
        <v>24.907539962886329</v>
      </c>
    </row>
    <row r="106" spans="3:64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60"/>
        <v>7.9114740489365024E-3</v>
      </c>
      <c r="AY106">
        <f t="shared" si="61"/>
        <v>1.3102318412352961E-2</v>
      </c>
      <c r="AZ106">
        <f t="shared" si="62"/>
        <v>-5.1908443634164575E-3</v>
      </c>
      <c r="BA106">
        <f t="shared" si="63"/>
        <v>1.481437181035959</v>
      </c>
      <c r="BB106">
        <f t="shared" si="64"/>
        <v>-0.67198461448390168</v>
      </c>
      <c r="BC106">
        <f t="shared" si="65"/>
        <v>-0.72733698168857841</v>
      </c>
      <c r="BD106">
        <f t="shared" si="66"/>
        <v>-0.38059690107746175</v>
      </c>
      <c r="BE106">
        <f t="shared" si="68"/>
        <v>24.782476302046287</v>
      </c>
      <c r="BF106">
        <f t="shared" si="68"/>
        <v>24.787195068754464</v>
      </c>
      <c r="BG106">
        <f t="shared" si="68"/>
        <v>24.794965359915004</v>
      </c>
      <c r="BH106">
        <f t="shared" si="68"/>
        <v>24.807714741044173</v>
      </c>
      <c r="BI106">
        <f t="shared" si="68"/>
        <v>24.828516831386246</v>
      </c>
      <c r="BJ106">
        <f t="shared" si="68"/>
        <v>24.86217311184647</v>
      </c>
      <c r="BK106">
        <f t="shared" si="68"/>
        <v>24.915986570393809</v>
      </c>
      <c r="BL106">
        <f t="shared" si="67"/>
        <v>25.000788629460931</v>
      </c>
    </row>
    <row r="107" spans="3:64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60"/>
        <v>1.1187637379247042E-2</v>
      </c>
      <c r="AY107">
        <f t="shared" si="61"/>
        <v>1.2907803225388538E-2</v>
      </c>
      <c r="AZ107">
        <f t="shared" si="62"/>
        <v>-1.7201658461414959E-3</v>
      </c>
      <c r="BA107">
        <f t="shared" si="63"/>
        <v>1.6281633795136683</v>
      </c>
      <c r="BB107">
        <f t="shared" si="64"/>
        <v>-0.23328005250224831</v>
      </c>
      <c r="BC107">
        <f t="shared" si="65"/>
        <v>-0.22590102026845507</v>
      </c>
      <c r="BD107">
        <f t="shared" si="66"/>
        <v>-0.11343330807051637</v>
      </c>
      <c r="BE107">
        <f t="shared" si="68"/>
        <v>25.027365143563387</v>
      </c>
      <c r="BF107">
        <f t="shared" si="68"/>
        <v>25.029114313478285</v>
      </c>
      <c r="BG107">
        <f t="shared" si="68"/>
        <v>25.031842395959984</v>
      </c>
      <c r="BH107">
        <f t="shared" si="68"/>
        <v>25.036095737792646</v>
      </c>
      <c r="BI107">
        <f t="shared" si="68"/>
        <v>25.04272363692375</v>
      </c>
      <c r="BJ107">
        <f t="shared" si="68"/>
        <v>25.053043973525114</v>
      </c>
      <c r="BK107">
        <f t="shared" si="68"/>
        <v>25.069097314507289</v>
      </c>
      <c r="BL107">
        <f t="shared" si="67"/>
        <v>25.09403729603553</v>
      </c>
    </row>
    <row r="108" spans="3:64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60"/>
        <v>1.4659215846900674E-2</v>
      </c>
      <c r="AY108">
        <f t="shared" si="61"/>
        <v>1.268093177965408E-2</v>
      </c>
      <c r="AZ108">
        <f t="shared" si="62"/>
        <v>1.9782840672465936E-3</v>
      </c>
      <c r="BA108">
        <f t="shared" si="63"/>
        <v>1.6125145638838019</v>
      </c>
      <c r="BB108">
        <f t="shared" si="64"/>
        <v>0.30220606078628587</v>
      </c>
      <c r="BC108">
        <f t="shared" si="65"/>
        <v>0.31655450121317125</v>
      </c>
      <c r="BD108">
        <f t="shared" si="66"/>
        <v>0.15961233475198855</v>
      </c>
      <c r="BE108">
        <f t="shared" si="68"/>
        <v>25.280882062522615</v>
      </c>
      <c r="BF108">
        <f t="shared" si="68"/>
        <v>25.278470422233571</v>
      </c>
      <c r="BG108">
        <f t="shared" si="68"/>
        <v>25.274689727658519</v>
      </c>
      <c r="BH108">
        <f t="shared" si="68"/>
        <v>25.268766873214691</v>
      </c>
      <c r="BI108">
        <f t="shared" si="68"/>
        <v>25.259497663050414</v>
      </c>
      <c r="BJ108">
        <f t="shared" si="68"/>
        <v>25.245013075842422</v>
      </c>
      <c r="BK108">
        <f t="shared" si="68"/>
        <v>25.222424762492803</v>
      </c>
      <c r="BL108">
        <f t="shared" si="67"/>
        <v>25.187285962610133</v>
      </c>
    </row>
    <row r="109" spans="3:64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60"/>
        <v>1.7809855941336203E-2</v>
      </c>
      <c r="AY109">
        <f t="shared" si="61"/>
        <v>1.2421704075149583E-2</v>
      </c>
      <c r="AZ109">
        <f t="shared" si="62"/>
        <v>5.3881518661866197E-3</v>
      </c>
      <c r="BA109">
        <f t="shared" si="63"/>
        <v>1.4477114053240558</v>
      </c>
      <c r="BB109">
        <f t="shared" si="64"/>
        <v>0.71270943674761766</v>
      </c>
      <c r="BC109">
        <f t="shared" si="65"/>
        <v>0.802901663749231</v>
      </c>
      <c r="BD109">
        <f t="shared" si="66"/>
        <v>0.42450444363643275</v>
      </c>
      <c r="BE109">
        <f t="shared" si="68"/>
        <v>25.522449973138251</v>
      </c>
      <c r="BF109">
        <f t="shared" si="68"/>
        <v>25.51749463174886</v>
      </c>
      <c r="BG109">
        <f t="shared" si="68"/>
        <v>25.509213820714411</v>
      </c>
      <c r="BH109">
        <f t="shared" si="68"/>
        <v>25.495435752952801</v>
      </c>
      <c r="BI109">
        <f t="shared" si="68"/>
        <v>25.472668087727833</v>
      </c>
      <c r="BJ109">
        <f t="shared" si="68"/>
        <v>25.435436693611749</v>
      </c>
      <c r="BK109">
        <f t="shared" si="68"/>
        <v>25.37544688892126</v>
      </c>
      <c r="BL109">
        <f t="shared" si="67"/>
        <v>25.280534629184732</v>
      </c>
    </row>
    <row r="110" spans="3:64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60"/>
        <v>2.0301145069209339E-2</v>
      </c>
      <c r="AY110">
        <f t="shared" si="61"/>
        <v>1.2130120111875045E-2</v>
      </c>
      <c r="AZ110">
        <f t="shared" si="62"/>
        <v>8.1710249573342959E-3</v>
      </c>
      <c r="BA110">
        <f t="shared" si="63"/>
        <v>1.243968392550735</v>
      </c>
      <c r="BB110">
        <f t="shared" si="64"/>
        <v>0.9219384300789748</v>
      </c>
      <c r="BC110">
        <f t="shared" si="65"/>
        <v>1.182603985018158</v>
      </c>
      <c r="BD110">
        <f t="shared" si="66"/>
        <v>0.67144297398419805</v>
      </c>
      <c r="BE110">
        <f t="shared" ref="BE110:BK119" si="69">$BL110+$AB$7*SIN(BF110)</f>
        <v>25.737898582479698</v>
      </c>
      <c r="BF110">
        <f t="shared" si="69"/>
        <v>25.733081461659214</v>
      </c>
      <c r="BG110">
        <f t="shared" si="69"/>
        <v>25.724051744309154</v>
      </c>
      <c r="BH110">
        <f t="shared" si="69"/>
        <v>25.707270786782551</v>
      </c>
      <c r="BI110">
        <f t="shared" si="69"/>
        <v>25.676556178965015</v>
      </c>
      <c r="BJ110">
        <f t="shared" si="69"/>
        <v>25.621749680044342</v>
      </c>
      <c r="BK110">
        <f t="shared" si="69"/>
        <v>25.527644321307164</v>
      </c>
      <c r="BL110">
        <f t="shared" si="67"/>
        <v>25.373783295759331</v>
      </c>
    </row>
    <row r="111" spans="3:64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60"/>
        <v>2.2081364311389854E-2</v>
      </c>
      <c r="AY111">
        <f t="shared" si="61"/>
        <v>1.1806179889830473E-2</v>
      </c>
      <c r="AZ111">
        <f t="shared" si="62"/>
        <v>1.0275184421559381E-2</v>
      </c>
      <c r="BA111">
        <f t="shared" si="63"/>
        <v>1.0688194702592337</v>
      </c>
      <c r="BB111">
        <f t="shared" si="64"/>
        <v>0.9932185881150819</v>
      </c>
      <c r="BC111">
        <f t="shared" si="65"/>
        <v>1.4638192992936752</v>
      </c>
      <c r="BD111">
        <f t="shared" si="66"/>
        <v>0.89836246561780086</v>
      </c>
      <c r="BE111">
        <f t="shared" si="69"/>
        <v>25.924019439945752</v>
      </c>
      <c r="BF111">
        <f t="shared" si="69"/>
        <v>25.920840311287783</v>
      </c>
      <c r="BG111">
        <f t="shared" si="69"/>
        <v>25.913870287585404</v>
      </c>
      <c r="BH111">
        <f t="shared" si="69"/>
        <v>25.898754603097501</v>
      </c>
      <c r="BI111">
        <f t="shared" si="69"/>
        <v>25.866701857495691</v>
      </c>
      <c r="BJ111">
        <f t="shared" si="69"/>
        <v>25.801593627799516</v>
      </c>
      <c r="BK111">
        <f t="shared" si="69"/>
        <v>25.678504852943863</v>
      </c>
      <c r="BL111">
        <f t="shared" si="67"/>
        <v>25.467031962333934</v>
      </c>
    </row>
    <row r="112" spans="3:64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60"/>
        <v>2.3258678413015314E-2</v>
      </c>
      <c r="AY112">
        <f t="shared" si="61"/>
        <v>1.1449883409015864E-2</v>
      </c>
      <c r="AZ112">
        <f t="shared" si="62"/>
        <v>1.1808795003999449E-2</v>
      </c>
      <c r="BA112">
        <f t="shared" si="63"/>
        <v>0.93363678204677791</v>
      </c>
      <c r="BB112">
        <f t="shared" si="64"/>
        <v>0.99562303417596343</v>
      </c>
      <c r="BC112">
        <f t="shared" si="65"/>
        <v>1.6739413584472391</v>
      </c>
      <c r="BD112">
        <f t="shared" si="66"/>
        <v>1.1088555098236743</v>
      </c>
      <c r="BE112">
        <f t="shared" si="69"/>
        <v>26.084719687764512</v>
      </c>
      <c r="BF112">
        <f t="shared" si="69"/>
        <v>26.083170046620555</v>
      </c>
      <c r="BG112">
        <f t="shared" si="69"/>
        <v>26.079046172102593</v>
      </c>
      <c r="BH112">
        <f t="shared" si="69"/>
        <v>26.068184854029571</v>
      </c>
      <c r="BI112">
        <f t="shared" si="69"/>
        <v>26.040313075735547</v>
      </c>
      <c r="BJ112">
        <f t="shared" si="69"/>
        <v>25.972928652290314</v>
      </c>
      <c r="BK112">
        <f t="shared" si="69"/>
        <v>25.827527893475274</v>
      </c>
      <c r="BL112">
        <f t="shared" si="67"/>
        <v>25.560280628908533</v>
      </c>
    </row>
    <row r="113" spans="3:64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60"/>
        <v>2.3966085932112149E-2</v>
      </c>
      <c r="AY113">
        <f t="shared" si="61"/>
        <v>1.1061230669431217E-2</v>
      </c>
      <c r="AZ113">
        <f t="shared" si="62"/>
        <v>1.2904855262680932E-2</v>
      </c>
      <c r="BA113">
        <f t="shared" si="63"/>
        <v>0.83081567460297912</v>
      </c>
      <c r="BB113">
        <f t="shared" si="64"/>
        <v>0.96739738685777477</v>
      </c>
      <c r="BC113">
        <f t="shared" si="65"/>
        <v>1.8363967947324977</v>
      </c>
      <c r="BD113">
        <f t="shared" si="66"/>
        <v>1.3083665232256709</v>
      </c>
      <c r="BE113">
        <f t="shared" si="69"/>
        <v>26.225711179627307</v>
      </c>
      <c r="BF113">
        <f t="shared" si="69"/>
        <v>26.225148445617148</v>
      </c>
      <c r="BG113">
        <f t="shared" si="69"/>
        <v>26.223255343412365</v>
      </c>
      <c r="BH113">
        <f t="shared" si="69"/>
        <v>26.216936581382452</v>
      </c>
      <c r="BI113">
        <f t="shared" si="69"/>
        <v>26.196370323491799</v>
      </c>
      <c r="BJ113">
        <f t="shared" si="69"/>
        <v>26.134120558884689</v>
      </c>
      <c r="BK113">
        <f t="shared" si="69"/>
        <v>25.974228818532989</v>
      </c>
      <c r="BL113">
        <f t="shared" si="67"/>
        <v>25.653529295483132</v>
      </c>
    </row>
    <row r="114" spans="3:64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60"/>
        <v>2.430905364548084E-2</v>
      </c>
      <c r="AY114">
        <f t="shared" si="61"/>
        <v>1.0640221671076529E-2</v>
      </c>
      <c r="AZ114">
        <f t="shared" si="62"/>
        <v>1.366883197440431E-2</v>
      </c>
      <c r="BA114">
        <f t="shared" si="63"/>
        <v>0.75141684699832501</v>
      </c>
      <c r="BB114">
        <f t="shared" si="64"/>
        <v>0.92627490793211409</v>
      </c>
      <c r="BC114">
        <f t="shared" si="65"/>
        <v>1.966736348765189</v>
      </c>
      <c r="BD114">
        <f t="shared" si="66"/>
        <v>1.5018685765039934</v>
      </c>
      <c r="BE114">
        <f t="shared" si="69"/>
        <v>26.351830527120164</v>
      </c>
      <c r="BF114">
        <f t="shared" si="69"/>
        <v>26.351686445673984</v>
      </c>
      <c r="BG114">
        <f t="shared" si="69"/>
        <v>26.351038386425561</v>
      </c>
      <c r="BH114">
        <f t="shared" si="69"/>
        <v>26.348137503342141</v>
      </c>
      <c r="BI114">
        <f t="shared" si="69"/>
        <v>26.335420661457714</v>
      </c>
      <c r="BJ114">
        <f t="shared" si="69"/>
        <v>26.28399783835253</v>
      </c>
      <c r="BK114">
        <f t="shared" si="69"/>
        <v>26.118143180644637</v>
      </c>
      <c r="BL114">
        <f t="shared" si="67"/>
        <v>25.746777962057735</v>
      </c>
    </row>
    <row r="115" spans="3:64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60"/>
        <v>2.4362274514950939E-2</v>
      </c>
      <c r="AY115">
        <f t="shared" si="61"/>
        <v>1.0186856413951808E-2</v>
      </c>
      <c r="AZ115">
        <f t="shared" si="62"/>
        <v>1.417541810099913E-2</v>
      </c>
      <c r="BA115">
        <f t="shared" si="63"/>
        <v>0.68880096800969537</v>
      </c>
      <c r="BB115">
        <f t="shared" si="64"/>
        <v>0.88028767623874649</v>
      </c>
      <c r="BC115">
        <f t="shared" si="65"/>
        <v>2.0746728686631548</v>
      </c>
      <c r="BD115">
        <f t="shared" si="66"/>
        <v>1.6932675001455588</v>
      </c>
      <c r="BE115">
        <f t="shared" si="69"/>
        <v>26.466547129435774</v>
      </c>
      <c r="BF115">
        <f t="shared" si="69"/>
        <v>26.466525027074585</v>
      </c>
      <c r="BG115">
        <f t="shared" si="69"/>
        <v>26.466379024541194</v>
      </c>
      <c r="BH115">
        <f t="shared" si="69"/>
        <v>26.465416775749038</v>
      </c>
      <c r="BI115">
        <f t="shared" si="69"/>
        <v>26.459167916785375</v>
      </c>
      <c r="BJ115">
        <f t="shared" si="69"/>
        <v>26.42187607846698</v>
      </c>
      <c r="BK115">
        <f t="shared" si="69"/>
        <v>26.258830744824891</v>
      </c>
      <c r="BL115">
        <f t="shared" si="67"/>
        <v>25.840026628632334</v>
      </c>
    </row>
    <row r="116" spans="3:64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60"/>
        <v>2.4178533221404758E-2</v>
      </c>
      <c r="AY116">
        <f t="shared" si="61"/>
        <v>9.7011348980570473E-3</v>
      </c>
      <c r="AZ116">
        <f t="shared" si="62"/>
        <v>1.4477398323347712E-2</v>
      </c>
      <c r="BA116">
        <f t="shared" si="63"/>
        <v>0.63842992816573929</v>
      </c>
      <c r="BB116">
        <f t="shared" si="64"/>
        <v>0.83315177964835629</v>
      </c>
      <c r="BC116">
        <f t="shared" si="65"/>
        <v>2.1663586554700518</v>
      </c>
      <c r="BD116">
        <f t="shared" si="66"/>
        <v>1.8856146375984462</v>
      </c>
      <c r="BE116">
        <f t="shared" si="69"/>
        <v>26.572269417172457</v>
      </c>
      <c r="BF116">
        <f t="shared" si="69"/>
        <v>26.572268151573276</v>
      </c>
      <c r="BG116">
        <f t="shared" si="69"/>
        <v>26.572253151046102</v>
      </c>
      <c r="BH116">
        <f t="shared" si="69"/>
        <v>26.572075486766387</v>
      </c>
      <c r="BI116">
        <f t="shared" si="69"/>
        <v>26.569989126708506</v>
      </c>
      <c r="BJ116">
        <f t="shared" si="69"/>
        <v>26.547550554672284</v>
      </c>
      <c r="BK116">
        <f t="shared" si="69"/>
        <v>26.395879313783869</v>
      </c>
      <c r="BL116">
        <f t="shared" si="67"/>
        <v>25.933275295206936</v>
      </c>
    </row>
    <row r="117" spans="3:64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60"/>
        <v>2.3796335767166228E-2</v>
      </c>
      <c r="AY117">
        <f t="shared" si="61"/>
        <v>9.1830571233922475E-3</v>
      </c>
      <c r="AZ117">
        <f t="shared" si="62"/>
        <v>1.4613278643773979E-2</v>
      </c>
      <c r="BA117">
        <f t="shared" si="63"/>
        <v>0.59720025997770576</v>
      </c>
      <c r="BB117">
        <f t="shared" si="64"/>
        <v>0.78660271273786453</v>
      </c>
      <c r="BC117">
        <f t="shared" si="65"/>
        <v>2.2458535678944265</v>
      </c>
      <c r="BD117">
        <f t="shared" si="66"/>
        <v>2.0814679032172414</v>
      </c>
      <c r="BE117">
        <f t="shared" si="69"/>
        <v>26.670716224088842</v>
      </c>
      <c r="BF117">
        <f t="shared" si="69"/>
        <v>26.670716221962273</v>
      </c>
      <c r="BG117">
        <f t="shared" si="69"/>
        <v>26.670716121419389</v>
      </c>
      <c r="BH117">
        <f t="shared" si="69"/>
        <v>26.670711368167112</v>
      </c>
      <c r="BI117">
        <f t="shared" si="69"/>
        <v>26.670487433841281</v>
      </c>
      <c r="BJ117">
        <f t="shared" si="69"/>
        <v>26.661260569595743</v>
      </c>
      <c r="BK117">
        <f t="shared" si="69"/>
        <v>26.528908309515508</v>
      </c>
      <c r="BL117">
        <f t="shared" si="67"/>
        <v>26.026523961781535</v>
      </c>
    </row>
    <row r="118" spans="3:64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60"/>
        <v>2.3244664098991924E-2</v>
      </c>
      <c r="AY118">
        <f t="shared" si="61"/>
        <v>8.632623089957412E-3</v>
      </c>
      <c r="AZ118">
        <f t="shared" si="62"/>
        <v>1.461204100903451E-2</v>
      </c>
      <c r="BA118">
        <f t="shared" si="63"/>
        <v>0.56294597453461237</v>
      </c>
      <c r="BB118">
        <f t="shared" si="64"/>
        <v>0.74142236204638456</v>
      </c>
      <c r="BC118">
        <f t="shared" si="65"/>
        <v>2.3159535509706002</v>
      </c>
      <c r="BD118">
        <f t="shared" si="66"/>
        <v>2.283170165370358</v>
      </c>
      <c r="BE118">
        <f t="shared" si="69"/>
        <v>26.763166495226379</v>
      </c>
      <c r="BF118">
        <f t="shared" si="69"/>
        <v>26.763166496280782</v>
      </c>
      <c r="BG118">
        <f t="shared" si="69"/>
        <v>26.763166468829851</v>
      </c>
      <c r="BH118">
        <f t="shared" si="69"/>
        <v>26.763167183499736</v>
      </c>
      <c r="BI118">
        <f t="shared" si="69"/>
        <v>26.763148574672343</v>
      </c>
      <c r="BJ118">
        <f t="shared" si="69"/>
        <v>26.763631241716219</v>
      </c>
      <c r="BK118">
        <f t="shared" si="69"/>
        <v>26.657572080145563</v>
      </c>
      <c r="BL118">
        <f t="shared" si="67"/>
        <v>26.119772628356134</v>
      </c>
    </row>
    <row r="119" spans="3:64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60"/>
        <v>2.2545857746505651E-2</v>
      </c>
      <c r="AY119">
        <f t="shared" si="61"/>
        <v>8.0498327977525409E-3</v>
      </c>
      <c r="AZ119">
        <f t="shared" si="62"/>
        <v>1.4496024948753112E-2</v>
      </c>
      <c r="BA119">
        <f t="shared" si="63"/>
        <v>0.53412210241448499</v>
      </c>
      <c r="BB119">
        <f t="shared" si="64"/>
        <v>0.69791951307245548</v>
      </c>
      <c r="BC119">
        <f t="shared" si="65"/>
        <v>2.3786527013147514</v>
      </c>
      <c r="BD119">
        <f t="shared" si="66"/>
        <v>2.4930306939518494</v>
      </c>
      <c r="BE119">
        <f t="shared" si="69"/>
        <v>26.850603065580529</v>
      </c>
      <c r="BF119">
        <f t="shared" si="69"/>
        <v>26.850603507419386</v>
      </c>
      <c r="BG119">
        <f t="shared" si="69"/>
        <v>26.850598829251471</v>
      </c>
      <c r="BH119">
        <f t="shared" si="69"/>
        <v>26.850648353964768</v>
      </c>
      <c r="BI119">
        <f t="shared" si="69"/>
        <v>26.850123225224085</v>
      </c>
      <c r="BJ119">
        <f t="shared" si="69"/>
        <v>26.855599719644616</v>
      </c>
      <c r="BK119">
        <f t="shared" si="69"/>
        <v>26.781562903305911</v>
      </c>
      <c r="BL119">
        <f t="shared" si="67"/>
        <v>26.213021294930737</v>
      </c>
    </row>
    <row r="120" spans="3:64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60"/>
        <v>2.1717476523340863E-2</v>
      </c>
      <c r="AY120">
        <f t="shared" si="61"/>
        <v>7.434686246777629E-3</v>
      </c>
      <c r="AZ120">
        <f t="shared" si="62"/>
        <v>1.4282790276563232E-2</v>
      </c>
      <c r="BA120">
        <f t="shared" si="63"/>
        <v>0.50960427259974328</v>
      </c>
      <c r="BB120">
        <f t="shared" si="64"/>
        <v>0.65616675050949558</v>
      </c>
      <c r="BC120">
        <f t="shared" si="65"/>
        <v>2.4354133425149476</v>
      </c>
      <c r="BD120">
        <f t="shared" si="66"/>
        <v>2.7134553306486509</v>
      </c>
      <c r="BE120">
        <f t="shared" ref="BE120:BK129" si="70">$BL120+$AB$7*SIN(BF120)</f>
        <v>26.93379770025658</v>
      </c>
      <c r="BF120">
        <f t="shared" si="70"/>
        <v>26.93380015681317</v>
      </c>
      <c r="BG120">
        <f t="shared" si="70"/>
        <v>26.933783456909932</v>
      </c>
      <c r="BH120">
        <f t="shared" si="70"/>
        <v>26.933896960989568</v>
      </c>
      <c r="BI120">
        <f t="shared" si="70"/>
        <v>26.933124423053595</v>
      </c>
      <c r="BJ120">
        <f t="shared" si="70"/>
        <v>26.938333183311798</v>
      </c>
      <c r="BK120">
        <f t="shared" si="70"/>
        <v>26.900613659938767</v>
      </c>
      <c r="BL120">
        <f t="shared" si="67"/>
        <v>26.306269961505336</v>
      </c>
    </row>
    <row r="121" spans="3:64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60"/>
        <v>2.0773562962711087E-2</v>
      </c>
      <c r="AY121">
        <f t="shared" si="61"/>
        <v>6.7871834370326796E-3</v>
      </c>
      <c r="AZ121">
        <f t="shared" si="62"/>
        <v>1.3986379525678409E-2</v>
      </c>
      <c r="BA121">
        <f t="shared" si="63"/>
        <v>0.48855823671336973</v>
      </c>
      <c r="BB121">
        <f t="shared" si="64"/>
        <v>0.6161195593844373</v>
      </c>
      <c r="BC121">
        <f t="shared" si="65"/>
        <v>2.4873345122263659</v>
      </c>
      <c r="BD121">
        <f t="shared" si="66"/>
        <v>2.9470684070430186</v>
      </c>
      <c r="BE121">
        <f t="shared" si="70"/>
        <v>27.013368448610386</v>
      </c>
      <c r="BF121">
        <f t="shared" si="70"/>
        <v>27.013368051111556</v>
      </c>
      <c r="BG121">
        <f t="shared" si="70"/>
        <v>27.013370073812006</v>
      </c>
      <c r="BH121">
        <f t="shared" si="70"/>
        <v>27.013359781027113</v>
      </c>
      <c r="BI121">
        <f t="shared" si="70"/>
        <v>27.013412153813512</v>
      </c>
      <c r="BJ121">
        <f t="shared" si="70"/>
        <v>27.013145576138662</v>
      </c>
      <c r="BK121">
        <f t="shared" si="70"/>
        <v>27.014500155298215</v>
      </c>
      <c r="BL121">
        <f t="shared" si="67"/>
        <v>26.399518628079935</v>
      </c>
    </row>
    <row r="122" spans="3:64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60"/>
        <v>1.9725498739463339E-2</v>
      </c>
      <c r="AY122">
        <f t="shared" si="61"/>
        <v>6.1073243685176946E-3</v>
      </c>
      <c r="AZ122">
        <f t="shared" si="62"/>
        <v>1.3618174370945646E-2</v>
      </c>
      <c r="BA122">
        <f t="shared" si="63"/>
        <v>0.4703530927219578</v>
      </c>
      <c r="BB122">
        <f t="shared" si="64"/>
        <v>0.57767591162792387</v>
      </c>
      <c r="BC122">
        <f t="shared" si="65"/>
        <v>2.5352624832604813</v>
      </c>
      <c r="BD122">
        <f t="shared" si="66"/>
        <v>3.196853184930915</v>
      </c>
      <c r="BE122">
        <f t="shared" si="70"/>
        <v>27.089822580621238</v>
      </c>
      <c r="BF122">
        <f t="shared" si="70"/>
        <v>27.089786601133586</v>
      </c>
      <c r="BG122">
        <f t="shared" si="70"/>
        <v>27.089934754600083</v>
      </c>
      <c r="BH122">
        <f t="shared" si="70"/>
        <v>27.089324353207459</v>
      </c>
      <c r="BI122">
        <f t="shared" si="70"/>
        <v>27.091833386697225</v>
      </c>
      <c r="BJ122">
        <f t="shared" si="70"/>
        <v>27.081418974303851</v>
      </c>
      <c r="BK122">
        <f t="shared" si="70"/>
        <v>27.123043066981683</v>
      </c>
      <c r="BL122">
        <f t="shared" si="67"/>
        <v>26.492767294654538</v>
      </c>
    </row>
    <row r="123" spans="3:64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60"/>
        <v>1.8582580296532869E-2</v>
      </c>
      <c r="AY123">
        <f t="shared" si="61"/>
        <v>5.3951090412326704E-3</v>
      </c>
      <c r="AZ123">
        <f t="shared" si="62"/>
        <v>1.31874712553002E-2</v>
      </c>
      <c r="BA123">
        <f t="shared" si="63"/>
        <v>0.45450310404591499</v>
      </c>
      <c r="BB123">
        <f t="shared" si="64"/>
        <v>0.54070615224474139</v>
      </c>
      <c r="BC123">
        <f t="shared" si="65"/>
        <v>2.5798647472605438</v>
      </c>
      <c r="BD123">
        <f t="shared" si="66"/>
        <v>3.4663252603594676</v>
      </c>
      <c r="BE123">
        <f t="shared" si="70"/>
        <v>27.16358868113371</v>
      </c>
      <c r="BF123">
        <f t="shared" si="70"/>
        <v>27.163427153579203</v>
      </c>
      <c r="BG123">
        <f t="shared" si="70"/>
        <v>27.163991459271021</v>
      </c>
      <c r="BH123">
        <f t="shared" si="70"/>
        <v>27.162017216565509</v>
      </c>
      <c r="BI123">
        <f t="shared" si="70"/>
        <v>27.168890181492127</v>
      </c>
      <c r="BJ123">
        <f t="shared" si="70"/>
        <v>27.144534070482191</v>
      </c>
      <c r="BK123">
        <f t="shared" si="70"/>
        <v>27.226109503064958</v>
      </c>
      <c r="BL123">
        <f t="shared" si="67"/>
        <v>26.586015961229137</v>
      </c>
    </row>
    <row r="124" spans="3:64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60"/>
        <v>1.7352421208100863E-2</v>
      </c>
      <c r="AY124">
        <f t="shared" si="61"/>
        <v>4.6505374551776106E-3</v>
      </c>
      <c r="AZ124">
        <f t="shared" si="62"/>
        <v>1.2701883752923252E-2</v>
      </c>
      <c r="BA124">
        <f t="shared" si="63"/>
        <v>0.4406286351838109</v>
      </c>
      <c r="BB124">
        <f t="shared" si="64"/>
        <v>0.50506896527726197</v>
      </c>
      <c r="BC124">
        <f t="shared" si="65"/>
        <v>2.6216792075462174</v>
      </c>
      <c r="BD124">
        <f t="shared" si="66"/>
        <v>3.7597489913539746</v>
      </c>
      <c r="BE124">
        <f t="shared" si="70"/>
        <v>27.23503836853434</v>
      </c>
      <c r="BF124">
        <f t="shared" si="70"/>
        <v>27.23457827371552</v>
      </c>
      <c r="BG124">
        <f t="shared" si="70"/>
        <v>27.235986127398359</v>
      </c>
      <c r="BH124">
        <f t="shared" si="70"/>
        <v>27.231667514768972</v>
      </c>
      <c r="BI124">
        <f t="shared" si="70"/>
        <v>27.244816126736652</v>
      </c>
      <c r="BJ124">
        <f t="shared" si="70"/>
        <v>27.203812665455061</v>
      </c>
      <c r="BK124">
        <f t="shared" si="70"/>
        <v>27.32361415680214</v>
      </c>
      <c r="BL124">
        <f t="shared" si="67"/>
        <v>26.67926462780374</v>
      </c>
    </row>
    <row r="125" spans="3:64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60"/>
        <v>1.6041270319666064E-2</v>
      </c>
      <c r="AY125">
        <f t="shared" si="61"/>
        <v>3.8736096103525099E-3</v>
      </c>
      <c r="AZ125">
        <f t="shared" si="62"/>
        <v>1.2167660709313554E-2</v>
      </c>
      <c r="BA125">
        <f t="shared" si="63"/>
        <v>0.42842977679687433</v>
      </c>
      <c r="BB125">
        <f t="shared" si="64"/>
        <v>0.47062139392147917</v>
      </c>
      <c r="BC125">
        <f t="shared" si="65"/>
        <v>2.6611461706933008</v>
      </c>
      <c r="BD125">
        <f t="shared" si="66"/>
        <v>4.0824103740653062</v>
      </c>
      <c r="BE125">
        <f t="shared" si="70"/>
        <v>27.304498328648965</v>
      </c>
      <c r="BF125">
        <f t="shared" si="70"/>
        <v>27.303472381109021</v>
      </c>
      <c r="BG125">
        <f t="shared" si="70"/>
        <v>27.306285913127063</v>
      </c>
      <c r="BH125">
        <f t="shared" si="70"/>
        <v>27.298542294196618</v>
      </c>
      <c r="BI125">
        <f t="shared" si="70"/>
        <v>27.31964905664983</v>
      </c>
      <c r="BJ125">
        <f t="shared" si="70"/>
        <v>27.260473527999217</v>
      </c>
      <c r="BK125">
        <f t="shared" si="70"/>
        <v>27.415520047857196</v>
      </c>
      <c r="BL125">
        <f t="shared" si="67"/>
        <v>26.772513294378339</v>
      </c>
    </row>
    <row r="126" spans="3:64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si="60"/>
        <v>1.4654304730901433E-2</v>
      </c>
      <c r="AY126">
        <f t="shared" si="61"/>
        <v>3.0643255067573736E-3</v>
      </c>
      <c r="AZ126">
        <f t="shared" si="62"/>
        <v>1.1589979224144059E-2</v>
      </c>
      <c r="BA126">
        <f t="shared" si="63"/>
        <v>0.41766817554708857</v>
      </c>
      <c r="BB126">
        <f t="shared" si="64"/>
        <v>0.43722640446906175</v>
      </c>
      <c r="BC126">
        <f t="shared" si="65"/>
        <v>2.6986287191073624</v>
      </c>
      <c r="BD126">
        <f t="shared" si="66"/>
        <v>4.4409703724592031</v>
      </c>
      <c r="BE126">
        <f t="shared" si="70"/>
        <v>27.372254542272017</v>
      </c>
      <c r="BF126">
        <f t="shared" si="70"/>
        <v>27.370311391362051</v>
      </c>
      <c r="BG126">
        <f t="shared" si="70"/>
        <v>27.375171126045835</v>
      </c>
      <c r="BH126">
        <f t="shared" si="70"/>
        <v>27.362960254483884</v>
      </c>
      <c r="BI126">
        <f t="shared" si="70"/>
        <v>27.393294132517653</v>
      </c>
      <c r="BJ126">
        <f t="shared" si="70"/>
        <v>27.315601655830761</v>
      </c>
      <c r="BK126">
        <f t="shared" si="70"/>
        <v>27.501838843626672</v>
      </c>
      <c r="BL126">
        <f t="shared" si="67"/>
        <v>26.865761960952938</v>
      </c>
    </row>
    <row r="127" spans="3:64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60"/>
        <v>1.3195922281294747E-2</v>
      </c>
      <c r="AY127">
        <f t="shared" si="61"/>
        <v>2.2226851443921999E-3</v>
      </c>
      <c r="AZ127">
        <f t="shared" si="62"/>
        <v>1.0973237136902547E-2</v>
      </c>
      <c r="BA127">
        <f t="shared" si="63"/>
        <v>0.40815399376389028</v>
      </c>
      <c r="BB127">
        <f t="shared" si="64"/>
        <v>0.40475904720053407</v>
      </c>
      <c r="BC127">
        <f t="shared" si="65"/>
        <v>2.7344257643024661</v>
      </c>
      <c r="BD127">
        <f t="shared" si="66"/>
        <v>4.8439413677205776</v>
      </c>
      <c r="BE127">
        <f t="shared" si="70"/>
        <v>27.438551514036988</v>
      </c>
      <c r="BF127">
        <f t="shared" si="70"/>
        <v>27.435288585962226</v>
      </c>
      <c r="BG127">
        <f t="shared" si="70"/>
        <v>27.442833468327478</v>
      </c>
      <c r="BH127">
        <f t="shared" si="70"/>
        <v>27.425290084362246</v>
      </c>
      <c r="BI127">
        <f t="shared" si="70"/>
        <v>27.465575529645083</v>
      </c>
      <c r="BJ127">
        <f t="shared" si="70"/>
        <v>27.370129941602272</v>
      </c>
      <c r="BK127">
        <f t="shared" si="70"/>
        <v>27.582630757861512</v>
      </c>
      <c r="BL127">
        <f t="shared" si="67"/>
        <v>26.95901062752754</v>
      </c>
    </row>
    <row r="128" spans="3:64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ref="AX128:AX139" si="71">AB$3+AB$4*AW128+AB$5*AW128^2+AZ128</f>
        <v>1.1670028924892866E-2</v>
      </c>
      <c r="AY128">
        <f t="shared" ref="AY128:AY139" si="72">AB$3+AB$4*AW128+AB$5*AW128^2</f>
        <v>1.3486885232569887E-3</v>
      </c>
      <c r="AZ128">
        <f t="shared" ref="AZ128:AZ139" si="73">$AB$6*($AB$11/BA128*BB128+$AB$12)</f>
        <v>1.0321340401635877E-2</v>
      </c>
      <c r="BA128">
        <f t="shared" ref="BA128:BA139" si="74">1+$AB$7*COS(BC128)</f>
        <v>0.39973599599939802</v>
      </c>
      <c r="BB128">
        <f t="shared" ref="BB128:BB139" si="75">SIN(BC128+RADIANS($AB$9))</f>
        <v>0.37311113748986152</v>
      </c>
      <c r="BC128">
        <f t="shared" ref="BC128:BC139" si="76">2*ATAN(BD128)</f>
        <v>2.7687810183483776</v>
      </c>
      <c r="BD128">
        <f t="shared" ref="BD128:BD139" si="77">SQRT((1+$AB$7)/(1-$AB$7))*TAN(BE128/2)</f>
        <v>5.3023597490095087</v>
      </c>
      <c r="BE128">
        <f t="shared" si="70"/>
        <v>27.503589573953086</v>
      </c>
      <c r="BF128">
        <f t="shared" si="70"/>
        <v>27.498604576231759</v>
      </c>
      <c r="BG128">
        <f t="shared" si="70"/>
        <v>27.509381400446799</v>
      </c>
      <c r="BH128">
        <f t="shared" si="70"/>
        <v>27.485938559433958</v>
      </c>
      <c r="BI128">
        <f t="shared" si="70"/>
        <v>27.536277348643051</v>
      </c>
      <c r="BJ128">
        <f t="shared" si="70"/>
        <v>27.424831553086321</v>
      </c>
      <c r="BK128">
        <f t="shared" si="70"/>
        <v>27.658004027468859</v>
      </c>
      <c r="BL128">
        <f t="shared" ref="BL128:BL139" si="78">RADIANS($AB$9)+$AB$18*(AW128-AB$15)</f>
        <v>27.052259294102139</v>
      </c>
    </row>
    <row r="129" spans="3:64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71"/>
        <v>1.0080298109219529E-2</v>
      </c>
      <c r="AY129">
        <f t="shared" si="72"/>
        <v>4.423356433517385E-4</v>
      </c>
      <c r="AZ129">
        <f t="shared" si="73"/>
        <v>9.6379624658677904E-3</v>
      </c>
      <c r="BA129">
        <f t="shared" si="74"/>
        <v>0.39229355971928592</v>
      </c>
      <c r="BB129">
        <f t="shared" si="75"/>
        <v>0.34219404465541675</v>
      </c>
      <c r="BC129">
        <f t="shared" si="76"/>
        <v>2.8018901585386438</v>
      </c>
      <c r="BD129">
        <f t="shared" si="77"/>
        <v>5.8307783193982639</v>
      </c>
      <c r="BE129">
        <f t="shared" si="70"/>
        <v>27.567522958377747</v>
      </c>
      <c r="BF129">
        <f t="shared" si="70"/>
        <v>27.560476255238104</v>
      </c>
      <c r="BG129">
        <f t="shared" si="70"/>
        <v>27.574851817128433</v>
      </c>
      <c r="BH129">
        <f t="shared" si="70"/>
        <v>27.545332601257858</v>
      </c>
      <c r="BI129">
        <f t="shared" si="70"/>
        <v>27.605175421361764</v>
      </c>
      <c r="BJ129">
        <f t="shared" si="70"/>
        <v>27.480320962894602</v>
      </c>
      <c r="BK129">
        <f t="shared" si="70"/>
        <v>27.728113972039964</v>
      </c>
      <c r="BL129">
        <f t="shared" si="78"/>
        <v>27.145507960676742</v>
      </c>
    </row>
    <row r="130" spans="3:64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71"/>
        <v>8.4303733553459485E-3</v>
      </c>
      <c r="AY130">
        <f t="shared" si="72"/>
        <v>-4.9637349532354741E-4</v>
      </c>
      <c r="AZ130">
        <f t="shared" si="73"/>
        <v>8.9267468506694959E-3</v>
      </c>
      <c r="BA130">
        <f t="shared" si="74"/>
        <v>0.38572997222166172</v>
      </c>
      <c r="BB130">
        <f t="shared" si="75"/>
        <v>0.31193926994473931</v>
      </c>
      <c r="BC130">
        <f t="shared" si="76"/>
        <v>2.8339076091680879</v>
      </c>
      <c r="BD130">
        <f t="shared" si="77"/>
        <v>6.4487915039687982</v>
      </c>
      <c r="BE130">
        <f t="shared" ref="BE130:BK139" si="79">$BL130+$AB$7*SIN(BF130)</f>
        <v>27.630460601771436</v>
      </c>
      <c r="BF130">
        <f t="shared" si="79"/>
        <v>27.621138664265363</v>
      </c>
      <c r="BG130">
        <f t="shared" si="79"/>
        <v>27.639226416181163</v>
      </c>
      <c r="BH130">
        <f t="shared" si="79"/>
        <v>27.603898620961075</v>
      </c>
      <c r="BI130">
        <f t="shared" si="79"/>
        <v>27.672061880566119</v>
      </c>
      <c r="BJ130">
        <f t="shared" si="79"/>
        <v>27.537061464271147</v>
      </c>
      <c r="BK130">
        <f t="shared" si="79"/>
        <v>27.793161644275941</v>
      </c>
      <c r="BL130">
        <f t="shared" si="78"/>
        <v>27.238756627251341</v>
      </c>
    </row>
    <row r="131" spans="3:64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71"/>
        <v>6.7239898422862768E-3</v>
      </c>
      <c r="AY131">
        <f t="shared" si="72"/>
        <v>-1.4674388927688724E-3</v>
      </c>
      <c r="AZ131">
        <f t="shared" si="73"/>
        <v>8.1914287350551493E-3</v>
      </c>
      <c r="BA131">
        <f t="shared" si="74"/>
        <v>0.37996674140974795</v>
      </c>
      <c r="BB131">
        <f t="shared" si="75"/>
        <v>0.28229677090341487</v>
      </c>
      <c r="BC131">
        <f t="shared" si="76"/>
        <v>2.8649536605959147</v>
      </c>
      <c r="BD131">
        <f t="shared" si="77"/>
        <v>7.1834733952440981</v>
      </c>
      <c r="BE131">
        <f t="shared" si="79"/>
        <v>27.692470627206607</v>
      </c>
      <c r="BF131">
        <f t="shared" si="79"/>
        <v>27.680840566267388</v>
      </c>
      <c r="BG131">
        <f t="shared" si="79"/>
        <v>27.70245090340169</v>
      </c>
      <c r="BH131">
        <f t="shared" si="79"/>
        <v>27.662041726122713</v>
      </c>
      <c r="BI131">
        <f t="shared" si="79"/>
        <v>27.736764100674989</v>
      </c>
      <c r="BJ131">
        <f t="shared" si="79"/>
        <v>27.595377121456071</v>
      </c>
      <c r="BK131">
        <f t="shared" si="79"/>
        <v>27.853392083037836</v>
      </c>
      <c r="BL131">
        <f t="shared" si="78"/>
        <v>27.33200529382594</v>
      </c>
    </row>
    <row r="132" spans="3:64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71"/>
        <v>4.9650025305729793E-3</v>
      </c>
      <c r="AY132">
        <f t="shared" si="72"/>
        <v>-2.4708605489842349E-3</v>
      </c>
      <c r="AZ132">
        <f t="shared" si="73"/>
        <v>7.4358630795572141E-3</v>
      </c>
      <c r="BA132">
        <f t="shared" si="74"/>
        <v>0.37493885379244352</v>
      </c>
      <c r="BB132">
        <f t="shared" si="75"/>
        <v>0.25323129301944514</v>
      </c>
      <c r="BC132">
        <f t="shared" si="76"/>
        <v>2.8951221116077375</v>
      </c>
      <c r="BD132">
        <f t="shared" si="77"/>
        <v>8.0734399210918326</v>
      </c>
      <c r="BE132">
        <f t="shared" si="79"/>
        <v>27.753588608718722</v>
      </c>
      <c r="BF132">
        <f t="shared" si="79"/>
        <v>27.739835155475486</v>
      </c>
      <c r="BG132">
        <f t="shared" si="79"/>
        <v>27.764455245412037</v>
      </c>
      <c r="BH132">
        <f t="shared" si="79"/>
        <v>27.72012674030897</v>
      </c>
      <c r="BI132">
        <f t="shared" si="79"/>
        <v>27.799159175293489</v>
      </c>
      <c r="BJ132">
        <f t="shared" si="79"/>
        <v>27.655467356739234</v>
      </c>
      <c r="BK132">
        <f t="shared" si="79"/>
        <v>27.909092184200311</v>
      </c>
      <c r="BL132">
        <f t="shared" si="78"/>
        <v>27.425253960400543</v>
      </c>
    </row>
    <row r="133" spans="3:64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71"/>
        <v>3.1573234085093063E-3</v>
      </c>
      <c r="AY133">
        <f t="shared" si="72"/>
        <v>-3.5066384639696347E-3</v>
      </c>
      <c r="AZ133">
        <f t="shared" si="73"/>
        <v>6.663961872478941E-3</v>
      </c>
      <c r="BA133">
        <f t="shared" si="74"/>
        <v>0.3705909995480996</v>
      </c>
      <c r="BB133">
        <f t="shared" si="75"/>
        <v>0.22471721720982468</v>
      </c>
      <c r="BC133">
        <f t="shared" si="76"/>
        <v>2.9244882557076086</v>
      </c>
      <c r="BD133">
        <f t="shared" si="77"/>
        <v>9.1759454038500508</v>
      </c>
      <c r="BE133">
        <f t="shared" si="79"/>
        <v>27.813828920577311</v>
      </c>
      <c r="BF133">
        <f t="shared" si="79"/>
        <v>27.798367724888525</v>
      </c>
      <c r="BG133">
        <f t="shared" si="79"/>
        <v>27.825173384019884</v>
      </c>
      <c r="BH133">
        <f t="shared" si="79"/>
        <v>27.778462437570148</v>
      </c>
      <c r="BI133">
        <f t="shared" si="79"/>
        <v>27.859184651608494</v>
      </c>
      <c r="BJ133">
        <f t="shared" si="79"/>
        <v>27.717422707443919</v>
      </c>
      <c r="BK133">
        <f t="shared" si="79"/>
        <v>27.960588207809089</v>
      </c>
      <c r="BL133">
        <f t="shared" si="78"/>
        <v>27.518502626975142</v>
      </c>
    </row>
    <row r="134" spans="3:64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71"/>
        <v>1.3047852729723263E-3</v>
      </c>
      <c r="AY134">
        <f t="shared" si="72"/>
        <v>-4.5747726377250719E-3</v>
      </c>
      <c r="AZ134">
        <f t="shared" si="73"/>
        <v>5.8795579106973982E-3</v>
      </c>
      <c r="BA134">
        <f t="shared" si="74"/>
        <v>0.36687479000067158</v>
      </c>
      <c r="BB134">
        <f t="shared" si="75"/>
        <v>0.19673258878445993</v>
      </c>
      <c r="BC134">
        <f t="shared" si="76"/>
        <v>2.9531168158491599</v>
      </c>
      <c r="BD134">
        <f t="shared" si="77"/>
        <v>10.580008515193072</v>
      </c>
      <c r="BE134">
        <f t="shared" si="79"/>
        <v>27.873197952695133</v>
      </c>
      <c r="BF134">
        <f t="shared" si="79"/>
        <v>27.856662266020724</v>
      </c>
      <c r="BG134">
        <f t="shared" si="79"/>
        <v>27.884561062862868</v>
      </c>
      <c r="BH134">
        <f t="shared" si="79"/>
        <v>27.837289903296096</v>
      </c>
      <c r="BI134">
        <f t="shared" si="79"/>
        <v>27.91684588452647</v>
      </c>
      <c r="BJ134">
        <f t="shared" si="79"/>
        <v>27.781240641564384</v>
      </c>
      <c r="BK134">
        <f t="shared" si="79"/>
        <v>28.008242943202564</v>
      </c>
      <c r="BL134">
        <f t="shared" si="78"/>
        <v>27.611751293549741</v>
      </c>
    </row>
    <row r="135" spans="3:64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71"/>
        <v>-5.8903880935493296E-4</v>
      </c>
      <c r="AY135">
        <f t="shared" si="72"/>
        <v>-5.6752630702505431E-3</v>
      </c>
      <c r="AZ135">
        <f t="shared" si="73"/>
        <v>5.0862242608956101E-3</v>
      </c>
      <c r="BA135">
        <f t="shared" si="74"/>
        <v>0.36374695105000754</v>
      </c>
      <c r="BB135">
        <f t="shared" si="75"/>
        <v>0.16925305551228784</v>
      </c>
      <c r="BC135">
        <f t="shared" si="76"/>
        <v>2.9810693360567146</v>
      </c>
      <c r="BD135">
        <f t="shared" si="77"/>
        <v>12.432483720002345</v>
      </c>
      <c r="BE135">
        <f t="shared" si="79"/>
        <v>27.931707676078936</v>
      </c>
      <c r="BF135">
        <f t="shared" si="79"/>
        <v>27.91490890572198</v>
      </c>
      <c r="BG135">
        <f t="shared" si="79"/>
        <v>27.942610652294743</v>
      </c>
      <c r="BH135">
        <f t="shared" si="79"/>
        <v>27.896775489760749</v>
      </c>
      <c r="BI135">
        <f t="shared" si="79"/>
        <v>27.972220139251217</v>
      </c>
      <c r="BJ135">
        <f t="shared" si="79"/>
        <v>27.846840661257396</v>
      </c>
      <c r="BK135">
        <f t="shared" si="79"/>
        <v>28.052452556729808</v>
      </c>
      <c r="BL135">
        <f t="shared" si="78"/>
        <v>27.704999960124344</v>
      </c>
    </row>
    <row r="136" spans="3:64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71"/>
        <v>-2.5210245391661477E-3</v>
      </c>
      <c r="AY136">
        <f t="shared" si="72"/>
        <v>-6.8081097615460568E-3</v>
      </c>
      <c r="AZ136">
        <f t="shared" si="73"/>
        <v>4.2870852223799091E-3</v>
      </c>
      <c r="BA136">
        <f t="shared" si="74"/>
        <v>0.36116841415174816</v>
      </c>
      <c r="BB136">
        <f t="shared" si="75"/>
        <v>0.14224641957223055</v>
      </c>
      <c r="BC136">
        <f t="shared" si="76"/>
        <v>3.008410532951693</v>
      </c>
      <c r="BD136">
        <f t="shared" si="77"/>
        <v>14.994827157833027</v>
      </c>
      <c r="BE136">
        <f t="shared" si="79"/>
        <v>27.989387977179511</v>
      </c>
      <c r="BF136">
        <f t="shared" si="79"/>
        <v>27.973253825556263</v>
      </c>
      <c r="BG136">
        <f t="shared" si="79"/>
        <v>27.999362091851786</v>
      </c>
      <c r="BH136">
        <f t="shared" si="79"/>
        <v>27.957008447805496</v>
      </c>
      <c r="BI136">
        <f t="shared" si="79"/>
        <v>28.025457458920897</v>
      </c>
      <c r="BJ136">
        <f t="shared" si="79"/>
        <v>27.914078223381789</v>
      </c>
      <c r="BK136">
        <f t="shared" si="79"/>
        <v>28.093643149455239</v>
      </c>
      <c r="BL136">
        <f t="shared" si="78"/>
        <v>27.798248626698943</v>
      </c>
    </row>
    <row r="137" spans="3:64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71"/>
        <v>-4.488657398156088E-3</v>
      </c>
      <c r="AY137">
        <f t="shared" si="72"/>
        <v>-7.9733127116116062E-3</v>
      </c>
      <c r="AZ137">
        <f t="shared" si="73"/>
        <v>3.4846553134555177E-3</v>
      </c>
      <c r="BA137">
        <f t="shared" si="74"/>
        <v>0.35910416440270032</v>
      </c>
      <c r="BB137">
        <f t="shared" si="75"/>
        <v>0.11566841476171093</v>
      </c>
      <c r="BC137">
        <f t="shared" si="76"/>
        <v>3.0352131721900437</v>
      </c>
      <c r="BD137">
        <f t="shared" si="77"/>
        <v>18.782884808849985</v>
      </c>
      <c r="BE137">
        <f t="shared" si="79"/>
        <v>28.046296320671303</v>
      </c>
      <c r="BF137">
        <f t="shared" si="79"/>
        <v>28.03179290704448</v>
      </c>
      <c r="BG137">
        <f t="shared" si="79"/>
        <v>28.054909318299408</v>
      </c>
      <c r="BH137">
        <f t="shared" si="79"/>
        <v>28.01800300119794</v>
      </c>
      <c r="BI137">
        <f t="shared" si="79"/>
        <v>28.076778304741357</v>
      </c>
      <c r="BJ137">
        <f t="shared" si="79"/>
        <v>27.982757252626051</v>
      </c>
      <c r="BK137">
        <f t="shared" si="79"/>
        <v>28.132267054760131</v>
      </c>
      <c r="BL137">
        <f t="shared" si="78"/>
        <v>27.891497293273545</v>
      </c>
    </row>
    <row r="138" spans="3:64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71"/>
        <v>-6.490134247644639E-3</v>
      </c>
      <c r="AY138">
        <f t="shared" si="72"/>
        <v>-9.170871920447193E-3</v>
      </c>
      <c r="AZ138">
        <f t="shared" si="73"/>
        <v>2.680737672802554E-3</v>
      </c>
      <c r="BA138">
        <f t="shared" si="74"/>
        <v>0.35752365641143835</v>
      </c>
      <c r="BB138">
        <f t="shared" si="75"/>
        <v>8.9460169557386809E-2</v>
      </c>
      <c r="BC138">
        <f t="shared" si="76"/>
        <v>3.0615611489672423</v>
      </c>
      <c r="BD138">
        <f t="shared" si="77"/>
        <v>24.976818672816687</v>
      </c>
      <c r="BE138">
        <f t="shared" si="79"/>
        <v>28.102523615277974</v>
      </c>
      <c r="BF138">
        <f t="shared" si="79"/>
        <v>28.090569857717291</v>
      </c>
      <c r="BG138">
        <f t="shared" si="79"/>
        <v>28.109401829110041</v>
      </c>
      <c r="BH138">
        <f t="shared" si="79"/>
        <v>28.07970439969198</v>
      </c>
      <c r="BI138">
        <f t="shared" si="79"/>
        <v>28.126468043532366</v>
      </c>
      <c r="BJ138">
        <f t="shared" si="79"/>
        <v>28.052641212115063</v>
      </c>
      <c r="BK138">
        <f t="shared" si="79"/>
        <v>28.168798908011087</v>
      </c>
      <c r="BL138">
        <f t="shared" si="78"/>
        <v>27.984745959848144</v>
      </c>
    </row>
    <row r="139" spans="3:64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71"/>
        <v>-8.5243840154671478E-3</v>
      </c>
      <c r="AY139">
        <f t="shared" si="72"/>
        <v>-1.0400787388052821E-2</v>
      </c>
      <c r="AZ139">
        <f t="shared" si="73"/>
        <v>1.8764033725856724E-3</v>
      </c>
      <c r="BA139">
        <f t="shared" si="74"/>
        <v>0.35640158043819792</v>
      </c>
      <c r="BB139">
        <f t="shared" si="75"/>
        <v>6.3547620709376862E-2</v>
      </c>
      <c r="BC139">
        <f t="shared" si="76"/>
        <v>3.0875506077529784</v>
      </c>
      <c r="BD139">
        <f t="shared" si="77"/>
        <v>36.999214005019866</v>
      </c>
      <c r="BE139">
        <f t="shared" si="79"/>
        <v>28.158195609282256</v>
      </c>
      <c r="BF139">
        <f t="shared" si="79"/>
        <v>28.149579056861505</v>
      </c>
      <c r="BG139">
        <f t="shared" si="79"/>
        <v>28.163041353890453</v>
      </c>
      <c r="BH139">
        <f t="shared" si="79"/>
        <v>28.14199834251173</v>
      </c>
      <c r="BI139">
        <f t="shared" si="79"/>
        <v>28.17486847474785</v>
      </c>
      <c r="BJ139">
        <f t="shared" si="79"/>
        <v>28.123462832432228</v>
      </c>
      <c r="BK139">
        <f t="shared" si="79"/>
        <v>28.203731522446251</v>
      </c>
      <c r="BL139">
        <f t="shared" si="78"/>
        <v>28.077994626422743</v>
      </c>
    </row>
    <row r="140" spans="3:64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8" type="noConversion"/>
  <hyperlinks>
    <hyperlink ref="AP4459" r:id="rId1" display="http://cdsbib.u-strasbg.fr/cgi-bin/cdsbib?1990RMxAA..21..381G" xr:uid="{00000000-0004-0000-0200-000000000000}"/>
    <hyperlink ref="AP4462" r:id="rId2" display="http://cdsbib.u-strasbg.fr/cgi-bin/cdsbib?1990RMxAA..21..381G" xr:uid="{00000000-0004-0000-0200-000001000000}"/>
    <hyperlink ref="AP4460" r:id="rId3" display="http://cdsbib.u-strasbg.fr/cgi-bin/cdsbib?1990RMxAA..21..381G" xr:uid="{00000000-0004-0000-0200-000002000000}"/>
    <hyperlink ref="AP4438" r:id="rId4" display="http://cdsbib.u-strasbg.fr/cgi-bin/cdsbib?1990RMxAA..21..381G" xr:uid="{00000000-0004-0000-0200-000003000000}"/>
    <hyperlink ref="AQ4572" r:id="rId5" display="http://cdsbib.u-strasbg.fr/cgi-bin/cdsbib?1990RMxAA..21..381G" xr:uid="{00000000-0004-0000-0200-000004000000}"/>
    <hyperlink ref="AQ2841" r:id="rId6" display="http://cdsbib.u-strasbg.fr/cgi-bin/cdsbib?1990RMxAA..21..381G" xr:uid="{00000000-0004-0000-0200-000005000000}"/>
    <hyperlink ref="AQ4573" r:id="rId7" display="http://cdsbib.u-strasbg.fr/cgi-bin/cdsbib?1990RMxAA..21..381G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6937"/>
  <sheetViews>
    <sheetView topLeftCell="A13" workbookViewId="0">
      <selection activeCell="A43" sqref="A43:D4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39</v>
      </c>
      <c r="E1" s="29"/>
      <c r="F1" t="s">
        <v>40</v>
      </c>
      <c r="AA1" s="37" t="s">
        <v>121</v>
      </c>
      <c r="AB1" s="38"/>
      <c r="AC1" s="38" t="s">
        <v>61</v>
      </c>
      <c r="AD1" s="38" t="s">
        <v>62</v>
      </c>
      <c r="AE1" s="39"/>
      <c r="AM1" s="40"/>
      <c r="AW1" s="41" t="s">
        <v>13</v>
      </c>
      <c r="AX1" s="42" t="s">
        <v>63</v>
      </c>
      <c r="AY1" s="6" t="s">
        <v>64</v>
      </c>
      <c r="AZ1" s="43" t="s">
        <v>65</v>
      </c>
      <c r="BA1" s="44" t="s">
        <v>66</v>
      </c>
      <c r="BB1" s="43" t="s">
        <v>67</v>
      </c>
      <c r="BC1" s="44" t="s">
        <v>68</v>
      </c>
      <c r="BD1" s="43" t="s">
        <v>69</v>
      </c>
      <c r="BE1" s="45" t="s">
        <v>70</v>
      </c>
      <c r="BF1" s="44" t="s">
        <v>71</v>
      </c>
      <c r="BG1" s="43" t="s">
        <v>72</v>
      </c>
      <c r="BH1" s="45" t="s">
        <v>73</v>
      </c>
      <c r="BI1" s="44" t="s">
        <v>74</v>
      </c>
      <c r="BJ1" s="43" t="s">
        <v>75</v>
      </c>
      <c r="BK1" s="45" t="s">
        <v>76</v>
      </c>
      <c r="BL1" s="44" t="s">
        <v>77</v>
      </c>
    </row>
    <row r="2" spans="1:64" ht="16.5" thickBot="1" x14ac:dyDescent="0.35">
      <c r="A2" t="s">
        <v>26</v>
      </c>
      <c r="B2" t="s">
        <v>41</v>
      </c>
      <c r="C2" s="3"/>
      <c r="D2" s="3"/>
      <c r="E2">
        <v>0</v>
      </c>
      <c r="AA2" s="46" t="s">
        <v>78</v>
      </c>
      <c r="AB2" s="47">
        <f>C7</f>
        <v>52500.256999999998</v>
      </c>
      <c r="AC2" s="48" t="s">
        <v>79</v>
      </c>
      <c r="AD2" s="47">
        <f>C8</f>
        <v>0.4326161</v>
      </c>
      <c r="AE2" s="49" t="s">
        <v>80</v>
      </c>
      <c r="AL2" s="3"/>
      <c r="AW2">
        <v>-50000</v>
      </c>
      <c r="AX2">
        <f t="shared" ref="AX2:AX33" si="0">AB$3+AB$4*AW2+AB$5*AW2^2+AZ2</f>
        <v>-0.42211223744422954</v>
      </c>
      <c r="AY2">
        <f t="shared" ref="AY2:AY33" si="1">AB$3+AB$4*AW2+AB$5*AW2^2</f>
        <v>-0.4255616056766906</v>
      </c>
      <c r="AZ2" s="50">
        <f t="shared" ref="AZ2:AZ33" si="2">$AB$6*($AB$11/BA2*BB2+$AB$12)</f>
        <v>3.4493682324610434E-3</v>
      </c>
      <c r="BA2">
        <f t="shared" ref="BA2:BA33" si="3">1+$AB$7*COS(BC2)</f>
        <v>1.3922667304359324</v>
      </c>
      <c r="BB2">
        <f t="shared" ref="BB2:BB33" si="4">SIN(BC2+RADIANS($AB$9))</f>
        <v>0.13996556151370887</v>
      </c>
      <c r="BC2">
        <f t="shared" ref="BC2:BC33" si="5">2*ATAN(BD2)</f>
        <v>3.0263826237345159</v>
      </c>
      <c r="BD2">
        <f t="shared" ref="BD2:BD33" si="6">SQRT((1+$AB$7)/(1-$AB$7))*TAN(BE2/2)</f>
        <v>17.340393781666496</v>
      </c>
      <c r="BE2">
        <f t="shared" ref="BE2:BK11" si="7">$BL2+$AB$7*SIN(BF2)</f>
        <v>15.632033459828165</v>
      </c>
      <c r="BF2">
        <f t="shared" si="7"/>
        <v>15.632101286554514</v>
      </c>
      <c r="BG2">
        <f t="shared" si="7"/>
        <v>15.63227354430086</v>
      </c>
      <c r="BH2">
        <f t="shared" si="7"/>
        <v>15.632711012649629</v>
      </c>
      <c r="BI2">
        <f t="shared" si="7"/>
        <v>15.633821949156467</v>
      </c>
      <c r="BJ2">
        <f t="shared" si="7"/>
        <v>15.636642727193331</v>
      </c>
      <c r="BK2">
        <f t="shared" si="7"/>
        <v>15.643802461448264</v>
      </c>
      <c r="BL2">
        <f t="shared" ref="BL2:BL33" si="8">RADIANS($AB$9)+$AB$18*(AW2-AB$15)</f>
        <v>15.661961459056565</v>
      </c>
    </row>
    <row r="3" spans="1:64" ht="13.5" thickBot="1" x14ac:dyDescent="0.25">
      <c r="Z3">
        <v>0.03</v>
      </c>
      <c r="AA3" s="51" t="s">
        <v>81</v>
      </c>
      <c r="AB3" s="52">
        <f t="shared" ref="AB3:AB10" si="9">AC3*AD3</f>
        <v>2.4049096785844153E-2</v>
      </c>
      <c r="AC3" s="53">
        <v>2.4049096785844153</v>
      </c>
      <c r="AD3">
        <v>0.01</v>
      </c>
      <c r="AE3" s="54"/>
      <c r="AF3" s="55"/>
      <c r="AG3" s="53"/>
      <c r="AH3" s="53"/>
      <c r="AI3" s="53"/>
      <c r="AJ3" s="53"/>
      <c r="AK3" s="53"/>
      <c r="AL3" s="53"/>
      <c r="AM3" s="53"/>
      <c r="AW3">
        <v>-49500</v>
      </c>
      <c r="AX3">
        <f t="shared" si="0"/>
        <v>-0.41772217804101769</v>
      </c>
      <c r="AY3">
        <f t="shared" si="1"/>
        <v>-0.41651314258156746</v>
      </c>
      <c r="AZ3" s="50">
        <f t="shared" si="2"/>
        <v>-1.2090354594502307E-3</v>
      </c>
      <c r="BA3">
        <f t="shared" si="3"/>
        <v>1.3930452250949092</v>
      </c>
      <c r="BB3">
        <f t="shared" si="4"/>
        <v>-7.1278683131996992E-2</v>
      </c>
      <c r="BC3">
        <f t="shared" si="5"/>
        <v>-3.045036871117381</v>
      </c>
      <c r="BD3">
        <f t="shared" si="6"/>
        <v>-20.697319940989704</v>
      </c>
      <c r="BE3">
        <f t="shared" si="7"/>
        <v>15.771587028297782</v>
      </c>
      <c r="BF3">
        <f t="shared" si="7"/>
        <v>15.771529944168641</v>
      </c>
      <c r="BG3">
        <f t="shared" si="7"/>
        <v>15.771385093249082</v>
      </c>
      <c r="BH3">
        <f t="shared" si="7"/>
        <v>15.771017540161578</v>
      </c>
      <c r="BI3">
        <f t="shared" si="7"/>
        <v>15.770084927898726</v>
      </c>
      <c r="BJ3">
        <f t="shared" si="7"/>
        <v>15.767718801420724</v>
      </c>
      <c r="BK3">
        <f t="shared" si="7"/>
        <v>15.761717184243325</v>
      </c>
      <c r="BL3">
        <f t="shared" si="8"/>
        <v>15.746502431021083</v>
      </c>
    </row>
    <row r="4" spans="1:64" ht="14.25" thickTop="1" thickBot="1" x14ac:dyDescent="0.25">
      <c r="A4" s="5" t="s">
        <v>3</v>
      </c>
      <c r="C4" s="8">
        <v>52500.256999999998</v>
      </c>
      <c r="D4" s="9">
        <v>0.4326161</v>
      </c>
      <c r="Z4">
        <v>-2.5000000000000002E-6</v>
      </c>
      <c r="AA4" s="56" t="s">
        <v>82</v>
      </c>
      <c r="AB4" s="57">
        <f t="shared" si="9"/>
        <v>-2.0446488104784496E-7</v>
      </c>
      <c r="AC4" s="58">
        <v>-0.20446488104784497</v>
      </c>
      <c r="AD4" s="59">
        <v>9.9999999999999995E-7</v>
      </c>
      <c r="AE4" s="54"/>
      <c r="AF4" s="60"/>
      <c r="AG4" s="58"/>
      <c r="AH4" s="58"/>
      <c r="AI4" s="58"/>
      <c r="AJ4" s="58"/>
      <c r="AK4" s="58"/>
      <c r="AL4" s="58"/>
      <c r="AM4" s="58"/>
      <c r="AW4">
        <v>-49000</v>
      </c>
      <c r="AX4">
        <f t="shared" si="0"/>
        <v>-0.41337479491312329</v>
      </c>
      <c r="AY4">
        <f t="shared" si="1"/>
        <v>-0.40755664627574728</v>
      </c>
      <c r="AZ4" s="50">
        <f t="shared" si="2"/>
        <v>-5.8181486373759927E-3</v>
      </c>
      <c r="BA4">
        <f t="shared" si="3"/>
        <v>1.3765485071673249</v>
      </c>
      <c r="BB4">
        <f t="shared" si="4"/>
        <v>-0.27704504926859563</v>
      </c>
      <c r="BC4">
        <f t="shared" si="5"/>
        <v>-2.8356586385334728</v>
      </c>
      <c r="BD4">
        <f t="shared" si="6"/>
        <v>-6.4862886897225822</v>
      </c>
      <c r="BE4">
        <f t="shared" si="7"/>
        <v>15.910357272432849</v>
      </c>
      <c r="BF4">
        <f t="shared" si="7"/>
        <v>15.910192171629999</v>
      </c>
      <c r="BG4">
        <f t="shared" si="7"/>
        <v>15.909765393830915</v>
      </c>
      <c r="BH4">
        <f t="shared" si="7"/>
        <v>15.908662365750828</v>
      </c>
      <c r="BI4">
        <f t="shared" si="7"/>
        <v>15.905812678380144</v>
      </c>
      <c r="BJ4">
        <f t="shared" si="7"/>
        <v>15.898457942610978</v>
      </c>
      <c r="BK4">
        <f t="shared" si="7"/>
        <v>15.879523229271612</v>
      </c>
      <c r="BL4">
        <f t="shared" si="8"/>
        <v>15.831043402985602</v>
      </c>
    </row>
    <row r="5" spans="1:64" ht="13.5" thickTop="1" x14ac:dyDescent="0.2">
      <c r="A5" s="11" t="s">
        <v>31</v>
      </c>
      <c r="B5" s="12"/>
      <c r="C5" s="13">
        <v>-9.5</v>
      </c>
      <c r="D5" s="12" t="s">
        <v>32</v>
      </c>
      <c r="Z5">
        <v>3E-11</v>
      </c>
      <c r="AA5" s="56" t="s">
        <v>83</v>
      </c>
      <c r="AB5" s="57">
        <f t="shared" si="9"/>
        <v>-1.8393357860597079E-10</v>
      </c>
      <c r="AC5" s="58">
        <v>-18.393357860597082</v>
      </c>
      <c r="AD5">
        <v>9.9999999999999994E-12</v>
      </c>
      <c r="AE5" s="54"/>
      <c r="AF5" s="60"/>
      <c r="AG5" s="58"/>
      <c r="AH5" s="58"/>
      <c r="AI5" s="58"/>
      <c r="AJ5" s="58"/>
      <c r="AK5" s="58"/>
      <c r="AL5" s="58"/>
      <c r="AM5" s="58"/>
      <c r="AW5">
        <v>-48500</v>
      </c>
      <c r="AX5">
        <f t="shared" si="0"/>
        <v>-0.40893122725023168</v>
      </c>
      <c r="AY5">
        <f t="shared" si="1"/>
        <v>-0.39869211675923016</v>
      </c>
      <c r="AZ5" s="50">
        <f t="shared" si="2"/>
        <v>-1.0239110491001508E-2</v>
      </c>
      <c r="BA5">
        <f t="shared" si="3"/>
        <v>1.3450000240152384</v>
      </c>
      <c r="BB5">
        <f t="shared" si="4"/>
        <v>-0.46432996453086073</v>
      </c>
      <c r="BC5">
        <f t="shared" si="5"/>
        <v>-2.6334981246986136</v>
      </c>
      <c r="BD5">
        <f t="shared" si="6"/>
        <v>-3.8512263740051713</v>
      </c>
      <c r="BE5">
        <f t="shared" si="7"/>
        <v>16.046729037215652</v>
      </c>
      <c r="BF5">
        <f t="shared" si="7"/>
        <v>16.046501733995211</v>
      </c>
      <c r="BG5">
        <f t="shared" si="7"/>
        <v>16.045891542540691</v>
      </c>
      <c r="BH5">
        <f t="shared" si="7"/>
        <v>16.04425414049518</v>
      </c>
      <c r="BI5">
        <f t="shared" si="7"/>
        <v>16.039864910116506</v>
      </c>
      <c r="BJ5">
        <f t="shared" si="7"/>
        <v>16.028131503314164</v>
      </c>
      <c r="BK5">
        <f t="shared" si="7"/>
        <v>15.996982986773739</v>
      </c>
      <c r="BL5">
        <f t="shared" si="8"/>
        <v>15.91558437495012</v>
      </c>
    </row>
    <row r="6" spans="1:64" x14ac:dyDescent="0.2">
      <c r="A6" s="5" t="s">
        <v>4</v>
      </c>
      <c r="D6" s="30" t="s">
        <v>43</v>
      </c>
      <c r="AA6" s="56" t="s">
        <v>84</v>
      </c>
      <c r="AB6" s="57">
        <f t="shared" si="9"/>
        <v>3.6381456219643393E-2</v>
      </c>
      <c r="AC6" s="58">
        <v>3.6381456219643393</v>
      </c>
      <c r="AD6">
        <v>0.01</v>
      </c>
      <c r="AE6" s="54" t="s">
        <v>80</v>
      </c>
      <c r="AF6" s="60"/>
      <c r="AG6" s="58"/>
      <c r="AH6" s="58"/>
      <c r="AI6" s="58"/>
      <c r="AJ6" s="58"/>
      <c r="AK6" s="58"/>
      <c r="AL6" s="58"/>
      <c r="AM6" s="58"/>
      <c r="AW6">
        <v>-48000</v>
      </c>
      <c r="AX6">
        <f t="shared" si="0"/>
        <v>-0.40427724124231873</v>
      </c>
      <c r="AY6">
        <f t="shared" si="1"/>
        <v>-0.389919554032016</v>
      </c>
      <c r="AZ6">
        <f t="shared" si="2"/>
        <v>-1.4357687210302726E-2</v>
      </c>
      <c r="BA6">
        <f t="shared" si="3"/>
        <v>1.3021956667266621</v>
      </c>
      <c r="BB6">
        <f t="shared" si="4"/>
        <v>-0.62420204576023686</v>
      </c>
      <c r="BC6">
        <f t="shared" si="5"/>
        <v>-2.4422662984818224</v>
      </c>
      <c r="BD6">
        <f t="shared" si="6"/>
        <v>-2.7423794552014784</v>
      </c>
      <c r="BE6">
        <f t="shared" si="7"/>
        <v>16.179378550134373</v>
      </c>
      <c r="BF6">
        <f t="shared" si="7"/>
        <v>16.179143525700812</v>
      </c>
      <c r="BG6">
        <f t="shared" si="7"/>
        <v>16.178475681488013</v>
      </c>
      <c r="BH6">
        <f t="shared" si="7"/>
        <v>16.176579174812087</v>
      </c>
      <c r="BI6">
        <f t="shared" si="7"/>
        <v>16.171203458240072</v>
      </c>
      <c r="BJ6">
        <f t="shared" si="7"/>
        <v>16.15604314500337</v>
      </c>
      <c r="BK6">
        <f t="shared" si="7"/>
        <v>16.113861320494458</v>
      </c>
      <c r="BL6">
        <f t="shared" si="8"/>
        <v>16.000125346914636</v>
      </c>
    </row>
    <row r="7" spans="1:64" x14ac:dyDescent="0.2">
      <c r="A7" t="s">
        <v>5</v>
      </c>
      <c r="C7" s="10">
        <v>52500.256999999998</v>
      </c>
      <c r="AA7" s="61" t="s">
        <v>85</v>
      </c>
      <c r="AB7" s="62">
        <f t="shared" si="9"/>
        <v>-0.3948845535438601</v>
      </c>
      <c r="AC7" s="58">
        <v>-0.3948845535438601</v>
      </c>
      <c r="AD7">
        <v>1</v>
      </c>
      <c r="AE7" s="54"/>
      <c r="AF7" s="60"/>
      <c r="AG7" s="58"/>
      <c r="AH7" s="58"/>
      <c r="AI7" s="58"/>
      <c r="AJ7" s="58"/>
      <c r="AK7" s="58"/>
      <c r="AL7" s="58"/>
      <c r="AM7" s="58"/>
      <c r="AW7">
        <v>-47500</v>
      </c>
      <c r="AX7">
        <f t="shared" si="0"/>
        <v>-0.39933249394441295</v>
      </c>
      <c r="AY7">
        <f t="shared" si="1"/>
        <v>-0.3812389580941048</v>
      </c>
      <c r="AZ7">
        <f t="shared" si="2"/>
        <v>-1.8093535850308148E-2</v>
      </c>
      <c r="BA7">
        <f t="shared" si="3"/>
        <v>1.2524025472067979</v>
      </c>
      <c r="BB7">
        <f t="shared" si="4"/>
        <v>-0.75269591067345654</v>
      </c>
      <c r="BC7">
        <f t="shared" si="5"/>
        <v>-2.2642286633257451</v>
      </c>
      <c r="BD7">
        <f t="shared" si="6"/>
        <v>-2.1314171957256547</v>
      </c>
      <c r="BE7">
        <f t="shared" si="7"/>
        <v>16.307379373290321</v>
      </c>
      <c r="BF7">
        <f t="shared" si="7"/>
        <v>16.307179412459671</v>
      </c>
      <c r="BG7">
        <f t="shared" si="7"/>
        <v>16.30656632757352</v>
      </c>
      <c r="BH7">
        <f t="shared" si="7"/>
        <v>16.304688189090399</v>
      </c>
      <c r="BI7">
        <f t="shared" si="7"/>
        <v>16.298949484583378</v>
      </c>
      <c r="BJ7">
        <f t="shared" si="7"/>
        <v>16.281549264331876</v>
      </c>
      <c r="BK7">
        <f t="shared" si="7"/>
        <v>16.229927247242141</v>
      </c>
      <c r="BL7">
        <f t="shared" si="8"/>
        <v>16.084666318879155</v>
      </c>
    </row>
    <row r="8" spans="1:64" ht="15.75" x14ac:dyDescent="0.3">
      <c r="A8" t="s">
        <v>6</v>
      </c>
      <c r="C8" s="10">
        <v>0.4326161</v>
      </c>
      <c r="AA8" s="56" t="s">
        <v>86</v>
      </c>
      <c r="AB8" s="62">
        <f t="shared" si="9"/>
        <v>44.015370706371911</v>
      </c>
      <c r="AC8" s="58">
        <v>4.4015370706371915</v>
      </c>
      <c r="AD8">
        <v>10</v>
      </c>
      <c r="AE8" s="54" t="s">
        <v>87</v>
      </c>
      <c r="AF8" s="60"/>
      <c r="AG8" s="58"/>
      <c r="AH8" s="58"/>
      <c r="AI8" s="58"/>
      <c r="AJ8" s="58"/>
      <c r="AK8" s="58"/>
      <c r="AL8" s="58"/>
      <c r="AM8" s="58"/>
      <c r="AW8">
        <v>-47000</v>
      </c>
      <c r="AX8">
        <f t="shared" si="0"/>
        <v>-0.39405125857256201</v>
      </c>
      <c r="AY8">
        <f t="shared" si="1"/>
        <v>-0.3726503289454966</v>
      </c>
      <c r="AZ8">
        <f t="shared" si="2"/>
        <v>-2.1400929627065406E-2</v>
      </c>
      <c r="BA8">
        <f t="shared" si="3"/>
        <v>1.1994519008036526</v>
      </c>
      <c r="BB8">
        <f t="shared" si="4"/>
        <v>-0.85005750926709289</v>
      </c>
      <c r="BC8">
        <f t="shared" si="5"/>
        <v>-2.1002815754832329</v>
      </c>
      <c r="BD8">
        <f t="shared" si="6"/>
        <v>-1.7438841121552597</v>
      </c>
      <c r="BE8">
        <f t="shared" si="7"/>
        <v>16.430212394754928</v>
      </c>
      <c r="BF8">
        <f t="shared" si="7"/>
        <v>16.430068046827827</v>
      </c>
      <c r="BG8">
        <f t="shared" si="7"/>
        <v>16.429581028752875</v>
      </c>
      <c r="BH8">
        <f t="shared" si="7"/>
        <v>16.42793940677263</v>
      </c>
      <c r="BI8">
        <f t="shared" si="7"/>
        <v>16.422423191166711</v>
      </c>
      <c r="BJ8">
        <f t="shared" si="7"/>
        <v>16.404076842304278</v>
      </c>
      <c r="BK8">
        <f t="shared" si="7"/>
        <v>16.344955586783271</v>
      </c>
      <c r="BL8">
        <f t="shared" si="8"/>
        <v>16.169207290843673</v>
      </c>
    </row>
    <row r="9" spans="1:64" ht="15.75" x14ac:dyDescent="0.3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  <c r="AA9" s="63" t="s">
        <v>88</v>
      </c>
      <c r="AB9" s="62">
        <f t="shared" si="9"/>
        <v>-1.4448049778668783</v>
      </c>
      <c r="AC9" s="58">
        <v>-0.14448049778668784</v>
      </c>
      <c r="AD9">
        <v>10</v>
      </c>
      <c r="AE9" s="54" t="s">
        <v>89</v>
      </c>
      <c r="AF9" s="60"/>
      <c r="AG9" s="58"/>
      <c r="AH9" s="58"/>
      <c r="AI9" s="58"/>
      <c r="AJ9" s="58"/>
      <c r="AK9" s="58"/>
      <c r="AL9" s="58"/>
      <c r="AM9" s="58"/>
      <c r="AW9">
        <v>-46500</v>
      </c>
      <c r="AX9">
        <f t="shared" si="0"/>
        <v>-0.38841705125146953</v>
      </c>
      <c r="AY9">
        <f t="shared" si="1"/>
        <v>-0.36415366658619142</v>
      </c>
      <c r="AZ9">
        <f t="shared" si="2"/>
        <v>-2.4263384665278123E-2</v>
      </c>
      <c r="BA9">
        <f t="shared" si="3"/>
        <v>1.1462789646653317</v>
      </c>
      <c r="BB9">
        <f t="shared" si="4"/>
        <v>-0.9192230660487426</v>
      </c>
      <c r="BC9">
        <f t="shared" si="5"/>
        <v>-1.9502733617916643</v>
      </c>
      <c r="BD9">
        <f t="shared" si="6"/>
        <v>-1.4753967141259832</v>
      </c>
      <c r="BE9">
        <f t="shared" si="7"/>
        <v>16.5477046575167</v>
      </c>
      <c r="BF9">
        <f t="shared" si="7"/>
        <v>16.54761553023264</v>
      </c>
      <c r="BG9">
        <f t="shared" si="7"/>
        <v>16.547277571852437</v>
      </c>
      <c r="BH9">
        <f t="shared" si="7"/>
        <v>16.545997234316417</v>
      </c>
      <c r="BI9">
        <f t="shared" si="7"/>
        <v>16.541163159687233</v>
      </c>
      <c r="BJ9">
        <f t="shared" si="7"/>
        <v>16.523137922211248</v>
      </c>
      <c r="BK9">
        <f t="shared" si="7"/>
        <v>16.458728570286851</v>
      </c>
      <c r="BL9">
        <f t="shared" si="8"/>
        <v>16.253748262808191</v>
      </c>
    </row>
    <row r="10" spans="1:64" ht="13.5" thickBot="1" x14ac:dyDescent="0.25">
      <c r="A10" s="12"/>
      <c r="B10" s="12"/>
      <c r="C10" s="4" t="s">
        <v>22</v>
      </c>
      <c r="D10" s="4" t="s">
        <v>23</v>
      </c>
      <c r="E10" s="12"/>
      <c r="Z10">
        <f>Y10/AD10</f>
        <v>0</v>
      </c>
      <c r="AA10" s="64" t="s">
        <v>90</v>
      </c>
      <c r="AB10" s="65">
        <f t="shared" si="9"/>
        <v>-9268.0436775737289</v>
      </c>
      <c r="AC10" s="66">
        <v>-0.92680436775737285</v>
      </c>
      <c r="AD10">
        <v>10000</v>
      </c>
      <c r="AE10" s="54" t="s">
        <v>91</v>
      </c>
      <c r="AF10" s="67"/>
      <c r="AG10" s="66"/>
      <c r="AH10" s="66"/>
      <c r="AI10" s="66"/>
      <c r="AJ10" s="66"/>
      <c r="AK10" s="66"/>
      <c r="AL10" s="66"/>
      <c r="AM10" s="66"/>
      <c r="AW10">
        <v>-46000</v>
      </c>
      <c r="AX10">
        <f t="shared" si="0"/>
        <v>-0.38243472754719726</v>
      </c>
      <c r="AY10">
        <f t="shared" si="1"/>
        <v>-0.35574897101618919</v>
      </c>
      <c r="AZ10">
        <f t="shared" si="2"/>
        <v>-2.6685756531008065E-2</v>
      </c>
      <c r="BA10">
        <f t="shared" si="3"/>
        <v>1.0948582038690833</v>
      </c>
      <c r="BB10">
        <f t="shared" si="4"/>
        <v>-0.96435363392998219</v>
      </c>
      <c r="BC10">
        <f t="shared" si="5"/>
        <v>-1.8133862939659662</v>
      </c>
      <c r="BD10">
        <f t="shared" si="6"/>
        <v>-1.2776276791809544</v>
      </c>
      <c r="BE10">
        <f t="shared" si="7"/>
        <v>16.659936320635925</v>
      </c>
      <c r="BF10">
        <f t="shared" si="7"/>
        <v>16.659889554867362</v>
      </c>
      <c r="BG10">
        <f t="shared" si="7"/>
        <v>16.659685436773827</v>
      </c>
      <c r="BH10">
        <f t="shared" si="7"/>
        <v>16.658795208160541</v>
      </c>
      <c r="BI10">
        <f t="shared" si="7"/>
        <v>16.654925517845665</v>
      </c>
      <c r="BJ10">
        <f t="shared" si="7"/>
        <v>16.638340152142828</v>
      </c>
      <c r="BK10">
        <f t="shared" si="7"/>
        <v>16.571037395829766</v>
      </c>
      <c r="BL10">
        <f t="shared" si="8"/>
        <v>16.338289234772709</v>
      </c>
    </row>
    <row r="11" spans="1:64" ht="14.25" x14ac:dyDescent="0.2">
      <c r="A11" s="12" t="s">
        <v>18</v>
      </c>
      <c r="B11" s="12"/>
      <c r="C11" s="23">
        <f ca="1">INTERCEPT(INDIRECT($D$9):G989,INDIRECT($C$9):F989)</f>
        <v>6.8043546326236728E-2</v>
      </c>
      <c r="D11" s="3"/>
      <c r="E11" s="12"/>
      <c r="AA11" s="68" t="s">
        <v>92</v>
      </c>
      <c r="AB11" s="25">
        <f>1-AB7^2</f>
        <v>0.84406618937246636</v>
      </c>
      <c r="AC11" s="25">
        <f>SUM(AE21:AE1948)</f>
        <v>6.3874897174904036E-5</v>
      </c>
      <c r="AD11" s="68" t="s">
        <v>93</v>
      </c>
      <c r="AE11" s="54"/>
      <c r="AF11" s="25"/>
      <c r="AG11" s="25"/>
      <c r="AH11" s="25"/>
      <c r="AI11" s="25"/>
      <c r="AJ11" s="25"/>
      <c r="AK11" s="25"/>
      <c r="AL11" s="25"/>
      <c r="AM11" s="25"/>
      <c r="AW11">
        <v>-45500</v>
      </c>
      <c r="AX11">
        <f t="shared" si="0"/>
        <v>-0.3761228254927993</v>
      </c>
      <c r="AY11">
        <f t="shared" si="1"/>
        <v>-0.34743624223548991</v>
      </c>
      <c r="AZ11">
        <f t="shared" si="2"/>
        <v>-2.8686583257309377E-2</v>
      </c>
      <c r="BA11">
        <f t="shared" si="3"/>
        <v>1.046356922797619</v>
      </c>
      <c r="BB11">
        <f t="shared" si="4"/>
        <v>-0.98980978706380351</v>
      </c>
      <c r="BC11">
        <f t="shared" si="5"/>
        <v>-1.6884612602470273</v>
      </c>
      <c r="BD11">
        <f t="shared" si="6"/>
        <v>-1.1251736615601557</v>
      </c>
      <c r="BE11">
        <f t="shared" si="7"/>
        <v>16.767148578123205</v>
      </c>
      <c r="BF11">
        <f t="shared" si="7"/>
        <v>16.76712817168136</v>
      </c>
      <c r="BG11">
        <f t="shared" si="7"/>
        <v>16.767022632297824</v>
      </c>
      <c r="BH11">
        <f t="shared" si="7"/>
        <v>16.766477112933096</v>
      </c>
      <c r="BI11">
        <f t="shared" si="7"/>
        <v>16.763665785416862</v>
      </c>
      <c r="BJ11">
        <f t="shared" si="7"/>
        <v>16.749393086324172</v>
      </c>
      <c r="BK11">
        <f t="shared" si="7"/>
        <v>16.681683719852256</v>
      </c>
      <c r="BL11">
        <f t="shared" si="8"/>
        <v>16.422830206737228</v>
      </c>
    </row>
    <row r="12" spans="1:64" x14ac:dyDescent="0.2">
      <c r="A12" s="12" t="s">
        <v>19</v>
      </c>
      <c r="B12" s="12"/>
      <c r="C12" s="23">
        <f ca="1">SLOPE(INDIRECT($D$9):G989,INDIRECT($C$9):F989)</f>
        <v>-4.1825645802323659E-6</v>
      </c>
      <c r="D12" s="3"/>
      <c r="E12" s="12"/>
      <c r="AA12" s="69" t="s">
        <v>94</v>
      </c>
      <c r="AB12" s="25">
        <f>AB7*SIN(RADIANS(AB9))</f>
        <v>9.9565921049438681E-3</v>
      </c>
      <c r="AE12" s="54"/>
      <c r="AW12">
        <v>-45000</v>
      </c>
      <c r="AX12">
        <f t="shared" si="0"/>
        <v>-0.36950750837837709</v>
      </c>
      <c r="AY12">
        <f t="shared" si="1"/>
        <v>-0.33921548024409365</v>
      </c>
      <c r="AZ12">
        <f t="shared" si="2"/>
        <v>-3.0292028134283468E-2</v>
      </c>
      <c r="BA12">
        <f t="shared" si="3"/>
        <v>1.0013536833429801</v>
      </c>
      <c r="BB12">
        <f t="shared" si="4"/>
        <v>-0.99958976980719005</v>
      </c>
      <c r="BC12">
        <f t="shared" si="5"/>
        <v>-1.5742243818609929</v>
      </c>
      <c r="BD12">
        <f t="shared" si="6"/>
        <v>-1.0034339443040317</v>
      </c>
      <c r="BE12">
        <f t="shared" ref="BE12:BK21" si="10">$BL12+$AB$7*SIN(BF12)</f>
        <v>16.869670075886926</v>
      </c>
      <c r="BF12">
        <f t="shared" si="10"/>
        <v>16.869662988052138</v>
      </c>
      <c r="BG12">
        <f t="shared" si="10"/>
        <v>16.869617867210216</v>
      </c>
      <c r="BH12">
        <f t="shared" si="10"/>
        <v>16.869330739937027</v>
      </c>
      <c r="BI12">
        <f t="shared" si="10"/>
        <v>16.867508031869203</v>
      </c>
      <c r="BJ12">
        <f t="shared" si="10"/>
        <v>16.856110203893838</v>
      </c>
      <c r="BK12">
        <f t="shared" si="10"/>
        <v>16.790481073910097</v>
      </c>
      <c r="BL12">
        <f t="shared" si="8"/>
        <v>16.507371178701746</v>
      </c>
    </row>
    <row r="13" spans="1:64" ht="15.75" x14ac:dyDescent="0.3">
      <c r="A13" s="12" t="s">
        <v>21</v>
      </c>
      <c r="B13" s="12"/>
      <c r="C13" s="3" t="s">
        <v>16</v>
      </c>
      <c r="AA13" s="70" t="s">
        <v>95</v>
      </c>
      <c r="AB13" s="71">
        <f>AB6*86400*300000/149600000</f>
        <v>6.3035250348473051</v>
      </c>
      <c r="AC13" t="s">
        <v>96</v>
      </c>
      <c r="AE13" s="54"/>
      <c r="AL13" s="3">
        <v>0.5</v>
      </c>
      <c r="AW13">
        <v>-44500</v>
      </c>
      <c r="AX13">
        <f t="shared" si="0"/>
        <v>-0.36261834982107999</v>
      </c>
      <c r="AY13">
        <f t="shared" si="1"/>
        <v>-0.33108668504200039</v>
      </c>
      <c r="AZ13">
        <f t="shared" si="2"/>
        <v>-3.1531664779079607E-2</v>
      </c>
      <c r="BA13">
        <f t="shared" si="3"/>
        <v>0.96003775305839878</v>
      </c>
      <c r="BB13">
        <f t="shared" si="4"/>
        <v>-0.99710147541790894</v>
      </c>
      <c r="BC13">
        <f t="shared" si="5"/>
        <v>-1.4694229647288202</v>
      </c>
      <c r="BD13">
        <f t="shared" si="6"/>
        <v>-0.90343832129685975</v>
      </c>
      <c r="BE13">
        <f t="shared" si="10"/>
        <v>16.967865948287759</v>
      </c>
      <c r="BF13">
        <f t="shared" si="10"/>
        <v>16.967864147637865</v>
      </c>
      <c r="BG13">
        <f t="shared" si="10"/>
        <v>16.967849241896833</v>
      </c>
      <c r="BH13">
        <f t="shared" si="10"/>
        <v>16.967725879035431</v>
      </c>
      <c r="BI13">
        <f t="shared" si="10"/>
        <v>16.966706714868607</v>
      </c>
      <c r="BJ13">
        <f t="shared" si="10"/>
        <v>16.958406852460701</v>
      </c>
      <c r="BK13">
        <f t="shared" si="10"/>
        <v>16.897256196603813</v>
      </c>
      <c r="BL13">
        <f t="shared" si="8"/>
        <v>16.591912150666264</v>
      </c>
    </row>
    <row r="14" spans="1:64" x14ac:dyDescent="0.2">
      <c r="A14" s="12"/>
      <c r="B14" s="12"/>
      <c r="C14" s="12"/>
      <c r="AA14" s="70" t="s">
        <v>97</v>
      </c>
      <c r="AB14" s="25">
        <f>2*AB5*365.24/C8</f>
        <v>-3.1057512769425263E-7</v>
      </c>
      <c r="AC14" t="s">
        <v>98</v>
      </c>
      <c r="AE14" s="54"/>
      <c r="AL14" s="3">
        <v>0</v>
      </c>
      <c r="AW14">
        <v>-44000</v>
      </c>
      <c r="AX14">
        <f t="shared" si="0"/>
        <v>-0.35548565784758607</v>
      </c>
      <c r="AY14">
        <f t="shared" si="1"/>
        <v>-0.32304985662921015</v>
      </c>
      <c r="AZ14">
        <f t="shared" si="2"/>
        <v>-3.2435801218375922E-2</v>
      </c>
      <c r="BA14">
        <f t="shared" si="3"/>
        <v>0.92236115902008142</v>
      </c>
      <c r="BB14">
        <f t="shared" si="4"/>
        <v>-0.98512710665300163</v>
      </c>
      <c r="BC14">
        <f t="shared" si="5"/>
        <v>-1.3728955752124419</v>
      </c>
      <c r="BD14">
        <f t="shared" si="6"/>
        <v>-0.81938163005163311</v>
      </c>
      <c r="BE14">
        <f t="shared" si="10"/>
        <v>17.062106160984708</v>
      </c>
      <c r="BF14">
        <f t="shared" si="10"/>
        <v>17.062105880868764</v>
      </c>
      <c r="BG14">
        <f t="shared" si="10"/>
        <v>17.062102580965782</v>
      </c>
      <c r="BH14">
        <f t="shared" si="10"/>
        <v>17.062063710216812</v>
      </c>
      <c r="BI14">
        <f t="shared" si="10"/>
        <v>17.061606353101709</v>
      </c>
      <c r="BJ14">
        <f t="shared" si="10"/>
        <v>17.056294538329983</v>
      </c>
      <c r="BK14">
        <f t="shared" si="10"/>
        <v>17.001850271171008</v>
      </c>
      <c r="BL14">
        <f t="shared" si="8"/>
        <v>16.676453122630782</v>
      </c>
    </row>
    <row r="15" spans="1:64" ht="15.75" x14ac:dyDescent="0.3">
      <c r="A15" s="14" t="s">
        <v>20</v>
      </c>
      <c r="B15" s="12"/>
      <c r="C15" s="15">
        <f ca="1">(C7+C11)+(C8+C12)*INT(MAX(F21:F3530))</f>
        <v>58851.06799149829</v>
      </c>
      <c r="E15" s="16" t="s">
        <v>37</v>
      </c>
      <c r="F15" s="13">
        <v>1</v>
      </c>
      <c r="AA15" s="69" t="s">
        <v>99</v>
      </c>
      <c r="AB15" s="72">
        <f>(AB10-AB2)/AD2</f>
        <v>-142778.55280368376</v>
      </c>
      <c r="AC15" t="s">
        <v>100</v>
      </c>
      <c r="AE15" s="54"/>
      <c r="AW15">
        <v>-43500</v>
      </c>
      <c r="AX15">
        <f t="shared" si="0"/>
        <v>-0.34813890244967344</v>
      </c>
      <c r="AY15">
        <f t="shared" si="1"/>
        <v>-0.31510499500572281</v>
      </c>
      <c r="AZ15">
        <f t="shared" si="2"/>
        <v>-3.3033907443950614E-2</v>
      </c>
      <c r="BA15">
        <f t="shared" si="3"/>
        <v>0.88814351099094135</v>
      </c>
      <c r="BB15">
        <f t="shared" si="4"/>
        <v>-0.96587933299434081</v>
      </c>
      <c r="BC15">
        <f t="shared" si="5"/>
        <v>-1.2836007589601053</v>
      </c>
      <c r="BD15">
        <f t="shared" si="6"/>
        <v>-0.74734599319955985</v>
      </c>
      <c r="BE15">
        <f t="shared" si="10"/>
        <v>17.152747603514047</v>
      </c>
      <c r="BF15">
        <f t="shared" si="10"/>
        <v>17.152747586738048</v>
      </c>
      <c r="BG15">
        <f t="shared" si="10"/>
        <v>17.152747248707694</v>
      </c>
      <c r="BH15">
        <f t="shared" si="10"/>
        <v>17.152740437709557</v>
      </c>
      <c r="BI15">
        <f t="shared" si="10"/>
        <v>17.152603280347233</v>
      </c>
      <c r="BJ15">
        <f t="shared" si="10"/>
        <v>17.149872151932104</v>
      </c>
      <c r="BK15">
        <f t="shared" si="10"/>
        <v>17.10412005990181</v>
      </c>
      <c r="BL15">
        <f t="shared" si="8"/>
        <v>16.760994094595297</v>
      </c>
    </row>
    <row r="16" spans="1:64" ht="15.75" x14ac:dyDescent="0.3">
      <c r="A16" s="18" t="s">
        <v>7</v>
      </c>
      <c r="B16" s="12"/>
      <c r="C16" s="19">
        <f ca="1">+C8+C12</f>
        <v>0.43261191743541977</v>
      </c>
      <c r="E16" s="16" t="s">
        <v>33</v>
      </c>
      <c r="F16" s="17">
        <f ca="1">NOW()+15018.5+$C$5/24</f>
        <v>59996.506186574072</v>
      </c>
      <c r="AA16" s="68" t="s">
        <v>101</v>
      </c>
      <c r="AB16" s="72">
        <f>365.24*AB8</f>
        <v>16076.173996795278</v>
      </c>
      <c r="AC16" t="s">
        <v>80</v>
      </c>
      <c r="AD16" s="25"/>
      <c r="AE16" s="54"/>
      <c r="AW16">
        <v>-43000</v>
      </c>
      <c r="AX16">
        <f t="shared" si="0"/>
        <v>-0.34060587027000927</v>
      </c>
      <c r="AY16">
        <f t="shared" si="1"/>
        <v>-0.30725210017153853</v>
      </c>
      <c r="AZ16">
        <f t="shared" si="2"/>
        <v>-3.3353770098470736E-2</v>
      </c>
      <c r="BA16">
        <f t="shared" si="3"/>
        <v>0.85713965230842826</v>
      </c>
      <c r="BB16">
        <f t="shared" si="4"/>
        <v>-0.9410899141579232</v>
      </c>
      <c r="BC16">
        <f t="shared" si="5"/>
        <v>-1.2006224861994188</v>
      </c>
      <c r="BD16">
        <f t="shared" si="6"/>
        <v>-0.68459382397762136</v>
      </c>
      <c r="BE16">
        <f t="shared" si="10"/>
        <v>17.240124947312303</v>
      </c>
      <c r="BF16">
        <f t="shared" si="10"/>
        <v>17.240124947268669</v>
      </c>
      <c r="BG16">
        <f t="shared" si="10"/>
        <v>17.240124944407853</v>
      </c>
      <c r="BH16">
        <f t="shared" si="10"/>
        <v>17.240124756843798</v>
      </c>
      <c r="BI16">
        <f t="shared" si="10"/>
        <v>17.240112461537258</v>
      </c>
      <c r="BJ16">
        <f t="shared" si="10"/>
        <v>17.239314827662675</v>
      </c>
      <c r="BK16">
        <f t="shared" si="10"/>
        <v>17.2039389272744</v>
      </c>
      <c r="BL16">
        <f t="shared" si="8"/>
        <v>16.845535066559815</v>
      </c>
    </row>
    <row r="17" spans="1:64" ht="16.5" thickBot="1" x14ac:dyDescent="0.35">
      <c r="A17" s="16" t="s">
        <v>30</v>
      </c>
      <c r="B17" s="12"/>
      <c r="C17" s="12">
        <f>COUNT(C21:C2188)</f>
        <v>23</v>
      </c>
      <c r="E17" s="16" t="s">
        <v>38</v>
      </c>
      <c r="F17" s="17">
        <f ca="1">ROUND(2*(F16-$C$7)/$C$8,0)/2+F15</f>
        <v>17328.5</v>
      </c>
      <c r="AA17" s="68" t="s">
        <v>102</v>
      </c>
      <c r="AB17" s="73">
        <f>AB13^3/AB8^2</f>
        <v>0.12928308836645189</v>
      </c>
      <c r="AE17" s="54"/>
      <c r="AW17">
        <v>-42500</v>
      </c>
      <c r="AX17">
        <f t="shared" si="0"/>
        <v>-0.3329122753426732</v>
      </c>
      <c r="AY17">
        <f t="shared" si="1"/>
        <v>-0.29949117212665721</v>
      </c>
      <c r="AZ17">
        <f t="shared" si="2"/>
        <v>-3.342110321601597E-2</v>
      </c>
      <c r="BA17">
        <f t="shared" si="3"/>
        <v>0.8290811143335457</v>
      </c>
      <c r="BB17">
        <f t="shared" si="4"/>
        <v>-0.91210115390203383</v>
      </c>
      <c r="BC17">
        <f t="shared" si="5"/>
        <v>-1.1231637881563867</v>
      </c>
      <c r="BD17">
        <f t="shared" si="6"/>
        <v>-0.62915540701758776</v>
      </c>
      <c r="BE17">
        <f t="shared" si="10"/>
        <v>17.324546734121693</v>
      </c>
      <c r="BF17">
        <f t="shared" si="10"/>
        <v>17.324546734155973</v>
      </c>
      <c r="BG17">
        <f t="shared" si="10"/>
        <v>17.324546732259329</v>
      </c>
      <c r="BH17">
        <f t="shared" si="10"/>
        <v>17.324546837195086</v>
      </c>
      <c r="BI17">
        <f t="shared" si="10"/>
        <v>17.324541031046465</v>
      </c>
      <c r="BJ17">
        <f t="shared" si="10"/>
        <v>17.324861189864247</v>
      </c>
      <c r="BK17">
        <f t="shared" si="10"/>
        <v>17.30119774450241</v>
      </c>
      <c r="BL17">
        <f t="shared" si="8"/>
        <v>16.930076038524334</v>
      </c>
    </row>
    <row r="18" spans="1:64" ht="17.25" thickTop="1" thickBot="1" x14ac:dyDescent="0.35">
      <c r="A18" s="18" t="s">
        <v>8</v>
      </c>
      <c r="B18" s="12"/>
      <c r="C18" s="21">
        <f ca="1">+C15</f>
        <v>58851.06799149829</v>
      </c>
      <c r="D18" s="22">
        <f ca="1">+C16</f>
        <v>0.43261191743541977</v>
      </c>
      <c r="E18" s="16" t="s">
        <v>34</v>
      </c>
      <c r="F18" s="25">
        <f ca="1">ROUND(2*(F16-$C$15)/$C$16,0)/2+F15</f>
        <v>2648.5</v>
      </c>
      <c r="AA18" s="74" t="s">
        <v>103</v>
      </c>
      <c r="AB18" s="75">
        <f>2*PI()/(AB8*365.2422)*AD2</f>
        <v>1.6908194392903581E-4</v>
      </c>
      <c r="AC18" s="76" t="s">
        <v>104</v>
      </c>
      <c r="AD18" s="76"/>
      <c r="AE18" s="77"/>
      <c r="AH18" s="3" t="s">
        <v>105</v>
      </c>
      <c r="AW18">
        <v>-42000</v>
      </c>
      <c r="AX18">
        <f t="shared" si="0"/>
        <v>-0.32508164548753543</v>
      </c>
      <c r="AY18">
        <f t="shared" si="1"/>
        <v>-0.29182221087107885</v>
      </c>
      <c r="AZ18">
        <f t="shared" si="2"/>
        <v>-3.3259434616456578E-2</v>
      </c>
      <c r="BA18">
        <f t="shared" si="3"/>
        <v>0.80370022754317294</v>
      </c>
      <c r="BB18">
        <f t="shared" si="4"/>
        <v>-0.87994755554026272</v>
      </c>
      <c r="BC18">
        <f t="shared" si="5"/>
        <v>-1.050535192326076</v>
      </c>
      <c r="BD18">
        <f t="shared" si="6"/>
        <v>-0.57957751127793355</v>
      </c>
      <c r="BE18">
        <f t="shared" si="10"/>
        <v>17.406294486396821</v>
      </c>
      <c r="BF18">
        <f t="shared" si="10"/>
        <v>17.40629448977969</v>
      </c>
      <c r="BG18">
        <f t="shared" si="10"/>
        <v>17.406294422425564</v>
      </c>
      <c r="BH18">
        <f t="shared" si="10"/>
        <v>17.406295763463135</v>
      </c>
      <c r="BI18">
        <f t="shared" si="10"/>
        <v>17.406269060427945</v>
      </c>
      <c r="BJ18">
        <f t="shared" si="10"/>
        <v>17.406799734240195</v>
      </c>
      <c r="BK18">
        <f t="shared" si="10"/>
        <v>17.395805669033138</v>
      </c>
      <c r="BL18">
        <f t="shared" si="8"/>
        <v>17.014617010488852</v>
      </c>
    </row>
    <row r="19" spans="1:64" ht="13.5" thickTop="1" x14ac:dyDescent="0.2">
      <c r="E19" s="16" t="s">
        <v>35</v>
      </c>
      <c r="F19" s="20">
        <f ca="1">+$C$15+$C$16*F18-15018.5-$C$5/24</f>
        <v>44978.736488159338</v>
      </c>
      <c r="AA19" s="78"/>
      <c r="AC19" s="78"/>
      <c r="AH19" s="3" t="s">
        <v>106</v>
      </c>
      <c r="AW19">
        <v>-41500</v>
      </c>
      <c r="AX19">
        <f t="shared" si="0"/>
        <v>-0.31713536780121321</v>
      </c>
      <c r="AY19">
        <f t="shared" si="1"/>
        <v>-0.28424521640480349</v>
      </c>
      <c r="AZ19">
        <f t="shared" si="2"/>
        <v>-3.2890151396409689E-2</v>
      </c>
      <c r="BA19">
        <f t="shared" si="3"/>
        <v>0.78074321666358226</v>
      </c>
      <c r="BB19">
        <f t="shared" si="4"/>
        <v>-0.84542378054246092</v>
      </c>
      <c r="BC19">
        <f t="shared" si="5"/>
        <v>-0.98214151933533478</v>
      </c>
      <c r="BD19">
        <f t="shared" si="6"/>
        <v>-0.53476432705613064</v>
      </c>
      <c r="BE19">
        <f t="shared" si="10"/>
        <v>17.485623537329825</v>
      </c>
      <c r="BF19">
        <f t="shared" si="10"/>
        <v>17.485623529450297</v>
      </c>
      <c r="BG19">
        <f t="shared" si="10"/>
        <v>17.485623626601242</v>
      </c>
      <c r="BH19">
        <f t="shared" si="10"/>
        <v>17.485622428771741</v>
      </c>
      <c r="BI19">
        <f t="shared" si="10"/>
        <v>17.48563719701859</v>
      </c>
      <c r="BJ19">
        <f t="shared" si="10"/>
        <v>17.485455044112385</v>
      </c>
      <c r="BK19">
        <f t="shared" si="10"/>
        <v>17.487690793428637</v>
      </c>
      <c r="BL19">
        <f t="shared" si="8"/>
        <v>17.09915798245337</v>
      </c>
    </row>
    <row r="20" spans="1:64" ht="1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46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6" t="s">
        <v>60</v>
      </c>
      <c r="U20" s="28" t="s">
        <v>49</v>
      </c>
      <c r="Z20" s="4" t="s">
        <v>13</v>
      </c>
      <c r="AA20" s="6" t="s">
        <v>107</v>
      </c>
      <c r="AB20" s="6" t="s">
        <v>108</v>
      </c>
      <c r="AC20" s="6" t="s">
        <v>109</v>
      </c>
      <c r="AD20" s="6" t="s">
        <v>110</v>
      </c>
      <c r="AE20" s="6" t="s">
        <v>111</v>
      </c>
      <c r="AF20" s="6" t="s">
        <v>112</v>
      </c>
      <c r="AG20" s="44"/>
      <c r="AH20" s="6" t="s">
        <v>65</v>
      </c>
      <c r="AI20" s="6" t="s">
        <v>66</v>
      </c>
      <c r="AJ20" s="6" t="s">
        <v>67</v>
      </c>
      <c r="AK20" s="6" t="s">
        <v>113</v>
      </c>
      <c r="AL20" s="6" t="s">
        <v>68</v>
      </c>
      <c r="AM20" s="6" t="s">
        <v>69</v>
      </c>
      <c r="AN20" s="4" t="s">
        <v>114</v>
      </c>
      <c r="AO20" s="4" t="s">
        <v>115</v>
      </c>
      <c r="AP20" s="4" t="s">
        <v>116</v>
      </c>
      <c r="AQ20" s="4" t="s">
        <v>117</v>
      </c>
      <c r="AR20" s="4" t="s">
        <v>118</v>
      </c>
      <c r="AS20" s="4" t="s">
        <v>119</v>
      </c>
      <c r="AT20" s="4" t="s">
        <v>120</v>
      </c>
      <c r="AU20" s="4" t="s">
        <v>77</v>
      </c>
      <c r="AV20" s="79"/>
      <c r="AW20">
        <v>-41000</v>
      </c>
      <c r="AX20">
        <f t="shared" si="0"/>
        <v>-0.3090928189505221</v>
      </c>
      <c r="AY20">
        <f t="shared" si="1"/>
        <v>-0.27676018872783109</v>
      </c>
      <c r="AZ20">
        <f t="shared" si="2"/>
        <v>-3.2332630222691013E-2</v>
      </c>
      <c r="BA20">
        <f t="shared" si="3"/>
        <v>0.75997653462221482</v>
      </c>
      <c r="BB20">
        <f t="shared" si="4"/>
        <v>-0.80913904061140851</v>
      </c>
      <c r="BC20">
        <f t="shared" si="5"/>
        <v>-0.91746885930352973</v>
      </c>
      <c r="BD20">
        <f t="shared" si="6"/>
        <v>-0.4938735267482281</v>
      </c>
      <c r="BE20">
        <f t="shared" si="10"/>
        <v>17.562764805579032</v>
      </c>
      <c r="BF20">
        <f t="shared" si="10"/>
        <v>17.562764541481453</v>
      </c>
      <c r="BG20">
        <f t="shared" si="10"/>
        <v>17.562766928306846</v>
      </c>
      <c r="BH20">
        <f t="shared" si="10"/>
        <v>17.562745356270021</v>
      </c>
      <c r="BI20">
        <f t="shared" si="10"/>
        <v>17.562940265643078</v>
      </c>
      <c r="BJ20">
        <f t="shared" si="10"/>
        <v>17.56117445411483</v>
      </c>
      <c r="BK20">
        <f t="shared" si="10"/>
        <v>17.576800658994816</v>
      </c>
      <c r="BL20">
        <f t="shared" si="8"/>
        <v>17.183698954417888</v>
      </c>
    </row>
    <row r="21" spans="1:64" x14ac:dyDescent="0.2">
      <c r="A21" s="25" t="s">
        <v>53</v>
      </c>
      <c r="B21" s="15" t="s">
        <v>45</v>
      </c>
      <c r="C21" s="36">
        <v>34344.548000000003</v>
      </c>
      <c r="D21" s="36"/>
      <c r="E21">
        <f t="shared" ref="E21:E41" si="11">+(C21-C$7)/C$8</f>
        <v>-41967.252258988963</v>
      </c>
      <c r="F21">
        <f>ROUND(2*E21,0)/2+1</f>
        <v>-41966.5</v>
      </c>
      <c r="G21">
        <f t="shared" ref="G21:G41" si="12">+C21-(C$7+F21*C$8)</f>
        <v>-0.32543934999557678</v>
      </c>
      <c r="H21">
        <f>+G21</f>
        <v>-0.32543934999557678</v>
      </c>
      <c r="Q21" s="2">
        <f t="shared" ref="Q21:Q41" si="13">+C21-15018.5</f>
        <v>19326.048000000003</v>
      </c>
      <c r="S21" s="3">
        <v>1</v>
      </c>
      <c r="Z21">
        <f t="shared" ref="Z21:Z41" si="14">F21</f>
        <v>-41966.5</v>
      </c>
      <c r="AA21" s="50">
        <f t="shared" ref="AA21:AA41" si="15">AB$3+AB$4*Z21+AB$5*Z21^2+AH21</f>
        <v>-0.32455263366148834</v>
      </c>
      <c r="AB21" s="50">
        <f t="shared" ref="AB21:AB41" si="16">IF(S21&lt;&gt;0,G21-AH21, -9999)</f>
        <v>-0.29219839410794374</v>
      </c>
      <c r="AC21" s="50">
        <f t="shared" ref="AC21:AC41" si="17">+G21-P21</f>
        <v>-0.32543934999557678</v>
      </c>
      <c r="AD21" s="50">
        <f t="shared" ref="AD21:AD41" si="18">IF(S21&lt;&gt;0,G21-AA21, -9999)</f>
        <v>-8.867163340884332E-4</v>
      </c>
      <c r="AE21" s="50">
        <f t="shared" ref="AE21:AE41" si="19">+(G21-AA21)^2*S21</f>
        <v>7.8626585713922989E-7</v>
      </c>
      <c r="AF21">
        <f t="shared" ref="AF21:AF41" si="20">IF(S21&lt;&gt;0,G21-P21, -9999)</f>
        <v>-0.32543934999557678</v>
      </c>
      <c r="AG21" s="80"/>
      <c r="AH21">
        <f t="shared" ref="AH21:AH41" si="21">$AB$6*($AB$11/AI21*AJ21+$AB$12)</f>
        <v>-3.3240955887633053E-2</v>
      </c>
      <c r="AI21">
        <f t="shared" ref="AI21:AI41" si="22">1+$AB$7*COS(AL21)</f>
        <v>0.8020890617636689</v>
      </c>
      <c r="AJ21">
        <f t="shared" ref="AJ21:AJ41" si="23">SIN(AL21+RADIANS($AB$9))</f>
        <v>-0.87770088144900504</v>
      </c>
      <c r="AK21">
        <f t="shared" ref="AK21:AK41" si="24">$AB$7*SIN(AL21)</f>
        <v>0.34170904458903167</v>
      </c>
      <c r="AL21">
        <f t="shared" ref="AL21:AL41" si="25">2*ATAN(AM21)</f>
        <v>-1.0458265730975678</v>
      </c>
      <c r="AM21">
        <f t="shared" ref="AM21:AM41" si="26">SQRT((1+$AB$7)/(1-$AB$7))*TAN(AN21/2)</f>
        <v>-0.57643664522964611</v>
      </c>
      <c r="AN21" s="50">
        <f t="shared" ref="AN21:AT30" si="27">$AU21+$AB$7*SIN(AO21)</f>
        <v>17.411682436999946</v>
      </c>
      <c r="AO21" s="50">
        <f t="shared" si="27"/>
        <v>17.411682440843638</v>
      </c>
      <c r="AP21" s="50">
        <f t="shared" si="27"/>
        <v>17.41168236739928</v>
      </c>
      <c r="AQ21" s="50">
        <f t="shared" si="27"/>
        <v>17.411683770750095</v>
      </c>
      <c r="AR21" s="50">
        <f t="shared" si="27"/>
        <v>17.411656953431674</v>
      </c>
      <c r="AS21" s="50">
        <f t="shared" si="27"/>
        <v>17.412168491450291</v>
      </c>
      <c r="AT21" s="50">
        <f t="shared" si="27"/>
        <v>17.402047763470854</v>
      </c>
      <c r="AU21" s="50">
        <f t="shared" ref="AU21:AU41" si="28">RADIANS($AB$9)+$AB$18*(F21-AB$15)</f>
        <v>17.020281255610474</v>
      </c>
      <c r="AW21">
        <v>-40500</v>
      </c>
      <c r="AX21">
        <f t="shared" si="0"/>
        <v>-0.30097153409032601</v>
      </c>
      <c r="AY21">
        <f t="shared" si="1"/>
        <v>-0.2693671278401617</v>
      </c>
      <c r="AZ21">
        <f t="shared" si="2"/>
        <v>-3.1604406250164294E-2</v>
      </c>
      <c r="BA21">
        <f t="shared" si="3"/>
        <v>0.74118919473789147</v>
      </c>
      <c r="BB21">
        <f t="shared" si="4"/>
        <v>-0.77155965181905106</v>
      </c>
      <c r="BC21">
        <f t="shared" si="5"/>
        <v>-0.85607259355707377</v>
      </c>
      <c r="BD21">
        <f t="shared" si="6"/>
        <v>-0.45624642369869201</v>
      </c>
      <c r="BE21">
        <f t="shared" si="10"/>
        <v>17.637927025390812</v>
      </c>
      <c r="BF21">
        <f t="shared" si="10"/>
        <v>17.637925505503386</v>
      </c>
      <c r="BG21">
        <f t="shared" si="10"/>
        <v>17.637936455592591</v>
      </c>
      <c r="BH21">
        <f t="shared" si="10"/>
        <v>17.637857558101544</v>
      </c>
      <c r="BI21">
        <f t="shared" si="10"/>
        <v>17.638425659524231</v>
      </c>
      <c r="BJ21">
        <f t="shared" si="10"/>
        <v>17.634315662150843</v>
      </c>
      <c r="BK21">
        <f t="shared" si="10"/>
        <v>17.663102630489682</v>
      </c>
      <c r="BL21">
        <f t="shared" si="8"/>
        <v>17.268239926382407</v>
      </c>
    </row>
    <row r="22" spans="1:64" x14ac:dyDescent="0.2">
      <c r="A22" s="31" t="s">
        <v>44</v>
      </c>
      <c r="B22" s="32" t="s">
        <v>45</v>
      </c>
      <c r="C22" s="31">
        <v>44608.690069999997</v>
      </c>
      <c r="D22" s="31" t="s">
        <v>46</v>
      </c>
      <c r="E22">
        <f t="shared" si="11"/>
        <v>-18241.500790192509</v>
      </c>
      <c r="F22">
        <f t="shared" ref="F22:F41" si="29">ROUND(2*E22,0)/2</f>
        <v>-18241.5</v>
      </c>
      <c r="G22">
        <f t="shared" si="12"/>
        <v>-3.4184999822173268E-4</v>
      </c>
      <c r="J22">
        <f t="shared" ref="J22:J28" si="30">+G22</f>
        <v>-3.4184999822173268E-4</v>
      </c>
      <c r="Q22" s="2">
        <f t="shared" si="13"/>
        <v>29590.190069999997</v>
      </c>
      <c r="S22" s="3">
        <v>1</v>
      </c>
      <c r="Z22">
        <f t="shared" si="14"/>
        <v>-18241.5</v>
      </c>
      <c r="AA22" s="50">
        <f t="shared" si="15"/>
        <v>-6.59520351596804E-4</v>
      </c>
      <c r="AB22" s="50">
        <f t="shared" si="16"/>
        <v>-3.3107812154036215E-2</v>
      </c>
      <c r="AC22" s="50">
        <f t="shared" si="17"/>
        <v>-3.4184999822173268E-4</v>
      </c>
      <c r="AD22" s="50">
        <f t="shared" si="18"/>
        <v>3.1767035337507132E-4</v>
      </c>
      <c r="AE22" s="50">
        <f t="shared" si="19"/>
        <v>1.0091445341344269E-7</v>
      </c>
      <c r="AF22">
        <f t="shared" si="20"/>
        <v>-3.4184999822173268E-4</v>
      </c>
      <c r="AG22" s="80"/>
      <c r="AH22">
        <f t="shared" si="21"/>
        <v>3.2765962155814482E-2</v>
      </c>
      <c r="AI22">
        <f t="shared" si="22"/>
        <v>0.92624303914972084</v>
      </c>
      <c r="AJ22">
        <f t="shared" si="23"/>
        <v>0.97737975079131068</v>
      </c>
      <c r="AK22">
        <f t="shared" si="24"/>
        <v>-0.38793520251926622</v>
      </c>
      <c r="AL22">
        <f t="shared" si="25"/>
        <v>1.382911796649307</v>
      </c>
      <c r="AM22">
        <f t="shared" si="26"/>
        <v>0.82778667831165087</v>
      </c>
      <c r="AN22" s="50">
        <f t="shared" si="27"/>
        <v>20.646961550915265</v>
      </c>
      <c r="AO22" s="50">
        <f t="shared" si="27"/>
        <v>20.646961904608453</v>
      </c>
      <c r="AP22" s="50">
        <f t="shared" si="27"/>
        <v>20.646965891163291</v>
      </c>
      <c r="AQ22" s="50">
        <f t="shared" si="27"/>
        <v>20.647010819746725</v>
      </c>
      <c r="AR22" s="50">
        <f t="shared" si="27"/>
        <v>20.647516562290509</v>
      </c>
      <c r="AS22" s="50">
        <f t="shared" si="27"/>
        <v>20.653135017982642</v>
      </c>
      <c r="AT22" s="50">
        <f t="shared" si="27"/>
        <v>20.708400629389242</v>
      </c>
      <c r="AU22" s="50">
        <f t="shared" si="28"/>
        <v>21.031750375326851</v>
      </c>
      <c r="AW22">
        <v>-40000</v>
      </c>
      <c r="AX22">
        <f t="shared" si="0"/>
        <v>-0.29278738725998121</v>
      </c>
      <c r="AY22">
        <f t="shared" si="1"/>
        <v>-0.26206603374179532</v>
      </c>
      <c r="AZ22">
        <f t="shared" si="2"/>
        <v>-3.0721353518185873E-2</v>
      </c>
      <c r="BA22">
        <f t="shared" si="3"/>
        <v>0.72419284243817472</v>
      </c>
      <c r="BB22">
        <f t="shared" si="4"/>
        <v>-0.73304190352269205</v>
      </c>
      <c r="BC22">
        <f t="shared" si="5"/>
        <v>-0.79756681659063833</v>
      </c>
      <c r="BD22">
        <f t="shared" si="6"/>
        <v>-0.42135989281917607</v>
      </c>
      <c r="BE22">
        <f t="shared" ref="BE22:BK31" si="31">$BL22+$AB$7*SIN(BF22)</f>
        <v>17.711299105100803</v>
      </c>
      <c r="BF22">
        <f t="shared" si="31"/>
        <v>17.71129383039483</v>
      </c>
      <c r="BG22">
        <f t="shared" si="31"/>
        <v>17.711325695828062</v>
      </c>
      <c r="BH22">
        <f t="shared" si="31"/>
        <v>17.711133157598685</v>
      </c>
      <c r="BI22">
        <f t="shared" si="31"/>
        <v>17.712295297264834</v>
      </c>
      <c r="BJ22">
        <f t="shared" si="31"/>
        <v>17.705235665837037</v>
      </c>
      <c r="BK22">
        <f t="shared" si="31"/>
        <v>17.746584129234268</v>
      </c>
      <c r="BL22">
        <f t="shared" si="8"/>
        <v>17.352780898346925</v>
      </c>
    </row>
    <row r="23" spans="1:64" x14ac:dyDescent="0.2">
      <c r="A23" s="31" t="s">
        <v>44</v>
      </c>
      <c r="B23" s="32" t="s">
        <v>47</v>
      </c>
      <c r="C23" s="31">
        <v>44609.772080000002</v>
      </c>
      <c r="D23" s="31" t="s">
        <v>46</v>
      </c>
      <c r="E23">
        <f t="shared" si="11"/>
        <v>-18238.999704356807</v>
      </c>
      <c r="F23">
        <f t="shared" si="29"/>
        <v>-18239</v>
      </c>
      <c r="G23">
        <f t="shared" si="12"/>
        <v>1.2790000619133934E-4</v>
      </c>
      <c r="J23">
        <f t="shared" si="30"/>
        <v>1.2790000619133934E-4</v>
      </c>
      <c r="Q23" s="2">
        <f t="shared" si="13"/>
        <v>29591.272080000002</v>
      </c>
      <c r="S23" s="3">
        <v>1</v>
      </c>
      <c r="Z23">
        <f t="shared" si="14"/>
        <v>-18239</v>
      </c>
      <c r="AA23" s="50">
        <f t="shared" si="15"/>
        <v>-6.4632807560238703E-4</v>
      </c>
      <c r="AB23" s="50">
        <f t="shared" si="16"/>
        <v>-3.2634990615534334E-2</v>
      </c>
      <c r="AC23" s="50">
        <f t="shared" si="17"/>
        <v>1.2790000619133934E-4</v>
      </c>
      <c r="AD23" s="50">
        <f t="shared" si="18"/>
        <v>7.7422808179372637E-4</v>
      </c>
      <c r="AE23" s="50">
        <f t="shared" si="19"/>
        <v>5.9942912263799306E-7</v>
      </c>
      <c r="AF23">
        <f t="shared" si="20"/>
        <v>1.2790000619133934E-4</v>
      </c>
      <c r="AG23" s="80"/>
      <c r="AH23">
        <f t="shared" si="21"/>
        <v>3.2762890621725674E-2</v>
      </c>
      <c r="AI23">
        <f t="shared" si="22"/>
        <v>0.92642450143168753</v>
      </c>
      <c r="AJ23">
        <f t="shared" si="23"/>
        <v>0.97747856785819798</v>
      </c>
      <c r="AK23">
        <f t="shared" si="24"/>
        <v>-0.38796965942964917</v>
      </c>
      <c r="AL23">
        <f t="shared" si="25"/>
        <v>1.3833795402801496</v>
      </c>
      <c r="AM23">
        <f t="shared" si="26"/>
        <v>0.82818088261824718</v>
      </c>
      <c r="AN23" s="50">
        <f t="shared" si="27"/>
        <v>20.647425455473361</v>
      </c>
      <c r="AO23" s="50">
        <f t="shared" si="27"/>
        <v>20.647425812938916</v>
      </c>
      <c r="AP23" s="50">
        <f t="shared" si="27"/>
        <v>20.647429833922917</v>
      </c>
      <c r="AQ23" s="50">
        <f t="shared" si="27"/>
        <v>20.647475059509773</v>
      </c>
      <c r="AR23" s="50">
        <f t="shared" si="27"/>
        <v>20.647983121256342</v>
      </c>
      <c r="AS23" s="50">
        <f t="shared" si="27"/>
        <v>20.6536159441285</v>
      </c>
      <c r="AT23" s="50">
        <f t="shared" si="27"/>
        <v>20.708919177144537</v>
      </c>
      <c r="AU23" s="50">
        <f t="shared" si="28"/>
        <v>21.032173080186674</v>
      </c>
      <c r="AW23">
        <v>-39500</v>
      </c>
      <c r="AX23">
        <f t="shared" si="0"/>
        <v>-0.28455476881559066</v>
      </c>
      <c r="AY23">
        <f t="shared" si="1"/>
        <v>-0.2548569064327319</v>
      </c>
      <c r="AZ23">
        <f t="shared" si="2"/>
        <v>-2.9697862382858747E-2</v>
      </c>
      <c r="BA23">
        <f t="shared" si="3"/>
        <v>0.70882063562378295</v>
      </c>
      <c r="BB23">
        <f t="shared" si="4"/>
        <v>-0.69385729365454418</v>
      </c>
      <c r="BC23">
        <f t="shared" si="5"/>
        <v>-0.74161523709226007</v>
      </c>
      <c r="BD23">
        <f t="shared" si="6"/>
        <v>-0.38879256791966038</v>
      </c>
      <c r="BE23">
        <f t="shared" si="31"/>
        <v>17.783052397166923</v>
      </c>
      <c r="BF23">
        <f t="shared" si="31"/>
        <v>17.783038650205551</v>
      </c>
      <c r="BG23">
        <f t="shared" si="31"/>
        <v>17.783110694988927</v>
      </c>
      <c r="BH23">
        <f t="shared" si="31"/>
        <v>17.782733019639959</v>
      </c>
      <c r="BI23">
        <f t="shared" si="31"/>
        <v>17.784710016300366</v>
      </c>
      <c r="BJ23">
        <f t="shared" si="31"/>
        <v>17.774281273277758</v>
      </c>
      <c r="BK23">
        <f t="shared" si="31"/>
        <v>17.827252722961148</v>
      </c>
      <c r="BL23">
        <f t="shared" si="8"/>
        <v>17.437321870311443</v>
      </c>
    </row>
    <row r="24" spans="1:64" x14ac:dyDescent="0.2">
      <c r="A24" s="31" t="s">
        <v>44</v>
      </c>
      <c r="B24" s="32" t="s">
        <v>45</v>
      </c>
      <c r="C24" s="31">
        <v>44611.719089999999</v>
      </c>
      <c r="D24" s="31" t="s">
        <v>46</v>
      </c>
      <c r="E24">
        <f t="shared" si="11"/>
        <v>-18234.49915525566</v>
      </c>
      <c r="F24">
        <f t="shared" si="29"/>
        <v>-18234.5</v>
      </c>
      <c r="G24">
        <f t="shared" si="12"/>
        <v>3.6545000330079347E-4</v>
      </c>
      <c r="J24">
        <f t="shared" si="30"/>
        <v>3.6545000330079347E-4</v>
      </c>
      <c r="Q24" s="2">
        <f t="shared" si="13"/>
        <v>29593.219089999999</v>
      </c>
      <c r="S24" s="3">
        <v>1</v>
      </c>
      <c r="Z24">
        <f t="shared" si="14"/>
        <v>-18234.5</v>
      </c>
      <c r="AA24" s="50">
        <f t="shared" si="15"/>
        <v>-6.2260706524595172E-4</v>
      </c>
      <c r="AB24" s="50">
        <f t="shared" si="16"/>
        <v>-3.2391892564539254E-2</v>
      </c>
      <c r="AC24" s="50">
        <f t="shared" si="17"/>
        <v>3.6545000330079347E-4</v>
      </c>
      <c r="AD24" s="50">
        <f t="shared" si="18"/>
        <v>9.8805706854674519E-4</v>
      </c>
      <c r="AE24" s="50">
        <f t="shared" si="19"/>
        <v>9.762567707051875E-7</v>
      </c>
      <c r="AF24">
        <f t="shared" si="20"/>
        <v>3.6545000330079347E-4</v>
      </c>
      <c r="AG24" s="80"/>
      <c r="AH24">
        <f t="shared" si="21"/>
        <v>3.2757342567840048E-2</v>
      </c>
      <c r="AI24">
        <f t="shared" si="22"/>
        <v>0.92675135336931458</v>
      </c>
      <c r="AJ24">
        <f t="shared" si="23"/>
        <v>0.97765599677431791</v>
      </c>
      <c r="AK24">
        <f t="shared" si="24"/>
        <v>-0.38803150180662738</v>
      </c>
      <c r="AL24">
        <f t="shared" si="25"/>
        <v>1.3842219408708329</v>
      </c>
      <c r="AM24">
        <f t="shared" si="26"/>
        <v>0.82889122510846958</v>
      </c>
      <c r="AN24" s="50">
        <f t="shared" si="27"/>
        <v>20.648260712780843</v>
      </c>
      <c r="AO24" s="50">
        <f t="shared" si="27"/>
        <v>20.648261077119781</v>
      </c>
      <c r="AP24" s="50">
        <f t="shared" si="27"/>
        <v>20.64826516065888</v>
      </c>
      <c r="AQ24" s="50">
        <f t="shared" si="27"/>
        <v>20.648310924364612</v>
      </c>
      <c r="AR24" s="50">
        <f t="shared" si="27"/>
        <v>20.648823176315084</v>
      </c>
      <c r="AS24" s="50">
        <f t="shared" si="27"/>
        <v>20.654481884100232</v>
      </c>
      <c r="AT24" s="50">
        <f t="shared" si="27"/>
        <v>20.70985270864476</v>
      </c>
      <c r="AU24" s="50">
        <f t="shared" si="28"/>
        <v>21.032933948934353</v>
      </c>
      <c r="AW24">
        <v>-39000</v>
      </c>
      <c r="AX24">
        <f t="shared" si="0"/>
        <v>-0.27628675338003827</v>
      </c>
      <c r="AY24">
        <f t="shared" si="1"/>
        <v>-0.24773974591297146</v>
      </c>
      <c r="AZ24">
        <f t="shared" si="2"/>
        <v>-2.8547007467066818E-2</v>
      </c>
      <c r="BA24">
        <f t="shared" si="3"/>
        <v>0.69492556895506541</v>
      </c>
      <c r="BB24">
        <f t="shared" si="4"/>
        <v>-0.65421187842692619</v>
      </c>
      <c r="BC24">
        <f t="shared" si="5"/>
        <v>-0.68792348657263769</v>
      </c>
      <c r="BD24">
        <f t="shared" si="6"/>
        <v>-0.35820063231122751</v>
      </c>
      <c r="BE24">
        <f t="shared" si="31"/>
        <v>17.853342751990795</v>
      </c>
      <c r="BF24">
        <f t="shared" si="31"/>
        <v>17.853313195755707</v>
      </c>
      <c r="BG24">
        <f t="shared" si="31"/>
        <v>17.853450905635469</v>
      </c>
      <c r="BH24">
        <f t="shared" si="31"/>
        <v>17.852809030998518</v>
      </c>
      <c r="BI24">
        <f t="shared" si="31"/>
        <v>17.855795443548157</v>
      </c>
      <c r="BJ24">
        <f t="shared" si="31"/>
        <v>17.841781319051343</v>
      </c>
      <c r="BK24">
        <f t="shared" si="31"/>
        <v>17.905136071758712</v>
      </c>
      <c r="BL24">
        <f t="shared" si="8"/>
        <v>17.521862842275958</v>
      </c>
    </row>
    <row r="25" spans="1:64" x14ac:dyDescent="0.2">
      <c r="A25" s="31" t="s">
        <v>44</v>
      </c>
      <c r="B25" s="32" t="s">
        <v>45</v>
      </c>
      <c r="C25" s="31">
        <v>44614.745609999998</v>
      </c>
      <c r="D25" s="31" t="s">
        <v>46</v>
      </c>
      <c r="E25">
        <f t="shared" si="11"/>
        <v>-18227.503299114385</v>
      </c>
      <c r="F25">
        <f t="shared" si="29"/>
        <v>-18227.5</v>
      </c>
      <c r="G25">
        <f t="shared" si="12"/>
        <v>-1.4272499975049868E-3</v>
      </c>
      <c r="J25">
        <f t="shared" si="30"/>
        <v>-1.4272499975049868E-3</v>
      </c>
      <c r="Q25" s="2">
        <f t="shared" si="13"/>
        <v>29596.245609999998</v>
      </c>
      <c r="S25" s="3">
        <v>1</v>
      </c>
      <c r="Z25">
        <f t="shared" si="14"/>
        <v>-18227.5</v>
      </c>
      <c r="AA25" s="50">
        <f t="shared" si="15"/>
        <v>-5.8577187095543853E-4</v>
      </c>
      <c r="AB25" s="50">
        <f t="shared" si="16"/>
        <v>-3.4175912910800958E-2</v>
      </c>
      <c r="AC25" s="50">
        <f t="shared" si="17"/>
        <v>-1.4272499975049868E-3</v>
      </c>
      <c r="AD25" s="50">
        <f t="shared" si="18"/>
        <v>-8.4147812654954829E-4</v>
      </c>
      <c r="AE25" s="50">
        <f t="shared" si="19"/>
        <v>7.0808543746133761E-7</v>
      </c>
      <c r="AF25">
        <f t="shared" si="20"/>
        <v>-1.4272499975049868E-3</v>
      </c>
      <c r="AG25" s="80"/>
      <c r="AH25">
        <f t="shared" si="21"/>
        <v>3.2748662913295971E-2</v>
      </c>
      <c r="AI25">
        <f t="shared" si="22"/>
        <v>0.92726035183266475</v>
      </c>
      <c r="AJ25">
        <f t="shared" si="23"/>
        <v>0.97793086528165496</v>
      </c>
      <c r="AK25">
        <f t="shared" si="24"/>
        <v>-0.38812723971917507</v>
      </c>
      <c r="AL25">
        <f t="shared" si="25"/>
        <v>1.3855335240899627</v>
      </c>
      <c r="AM25">
        <f t="shared" si="26"/>
        <v>0.82999818721718421</v>
      </c>
      <c r="AN25" s="50">
        <f t="shared" si="27"/>
        <v>20.6495605879369</v>
      </c>
      <c r="AO25" s="50">
        <f t="shared" si="27"/>
        <v>20.649560963182861</v>
      </c>
      <c r="AP25" s="50">
        <f t="shared" si="27"/>
        <v>20.64956514553187</v>
      </c>
      <c r="AQ25" s="50">
        <f t="shared" si="27"/>
        <v>20.649611755332579</v>
      </c>
      <c r="AR25" s="50">
        <f t="shared" si="27"/>
        <v>20.650130565375576</v>
      </c>
      <c r="AS25" s="50">
        <f t="shared" si="27"/>
        <v>20.655829599465225</v>
      </c>
      <c r="AT25" s="50">
        <f t="shared" si="27"/>
        <v>20.711305240487441</v>
      </c>
      <c r="AU25" s="50">
        <f t="shared" si="28"/>
        <v>21.034117522541855</v>
      </c>
      <c r="AW25">
        <v>-38500</v>
      </c>
      <c r="AX25">
        <f t="shared" si="0"/>
        <v>-0.26799525610129721</v>
      </c>
      <c r="AY25">
        <f t="shared" si="1"/>
        <v>-0.24071455218251403</v>
      </c>
      <c r="AZ25">
        <f t="shared" si="2"/>
        <v>-2.7280703918783174E-2</v>
      </c>
      <c r="BA25">
        <f t="shared" si="3"/>
        <v>0.68237860406935114</v>
      </c>
      <c r="BB25">
        <f t="shared" si="4"/>
        <v>-0.61426113481908529</v>
      </c>
      <c r="BC25">
        <f t="shared" si="5"/>
        <v>-0.63623268521666654</v>
      </c>
      <c r="BD25">
        <f t="shared" si="6"/>
        <v>-0.32930018824708718</v>
      </c>
      <c r="BE25">
        <f t="shared" si="31"/>
        <v>17.922312303204382</v>
      </c>
      <c r="BF25">
        <f t="shared" si="31"/>
        <v>17.922257132321107</v>
      </c>
      <c r="BG25">
        <f t="shared" si="31"/>
        <v>17.922489953888373</v>
      </c>
      <c r="BH25">
        <f t="shared" si="31"/>
        <v>17.921506953409935</v>
      </c>
      <c r="BI25">
        <f t="shared" si="31"/>
        <v>17.925648580859264</v>
      </c>
      <c r="BJ25">
        <f t="shared" si="31"/>
        <v>17.908040611596928</v>
      </c>
      <c r="BK25">
        <f t="shared" si="31"/>
        <v>17.980281730497374</v>
      </c>
      <c r="BL25">
        <f t="shared" si="8"/>
        <v>17.606403814240476</v>
      </c>
    </row>
    <row r="26" spans="1:64" x14ac:dyDescent="0.2">
      <c r="A26" s="31" t="s">
        <v>44</v>
      </c>
      <c r="B26" s="32" t="s">
        <v>47</v>
      </c>
      <c r="C26" s="31">
        <v>44616.693290000003</v>
      </c>
      <c r="D26" s="31" t="s">
        <v>46</v>
      </c>
      <c r="E26">
        <f t="shared" si="11"/>
        <v>-18223.001201296011</v>
      </c>
      <c r="F26">
        <f t="shared" si="29"/>
        <v>-18223</v>
      </c>
      <c r="G26">
        <f t="shared" si="12"/>
        <v>-5.1969999185530469E-4</v>
      </c>
      <c r="J26">
        <f t="shared" si="30"/>
        <v>-5.1969999185530469E-4</v>
      </c>
      <c r="Q26" s="2">
        <f t="shared" si="13"/>
        <v>29598.193290000003</v>
      </c>
      <c r="S26" s="3">
        <v>1</v>
      </c>
      <c r="Z26">
        <f t="shared" si="14"/>
        <v>-18223</v>
      </c>
      <c r="AA26" s="50">
        <f t="shared" si="15"/>
        <v>-5.6213337915529682E-4</v>
      </c>
      <c r="AB26" s="50">
        <f t="shared" si="16"/>
        <v>-3.3262751369834739E-2</v>
      </c>
      <c r="AC26" s="50">
        <f t="shared" si="17"/>
        <v>-5.1969999185530469E-4</v>
      </c>
      <c r="AD26" s="50">
        <f t="shared" si="18"/>
        <v>4.2433387299992131E-5</v>
      </c>
      <c r="AE26" s="50">
        <f t="shared" si="19"/>
        <v>1.8005923577511336E-9</v>
      </c>
      <c r="AF26">
        <f t="shared" si="20"/>
        <v>-5.1969999185530469E-4</v>
      </c>
      <c r="AG26" s="80"/>
      <c r="AH26">
        <f t="shared" si="21"/>
        <v>3.2743051377979435E-2</v>
      </c>
      <c r="AI26">
        <f t="shared" si="22"/>
        <v>0.92758792673101509</v>
      </c>
      <c r="AJ26">
        <f t="shared" si="23"/>
        <v>0.97810683654239594</v>
      </c>
      <c r="AK26">
        <f t="shared" si="24"/>
        <v>-0.38818848807302475</v>
      </c>
      <c r="AL26">
        <f t="shared" si="25"/>
        <v>1.38637744587895</v>
      </c>
      <c r="AM26">
        <f t="shared" si="26"/>
        <v>0.83071108542047412</v>
      </c>
      <c r="AN26" s="50">
        <f t="shared" si="27"/>
        <v>20.650396599073783</v>
      </c>
      <c r="AO26" s="50">
        <f t="shared" si="27"/>
        <v>20.650396981471665</v>
      </c>
      <c r="AP26" s="50">
        <f t="shared" si="27"/>
        <v>20.650401228316564</v>
      </c>
      <c r="AQ26" s="50">
        <f t="shared" si="27"/>
        <v>20.650448387867247</v>
      </c>
      <c r="AR26" s="50">
        <f t="shared" si="27"/>
        <v>20.65097143956228</v>
      </c>
      <c r="AS26" s="50">
        <f t="shared" si="27"/>
        <v>20.656696436534983</v>
      </c>
      <c r="AT26" s="50">
        <f t="shared" si="27"/>
        <v>20.712239249776225</v>
      </c>
      <c r="AU26" s="50">
        <f t="shared" si="28"/>
        <v>21.034878391289535</v>
      </c>
      <c r="AW26">
        <v>-38000</v>
      </c>
      <c r="AX26">
        <f t="shared" si="0"/>
        <v>-0.2596911767980386</v>
      </c>
      <c r="AY26">
        <f t="shared" si="1"/>
        <v>-0.23378132524135953</v>
      </c>
      <c r="AZ26">
        <f t="shared" si="2"/>
        <v>-2.5909851556679075E-2</v>
      </c>
      <c r="BA26">
        <f t="shared" si="3"/>
        <v>0.67106680101990523</v>
      </c>
      <c r="BB26">
        <f t="shared" si="4"/>
        <v>-0.57412141034406694</v>
      </c>
      <c r="BC26">
        <f t="shared" si="5"/>
        <v>-0.58631407976849914</v>
      </c>
      <c r="BD26">
        <f t="shared" si="6"/>
        <v>-0.30185421506589466</v>
      </c>
      <c r="BE26">
        <f t="shared" si="31"/>
        <v>17.990090991444411</v>
      </c>
      <c r="BF26">
        <f t="shared" si="31"/>
        <v>17.989998743481124</v>
      </c>
      <c r="BG26">
        <f t="shared" si="31"/>
        <v>17.990356538520466</v>
      </c>
      <c r="BH26">
        <f t="shared" si="31"/>
        <v>17.988967956047869</v>
      </c>
      <c r="BI26">
        <f t="shared" si="31"/>
        <v>17.994344533244444</v>
      </c>
      <c r="BJ26">
        <f t="shared" si="31"/>
        <v>17.973335552139822</v>
      </c>
      <c r="BK26">
        <f t="shared" si="31"/>
        <v>18.052756809148921</v>
      </c>
      <c r="BL26">
        <f t="shared" si="8"/>
        <v>17.690944786204994</v>
      </c>
    </row>
    <row r="27" spans="1:64" x14ac:dyDescent="0.2">
      <c r="A27" s="25" t="s">
        <v>54</v>
      </c>
      <c r="B27" s="15" t="s">
        <v>47</v>
      </c>
      <c r="C27" s="36">
        <v>51924.660600000003</v>
      </c>
      <c r="D27" s="36"/>
      <c r="E27">
        <f t="shared" si="11"/>
        <v>-1330.5015694052877</v>
      </c>
      <c r="F27">
        <f t="shared" si="29"/>
        <v>-1330.5</v>
      </c>
      <c r="G27">
        <f t="shared" si="12"/>
        <v>-6.7894999665440992E-4</v>
      </c>
      <c r="J27">
        <f t="shared" si="30"/>
        <v>-6.7894999665440992E-4</v>
      </c>
      <c r="Q27" s="2">
        <f t="shared" si="13"/>
        <v>36906.160600000003</v>
      </c>
      <c r="S27" s="3">
        <v>0.5</v>
      </c>
      <c r="Z27">
        <f t="shared" si="14"/>
        <v>-1330.5</v>
      </c>
      <c r="AA27" s="50">
        <f t="shared" si="15"/>
        <v>-3.2616347842343157E-3</v>
      </c>
      <c r="AB27" s="50">
        <f t="shared" si="16"/>
        <v>2.6578217312819175E-2</v>
      </c>
      <c r="AC27" s="50">
        <f t="shared" si="17"/>
        <v>-6.7894999665440992E-4</v>
      </c>
      <c r="AD27" s="50">
        <f t="shared" si="18"/>
        <v>2.5826847875799058E-3</v>
      </c>
      <c r="AE27" s="50">
        <f t="shared" si="19"/>
        <v>3.3351303559983318E-6</v>
      </c>
      <c r="AF27">
        <f t="shared" si="20"/>
        <v>-6.7894999665440992E-4</v>
      </c>
      <c r="AG27" s="80"/>
      <c r="AH27">
        <f t="shared" si="21"/>
        <v>-2.7257167309473584E-2</v>
      </c>
      <c r="AI27">
        <f t="shared" si="22"/>
        <v>0.68216660348214631</v>
      </c>
      <c r="AJ27">
        <f t="shared" si="23"/>
        <v>-0.61354744609589251</v>
      </c>
      <c r="AK27">
        <f t="shared" si="24"/>
        <v>0.23434108194138414</v>
      </c>
      <c r="AL27">
        <f t="shared" si="25"/>
        <v>-0.63532857266110099</v>
      </c>
      <c r="AM27">
        <f t="shared" si="26"/>
        <v>-0.32879918615925519</v>
      </c>
      <c r="AN27" s="50">
        <f t="shared" si="27"/>
        <v>24.206715065157759</v>
      </c>
      <c r="AO27" s="50">
        <f t="shared" si="27"/>
        <v>24.206659337171331</v>
      </c>
      <c r="AP27" s="50">
        <f t="shared" si="27"/>
        <v>24.206894128717465</v>
      </c>
      <c r="AQ27" s="50">
        <f t="shared" si="27"/>
        <v>24.205904414908101</v>
      </c>
      <c r="AR27" s="50">
        <f t="shared" si="27"/>
        <v>24.210067560819446</v>
      </c>
      <c r="AS27" s="50">
        <f t="shared" si="27"/>
        <v>24.192396740442192</v>
      </c>
      <c r="AT27" s="50">
        <f t="shared" si="27"/>
        <v>24.264781239250556</v>
      </c>
      <c r="AU27" s="50">
        <f t="shared" si="28"/>
        <v>23.891095129110774</v>
      </c>
      <c r="AW27">
        <v>-37500</v>
      </c>
      <c r="AX27">
        <f t="shared" si="0"/>
        <v>-0.25138453187875559</v>
      </c>
      <c r="AY27">
        <f t="shared" si="1"/>
        <v>-0.22694006508950809</v>
      </c>
      <c r="AZ27">
        <f t="shared" si="2"/>
        <v>-2.4444466789247478E-2</v>
      </c>
      <c r="BA27">
        <f t="shared" si="3"/>
        <v>0.66089154879837586</v>
      </c>
      <c r="BB27">
        <f t="shared" si="4"/>
        <v>-0.53387876518223754</v>
      </c>
      <c r="BC27">
        <f t="shared" si="5"/>
        <v>-0.53796456256730907</v>
      </c>
      <c r="BD27">
        <f t="shared" si="6"/>
        <v>-0.27566277307050047</v>
      </c>
      <c r="BE27">
        <f t="shared" si="31"/>
        <v>18.056797873249934</v>
      </c>
      <c r="BF27">
        <f t="shared" si="31"/>
        <v>18.056656853467022</v>
      </c>
      <c r="BG27">
        <f t="shared" si="31"/>
        <v>18.057165592365465</v>
      </c>
      <c r="BH27">
        <f t="shared" si="31"/>
        <v>18.055329042861263</v>
      </c>
      <c r="BI27">
        <f t="shared" si="31"/>
        <v>18.061942973539445</v>
      </c>
      <c r="BJ27">
        <f t="shared" si="31"/>
        <v>18.03791129991793</v>
      </c>
      <c r="BK27">
        <f t="shared" si="31"/>
        <v>18.122647493425358</v>
      </c>
      <c r="BL27">
        <f t="shared" si="8"/>
        <v>17.775485758169513</v>
      </c>
    </row>
    <row r="28" spans="1:64" x14ac:dyDescent="0.2">
      <c r="A28" s="25" t="s">
        <v>55</v>
      </c>
      <c r="B28" s="15" t="s">
        <v>47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29"/>
        <v>-1062.5</v>
      </c>
      <c r="G28">
        <f t="shared" si="12"/>
        <v>-4.9457999994046986E-3</v>
      </c>
      <c r="J28">
        <f t="shared" si="30"/>
        <v>-4.9457999994046986E-3</v>
      </c>
      <c r="Q28" s="2">
        <f t="shared" si="13"/>
        <v>37022.09744795</v>
      </c>
      <c r="S28" s="3">
        <v>0.1</v>
      </c>
      <c r="Z28">
        <f t="shared" si="14"/>
        <v>-1062.5</v>
      </c>
      <c r="AA28" s="50">
        <f t="shared" si="15"/>
        <v>-2.4750670958071305E-3</v>
      </c>
      <c r="AB28" s="50">
        <f t="shared" si="16"/>
        <v>2.1587964051886774E-2</v>
      </c>
      <c r="AC28" s="50">
        <f t="shared" si="17"/>
        <v>-4.9457999994046986E-3</v>
      </c>
      <c r="AD28" s="50">
        <f t="shared" si="18"/>
        <v>-2.4707329035975681E-3</v>
      </c>
      <c r="AE28" s="50">
        <f t="shared" si="19"/>
        <v>6.1045210809196696E-7</v>
      </c>
      <c r="AF28">
        <f t="shared" si="20"/>
        <v>-4.9457999994046986E-3</v>
      </c>
      <c r="AG28" s="80"/>
      <c r="AH28">
        <f t="shared" si="21"/>
        <v>-2.6533764051291472E-2</v>
      </c>
      <c r="AI28">
        <f t="shared" si="22"/>
        <v>0.67596798501036082</v>
      </c>
      <c r="AJ28">
        <f t="shared" si="23"/>
        <v>-0.59204842615075992</v>
      </c>
      <c r="AK28">
        <f t="shared" si="24"/>
        <v>0.22569240990624376</v>
      </c>
      <c r="AL28">
        <f t="shared" si="25"/>
        <v>-0.60838165036045488</v>
      </c>
      <c r="AM28">
        <f t="shared" si="26"/>
        <v>-0.31393407772841891</v>
      </c>
      <c r="AN28" s="50">
        <f t="shared" si="27"/>
        <v>24.24317366995</v>
      </c>
      <c r="AO28" s="50">
        <f t="shared" si="27"/>
        <v>24.243099435528443</v>
      </c>
      <c r="AP28" s="50">
        <f t="shared" si="27"/>
        <v>24.243397924440732</v>
      </c>
      <c r="AQ28" s="50">
        <f t="shared" si="27"/>
        <v>24.242197063055205</v>
      </c>
      <c r="AR28" s="50">
        <f t="shared" si="27"/>
        <v>24.247017534054709</v>
      </c>
      <c r="AS28" s="50">
        <f t="shared" si="27"/>
        <v>24.227489880096488</v>
      </c>
      <c r="AT28" s="50">
        <f t="shared" si="27"/>
        <v>24.303929621523174</v>
      </c>
      <c r="AU28" s="50">
        <f t="shared" si="28"/>
        <v>23.936409090083757</v>
      </c>
      <c r="AW28">
        <v>-37000</v>
      </c>
      <c r="AX28">
        <f t="shared" si="0"/>
        <v>-0.24308457362330943</v>
      </c>
      <c r="AY28">
        <f t="shared" si="1"/>
        <v>-0.22019077172695961</v>
      </c>
      <c r="AZ28">
        <f t="shared" si="2"/>
        <v>-2.2893801896349809E-2</v>
      </c>
      <c r="BA28">
        <f t="shared" si="3"/>
        <v>0.65176693903890071</v>
      </c>
      <c r="BB28">
        <f t="shared" si="4"/>
        <v>-0.49359580304768685</v>
      </c>
      <c r="BC28">
        <f t="shared" si="5"/>
        <v>-0.49100289441263578</v>
      </c>
      <c r="BD28">
        <f t="shared" si="6"/>
        <v>-0.25055553074068576</v>
      </c>
      <c r="BE28">
        <f t="shared" si="31"/>
        <v>18.122542280468974</v>
      </c>
      <c r="BF28">
        <f t="shared" si="31"/>
        <v>18.122342411158744</v>
      </c>
      <c r="BG28">
        <f t="shared" si="31"/>
        <v>18.123019751968386</v>
      </c>
      <c r="BH28">
        <f t="shared" si="31"/>
        <v>18.120722643475965</v>
      </c>
      <c r="BI28">
        <f t="shared" si="31"/>
        <v>18.128494071168959</v>
      </c>
      <c r="BJ28">
        <f t="shared" si="31"/>
        <v>18.101980313802237</v>
      </c>
      <c r="BK28">
        <f t="shared" si="31"/>
        <v>18.190058429161244</v>
      </c>
      <c r="BL28">
        <f t="shared" si="8"/>
        <v>17.860026730134031</v>
      </c>
    </row>
    <row r="29" spans="1:64" x14ac:dyDescent="0.2">
      <c r="A29" t="s">
        <v>42</v>
      </c>
      <c r="C29" s="10">
        <v>52500.256999999998</v>
      </c>
      <c r="D29" s="10" t="s">
        <v>16</v>
      </c>
      <c r="E29">
        <f t="shared" si="11"/>
        <v>0</v>
      </c>
      <c r="F29">
        <f t="shared" si="29"/>
        <v>0</v>
      </c>
      <c r="G29">
        <f t="shared" si="12"/>
        <v>0</v>
      </c>
      <c r="I29">
        <f>+G29</f>
        <v>0</v>
      </c>
      <c r="Q29" s="2">
        <f t="shared" si="13"/>
        <v>37481.756999999998</v>
      </c>
      <c r="S29" s="3">
        <v>0.1</v>
      </c>
      <c r="Z29">
        <f t="shared" si="14"/>
        <v>0</v>
      </c>
      <c r="AA29" s="50">
        <f t="shared" si="15"/>
        <v>6.484828006766731E-4</v>
      </c>
      <c r="AB29" s="50">
        <f t="shared" si="16"/>
        <v>2.340061398516748E-2</v>
      </c>
      <c r="AC29" s="50">
        <f t="shared" si="17"/>
        <v>0</v>
      </c>
      <c r="AD29" s="50">
        <f t="shared" si="18"/>
        <v>-6.484828006766731E-4</v>
      </c>
      <c r="AE29" s="50">
        <f t="shared" si="19"/>
        <v>4.2052994277346179E-8</v>
      </c>
      <c r="AF29">
        <f t="shared" si="20"/>
        <v>0</v>
      </c>
      <c r="AG29" s="80"/>
      <c r="AH29">
        <f t="shared" si="21"/>
        <v>-2.340061398516748E-2</v>
      </c>
      <c r="AI29">
        <f t="shared" si="22"/>
        <v>0.65458787000884799</v>
      </c>
      <c r="AJ29">
        <f t="shared" si="23"/>
        <v>-0.50653549629943762</v>
      </c>
      <c r="AK29">
        <f t="shared" si="24"/>
        <v>0.19137468767449167</v>
      </c>
      <c r="AL29">
        <f t="shared" si="25"/>
        <v>-0.50594529727328896</v>
      </c>
      <c r="AM29">
        <f t="shared" si="26"/>
        <v>-0.25851079969810598</v>
      </c>
      <c r="AN29" s="50">
        <f t="shared" si="27"/>
        <v>24.384710017462808</v>
      </c>
      <c r="AO29" s="50">
        <f t="shared" si="27"/>
        <v>24.38452996795759</v>
      </c>
      <c r="AP29" s="50">
        <f t="shared" si="27"/>
        <v>24.385151906706476</v>
      </c>
      <c r="AQ29" s="50">
        <f t="shared" si="27"/>
        <v>24.383002040649927</v>
      </c>
      <c r="AR29" s="50">
        <f t="shared" si="27"/>
        <v>24.390415432719934</v>
      </c>
      <c r="AS29" s="50">
        <f t="shared" si="27"/>
        <v>24.364631177592109</v>
      </c>
      <c r="AT29" s="50">
        <f t="shared" si="27"/>
        <v>24.451855491318938</v>
      </c>
      <c r="AU29" s="50">
        <f t="shared" si="28"/>
        <v>24.116058655508358</v>
      </c>
      <c r="AW29">
        <v>-36500</v>
      </c>
      <c r="AX29">
        <f t="shared" si="0"/>
        <v>-0.23479989613727889</v>
      </c>
      <c r="AY29">
        <f t="shared" si="1"/>
        <v>-0.21353344515371409</v>
      </c>
      <c r="AZ29">
        <f t="shared" si="2"/>
        <v>-2.1266450983564805E-2</v>
      </c>
      <c r="BA29">
        <f t="shared" si="3"/>
        <v>0.64361829946863136</v>
      </c>
      <c r="BB29">
        <f t="shared" si="4"/>
        <v>-0.45331693408720325</v>
      </c>
      <c r="BC29">
        <f t="shared" si="5"/>
        <v>-0.44526647918391876</v>
      </c>
      <c r="BD29">
        <f t="shared" si="6"/>
        <v>-0.22638597341719396</v>
      </c>
      <c r="BE29">
        <f t="shared" si="31"/>
        <v>18.187424895617212</v>
      </c>
      <c r="BF29">
        <f t="shared" si="31"/>
        <v>18.1871597002649</v>
      </c>
      <c r="BG29">
        <f t="shared" si="31"/>
        <v>18.188011109753639</v>
      </c>
      <c r="BH29">
        <f t="shared" si="31"/>
        <v>18.185275650145062</v>
      </c>
      <c r="BI29">
        <f t="shared" si="31"/>
        <v>18.194043715154738</v>
      </c>
      <c r="BJ29">
        <f t="shared" si="31"/>
        <v>18.165722074921884</v>
      </c>
      <c r="BK29">
        <f t="shared" si="31"/>
        <v>18.255111974836861</v>
      </c>
      <c r="BL29">
        <f t="shared" si="8"/>
        <v>17.944567702098549</v>
      </c>
    </row>
    <row r="30" spans="1:64" x14ac:dyDescent="0.2">
      <c r="A30" s="25" t="s">
        <v>56</v>
      </c>
      <c r="B30" s="15" t="s">
        <v>47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29"/>
        <v>826.5</v>
      </c>
      <c r="G30">
        <f t="shared" si="12"/>
        <v>8.9964999642688781E-4</v>
      </c>
      <c r="I30">
        <f>+G30</f>
        <v>8.9964999642688781E-4</v>
      </c>
      <c r="Q30" s="2">
        <f t="shared" si="13"/>
        <v>37839.315106299997</v>
      </c>
      <c r="S30" s="3">
        <v>0.5</v>
      </c>
      <c r="Z30">
        <f t="shared" si="14"/>
        <v>826.5</v>
      </c>
      <c r="AA30" s="50">
        <f t="shared" si="15"/>
        <v>3.0435387540051657E-3</v>
      </c>
      <c r="AB30" s="50">
        <f t="shared" si="16"/>
        <v>2.1610572362683537E-2</v>
      </c>
      <c r="AC30" s="50">
        <f t="shared" si="17"/>
        <v>8.9964999642688781E-4</v>
      </c>
      <c r="AD30" s="50">
        <f t="shared" si="18"/>
        <v>-2.1438887575782779E-3</v>
      </c>
      <c r="AE30" s="50">
        <f t="shared" si="19"/>
        <v>2.2981295024352662E-6</v>
      </c>
      <c r="AF30">
        <f t="shared" si="20"/>
        <v>8.9964999642688781E-4</v>
      </c>
      <c r="AG30" s="80"/>
      <c r="AH30">
        <f t="shared" si="21"/>
        <v>-2.071092236625665E-2</v>
      </c>
      <c r="AI30">
        <f t="shared" si="22"/>
        <v>0.64111873406699416</v>
      </c>
      <c r="AJ30">
        <f t="shared" si="23"/>
        <v>-0.43995828652767421</v>
      </c>
      <c r="AK30">
        <f t="shared" si="24"/>
        <v>0.16473629712318053</v>
      </c>
      <c r="AL30">
        <f t="shared" si="25"/>
        <v>-0.43033561836803164</v>
      </c>
      <c r="AM30">
        <f t="shared" si="26"/>
        <v>-0.21855103119097652</v>
      </c>
      <c r="AN30" s="50">
        <f t="shared" si="27"/>
        <v>24.491964923296386</v>
      </c>
      <c r="AO30" s="50">
        <f t="shared" si="27"/>
        <v>24.491677503104732</v>
      </c>
      <c r="AP30" s="50">
        <f t="shared" si="27"/>
        <v>24.492585361738357</v>
      </c>
      <c r="AQ30" s="50">
        <f t="shared" si="27"/>
        <v>24.489715656916708</v>
      </c>
      <c r="AR30" s="50">
        <f t="shared" si="27"/>
        <v>24.498765857982885</v>
      </c>
      <c r="AS30" s="50">
        <f t="shared" si="27"/>
        <v>24.470011660519528</v>
      </c>
      <c r="AT30" s="50">
        <f t="shared" si="27"/>
        <v>24.55938551442609</v>
      </c>
      <c r="AU30" s="50">
        <f t="shared" si="28"/>
        <v>24.255804882165705</v>
      </c>
      <c r="AW30">
        <v>-36000</v>
      </c>
      <c r="AX30">
        <f t="shared" si="0"/>
        <v>-0.22653852736796587</v>
      </c>
      <c r="AY30">
        <f t="shared" si="1"/>
        <v>-0.20696808536977157</v>
      </c>
      <c r="AZ30">
        <f t="shared" si="2"/>
        <v>-1.9570441998194289E-2</v>
      </c>
      <c r="BA30">
        <f t="shared" si="3"/>
        <v>0.63638089079880933</v>
      </c>
      <c r="BB30">
        <f t="shared" si="4"/>
        <v>-0.4130724056662311</v>
      </c>
      <c r="BC30">
        <f t="shared" si="5"/>
        <v>-0.40060856888991248</v>
      </c>
      <c r="BD30">
        <f t="shared" si="6"/>
        <v>-0.20302684296578133</v>
      </c>
      <c r="BE30">
        <f t="shared" si="31"/>
        <v>18.251538794688731</v>
      </c>
      <c r="BF30">
        <f t="shared" si="31"/>
        <v>18.251207183796541</v>
      </c>
      <c r="BG30">
        <f t="shared" si="31"/>
        <v>18.252223170459995</v>
      </c>
      <c r="BH30">
        <f t="shared" si="31"/>
        <v>18.249108169980481</v>
      </c>
      <c r="BI30">
        <f t="shared" si="31"/>
        <v>18.258637936623188</v>
      </c>
      <c r="BJ30">
        <f t="shared" si="31"/>
        <v>18.229283786030663</v>
      </c>
      <c r="BK30">
        <f t="shared" si="31"/>
        <v>18.317947327581361</v>
      </c>
      <c r="BL30">
        <f t="shared" si="8"/>
        <v>18.029108674063067</v>
      </c>
    </row>
    <row r="31" spans="1:64" x14ac:dyDescent="0.2">
      <c r="A31" s="25" t="s">
        <v>57</v>
      </c>
      <c r="B31" s="15" t="s">
        <v>47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29"/>
        <v>2670.5</v>
      </c>
      <c r="G31">
        <f t="shared" si="12"/>
        <v>6.823250005254522E-3</v>
      </c>
      <c r="I31">
        <f>+G31</f>
        <v>6.823250005254522E-3</v>
      </c>
      <c r="Q31" s="2">
        <f t="shared" si="13"/>
        <v>38637.065118300001</v>
      </c>
      <c r="S31" s="3">
        <v>0.5</v>
      </c>
      <c r="Z31">
        <f t="shared" si="14"/>
        <v>2670.5</v>
      </c>
      <c r="AA31" s="50">
        <f t="shared" si="15"/>
        <v>8.0847931091378219E-3</v>
      </c>
      <c r="AB31" s="50">
        <f t="shared" si="16"/>
        <v>2.0929794979960205E-2</v>
      </c>
      <c r="AC31" s="50">
        <f t="shared" si="17"/>
        <v>6.823250005254522E-3</v>
      </c>
      <c r="AD31" s="50">
        <f t="shared" si="18"/>
        <v>-1.2615431038832999E-3</v>
      </c>
      <c r="AE31" s="50">
        <f t="shared" si="19"/>
        <v>7.9574550147775522E-7</v>
      </c>
      <c r="AF31">
        <f t="shared" si="20"/>
        <v>6.823250005254522E-3</v>
      </c>
      <c r="AG31" s="80"/>
      <c r="AH31">
        <f t="shared" si="21"/>
        <v>-1.4106544974705681E-2</v>
      </c>
      <c r="AI31">
        <f t="shared" si="22"/>
        <v>0.61952698024557673</v>
      </c>
      <c r="AJ31">
        <f t="shared" si="23"/>
        <v>-0.29190098741071052</v>
      </c>
      <c r="AK31">
        <f t="shared" si="24"/>
        <v>0.10570757714792234</v>
      </c>
      <c r="AL31">
        <f t="shared" si="25"/>
        <v>-0.27099718072487122</v>
      </c>
      <c r="AM31">
        <f t="shared" si="26"/>
        <v>-0.13633397130340041</v>
      </c>
      <c r="AN31" s="50">
        <f t="shared" ref="AN31:AT40" si="32">$AU31+$AB$7*SIN(AO31)</f>
        <v>24.724521721022107</v>
      </c>
      <c r="AO31" s="50">
        <f t="shared" si="32"/>
        <v>24.724052254965468</v>
      </c>
      <c r="AP31" s="50">
        <f t="shared" si="32"/>
        <v>24.725347460855339</v>
      </c>
      <c r="AQ31" s="50">
        <f t="shared" si="32"/>
        <v>24.721772362601161</v>
      </c>
      <c r="AR31" s="50">
        <f t="shared" si="32"/>
        <v>24.731627209262363</v>
      </c>
      <c r="AS31" s="50">
        <f t="shared" si="32"/>
        <v>24.704358236732478</v>
      </c>
      <c r="AT31" s="50">
        <f t="shared" si="32"/>
        <v>24.779069194308967</v>
      </c>
      <c r="AU31" s="50">
        <f t="shared" si="28"/>
        <v>24.567591986770847</v>
      </c>
      <c r="AW31">
        <v>-35500</v>
      </c>
      <c r="AX31">
        <f t="shared" si="0"/>
        <v>-0.21830800708836845</v>
      </c>
      <c r="AY31">
        <f t="shared" si="1"/>
        <v>-0.20049469237513204</v>
      </c>
      <c r="AZ31">
        <f t="shared" si="2"/>
        <v>-1.7813314713236397E-2</v>
      </c>
      <c r="BA31">
        <f t="shared" si="3"/>
        <v>0.62999876520058384</v>
      </c>
      <c r="BB31">
        <f t="shared" si="4"/>
        <v>-0.37288136368543062</v>
      </c>
      <c r="BC31">
        <f t="shared" si="5"/>
        <v>-0.3568958091510111</v>
      </c>
      <c r="BD31">
        <f t="shared" si="6"/>
        <v>-0.18036649068579094</v>
      </c>
      <c r="BE31">
        <f t="shared" si="31"/>
        <v>18.314970486903306</v>
      </c>
      <c r="BF31">
        <f t="shared" si="31"/>
        <v>18.31457802974607</v>
      </c>
      <c r="BG31">
        <f t="shared" si="31"/>
        <v>18.315732901705822</v>
      </c>
      <c r="BH31">
        <f t="shared" si="31"/>
        <v>18.312332230856324</v>
      </c>
      <c r="BI31">
        <f t="shared" si="31"/>
        <v>18.322326489490401</v>
      </c>
      <c r="BJ31">
        <f t="shared" si="31"/>
        <v>18.29278184791546</v>
      </c>
      <c r="BK31">
        <f t="shared" si="31"/>
        <v>18.378719528898795</v>
      </c>
      <c r="BL31">
        <f t="shared" si="8"/>
        <v>18.113649646027586</v>
      </c>
    </row>
    <row r="32" spans="1:64" x14ac:dyDescent="0.2">
      <c r="A32" s="25" t="s">
        <v>58</v>
      </c>
      <c r="B32" s="15" t="s">
        <v>47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29"/>
        <v>3679.5</v>
      </c>
      <c r="G32">
        <f t="shared" si="12"/>
        <v>1.1335650000546593E-2</v>
      </c>
      <c r="I32">
        <f>+G32</f>
        <v>1.1335650000546593E-2</v>
      </c>
      <c r="O32">
        <f t="shared" ref="O32:O41" ca="1" si="33">+C$11+C$12*$F32</f>
        <v>5.265379995327174E-2</v>
      </c>
      <c r="Q32" s="2">
        <f t="shared" si="13"/>
        <v>39073.579275600001</v>
      </c>
      <c r="S32" s="3">
        <v>0.5</v>
      </c>
      <c r="Z32">
        <f t="shared" si="14"/>
        <v>3679.5</v>
      </c>
      <c r="AA32" s="50">
        <f t="shared" si="15"/>
        <v>1.0569620506983938E-2</v>
      </c>
      <c r="AB32" s="50">
        <f t="shared" si="16"/>
        <v>2.1572572484263641E-2</v>
      </c>
      <c r="AC32" s="50">
        <f t="shared" si="17"/>
        <v>1.1335650000546593E-2</v>
      </c>
      <c r="AD32" s="50">
        <f t="shared" si="18"/>
        <v>7.6602949356265569E-4</v>
      </c>
      <c r="AE32" s="50">
        <f t="shared" si="19"/>
        <v>2.9340059250392938E-7</v>
      </c>
      <c r="AF32">
        <f t="shared" si="20"/>
        <v>1.1335650000546593E-2</v>
      </c>
      <c r="AG32" s="80"/>
      <c r="AH32">
        <f t="shared" si="21"/>
        <v>-1.0236922483717046E-2</v>
      </c>
      <c r="AI32">
        <f t="shared" si="22"/>
        <v>0.61204664999125025</v>
      </c>
      <c r="AJ32">
        <f t="shared" si="23"/>
        <v>-0.21125125652362167</v>
      </c>
      <c r="AK32">
        <f t="shared" si="24"/>
        <v>7.366144747778304E-2</v>
      </c>
      <c r="AL32">
        <f t="shared" si="25"/>
        <v>-0.18763832630174529</v>
      </c>
      <c r="AM32">
        <f t="shared" si="26"/>
        <v>-9.4095402309339896E-2</v>
      </c>
      <c r="AN32" s="50">
        <f t="shared" si="32"/>
        <v>24.848936509446176</v>
      </c>
      <c r="AO32" s="50">
        <f t="shared" si="32"/>
        <v>24.848490293478243</v>
      </c>
      <c r="AP32" s="50">
        <f t="shared" si="32"/>
        <v>24.849667322243825</v>
      </c>
      <c r="AQ32" s="50">
        <f t="shared" si="32"/>
        <v>24.846561679447483</v>
      </c>
      <c r="AR32" s="50">
        <f t="shared" si="32"/>
        <v>24.854750014058652</v>
      </c>
      <c r="AS32" s="50">
        <f t="shared" si="32"/>
        <v>24.833117667782854</v>
      </c>
      <c r="AT32" s="50">
        <f t="shared" si="32"/>
        <v>24.889984829571606</v>
      </c>
      <c r="AU32" s="50">
        <f t="shared" si="28"/>
        <v>24.738195668195242</v>
      </c>
      <c r="AW32">
        <v>-35000</v>
      </c>
      <c r="AX32">
        <f t="shared" si="0"/>
        <v>-0.21011545160595693</v>
      </c>
      <c r="AY32">
        <f t="shared" si="1"/>
        <v>-0.19411326616979552</v>
      </c>
      <c r="AZ32">
        <f t="shared" si="2"/>
        <v>-1.6002185436161425E-2</v>
      </c>
      <c r="BA32">
        <f t="shared" si="3"/>
        <v>0.6244237819448053</v>
      </c>
      <c r="BB32">
        <f t="shared" si="4"/>
        <v>-0.33275415742491393</v>
      </c>
      <c r="BC32">
        <f t="shared" si="5"/>
        <v>-0.31400606338068526</v>
      </c>
      <c r="BD32">
        <f t="shared" si="6"/>
        <v>-0.15830591870374863</v>
      </c>
      <c r="BE32">
        <f t="shared" ref="BE32:BK41" si="34">$BL32+$AB$7*SIN(BF32)</f>
        <v>18.377800956709912</v>
      </c>
      <c r="BF32">
        <f t="shared" si="34"/>
        <v>18.377360394101803</v>
      </c>
      <c r="BG32">
        <f t="shared" si="34"/>
        <v>18.378612755825369</v>
      </c>
      <c r="BH32">
        <f t="shared" si="34"/>
        <v>18.375050638103801</v>
      </c>
      <c r="BI32">
        <f t="shared" si="34"/>
        <v>18.385165585462044</v>
      </c>
      <c r="BJ32">
        <f t="shared" si="34"/>
        <v>18.356303927788225</v>
      </c>
      <c r="BK32">
        <f t="shared" si="34"/>
        <v>18.437598357219027</v>
      </c>
      <c r="BL32">
        <f t="shared" si="8"/>
        <v>18.198190617992104</v>
      </c>
    </row>
    <row r="33" spans="1:64" x14ac:dyDescent="0.2">
      <c r="A33" s="33" t="s">
        <v>48</v>
      </c>
      <c r="B33" s="34" t="s">
        <v>45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29"/>
        <v>10259.5</v>
      </c>
      <c r="G33">
        <f t="shared" si="12"/>
        <v>2.4202050008170772E-2</v>
      </c>
      <c r="K33">
        <f t="shared" ref="K33:K41" si="35">+G33</f>
        <v>2.4202050008170772E-2</v>
      </c>
      <c r="O33">
        <f t="shared" ca="1" si="33"/>
        <v>2.5132525015342772E-2</v>
      </c>
      <c r="Q33" s="2">
        <f t="shared" si="13"/>
        <v>41920.206080000004</v>
      </c>
      <c r="S33" s="3">
        <v>0.5</v>
      </c>
      <c r="Z33">
        <f t="shared" si="14"/>
        <v>10259.5</v>
      </c>
      <c r="AA33" s="50">
        <f t="shared" si="15"/>
        <v>1.843429831470704E-2</v>
      </c>
      <c r="AB33" s="50">
        <f t="shared" si="16"/>
        <v>8.3587817654687292E-3</v>
      </c>
      <c r="AC33" s="50">
        <f t="shared" si="17"/>
        <v>2.4202050008170772E-2</v>
      </c>
      <c r="AD33" s="50">
        <f t="shared" si="18"/>
        <v>5.7677516934637324E-3</v>
      </c>
      <c r="AE33" s="50">
        <f t="shared" si="19"/>
        <v>1.6633479798726877E-5</v>
      </c>
      <c r="AF33">
        <f t="shared" si="20"/>
        <v>2.4202050008170772E-2</v>
      </c>
      <c r="AG33" s="80"/>
      <c r="AH33">
        <f t="shared" si="21"/>
        <v>1.5843268242702043E-2</v>
      </c>
      <c r="AI33">
        <f t="shared" si="22"/>
        <v>0.62875300055863104</v>
      </c>
      <c r="AJ33">
        <f t="shared" si="23"/>
        <v>0.31697384088474634</v>
      </c>
      <c r="AK33">
        <f t="shared" si="24"/>
        <v>-0.13457145326299313</v>
      </c>
      <c r="AL33">
        <f t="shared" si="25"/>
        <v>0.34775369345950463</v>
      </c>
      <c r="AM33">
        <f t="shared" si="26"/>
        <v>0.17565058212083279</v>
      </c>
      <c r="AN33" s="50">
        <f t="shared" si="32"/>
        <v>25.653981410989505</v>
      </c>
      <c r="AO33" s="50">
        <f t="shared" si="32"/>
        <v>25.654385353016956</v>
      </c>
      <c r="AP33" s="50">
        <f t="shared" si="32"/>
        <v>25.653205895824733</v>
      </c>
      <c r="AQ33" s="50">
        <f t="shared" si="32"/>
        <v>25.656651999889089</v>
      </c>
      <c r="AR33" s="50">
        <f t="shared" si="32"/>
        <v>25.646602275473189</v>
      </c>
      <c r="AS33" s="50">
        <f t="shared" si="32"/>
        <v>25.676075644503861</v>
      </c>
      <c r="AT33" s="50">
        <f t="shared" si="32"/>
        <v>25.59096425709858</v>
      </c>
      <c r="AU33" s="50">
        <f t="shared" si="28"/>
        <v>25.850754859248298</v>
      </c>
      <c r="AW33">
        <v>-34500</v>
      </c>
      <c r="AX33">
        <f t="shared" si="0"/>
        <v>-0.20196760692651233</v>
      </c>
      <c r="AY33">
        <f t="shared" si="1"/>
        <v>-0.18782380675376192</v>
      </c>
      <c r="AZ33">
        <f t="shared" si="2"/>
        <v>-1.4143800172750399E-2</v>
      </c>
      <c r="BA33">
        <f t="shared" si="3"/>
        <v>0.61961477394362996</v>
      </c>
      <c r="BB33">
        <f t="shared" si="4"/>
        <v>-0.2926940659447318</v>
      </c>
      <c r="BC33">
        <f t="shared" si="5"/>
        <v>-0.27182647677676897</v>
      </c>
      <c r="BD33">
        <f t="shared" si="6"/>
        <v>-0.13675635027374178</v>
      </c>
      <c r="BE33">
        <f t="shared" si="34"/>
        <v>18.440106692047561</v>
      </c>
      <c r="BF33">
        <f t="shared" si="34"/>
        <v>18.439637554412599</v>
      </c>
      <c r="BG33">
        <f t="shared" si="34"/>
        <v>18.440932543512922</v>
      </c>
      <c r="BH33">
        <f t="shared" si="34"/>
        <v>18.437356132876548</v>
      </c>
      <c r="BI33">
        <f t="shared" si="34"/>
        <v>18.447219805920934</v>
      </c>
      <c r="BJ33">
        <f t="shared" si="34"/>
        <v>18.419911456082655</v>
      </c>
      <c r="BK33">
        <f t="shared" si="34"/>
        <v>18.494767115183993</v>
      </c>
      <c r="BL33">
        <f t="shared" si="8"/>
        <v>18.282731589956622</v>
      </c>
    </row>
    <row r="34" spans="1:64" x14ac:dyDescent="0.2">
      <c r="A34" s="25" t="s">
        <v>59</v>
      </c>
      <c r="B34" s="15" t="s">
        <v>47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29"/>
        <v>11291.5</v>
      </c>
      <c r="G34">
        <f t="shared" si="12"/>
        <v>2.0680850000644568E-2</v>
      </c>
      <c r="K34">
        <f t="shared" si="35"/>
        <v>2.0680850000644568E-2</v>
      </c>
      <c r="O34">
        <f t="shared" ca="1" si="33"/>
        <v>2.0816118368542968E-2</v>
      </c>
      <c r="Q34" s="2">
        <f t="shared" si="13"/>
        <v>42366.662374</v>
      </c>
      <c r="S34" s="3">
        <v>0.5</v>
      </c>
      <c r="Z34">
        <f t="shared" si="14"/>
        <v>11291.5</v>
      </c>
      <c r="AA34" s="50">
        <f t="shared" si="15"/>
        <v>1.7851787289274047E-2</v>
      </c>
      <c r="AB34" s="50">
        <f t="shared" si="16"/>
        <v>1.1182859919156782E-3</v>
      </c>
      <c r="AC34" s="50">
        <f t="shared" si="17"/>
        <v>2.0680850000644568E-2</v>
      </c>
      <c r="AD34" s="50">
        <f t="shared" si="18"/>
        <v>2.8290627113705218E-3</v>
      </c>
      <c r="AE34" s="50">
        <f t="shared" si="19"/>
        <v>4.0017979124335644E-6</v>
      </c>
      <c r="AF34">
        <f t="shared" si="20"/>
        <v>2.0680850000644568E-2</v>
      </c>
      <c r="AG34" s="80"/>
      <c r="AH34">
        <f t="shared" si="21"/>
        <v>1.956256400872889E-2</v>
      </c>
      <c r="AI34">
        <f t="shared" si="22"/>
        <v>0.64249383715504749</v>
      </c>
      <c r="AJ34">
        <f t="shared" si="23"/>
        <v>0.4017177736913734</v>
      </c>
      <c r="AK34">
        <f t="shared" si="24"/>
        <v>-0.16769959497688708</v>
      </c>
      <c r="AL34">
        <f t="shared" si="25"/>
        <v>0.4386084630160092</v>
      </c>
      <c r="AM34">
        <f t="shared" si="26"/>
        <v>0.22288897420449433</v>
      </c>
      <c r="AN34" s="50">
        <f t="shared" si="32"/>
        <v>25.78535996079107</v>
      </c>
      <c r="AO34" s="50">
        <f t="shared" si="32"/>
        <v>25.785635042769297</v>
      </c>
      <c r="AP34" s="50">
        <f t="shared" si="32"/>
        <v>25.784758352938088</v>
      </c>
      <c r="AQ34" s="50">
        <f t="shared" si="32"/>
        <v>25.787554427231392</v>
      </c>
      <c r="AR34" s="50">
        <f t="shared" si="32"/>
        <v>25.778657466662818</v>
      </c>
      <c r="AS34" s="50">
        <f t="shared" si="32"/>
        <v>25.807182335565408</v>
      </c>
      <c r="AT34" s="50">
        <f t="shared" si="32"/>
        <v>25.717771856749774</v>
      </c>
      <c r="AU34" s="50">
        <f t="shared" si="28"/>
        <v>26.025247425383064</v>
      </c>
      <c r="AW34">
        <v>-34000</v>
      </c>
      <c r="AX34">
        <f t="shared" ref="AX34:AX63" si="36">AB$3+AB$4*AW34+AB$5*AW34^2+AZ34</f>
        <v>-0.1938708929644638</v>
      </c>
      <c r="AY34">
        <f t="shared" ref="AY34:AY63" si="37">AB$3+AB$4*AW34+AB$5*AW34^2</f>
        <v>-0.18162631412703137</v>
      </c>
      <c r="AZ34">
        <f t="shared" ref="AZ34:AZ63" si="38">$AB$6*($AB$11/BA34*BB34+$AB$12)</f>
        <v>-1.2244578837432444E-2</v>
      </c>
      <c r="BA34">
        <f t="shared" ref="BA34:BA63" si="39">1+$AB$7*COS(BC34)</f>
        <v>0.61553685691057891</v>
      </c>
      <c r="BB34">
        <f t="shared" ref="BB34:BB63" si="40">SIN(BC34+RADIANS($AB$9))</f>
        <v>-0.25269859709137743</v>
      </c>
      <c r="BC34">
        <f t="shared" ref="BC34:BC63" si="41">2*ATAN(BD34)</f>
        <v>-0.23025175749141233</v>
      </c>
      <c r="BD34">
        <f t="shared" ref="BD34:BD63" si="42">SQRT((1+$AB$7)/(1-$AB$7))*TAN(BE34/2)</f>
        <v>-0.11563721471174418</v>
      </c>
      <c r="BE34">
        <f t="shared" si="34"/>
        <v>18.501960667920102</v>
      </c>
      <c r="BF34">
        <f t="shared" si="34"/>
        <v>18.501487991513919</v>
      </c>
      <c r="BG34">
        <f t="shared" si="34"/>
        <v>18.502761055668806</v>
      </c>
      <c r="BH34">
        <f t="shared" si="34"/>
        <v>18.499330955998627</v>
      </c>
      <c r="BI34">
        <f t="shared" si="34"/>
        <v>18.508563232514192</v>
      </c>
      <c r="BJ34">
        <f t="shared" si="34"/>
        <v>18.483642413497186</v>
      </c>
      <c r="BK34">
        <f t="shared" si="34"/>
        <v>18.550421320331552</v>
      </c>
      <c r="BL34">
        <f t="shared" ref="BL34:BL63" si="43">RADIANS($AB$9)+$AB$18*(AW34-AB$15)</f>
        <v>18.367272561921137</v>
      </c>
    </row>
    <row r="35" spans="1:64" x14ac:dyDescent="0.2">
      <c r="A35" s="25" t="s">
        <v>59</v>
      </c>
      <c r="B35" s="15" t="s">
        <v>47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29"/>
        <v>12287.5</v>
      </c>
      <c r="G35">
        <f t="shared" si="12"/>
        <v>1.628625000739703E-2</v>
      </c>
      <c r="K35">
        <f t="shared" si="35"/>
        <v>1.628625000739703E-2</v>
      </c>
      <c r="O35">
        <f t="shared" ca="1" si="33"/>
        <v>1.6650284046631533E-2</v>
      </c>
      <c r="Q35" s="2">
        <f t="shared" si="13"/>
        <v>42797.543615000002</v>
      </c>
      <c r="S35" s="3">
        <v>0.5</v>
      </c>
      <c r="Z35">
        <f t="shared" si="14"/>
        <v>12287.5</v>
      </c>
      <c r="AA35" s="50">
        <f t="shared" si="15"/>
        <v>1.6673361662656164E-2</v>
      </c>
      <c r="AB35" s="50">
        <f t="shared" si="16"/>
        <v>-6.6211573667880191E-3</v>
      </c>
      <c r="AC35" s="50">
        <f t="shared" si="17"/>
        <v>1.628625000739703E-2</v>
      </c>
      <c r="AD35" s="50">
        <f t="shared" si="18"/>
        <v>-3.8711165525913416E-4</v>
      </c>
      <c r="AE35" s="50">
        <f t="shared" si="19"/>
        <v>7.4927716818733361E-8</v>
      </c>
      <c r="AF35">
        <f t="shared" si="20"/>
        <v>1.628625000739703E-2</v>
      </c>
      <c r="AG35" s="80"/>
      <c r="AH35">
        <f t="shared" si="21"/>
        <v>2.2907407374185049E-2</v>
      </c>
      <c r="AI35">
        <f t="shared" si="22"/>
        <v>0.65940432896949686</v>
      </c>
      <c r="AJ35">
        <f t="shared" si="23"/>
        <v>0.48411525221975277</v>
      </c>
      <c r="AK35">
        <f t="shared" si="24"/>
        <v>-0.19982091858165135</v>
      </c>
      <c r="AL35">
        <f t="shared" si="25"/>
        <v>0.53056835301131622</v>
      </c>
      <c r="AM35">
        <f t="shared" si="26"/>
        <v>0.27168768364545975</v>
      </c>
      <c r="AN35" s="50">
        <f t="shared" si="32"/>
        <v>25.915205911585506</v>
      </c>
      <c r="AO35" s="50">
        <f t="shared" si="32"/>
        <v>25.915355496968079</v>
      </c>
      <c r="AP35" s="50">
        <f t="shared" si="32"/>
        <v>25.914821408695765</v>
      </c>
      <c r="AQ35" s="50">
        <f t="shared" si="32"/>
        <v>25.916729652101321</v>
      </c>
      <c r="AR35" s="50">
        <f t="shared" si="32"/>
        <v>25.909928220695296</v>
      </c>
      <c r="AS35" s="50">
        <f t="shared" si="32"/>
        <v>25.934385479914145</v>
      </c>
      <c r="AT35" s="50">
        <f t="shared" si="32"/>
        <v>25.848997455912386</v>
      </c>
      <c r="AU35" s="50">
        <f t="shared" si="28"/>
        <v>26.193653041536383</v>
      </c>
      <c r="AW35">
        <v>-33500</v>
      </c>
      <c r="AX35">
        <f t="shared" si="36"/>
        <v>-0.18583144194236814</v>
      </c>
      <c r="AY35">
        <f t="shared" si="37"/>
        <v>-0.17552078828960377</v>
      </c>
      <c r="AZ35">
        <f t="shared" si="38"/>
        <v>-1.031065365276437E-2</v>
      </c>
      <c r="BA35">
        <f t="shared" si="39"/>
        <v>0.61216087056734358</v>
      </c>
      <c r="BB35">
        <f t="shared" si="40"/>
        <v>-0.21276048667776531</v>
      </c>
      <c r="BC35">
        <f t="shared" si="41"/>
        <v>-0.18918266185718877</v>
      </c>
      <c r="BD35">
        <f t="shared" si="42"/>
        <v>-9.4874463577324486E-2</v>
      </c>
      <c r="BE35">
        <f t="shared" si="34"/>
        <v>18.563433247637608</v>
      </c>
      <c r="BF35">
        <f t="shared" si="34"/>
        <v>18.562985509785577</v>
      </c>
      <c r="BG35">
        <f t="shared" si="34"/>
        <v>18.564167354463542</v>
      </c>
      <c r="BH35">
        <f t="shared" si="34"/>
        <v>18.561046876281917</v>
      </c>
      <c r="BI35">
        <f t="shared" si="34"/>
        <v>18.569279852996956</v>
      </c>
      <c r="BJ35">
        <f t="shared" si="34"/>
        <v>18.547514297052984</v>
      </c>
      <c r="BK35">
        <f t="shared" si="34"/>
        <v>18.604767308529343</v>
      </c>
      <c r="BL35">
        <f t="shared" si="43"/>
        <v>18.451813533885655</v>
      </c>
    </row>
    <row r="36" spans="1:64" x14ac:dyDescent="0.2">
      <c r="A36" s="25" t="s">
        <v>59</v>
      </c>
      <c r="B36" s="15" t="s">
        <v>47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29"/>
        <v>12294.5</v>
      </c>
      <c r="G36">
        <f t="shared" si="12"/>
        <v>1.9317550002597272E-2</v>
      </c>
      <c r="K36">
        <f t="shared" si="35"/>
        <v>1.9317550002597272E-2</v>
      </c>
      <c r="O36">
        <f t="shared" ca="1" si="33"/>
        <v>1.6621006094569908E-2</v>
      </c>
      <c r="Q36" s="2">
        <f t="shared" si="13"/>
        <v>42800.574958999998</v>
      </c>
      <c r="S36" s="3">
        <v>0.5</v>
      </c>
      <c r="Z36">
        <f t="shared" si="14"/>
        <v>12294.5</v>
      </c>
      <c r="AA36" s="50">
        <f t="shared" si="15"/>
        <v>1.6662786256836128E-2</v>
      </c>
      <c r="AB36" s="50">
        <f t="shared" si="16"/>
        <v>-3.6123634065401179E-3</v>
      </c>
      <c r="AC36" s="50">
        <f t="shared" si="17"/>
        <v>1.9317550002597272E-2</v>
      </c>
      <c r="AD36" s="50">
        <f t="shared" si="18"/>
        <v>2.6547637457611448E-3</v>
      </c>
      <c r="AE36" s="50">
        <f t="shared" si="19"/>
        <v>3.523885272903872E-6</v>
      </c>
      <c r="AF36">
        <f t="shared" si="20"/>
        <v>1.9317550002597272E-2</v>
      </c>
      <c r="AG36" s="80"/>
      <c r="AH36">
        <f t="shared" si="21"/>
        <v>2.292991340913739E-2</v>
      </c>
      <c r="AI36">
        <f t="shared" si="22"/>
        <v>0.65953706912498467</v>
      </c>
      <c r="AJ36">
        <f t="shared" si="23"/>
        <v>0.48469607827655609</v>
      </c>
      <c r="AK36">
        <f t="shared" si="24"/>
        <v>-0.20004700279566351</v>
      </c>
      <c r="AL36">
        <f t="shared" si="25"/>
        <v>0.53123227298846654</v>
      </c>
      <c r="AM36">
        <f t="shared" si="26"/>
        <v>0.27204417915940116</v>
      </c>
      <c r="AN36" s="50">
        <f t="shared" si="32"/>
        <v>25.916130840793841</v>
      </c>
      <c r="AO36" s="50">
        <f t="shared" si="32"/>
        <v>25.916279645822115</v>
      </c>
      <c r="AP36" s="50">
        <f t="shared" si="32"/>
        <v>25.915747854472542</v>
      </c>
      <c r="AQ36" s="50">
        <f t="shared" si="32"/>
        <v>25.917649639491881</v>
      </c>
      <c r="AR36" s="50">
        <f t="shared" si="32"/>
        <v>25.910864986043073</v>
      </c>
      <c r="AS36" s="50">
        <f t="shared" si="32"/>
        <v>25.935284517384869</v>
      </c>
      <c r="AT36" s="50">
        <f t="shared" si="32"/>
        <v>25.849953156276733</v>
      </c>
      <c r="AU36" s="50">
        <f t="shared" si="28"/>
        <v>26.194836615143888</v>
      </c>
      <c r="AW36">
        <v>-33000</v>
      </c>
      <c r="AX36">
        <f t="shared" si="36"/>
        <v>-0.17785513424285126</v>
      </c>
      <c r="AY36">
        <f t="shared" si="37"/>
        <v>-0.16950722924147915</v>
      </c>
      <c r="AZ36">
        <f t="shared" si="38"/>
        <v>-8.3479050013721239E-3</v>
      </c>
      <c r="BA36">
        <f t="shared" si="39"/>
        <v>0.60946293910094673</v>
      </c>
      <c r="BB36">
        <f t="shared" si="40"/>
        <v>-0.17286850287031871</v>
      </c>
      <c r="BC36">
        <f t="shared" si="41"/>
        <v>-0.14852467391921395</v>
      </c>
      <c r="BD36">
        <f t="shared" si="42"/>
        <v>-7.4399155105206796E-2</v>
      </c>
      <c r="BE36">
        <f t="shared" si="34"/>
        <v>18.624592965895932</v>
      </c>
      <c r="BF36">
        <f t="shared" si="34"/>
        <v>18.624199469618635</v>
      </c>
      <c r="BG36">
        <f t="shared" si="34"/>
        <v>18.625221684593054</v>
      </c>
      <c r="BH36">
        <f t="shared" si="34"/>
        <v>18.622565701840717</v>
      </c>
      <c r="BI36">
        <f t="shared" si="34"/>
        <v>18.629463310869738</v>
      </c>
      <c r="BJ36">
        <f t="shared" si="34"/>
        <v>18.611527180448608</v>
      </c>
      <c r="BK36">
        <f t="shared" si="34"/>
        <v>18.658020760134175</v>
      </c>
      <c r="BL36">
        <f t="shared" si="43"/>
        <v>18.536354505850174</v>
      </c>
    </row>
    <row r="37" spans="1:64" x14ac:dyDescent="0.2">
      <c r="A37" s="25" t="s">
        <v>59</v>
      </c>
      <c r="B37" s="15" t="s">
        <v>47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29"/>
        <v>13027.5</v>
      </c>
      <c r="G37">
        <f t="shared" si="12"/>
        <v>1.3258250000944827E-2</v>
      </c>
      <c r="K37">
        <f t="shared" si="35"/>
        <v>1.3258250000944827E-2</v>
      </c>
      <c r="O37">
        <f t="shared" ca="1" si="33"/>
        <v>1.3555186257259579E-2</v>
      </c>
      <c r="Q37" s="2">
        <f t="shared" si="13"/>
        <v>43117.676501000002</v>
      </c>
      <c r="S37" s="3">
        <v>0.5</v>
      </c>
      <c r="Z37">
        <f t="shared" si="14"/>
        <v>13027.5</v>
      </c>
      <c r="AA37" s="50">
        <f t="shared" si="15"/>
        <v>1.5367259375246519E-2</v>
      </c>
      <c r="AB37" s="50">
        <f t="shared" si="16"/>
        <v>-1.1940005219189493E-2</v>
      </c>
      <c r="AC37" s="50">
        <f t="shared" si="17"/>
        <v>1.3258250000944827E-2</v>
      </c>
      <c r="AD37" s="50">
        <f t="shared" si="18"/>
        <v>-2.1090093743016923E-3</v>
      </c>
      <c r="AE37" s="50">
        <f t="shared" si="19"/>
        <v>2.2239602704462079E-6</v>
      </c>
      <c r="AF37">
        <f t="shared" si="20"/>
        <v>1.3258250000944827E-2</v>
      </c>
      <c r="AG37" s="80"/>
      <c r="AH37">
        <f t="shared" si="21"/>
        <v>2.519825522013432E-2</v>
      </c>
      <c r="AI37">
        <f t="shared" si="22"/>
        <v>0.67460680988797683</v>
      </c>
      <c r="AJ37">
        <f t="shared" si="23"/>
        <v>0.54560223109577788</v>
      </c>
      <c r="AK37">
        <f t="shared" si="24"/>
        <v>-0.22372546224391729</v>
      </c>
      <c r="AL37">
        <f t="shared" si="25"/>
        <v>0.60232416558032331</v>
      </c>
      <c r="AM37">
        <f t="shared" si="26"/>
        <v>0.31060998929158001</v>
      </c>
      <c r="AN37" s="50">
        <f t="shared" si="32"/>
        <v>26.014067544398419</v>
      </c>
      <c r="AO37" s="50">
        <f t="shared" si="32"/>
        <v>26.014146461466041</v>
      </c>
      <c r="AP37" s="50">
        <f t="shared" si="32"/>
        <v>26.013832327507917</v>
      </c>
      <c r="AQ37" s="50">
        <f t="shared" si="32"/>
        <v>26.015083466999339</v>
      </c>
      <c r="AR37" s="50">
        <f t="shared" si="32"/>
        <v>26.010111616154116</v>
      </c>
      <c r="AS37" s="50">
        <f t="shared" si="32"/>
        <v>26.030050351253752</v>
      </c>
      <c r="AT37" s="50">
        <f t="shared" si="32"/>
        <v>25.952760287076732</v>
      </c>
      <c r="AU37" s="50">
        <f t="shared" si="28"/>
        <v>26.318773680043869</v>
      </c>
      <c r="AW37">
        <v>-32500</v>
      </c>
      <c r="AX37">
        <f t="shared" si="36"/>
        <v>-0.16994763463955104</v>
      </c>
      <c r="AY37">
        <f t="shared" si="37"/>
        <v>-0.16358563698265755</v>
      </c>
      <c r="AZ37">
        <f t="shared" si="38"/>
        <v>-6.3619976568934878E-3</v>
      </c>
      <c r="BA37">
        <f t="shared" si="39"/>
        <v>0.60742413638476389</v>
      </c>
      <c r="BB37">
        <f t="shared" si="40"/>
        <v>-0.13300813825309704</v>
      </c>
      <c r="BC37">
        <f t="shared" si="41"/>
        <v>-0.10818686790832126</v>
      </c>
      <c r="BD37">
        <f t="shared" si="42"/>
        <v>-5.4146256705972354E-2</v>
      </c>
      <c r="BE37">
        <f t="shared" si="34"/>
        <v>18.685507167163735</v>
      </c>
      <c r="BF37">
        <f t="shared" si="34"/>
        <v>18.685195182500564</v>
      </c>
      <c r="BG37">
        <f t="shared" si="34"/>
        <v>18.685995987954808</v>
      </c>
      <c r="BH37">
        <f t="shared" si="34"/>
        <v>18.683940258128928</v>
      </c>
      <c r="BI37">
        <f t="shared" si="34"/>
        <v>18.689216077536301</v>
      </c>
      <c r="BJ37">
        <f t="shared" si="34"/>
        <v>18.675666808669774</v>
      </c>
      <c r="BK37">
        <f t="shared" si="34"/>
        <v>18.710405159404438</v>
      </c>
      <c r="BL37">
        <f t="shared" si="43"/>
        <v>18.620895477814692</v>
      </c>
    </row>
    <row r="38" spans="1:64" x14ac:dyDescent="0.2">
      <c r="A38" s="25" t="s">
        <v>59</v>
      </c>
      <c r="B38" s="15" t="s">
        <v>47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29"/>
        <v>13059.5</v>
      </c>
      <c r="G38">
        <f t="shared" si="12"/>
        <v>1.2389050003548618E-2</v>
      </c>
      <c r="K38">
        <f t="shared" si="35"/>
        <v>1.2389050003548618E-2</v>
      </c>
      <c r="O38">
        <f t="shared" ca="1" si="33"/>
        <v>1.3421344190692144E-2</v>
      </c>
      <c r="Q38" s="2">
        <f t="shared" si="13"/>
        <v>43131.519347000001</v>
      </c>
      <c r="S38" s="3">
        <v>0.5</v>
      </c>
      <c r="Z38">
        <f t="shared" si="14"/>
        <v>13059.5</v>
      </c>
      <c r="AA38" s="50">
        <f t="shared" si="15"/>
        <v>1.5301976176592413E-2</v>
      </c>
      <c r="AB38" s="50">
        <f t="shared" si="16"/>
        <v>-1.2904009702608132E-2</v>
      </c>
      <c r="AC38" s="50">
        <f t="shared" si="17"/>
        <v>1.2389050003548618E-2</v>
      </c>
      <c r="AD38" s="50">
        <f t="shared" si="18"/>
        <v>-2.9129261730437943E-3</v>
      </c>
      <c r="AE38" s="50">
        <f t="shared" si="19"/>
        <v>4.2425694448017823E-6</v>
      </c>
      <c r="AF38">
        <f t="shared" si="20"/>
        <v>1.2389050003548618E-2</v>
      </c>
      <c r="AG38" s="80"/>
      <c r="AH38">
        <f t="shared" si="21"/>
        <v>2.5293059706156751E-2</v>
      </c>
      <c r="AI38">
        <f t="shared" si="22"/>
        <v>0.67531969235422307</v>
      </c>
      <c r="AJ38">
        <f t="shared" si="23"/>
        <v>0.54826367270746557</v>
      </c>
      <c r="AK38">
        <f t="shared" si="24"/>
        <v>-0.22475877837045061</v>
      </c>
      <c r="AL38">
        <f t="shared" si="25"/>
        <v>0.60550323766934033</v>
      </c>
      <c r="AM38">
        <f t="shared" si="26"/>
        <v>0.31235374389858755</v>
      </c>
      <c r="AN38" s="50">
        <f t="shared" si="32"/>
        <v>26.018394761818133</v>
      </c>
      <c r="AO38" s="50">
        <f t="shared" si="32"/>
        <v>26.018471196884498</v>
      </c>
      <c r="AP38" s="50">
        <f t="shared" si="32"/>
        <v>26.018165334094</v>
      </c>
      <c r="AQ38" s="50">
        <f t="shared" si="32"/>
        <v>26.019389964061261</v>
      </c>
      <c r="AR38" s="50">
        <f t="shared" si="32"/>
        <v>26.014497698526871</v>
      </c>
      <c r="AS38" s="50">
        <f t="shared" si="32"/>
        <v>26.03422105999098</v>
      </c>
      <c r="AT38" s="50">
        <f t="shared" si="32"/>
        <v>25.95737432945112</v>
      </c>
      <c r="AU38" s="50">
        <f t="shared" si="28"/>
        <v>26.324184302249598</v>
      </c>
      <c r="AW38">
        <v>-32000</v>
      </c>
      <c r="AX38">
        <f t="shared" si="36"/>
        <v>-0.16211443110221715</v>
      </c>
      <c r="AY38">
        <f t="shared" si="37"/>
        <v>-0.15775601151313889</v>
      </c>
      <c r="AZ38">
        <f t="shared" si="38"/>
        <v>-4.3584195890782581E-3</v>
      </c>
      <c r="BA38">
        <f t="shared" si="39"/>
        <v>0.60603024075145706</v>
      </c>
      <c r="BB38">
        <f t="shared" si="40"/>
        <v>-9.3162249617693274E-2</v>
      </c>
      <c r="BC38">
        <f t="shared" si="41"/>
        <v>-6.8080937146915155E-2</v>
      </c>
      <c r="BD38">
        <f t="shared" si="42"/>
        <v>-3.4053622841221078E-2</v>
      </c>
      <c r="BE38">
        <f t="shared" si="34"/>
        <v>18.746242487611632</v>
      </c>
      <c r="BF38">
        <f t="shared" si="34"/>
        <v>18.746034492439168</v>
      </c>
      <c r="BG38">
        <f t="shared" si="34"/>
        <v>18.746564036925268</v>
      </c>
      <c r="BH38">
        <f t="shared" si="34"/>
        <v>18.745215787845808</v>
      </c>
      <c r="BI38">
        <f t="shared" si="34"/>
        <v>18.748648134549221</v>
      </c>
      <c r="BJ38">
        <f t="shared" si="34"/>
        <v>18.739907688674744</v>
      </c>
      <c r="BK38">
        <f t="shared" si="34"/>
        <v>18.762150198169945</v>
      </c>
      <c r="BL38">
        <f t="shared" si="43"/>
        <v>18.70543644977921</v>
      </c>
    </row>
    <row r="39" spans="1:64" x14ac:dyDescent="0.2">
      <c r="A39" s="25" t="s">
        <v>59</v>
      </c>
      <c r="B39" s="15" t="s">
        <v>47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29"/>
        <v>13119.5</v>
      </c>
      <c r="G39">
        <f t="shared" si="12"/>
        <v>1.4029050005774479E-2</v>
      </c>
      <c r="K39">
        <f t="shared" si="35"/>
        <v>1.4029050005774479E-2</v>
      </c>
      <c r="O39">
        <f t="shared" ca="1" si="33"/>
        <v>1.3170390315878203E-2</v>
      </c>
      <c r="Q39" s="2">
        <f t="shared" si="13"/>
        <v>43157.477953000001</v>
      </c>
      <c r="S39" s="3">
        <v>0.5</v>
      </c>
      <c r="Z39">
        <f t="shared" si="14"/>
        <v>13119.5</v>
      </c>
      <c r="AA39" s="50">
        <f t="shared" si="15"/>
        <v>1.5177544199967828E-2</v>
      </c>
      <c r="AB39" s="50">
        <f t="shared" si="16"/>
        <v>-1.1440757445880103E-2</v>
      </c>
      <c r="AC39" s="50">
        <f t="shared" si="17"/>
        <v>1.4029050005774479E-2</v>
      </c>
      <c r="AD39" s="50">
        <f t="shared" si="18"/>
        <v>-1.1484941941933488E-3</v>
      </c>
      <c r="AE39" s="50">
        <f t="shared" si="19"/>
        <v>6.5951945704791481E-7</v>
      </c>
      <c r="AF39">
        <f t="shared" si="20"/>
        <v>1.4029050005774479E-2</v>
      </c>
      <c r="AG39" s="80"/>
      <c r="AH39">
        <f t="shared" si="21"/>
        <v>2.5469807451654582E-2</v>
      </c>
      <c r="AI39">
        <f t="shared" si="22"/>
        <v>0.67666930755759447</v>
      </c>
      <c r="AJ39">
        <f t="shared" si="23"/>
        <v>0.55325406648230258</v>
      </c>
      <c r="AK39">
        <f t="shared" si="24"/>
        <v>-0.22669599456595682</v>
      </c>
      <c r="AL39">
        <f t="shared" si="25"/>
        <v>0.61148218069441518</v>
      </c>
      <c r="AM39">
        <f t="shared" si="26"/>
        <v>0.31563795927870336</v>
      </c>
      <c r="AN39" s="50">
        <f t="shared" si="32"/>
        <v>26.026520639280864</v>
      </c>
      <c r="AO39" s="50">
        <f t="shared" si="32"/>
        <v>26.02659255251092</v>
      </c>
      <c r="AP39" s="50">
        <f t="shared" si="32"/>
        <v>26.026301883828378</v>
      </c>
      <c r="AQ39" s="50">
        <f t="shared" si="32"/>
        <v>26.027477395223066</v>
      </c>
      <c r="AR39" s="50">
        <f t="shared" si="32"/>
        <v>26.022733960727987</v>
      </c>
      <c r="AS39" s="50">
        <f t="shared" si="32"/>
        <v>26.042050107842755</v>
      </c>
      <c r="AT39" s="50">
        <f t="shared" si="32"/>
        <v>25.966054620001216</v>
      </c>
      <c r="AU39" s="50">
        <f t="shared" si="28"/>
        <v>26.33432921888534</v>
      </c>
      <c r="AW39">
        <v>-31500</v>
      </c>
      <c r="AX39">
        <f t="shared" si="36"/>
        <v>-0.15436087737865217</v>
      </c>
      <c r="AY39">
        <f t="shared" si="37"/>
        <v>-0.15201835283292325</v>
      </c>
      <c r="AZ39">
        <f t="shared" si="38"/>
        <v>-2.3425245457289173E-3</v>
      </c>
      <c r="BA39">
        <f t="shared" si="39"/>
        <v>0.60527156463006349</v>
      </c>
      <c r="BB39">
        <f t="shared" si="40"/>
        <v>-5.3311684164565894E-2</v>
      </c>
      <c r="BC39">
        <f t="shared" si="41"/>
        <v>-2.8120365777340641E-2</v>
      </c>
      <c r="BD39">
        <f t="shared" si="42"/>
        <v>-1.406110947523391E-2</v>
      </c>
      <c r="BE39">
        <f t="shared" si="34"/>
        <v>18.806865186470368</v>
      </c>
      <c r="BF39">
        <f t="shared" si="34"/>
        <v>18.806776540437056</v>
      </c>
      <c r="BG39">
        <f t="shared" si="34"/>
        <v>18.807001230876168</v>
      </c>
      <c r="BH39">
        <f t="shared" si="34"/>
        <v>18.806431705489658</v>
      </c>
      <c r="BI39">
        <f t="shared" si="34"/>
        <v>18.807875261102538</v>
      </c>
      <c r="BJ39">
        <f t="shared" si="34"/>
        <v>18.804216156409488</v>
      </c>
      <c r="BK39">
        <f t="shared" si="34"/>
        <v>18.813490135161494</v>
      </c>
      <c r="BL39">
        <f t="shared" si="43"/>
        <v>18.789977421743728</v>
      </c>
    </row>
    <row r="40" spans="1:64" x14ac:dyDescent="0.2">
      <c r="A40" s="25" t="s">
        <v>59</v>
      </c>
      <c r="B40" s="15" t="s">
        <v>45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29"/>
        <v>13120</v>
      </c>
      <c r="G40">
        <f t="shared" si="12"/>
        <v>1.2300000002142042E-2</v>
      </c>
      <c r="K40">
        <f t="shared" si="35"/>
        <v>1.2300000002142042E-2</v>
      </c>
      <c r="O40">
        <f t="shared" ca="1" si="33"/>
        <v>1.3168299033588085E-2</v>
      </c>
      <c r="Q40" s="2">
        <f t="shared" si="13"/>
        <v>43157.692532000001</v>
      </c>
      <c r="S40" s="3">
        <v>0.5</v>
      </c>
      <c r="Z40">
        <f t="shared" si="14"/>
        <v>13120</v>
      </c>
      <c r="AA40" s="50">
        <f t="shared" si="15"/>
        <v>1.5176496127170081E-2</v>
      </c>
      <c r="AB40" s="50">
        <f t="shared" si="16"/>
        <v>-1.3171274771723234E-2</v>
      </c>
      <c r="AC40" s="50">
        <f t="shared" si="17"/>
        <v>1.2300000002142042E-2</v>
      </c>
      <c r="AD40" s="50">
        <f t="shared" si="18"/>
        <v>-2.8764961250280392E-3</v>
      </c>
      <c r="AE40" s="50">
        <f t="shared" si="19"/>
        <v>4.1371149786506624E-6</v>
      </c>
      <c r="AF40">
        <f t="shared" si="20"/>
        <v>1.2300000002142042E-2</v>
      </c>
      <c r="AG40" s="80"/>
      <c r="AH40">
        <f t="shared" si="21"/>
        <v>2.5471274773865276E-2</v>
      </c>
      <c r="AI40">
        <f t="shared" si="22"/>
        <v>0.67668062573964116</v>
      </c>
      <c r="AJ40">
        <f t="shared" si="23"/>
        <v>0.55329565387752022</v>
      </c>
      <c r="AK40">
        <f t="shared" si="24"/>
        <v>-0.22671213654196756</v>
      </c>
      <c r="AL40">
        <f t="shared" si="25"/>
        <v>0.61153210561312643</v>
      </c>
      <c r="AM40">
        <f t="shared" si="26"/>
        <v>0.31566540889730255</v>
      </c>
      <c r="AN40" s="50">
        <f t="shared" si="32"/>
        <v>26.026588423017863</v>
      </c>
      <c r="AO40" s="50">
        <f t="shared" si="32"/>
        <v>26.026660299288224</v>
      </c>
      <c r="AP40" s="50">
        <f t="shared" si="32"/>
        <v>26.026369755485078</v>
      </c>
      <c r="AQ40" s="50">
        <f t="shared" si="32"/>
        <v>26.027544860859425</v>
      </c>
      <c r="AR40" s="50">
        <f t="shared" si="32"/>
        <v>26.022802664184535</v>
      </c>
      <c r="AS40" s="50">
        <f t="shared" si="32"/>
        <v>26.042115399965958</v>
      </c>
      <c r="AT40" s="50">
        <f t="shared" si="32"/>
        <v>25.96612711479127</v>
      </c>
      <c r="AU40" s="50">
        <f t="shared" si="28"/>
        <v>26.334413759857306</v>
      </c>
      <c r="AW40">
        <v>-31000</v>
      </c>
      <c r="AX40">
        <f t="shared" si="36"/>
        <v>-0.14669223947826016</v>
      </c>
      <c r="AY40">
        <f t="shared" si="37"/>
        <v>-0.14637266094201057</v>
      </c>
      <c r="AZ40">
        <f t="shared" si="38"/>
        <v>-3.1957853624958499E-4</v>
      </c>
      <c r="BA40">
        <f t="shared" si="39"/>
        <v>0.60514284622708203</v>
      </c>
      <c r="BB40">
        <f t="shared" si="40"/>
        <v>-1.3435911790314356E-2</v>
      </c>
      <c r="BC40">
        <f t="shared" si="41"/>
        <v>1.1780287839681122E-2</v>
      </c>
      <c r="BD40">
        <f t="shared" si="42"/>
        <v>5.8902120379352076E-3</v>
      </c>
      <c r="BE40">
        <f t="shared" si="34"/>
        <v>18.867441350483173</v>
      </c>
      <c r="BF40">
        <f t="shared" si="34"/>
        <v>18.867478684187887</v>
      </c>
      <c r="BG40">
        <f t="shared" si="34"/>
        <v>18.86738412574071</v>
      </c>
      <c r="BH40">
        <f t="shared" si="34"/>
        <v>18.867623622774992</v>
      </c>
      <c r="BI40">
        <f t="shared" si="34"/>
        <v>18.867017028188545</v>
      </c>
      <c r="BJ40">
        <f t="shared" si="34"/>
        <v>18.868553415070636</v>
      </c>
      <c r="BK40">
        <f t="shared" si="34"/>
        <v>18.864662122719505</v>
      </c>
      <c r="BL40">
        <f t="shared" si="43"/>
        <v>18.874518393708247</v>
      </c>
    </row>
    <row r="41" spans="1:64" x14ac:dyDescent="0.2">
      <c r="A41" s="25" t="s">
        <v>59</v>
      </c>
      <c r="B41" s="15" t="s">
        <v>47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29"/>
        <v>13845.5</v>
      </c>
      <c r="G41">
        <f t="shared" si="12"/>
        <v>1.1557450008695014E-2</v>
      </c>
      <c r="K41">
        <f t="shared" si="35"/>
        <v>1.1557450008695014E-2</v>
      </c>
      <c r="O41">
        <f t="shared" ca="1" si="33"/>
        <v>1.0133848430629505E-2</v>
      </c>
      <c r="Q41" s="2">
        <f t="shared" si="13"/>
        <v>43471.554770000002</v>
      </c>
      <c r="S41" s="3">
        <v>0.5</v>
      </c>
      <c r="Z41">
        <f t="shared" si="14"/>
        <v>13845.5</v>
      </c>
      <c r="AA41" s="50">
        <f t="shared" si="15"/>
        <v>1.3456087900236585E-2</v>
      </c>
      <c r="AB41" s="50">
        <f t="shared" si="16"/>
        <v>-1.5940134902470926E-2</v>
      </c>
      <c r="AC41" s="50">
        <f t="shared" si="17"/>
        <v>1.1557450008695014E-2</v>
      </c>
      <c r="AD41" s="50">
        <f t="shared" si="18"/>
        <v>-1.8986378915415714E-3</v>
      </c>
      <c r="AE41" s="50">
        <f t="shared" si="19"/>
        <v>1.8024129215987118E-6</v>
      </c>
      <c r="AF41">
        <f t="shared" si="20"/>
        <v>1.1557450008695014E-2</v>
      </c>
      <c r="AG41" s="80"/>
      <c r="AH41">
        <f t="shared" si="21"/>
        <v>2.749758491116594E-2</v>
      </c>
      <c r="AI41">
        <f t="shared" si="22"/>
        <v>0.69440328043321831</v>
      </c>
      <c r="AJ41">
        <f t="shared" si="23"/>
        <v>0.61360741967811627</v>
      </c>
      <c r="AK41">
        <f t="shared" si="24"/>
        <v>-0.25008889543031587</v>
      </c>
      <c r="AL41">
        <f t="shared" si="25"/>
        <v>0.68583773154786798</v>
      </c>
      <c r="AM41">
        <f t="shared" si="26"/>
        <v>0.35702438456311741</v>
      </c>
      <c r="AN41" s="50">
        <f t="shared" ref="AN41:AT41" si="44">$AU41+$AB$7*SIN(AO41)</f>
        <v>26.126195875440207</v>
      </c>
      <c r="AO41" s="50">
        <f t="shared" si="44"/>
        <v>26.126226246061151</v>
      </c>
      <c r="AP41" s="50">
        <f t="shared" si="44"/>
        <v>26.126085341668976</v>
      </c>
      <c r="AQ41" s="50">
        <f t="shared" si="44"/>
        <v>26.126739324691599</v>
      </c>
      <c r="AR41" s="50">
        <f t="shared" si="44"/>
        <v>26.123709502081869</v>
      </c>
      <c r="AS41" s="50">
        <f t="shared" si="44"/>
        <v>26.137867304714128</v>
      </c>
      <c r="AT41" s="50">
        <f t="shared" si="44"/>
        <v>26.074130218728683</v>
      </c>
      <c r="AU41" s="50">
        <f t="shared" si="28"/>
        <v>26.457082710177822</v>
      </c>
      <c r="AW41">
        <v>-30500</v>
      </c>
      <c r="AX41">
        <f t="shared" si="36"/>
        <v>-0.1391137452042468</v>
      </c>
      <c r="AY41">
        <f t="shared" si="37"/>
        <v>-0.14081893584040089</v>
      </c>
      <c r="AZ41">
        <f t="shared" si="38"/>
        <v>1.7051906361541056E-3</v>
      </c>
      <c r="BA41">
        <f t="shared" si="39"/>
        <v>0.60564319354090812</v>
      </c>
      <c r="BB41">
        <f t="shared" si="40"/>
        <v>2.6486332158780528E-2</v>
      </c>
      <c r="BC41">
        <f t="shared" si="41"/>
        <v>5.1706033857311158E-2</v>
      </c>
      <c r="BD41">
        <f t="shared" si="42"/>
        <v>2.5858778335737263E-2</v>
      </c>
      <c r="BE41">
        <f t="shared" si="34"/>
        <v>18.92803701043109</v>
      </c>
      <c r="BF41">
        <f t="shared" si="34"/>
        <v>18.928197525399977</v>
      </c>
      <c r="BG41">
        <f t="shared" si="34"/>
        <v>18.927789785922762</v>
      </c>
      <c r="BH41">
        <f t="shared" si="34"/>
        <v>18.928825549753821</v>
      </c>
      <c r="BI41">
        <f t="shared" si="34"/>
        <v>18.926194605594151</v>
      </c>
      <c r="BJ41">
        <f t="shared" si="34"/>
        <v>18.932878550273845</v>
      </c>
      <c r="BK41">
        <f t="shared" si="34"/>
        <v>18.915904512833784</v>
      </c>
      <c r="BL41">
        <f t="shared" si="43"/>
        <v>18.959059365672765</v>
      </c>
    </row>
    <row r="42" spans="1:64" x14ac:dyDescent="0.2">
      <c r="A42" s="86" t="s">
        <v>122</v>
      </c>
      <c r="B42" s="87" t="s">
        <v>47</v>
      </c>
      <c r="C42" s="88">
        <v>58851.066639999997</v>
      </c>
      <c r="D42" s="88">
        <v>1.4300000000000001E-3</v>
      </c>
      <c r="E42">
        <f>+(C42-C$7)/C$8</f>
        <v>14680.012232554451</v>
      </c>
      <c r="F42">
        <f>ROUND(2*E42,0)/2</f>
        <v>14680</v>
      </c>
      <c r="G42">
        <f>+C42-(C$7+F42*C$8)</f>
        <v>5.292000001645647E-3</v>
      </c>
      <c r="K42">
        <f>+G42</f>
        <v>5.292000001645647E-3</v>
      </c>
      <c r="O42">
        <f ca="1">+C$11+C$12*$F42</f>
        <v>6.6434982884255936E-3</v>
      </c>
      <c r="Q42" s="2">
        <f>+C42-15018.5</f>
        <v>43832.566639999997</v>
      </c>
      <c r="S42" s="3">
        <v>0.5</v>
      </c>
      <c r="Z42">
        <f>F42</f>
        <v>14680</v>
      </c>
      <c r="AA42" s="50">
        <f>AB$3+AB$4*Z42+AB$5*Z42^2+AH42</f>
        <v>1.0953725200377244E-2</v>
      </c>
      <c r="AB42" s="50">
        <f>IF(S42&lt;&gt;0,G42-AH42, -9999)</f>
        <v>-2.4252300496845167E-2</v>
      </c>
      <c r="AC42" s="50">
        <f>+G42-P42</f>
        <v>5.292000001645647E-3</v>
      </c>
      <c r="AD42" s="50">
        <f>IF(S42&lt;&gt;0,G42-AA42, -9999)</f>
        <v>-5.6617251987315965E-3</v>
      </c>
      <c r="AE42" s="50">
        <f>+(G42-AA42)^2*S42</f>
        <v>1.6027566112976169E-5</v>
      </c>
      <c r="AF42">
        <f>IF(S42&lt;&gt;0,G42-P42, -9999)</f>
        <v>5.292000001645647E-3</v>
      </c>
      <c r="AG42" s="80"/>
      <c r="AH42">
        <f>$AB$6*($AB$11/AI42*AJ42+$AB$12)</f>
        <v>2.9544300498490814E-2</v>
      </c>
      <c r="AI42">
        <f>1+$AB$7*COS(AL42)</f>
        <v>0.71831403143722716</v>
      </c>
      <c r="AJ42">
        <f>SIN(AL42+RADIANS($AB$9))</f>
        <v>0.68261179865803545</v>
      </c>
      <c r="AK42">
        <f>$AB$7*SIN(AL42)</f>
        <v>-0.2767432487747194</v>
      </c>
      <c r="AL42">
        <f>2*ATAN(AM42)</f>
        <v>0.77654728209294521</v>
      </c>
      <c r="AM42">
        <f>SQRT((1+$AB$7)/(1-$AB$7))*TAN(AN42/2)</f>
        <v>0.40903828903604283</v>
      </c>
      <c r="AN42" s="50">
        <f t="shared" ref="AN42:AT42" si="45">$AU42+$AB$7*SIN(AO42)</f>
        <v>26.24422288761787</v>
      </c>
      <c r="AO42" s="50">
        <f t="shared" si="45"/>
        <v>26.244230616571077</v>
      </c>
      <c r="AP42" s="50">
        <f t="shared" si="45"/>
        <v>26.244186468982573</v>
      </c>
      <c r="AQ42" s="50">
        <f t="shared" si="45"/>
        <v>26.244438691965165</v>
      </c>
      <c r="AR42" s="50">
        <f t="shared" si="45"/>
        <v>26.242999424607401</v>
      </c>
      <c r="AS42" s="50">
        <f t="shared" si="45"/>
        <v>26.251269464414019</v>
      </c>
      <c r="AT42" s="50">
        <f t="shared" si="45"/>
        <v>26.205486597773287</v>
      </c>
      <c r="AU42" s="50">
        <f>RADIANS($AB$9)+$AB$18*(F42-AB$15)</f>
        <v>26.598181592386602</v>
      </c>
      <c r="AW42">
        <v>-30000</v>
      </c>
      <c r="AX42">
        <f t="shared" si="36"/>
        <v>-0.13163063516883564</v>
      </c>
      <c r="AY42">
        <f t="shared" si="37"/>
        <v>-0.13535717752809423</v>
      </c>
      <c r="AZ42">
        <f t="shared" si="38"/>
        <v>3.726542359258594E-3</v>
      </c>
      <c r="BA42">
        <f t="shared" si="39"/>
        <v>0.60677607507845654</v>
      </c>
      <c r="BB42">
        <f t="shared" si="40"/>
        <v>6.6476399669648259E-2</v>
      </c>
      <c r="BC42">
        <f t="shared" si="41"/>
        <v>9.17420623096495E-2</v>
      </c>
      <c r="BD42">
        <f t="shared" si="42"/>
        <v>4.5903231456479725E-2</v>
      </c>
      <c r="BE42">
        <f t="shared" ref="BE42:BK49" si="46">$BL42+$AB$7*SIN(BF42)</f>
        <v>18.988718219430687</v>
      </c>
      <c r="BF42">
        <f t="shared" si="46"/>
        <v>18.988989983887524</v>
      </c>
      <c r="BG42">
        <f t="shared" si="46"/>
        <v>18.98829506060185</v>
      </c>
      <c r="BH42">
        <f t="shared" si="46"/>
        <v>18.990072169668764</v>
      </c>
      <c r="BI42">
        <f t="shared" si="46"/>
        <v>18.985528491003652</v>
      </c>
      <c r="BJ42">
        <f t="shared" si="46"/>
        <v>18.997151534552525</v>
      </c>
      <c r="BK42">
        <f t="shared" si="46"/>
        <v>18.967455154614292</v>
      </c>
      <c r="BL42">
        <f t="shared" si="43"/>
        <v>19.043600337637283</v>
      </c>
    </row>
    <row r="43" spans="1:64" x14ac:dyDescent="0.2">
      <c r="A43" t="s">
        <v>123</v>
      </c>
      <c r="B43" t="s">
        <v>47</v>
      </c>
      <c r="C43" s="10">
        <v>59623.0640420001</v>
      </c>
      <c r="D43" s="10">
        <v>2.05E-4</v>
      </c>
      <c r="AA43" s="50"/>
      <c r="AB43" s="50"/>
      <c r="AC43" s="50"/>
      <c r="AD43" s="50"/>
      <c r="AE43" s="50"/>
      <c r="AG43" s="80"/>
      <c r="AN43" s="50"/>
      <c r="AO43" s="50"/>
      <c r="AP43" s="50"/>
      <c r="AQ43" s="50"/>
      <c r="AR43" s="50"/>
      <c r="AS43" s="50"/>
      <c r="AT43" s="50"/>
      <c r="AU43" s="50"/>
      <c r="AW43">
        <v>-28500</v>
      </c>
      <c r="AX43">
        <f t="shared" si="36"/>
        <v>-0.10980725479486814</v>
      </c>
      <c r="AY43">
        <f t="shared" si="37"/>
        <v>-0.11952370332699205</v>
      </c>
      <c r="AZ43">
        <f t="shared" si="38"/>
        <v>9.7164485321239134E-3</v>
      </c>
      <c r="BA43">
        <f t="shared" si="39"/>
        <v>0.6140711375157003</v>
      </c>
      <c r="BB43">
        <f t="shared" si="40"/>
        <v>0.18705501978963734</v>
      </c>
      <c r="BC43">
        <f t="shared" si="41"/>
        <v>0.21337999505387922</v>
      </c>
      <c r="BD43">
        <f t="shared" si="42"/>
        <v>0.10709665791495715</v>
      </c>
      <c r="BE43">
        <f t="shared" si="46"/>
        <v>19.17193851430935</v>
      </c>
      <c r="BF43">
        <f t="shared" si="46"/>
        <v>19.172404532542672</v>
      </c>
      <c r="BG43">
        <f t="shared" si="46"/>
        <v>19.171160360337883</v>
      </c>
      <c r="BH43">
        <f t="shared" si="46"/>
        <v>19.174483198661573</v>
      </c>
      <c r="BI43">
        <f t="shared" si="46"/>
        <v>19.165616994375576</v>
      </c>
      <c r="BJ43">
        <f t="shared" si="46"/>
        <v>19.189333940076203</v>
      </c>
      <c r="BK43">
        <f t="shared" si="46"/>
        <v>19.126291982289224</v>
      </c>
      <c r="BL43">
        <f t="shared" si="43"/>
        <v>19.297223253530834</v>
      </c>
    </row>
    <row r="44" spans="1:64" x14ac:dyDescent="0.2">
      <c r="C44" s="10"/>
      <c r="D44" s="10"/>
      <c r="AA44" s="50"/>
      <c r="AB44" s="50"/>
      <c r="AC44" s="50"/>
      <c r="AD44" s="50"/>
      <c r="AE44" s="50"/>
      <c r="AG44" s="80"/>
      <c r="AN44" s="50"/>
      <c r="AO44" s="50"/>
      <c r="AP44" s="50"/>
      <c r="AQ44" s="50"/>
      <c r="AR44" s="50"/>
      <c r="AS44" s="50"/>
      <c r="AT44" s="50"/>
      <c r="AU44" s="50"/>
      <c r="AW44">
        <v>-28000</v>
      </c>
      <c r="AX44">
        <f t="shared" si="36"/>
        <v>-0.10276006109592306</v>
      </c>
      <c r="AY44">
        <f t="shared" si="37"/>
        <v>-0.11442981217189728</v>
      </c>
      <c r="AZ44">
        <f t="shared" si="38"/>
        <v>1.1669751075974219E-2</v>
      </c>
      <c r="BA44">
        <f t="shared" si="39"/>
        <v>0.61785842636715893</v>
      </c>
      <c r="BB44">
        <f t="shared" si="40"/>
        <v>0.2275095298996346</v>
      </c>
      <c r="BC44">
        <f t="shared" si="41"/>
        <v>0.25473598003128423</v>
      </c>
      <c r="BD44">
        <f t="shared" si="42"/>
        <v>0.12806123572270164</v>
      </c>
      <c r="BE44">
        <f t="shared" si="46"/>
        <v>19.233627937320275</v>
      </c>
      <c r="BF44">
        <f t="shared" si="46"/>
        <v>19.234101800232057</v>
      </c>
      <c r="BG44">
        <f t="shared" si="46"/>
        <v>19.232807593009955</v>
      </c>
      <c r="BH44">
        <f t="shared" si="46"/>
        <v>19.23634391742242</v>
      </c>
      <c r="BI44">
        <f t="shared" si="46"/>
        <v>19.226693054810553</v>
      </c>
      <c r="BJ44">
        <f t="shared" si="46"/>
        <v>19.253121544899511</v>
      </c>
      <c r="BK44">
        <f t="shared" si="46"/>
        <v>19.181385015674444</v>
      </c>
      <c r="BL44">
        <f t="shared" si="43"/>
        <v>19.381764225495353</v>
      </c>
    </row>
    <row r="45" spans="1:64" x14ac:dyDescent="0.2">
      <c r="C45" s="10"/>
      <c r="D45" s="10"/>
      <c r="AA45" s="50"/>
      <c r="AB45" s="50"/>
      <c r="AC45" s="50"/>
      <c r="AD45" s="50"/>
      <c r="AE45" s="50"/>
      <c r="AG45" s="80"/>
      <c r="AN45" s="50"/>
      <c r="AO45" s="50"/>
      <c r="AP45" s="50"/>
      <c r="AQ45" s="50"/>
      <c r="AR45" s="50"/>
      <c r="AS45" s="50"/>
      <c r="AT45" s="50"/>
      <c r="AU45" s="50"/>
      <c r="AW45">
        <v>-27500</v>
      </c>
      <c r="AX45">
        <f t="shared" si="36"/>
        <v>-9.5836320989545878E-2</v>
      </c>
      <c r="AY45">
        <f t="shared" si="37"/>
        <v>-0.10942788780610552</v>
      </c>
      <c r="AZ45">
        <f t="shared" si="38"/>
        <v>1.3591566816559639E-2</v>
      </c>
      <c r="BA45">
        <f t="shared" si="39"/>
        <v>0.62236420172977214</v>
      </c>
      <c r="BB45">
        <f t="shared" si="40"/>
        <v>0.26811796884973466</v>
      </c>
      <c r="BC45">
        <f t="shared" si="41"/>
        <v>0.29665554420982887</v>
      </c>
      <c r="BD45">
        <f t="shared" si="42"/>
        <v>0.14942522395476507</v>
      </c>
      <c r="BE45">
        <f t="shared" si="46"/>
        <v>19.295740040674008</v>
      </c>
      <c r="BF45">
        <f t="shared" si="46"/>
        <v>19.296195015905472</v>
      </c>
      <c r="BG45">
        <f t="shared" si="46"/>
        <v>19.294917916586474</v>
      </c>
      <c r="BH45">
        <f t="shared" si="46"/>
        <v>19.298504673560931</v>
      </c>
      <c r="BI45">
        <f t="shared" si="46"/>
        <v>19.288446717050508</v>
      </c>
      <c r="BJ45">
        <f t="shared" si="46"/>
        <v>19.316776252264731</v>
      </c>
      <c r="BK45">
        <f t="shared" si="46"/>
        <v>19.237909341747329</v>
      </c>
      <c r="BL45">
        <f t="shared" si="43"/>
        <v>19.466305197459871</v>
      </c>
    </row>
    <row r="46" spans="1:64" x14ac:dyDescent="0.2">
      <c r="C46" s="10"/>
      <c r="D46" s="10"/>
      <c r="AA46" s="50"/>
      <c r="AB46" s="50"/>
      <c r="AC46" s="50"/>
      <c r="AD46" s="50"/>
      <c r="AE46" s="50"/>
      <c r="AG46" s="80"/>
      <c r="AN46" s="50"/>
      <c r="AO46" s="50"/>
      <c r="AP46" s="50"/>
      <c r="AQ46" s="50"/>
      <c r="AR46" s="50"/>
      <c r="AS46" s="50"/>
      <c r="AT46" s="50"/>
      <c r="AU46" s="50"/>
      <c r="AW46">
        <v>-27000</v>
      </c>
      <c r="AX46">
        <f t="shared" si="36"/>
        <v>-8.9042313197404827E-2</v>
      </c>
      <c r="AY46">
        <f t="shared" si="37"/>
        <v>-0.10451793022961675</v>
      </c>
      <c r="AZ46">
        <f t="shared" si="38"/>
        <v>1.547561703221193E-2</v>
      </c>
      <c r="BA46">
        <f t="shared" si="39"/>
        <v>0.62762094367159704</v>
      </c>
      <c r="BB46">
        <f t="shared" si="40"/>
        <v>0.30888903814919866</v>
      </c>
      <c r="BC46">
        <f t="shared" si="41"/>
        <v>0.33924133107443211</v>
      </c>
      <c r="BD46">
        <f t="shared" si="42"/>
        <v>0.17126633562151231</v>
      </c>
      <c r="BE46">
        <f t="shared" si="46"/>
        <v>19.358346627005254</v>
      </c>
      <c r="BF46">
        <f t="shared" si="46"/>
        <v>19.358760726105082</v>
      </c>
      <c r="BG46">
        <f t="shared" si="46"/>
        <v>19.357560097763706</v>
      </c>
      <c r="BH46">
        <f t="shared" si="46"/>
        <v>19.361043389198219</v>
      </c>
      <c r="BI46">
        <f t="shared" si="46"/>
        <v>19.350956108756197</v>
      </c>
      <c r="BJ46">
        <f t="shared" si="46"/>
        <v>19.380327290063001</v>
      </c>
      <c r="BK46">
        <f t="shared" si="46"/>
        <v>19.296065081171268</v>
      </c>
      <c r="BL46">
        <f t="shared" si="43"/>
        <v>19.550846169424389</v>
      </c>
    </row>
    <row r="47" spans="1:64" x14ac:dyDescent="0.2">
      <c r="C47" s="10"/>
      <c r="D47" s="10"/>
      <c r="AA47" s="50"/>
      <c r="AB47" s="50"/>
      <c r="AC47" s="50"/>
      <c r="AD47" s="50"/>
      <c r="AE47" s="50"/>
      <c r="AG47" s="80"/>
      <c r="AN47" s="50"/>
      <c r="AO47" s="50"/>
      <c r="AP47" s="50"/>
      <c r="AQ47" s="50"/>
      <c r="AR47" s="50"/>
      <c r="AS47" s="50"/>
      <c r="AT47" s="50"/>
      <c r="AU47" s="50"/>
      <c r="AW47">
        <v>-26500</v>
      </c>
      <c r="AX47">
        <f t="shared" si="36"/>
        <v>-8.2384626553159548E-2</v>
      </c>
      <c r="AY47">
        <f t="shared" si="37"/>
        <v>-9.9699939442430954E-2</v>
      </c>
      <c r="AZ47">
        <f t="shared" si="38"/>
        <v>1.7315312889271409E-2</v>
      </c>
      <c r="BA47">
        <f t="shared" si="39"/>
        <v>0.63366717097494418</v>
      </c>
      <c r="BB47">
        <f t="shared" si="40"/>
        <v>0.34982687815280161</v>
      </c>
      <c r="BC47">
        <f t="shared" si="41"/>
        <v>0.38260290272590497</v>
      </c>
      <c r="BD47">
        <f t="shared" si="42"/>
        <v>0.19366976423766477</v>
      </c>
      <c r="BE47">
        <f t="shared" si="46"/>
        <v>19.421522630743524</v>
      </c>
      <c r="BF47">
        <f t="shared" si="46"/>
        <v>19.421880234152542</v>
      </c>
      <c r="BG47">
        <f t="shared" si="46"/>
        <v>19.420803350902915</v>
      </c>
      <c r="BH47">
        <f t="shared" si="46"/>
        <v>19.424048533253995</v>
      </c>
      <c r="BI47">
        <f t="shared" si="46"/>
        <v>19.414289607170634</v>
      </c>
      <c r="BJ47">
        <f t="shared" si="46"/>
        <v>19.443826137689324</v>
      </c>
      <c r="BK47">
        <f t="shared" si="46"/>
        <v>19.356040701554406</v>
      </c>
      <c r="BL47">
        <f t="shared" si="43"/>
        <v>19.635387141388907</v>
      </c>
    </row>
    <row r="48" spans="1:64" x14ac:dyDescent="0.2">
      <c r="C48" s="10"/>
      <c r="D48" s="10"/>
      <c r="AA48" s="50"/>
      <c r="AB48" s="50"/>
      <c r="AC48" s="50"/>
      <c r="AD48" s="50"/>
      <c r="AE48" s="50"/>
      <c r="AG48" s="80"/>
      <c r="AN48" s="50"/>
      <c r="AO48" s="50"/>
      <c r="AP48" s="50"/>
      <c r="AQ48" s="50"/>
      <c r="AR48" s="50"/>
      <c r="AS48" s="50"/>
      <c r="AT48" s="50"/>
      <c r="AU48" s="50"/>
      <c r="AW48">
        <v>-26000</v>
      </c>
      <c r="AX48">
        <f t="shared" si="36"/>
        <v>-7.5870202176043317E-2</v>
      </c>
      <c r="AY48">
        <f t="shared" si="37"/>
        <v>-9.497391544454814E-2</v>
      </c>
      <c r="AZ48">
        <f t="shared" si="38"/>
        <v>1.9103713268504824E-2</v>
      </c>
      <c r="BA48">
        <f t="shared" si="39"/>
        <v>0.64054807649773771</v>
      </c>
      <c r="BB48">
        <f t="shared" si="40"/>
        <v>0.39092998709704546</v>
      </c>
      <c r="BC48">
        <f t="shared" si="41"/>
        <v>0.42685837389154785</v>
      </c>
      <c r="BD48">
        <f t="shared" si="42"/>
        <v>0.21673005453395131</v>
      </c>
      <c r="BE48">
        <f t="shared" si="46"/>
        <v>19.485347072610725</v>
      </c>
      <c r="BF48">
        <f t="shared" si="46"/>
        <v>19.48563968749011</v>
      </c>
      <c r="BG48">
        <f t="shared" si="46"/>
        <v>19.484718832367982</v>
      </c>
      <c r="BH48">
        <f t="shared" si="46"/>
        <v>19.48761887075846</v>
      </c>
      <c r="BI48">
        <f t="shared" si="46"/>
        <v>19.478506665386707</v>
      </c>
      <c r="BJ48">
        <f t="shared" si="46"/>
        <v>19.507349398299684</v>
      </c>
      <c r="BK48">
        <f t="shared" si="46"/>
        <v>19.418011671240595</v>
      </c>
      <c r="BL48">
        <f t="shared" si="43"/>
        <v>19.719928113353426</v>
      </c>
    </row>
    <row r="49" spans="3:64" x14ac:dyDescent="0.2">
      <c r="C49" s="10"/>
      <c r="D49" s="10"/>
      <c r="AA49" s="50"/>
      <c r="AB49" s="50"/>
      <c r="AC49" s="50"/>
      <c r="AD49" s="50"/>
      <c r="AE49" s="50"/>
      <c r="AG49" s="80"/>
      <c r="AN49" s="50"/>
      <c r="AO49" s="50"/>
      <c r="AP49" s="50"/>
      <c r="AQ49" s="50"/>
      <c r="AR49" s="50"/>
      <c r="AS49" s="50"/>
      <c r="AT49" s="50"/>
      <c r="AU49" s="50"/>
      <c r="AW49">
        <v>-25500</v>
      </c>
      <c r="AX49">
        <f t="shared" si="36"/>
        <v>-6.9506383415554887E-2</v>
      </c>
      <c r="AY49">
        <f t="shared" si="37"/>
        <v>-9.0339858235968309E-2</v>
      </c>
      <c r="AZ49">
        <f t="shared" si="38"/>
        <v>2.0833474820413426E-2</v>
      </c>
      <c r="BA49">
        <f t="shared" si="39"/>
        <v>0.6483163011077604</v>
      </c>
      <c r="BB49">
        <f t="shared" si="40"/>
        <v>0.43218978541875142</v>
      </c>
      <c r="BC49">
        <f t="shared" si="41"/>
        <v>0.47213625696102723</v>
      </c>
      <c r="BD49">
        <f t="shared" si="42"/>
        <v>0.2405533505972772</v>
      </c>
      <c r="BE49">
        <f t="shared" si="46"/>
        <v>19.54990407390299</v>
      </c>
      <c r="BF49">
        <f t="shared" si="46"/>
        <v>19.55013017838613</v>
      </c>
      <c r="BG49">
        <f t="shared" si="46"/>
        <v>19.549381422355076</v>
      </c>
      <c r="BH49">
        <f t="shared" si="46"/>
        <v>19.551862777319108</v>
      </c>
      <c r="BI49">
        <f t="shared" si="46"/>
        <v>19.543659398353334</v>
      </c>
      <c r="BJ49">
        <f t="shared" si="46"/>
        <v>19.571001429636304</v>
      </c>
      <c r="BK49">
        <f t="shared" si="46"/>
        <v>19.482139205953011</v>
      </c>
      <c r="BL49">
        <f t="shared" si="43"/>
        <v>19.804469085317944</v>
      </c>
    </row>
    <row r="50" spans="3:64" x14ac:dyDescent="0.2">
      <c r="C50" s="10"/>
      <c r="D50" s="10"/>
      <c r="AA50" s="50"/>
      <c r="AB50" s="50"/>
      <c r="AC50" s="50"/>
      <c r="AD50" s="50"/>
      <c r="AE50" s="50"/>
      <c r="AG50" s="80"/>
      <c r="AN50" s="50"/>
      <c r="AO50" s="50"/>
      <c r="AP50" s="50"/>
      <c r="AQ50" s="50"/>
      <c r="AR50" s="50"/>
      <c r="AS50" s="50"/>
      <c r="AT50" s="50"/>
      <c r="AU50" s="50"/>
      <c r="AW50">
        <v>-25000</v>
      </c>
      <c r="AX50">
        <f t="shared" si="36"/>
        <v>-6.3300976583011273E-2</v>
      </c>
      <c r="AY50">
        <f t="shared" si="37"/>
        <v>-8.5797767816691461E-2</v>
      </c>
      <c r="AZ50">
        <f t="shared" si="38"/>
        <v>2.2496791233680188E-2</v>
      </c>
      <c r="BA50">
        <f t="shared" si="39"/>
        <v>0.65703285539070644</v>
      </c>
      <c r="BB50">
        <f t="shared" si="40"/>
        <v>0.4735886853340745</v>
      </c>
      <c r="BC50">
        <f t="shared" si="41"/>
        <v>0.51857753598922995</v>
      </c>
      <c r="BD50">
        <f t="shared" si="42"/>
        <v>0.26526012157253276</v>
      </c>
      <c r="BE50">
        <f t="shared" ref="BE50:BK59" si="47">$BL50+$AB$7*SIN(BF50)</f>
        <v>19.615283895822426</v>
      </c>
      <c r="BF50">
        <f t="shared" si="47"/>
        <v>19.615447953954956</v>
      </c>
      <c r="BG50">
        <f t="shared" si="47"/>
        <v>19.614871699833412</v>
      </c>
      <c r="BH50">
        <f t="shared" si="47"/>
        <v>19.616897203788607</v>
      </c>
      <c r="BI50">
        <f t="shared" si="47"/>
        <v>19.609794976895003</v>
      </c>
      <c r="BJ50">
        <f t="shared" si="47"/>
        <v>19.63491660622666</v>
      </c>
      <c r="BK50">
        <f t="shared" si="47"/>
        <v>19.548569117243137</v>
      </c>
      <c r="BL50">
        <f t="shared" si="43"/>
        <v>19.889010057282462</v>
      </c>
    </row>
    <row r="51" spans="3:64" x14ac:dyDescent="0.2">
      <c r="C51" s="10"/>
      <c r="D51" s="10"/>
      <c r="AA51" s="50"/>
      <c r="AB51" s="50"/>
      <c r="AC51" s="50"/>
      <c r="AD51" s="50"/>
      <c r="AE51" s="50"/>
      <c r="AG51" s="80"/>
      <c r="AN51" s="50"/>
      <c r="AO51" s="50"/>
      <c r="AP51" s="50"/>
      <c r="AQ51" s="50"/>
      <c r="AR51" s="50"/>
      <c r="AS51" s="50"/>
      <c r="AT51" s="50"/>
      <c r="AU51" s="50"/>
      <c r="AW51">
        <v>-24500</v>
      </c>
      <c r="AX51">
        <f t="shared" si="36"/>
        <v>-5.7262324776168952E-2</v>
      </c>
      <c r="AY51">
        <f t="shared" si="37"/>
        <v>-8.134764418671761E-2</v>
      </c>
      <c r="AZ51">
        <f t="shared" si="38"/>
        <v>2.4085319410548662E-2</v>
      </c>
      <c r="BA51">
        <f t="shared" si="39"/>
        <v>0.66676819618162253</v>
      </c>
      <c r="BB51">
        <f t="shared" si="40"/>
        <v>0.51509750025936352</v>
      </c>
      <c r="BC51">
        <f t="shared" si="41"/>
        <v>0.56633800107244703</v>
      </c>
      <c r="BD51">
        <f t="shared" si="42"/>
        <v>0.29098850390369124</v>
      </c>
      <c r="BE51">
        <f t="shared" si="47"/>
        <v>19.681583980826368</v>
      </c>
      <c r="BF51">
        <f t="shared" si="47"/>
        <v>19.681694832011512</v>
      </c>
      <c r="BG51">
        <f t="shared" si="47"/>
        <v>19.681277996333584</v>
      </c>
      <c r="BH51">
        <f t="shared" si="47"/>
        <v>19.682846422643991</v>
      </c>
      <c r="BI51">
        <f t="shared" si="47"/>
        <v>19.676958860887289</v>
      </c>
      <c r="BJ51">
        <f t="shared" si="47"/>
        <v>19.699261059459342</v>
      </c>
      <c r="BK51">
        <f t="shared" si="47"/>
        <v>19.6174307709705</v>
      </c>
      <c r="BL51">
        <f t="shared" si="43"/>
        <v>19.97355102924698</v>
      </c>
    </row>
    <row r="52" spans="3:64" x14ac:dyDescent="0.2">
      <c r="C52" s="10"/>
      <c r="D52" s="10"/>
      <c r="AA52" s="50"/>
      <c r="AB52" s="50"/>
      <c r="AC52" s="50"/>
      <c r="AD52" s="50"/>
      <c r="AE52" s="50"/>
      <c r="AG52" s="80"/>
      <c r="AN52" s="50"/>
      <c r="AO52" s="50"/>
      <c r="AP52" s="50"/>
      <c r="AQ52" s="50"/>
      <c r="AR52" s="50"/>
      <c r="AS52" s="50"/>
      <c r="AT52" s="50"/>
      <c r="AU52" s="50"/>
      <c r="AW52">
        <v>-24000</v>
      </c>
      <c r="AX52">
        <f t="shared" si="36"/>
        <v>-5.1399396174118414E-2</v>
      </c>
      <c r="AY52">
        <f t="shared" si="37"/>
        <v>-7.6989487346046742E-2</v>
      </c>
      <c r="AZ52">
        <f t="shared" si="38"/>
        <v>2.5590091171928332E-2</v>
      </c>
      <c r="BA52">
        <f t="shared" si="39"/>
        <v>0.6776034631066119</v>
      </c>
      <c r="BB52">
        <f t="shared" si="40"/>
        <v>0.55667199740086892</v>
      </c>
      <c r="BC52">
        <f t="shared" si="41"/>
        <v>0.61559089473118611</v>
      </c>
      <c r="BD52">
        <f t="shared" si="42"/>
        <v>0.31789845534432948</v>
      </c>
      <c r="BE52">
        <f t="shared" si="47"/>
        <v>19.748909992003469</v>
      </c>
      <c r="BF52">
        <f t="shared" si="47"/>
        <v>19.748978907425975</v>
      </c>
      <c r="BG52">
        <f t="shared" si="47"/>
        <v>19.748698405367673</v>
      </c>
      <c r="BH52">
        <f t="shared" si="47"/>
        <v>19.749840734602088</v>
      </c>
      <c r="BI52">
        <f t="shared" si="47"/>
        <v>19.745198879639162</v>
      </c>
      <c r="BJ52">
        <f t="shared" si="47"/>
        <v>19.764233718620481</v>
      </c>
      <c r="BK52">
        <f t="shared" si="47"/>
        <v>19.688836163252663</v>
      </c>
      <c r="BL52">
        <f t="shared" si="43"/>
        <v>20.058092001211495</v>
      </c>
    </row>
    <row r="53" spans="3:64" x14ac:dyDescent="0.2">
      <c r="C53" s="10"/>
      <c r="D53" s="10"/>
      <c r="AA53" s="50"/>
      <c r="AB53" s="50"/>
      <c r="AC53" s="50"/>
      <c r="AD53" s="50"/>
      <c r="AE53" s="50"/>
      <c r="AG53" s="80"/>
      <c r="AN53" s="50"/>
      <c r="AO53" s="50"/>
      <c r="AP53" s="50"/>
      <c r="AQ53" s="50"/>
      <c r="AR53" s="50"/>
      <c r="AS53" s="50"/>
      <c r="AT53" s="50"/>
      <c r="AU53" s="50"/>
      <c r="AW53">
        <v>-23500</v>
      </c>
      <c r="AX53">
        <f t="shared" si="36"/>
        <v>-4.5721887257769572E-2</v>
      </c>
      <c r="AY53">
        <f t="shared" si="37"/>
        <v>-7.2723297294678857E-2</v>
      </c>
      <c r="AZ53">
        <f t="shared" si="38"/>
        <v>2.7001410036909281E-2</v>
      </c>
      <c r="BA53">
        <f t="shared" si="39"/>
        <v>0.68963187823513894</v>
      </c>
      <c r="BB53">
        <f t="shared" si="40"/>
        <v>0.59824835389076736</v>
      </c>
      <c r="BC53">
        <f t="shared" si="41"/>
        <v>0.66652994819137756</v>
      </c>
      <c r="BD53">
        <f t="shared" si="42"/>
        <v>0.34617699639185084</v>
      </c>
      <c r="BE53">
        <f t="shared" si="47"/>
        <v>19.817376870014126</v>
      </c>
      <c r="BF53">
        <f t="shared" si="47"/>
        <v>19.817415609206702</v>
      </c>
      <c r="BG53">
        <f t="shared" si="47"/>
        <v>19.817242629968376</v>
      </c>
      <c r="BH53">
        <f t="shared" si="47"/>
        <v>19.818015357880558</v>
      </c>
      <c r="BI53">
        <f t="shared" si="47"/>
        <v>19.81457013512432</v>
      </c>
      <c r="BJ53">
        <f t="shared" si="47"/>
        <v>19.830066458157422</v>
      </c>
      <c r="BK53">
        <f t="shared" si="47"/>
        <v>19.762879120485909</v>
      </c>
      <c r="BL53">
        <f t="shared" si="43"/>
        <v>20.142632973176013</v>
      </c>
    </row>
    <row r="54" spans="3:64" x14ac:dyDescent="0.2">
      <c r="C54" s="10"/>
      <c r="D54" s="10"/>
      <c r="AA54" s="50"/>
      <c r="AB54" s="50"/>
      <c r="AC54" s="50"/>
      <c r="AD54" s="50"/>
      <c r="AE54" s="50"/>
      <c r="AG54" s="80"/>
      <c r="AN54" s="50"/>
      <c r="AO54" s="50"/>
      <c r="AP54" s="50"/>
      <c r="AQ54" s="50"/>
      <c r="AR54" s="50"/>
      <c r="AS54" s="50"/>
      <c r="AT54" s="50"/>
      <c r="AU54" s="50"/>
      <c r="AW54">
        <v>-23000</v>
      </c>
      <c r="AX54">
        <f t="shared" si="36"/>
        <v>-4.024034073386782E-2</v>
      </c>
      <c r="AY54">
        <f t="shared" si="37"/>
        <v>-6.8549074032613955E-2</v>
      </c>
      <c r="AZ54">
        <f t="shared" si="38"/>
        <v>2.8308733298746135E-2</v>
      </c>
      <c r="BA54">
        <f t="shared" si="39"/>
        <v>0.70296030800345721</v>
      </c>
      <c r="BB54">
        <f t="shared" si="40"/>
        <v>0.63973721398600192</v>
      </c>
      <c r="BC54">
        <f t="shared" si="41"/>
        <v>0.71937291589440777</v>
      </c>
      <c r="BD54">
        <f t="shared" si="42"/>
        <v>0.37604492946084517</v>
      </c>
      <c r="BE54">
        <f t="shared" si="47"/>
        <v>19.887109950708407</v>
      </c>
      <c r="BF54">
        <f t="shared" si="47"/>
        <v>19.887129133211499</v>
      </c>
      <c r="BG54">
        <f t="shared" si="47"/>
        <v>19.887033574579078</v>
      </c>
      <c r="BH54">
        <f t="shared" si="47"/>
        <v>19.887509758383992</v>
      </c>
      <c r="BI54">
        <f t="shared" si="47"/>
        <v>19.885140657477152</v>
      </c>
      <c r="BJ54">
        <f t="shared" si="47"/>
        <v>19.897023147340938</v>
      </c>
      <c r="BK54">
        <f t="shared" si="47"/>
        <v>19.83963462915079</v>
      </c>
      <c r="BL54">
        <f t="shared" si="43"/>
        <v>20.227173945140532</v>
      </c>
    </row>
    <row r="55" spans="3:64" x14ac:dyDescent="0.2">
      <c r="C55" s="10"/>
      <c r="D55" s="10"/>
      <c r="AA55" s="50"/>
      <c r="AB55" s="50"/>
      <c r="AC55" s="50"/>
      <c r="AD55" s="50"/>
      <c r="AE55" s="50"/>
      <c r="AG55" s="80"/>
      <c r="AN55" s="50"/>
      <c r="AO55" s="50"/>
      <c r="AP55" s="50"/>
      <c r="AQ55" s="50"/>
      <c r="AR55" s="50"/>
      <c r="AS55" s="50"/>
      <c r="AT55" s="50"/>
      <c r="AU55" s="50"/>
      <c r="AW55">
        <v>-22500</v>
      </c>
      <c r="AX55">
        <f t="shared" si="36"/>
        <v>-3.4966277682729613E-2</v>
      </c>
      <c r="AY55">
        <f t="shared" si="37"/>
        <v>-6.4466817559852035E-2</v>
      </c>
      <c r="AZ55">
        <f t="shared" si="38"/>
        <v>2.9500539877122426E-2</v>
      </c>
      <c r="BA55">
        <f t="shared" si="39"/>
        <v>0.71771097738951029</v>
      </c>
      <c r="BB55">
        <f t="shared" si="40"/>
        <v>0.68101595161625106</v>
      </c>
      <c r="BC55">
        <f t="shared" si="41"/>
        <v>0.77436574807714298</v>
      </c>
      <c r="BD55">
        <f t="shared" si="42"/>
        <v>0.4077655905967581</v>
      </c>
      <c r="BE55">
        <f t="shared" si="47"/>
        <v>19.958246204524588</v>
      </c>
      <c r="BF55">
        <f t="shared" si="47"/>
        <v>19.958254233039614</v>
      </c>
      <c r="BG55">
        <f t="shared" si="47"/>
        <v>19.958208631577005</v>
      </c>
      <c r="BH55">
        <f t="shared" si="47"/>
        <v>19.958467700545832</v>
      </c>
      <c r="BI55">
        <f t="shared" si="47"/>
        <v>19.956997676654712</v>
      </c>
      <c r="BJ55">
        <f t="shared" si="47"/>
        <v>19.965397401466582</v>
      </c>
      <c r="BK55">
        <f t="shared" si="47"/>
        <v>19.919158300189679</v>
      </c>
      <c r="BL55">
        <f t="shared" si="43"/>
        <v>20.31171491710505</v>
      </c>
    </row>
    <row r="56" spans="3:64" x14ac:dyDescent="0.2">
      <c r="C56" s="10"/>
      <c r="D56" s="10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36"/>
        <v>-2.9912343639109506E-2</v>
      </c>
      <c r="AY56">
        <f t="shared" si="37"/>
        <v>-6.0476527876393127E-2</v>
      </c>
      <c r="AZ56">
        <f t="shared" si="38"/>
        <v>3.0564184237283621E-2</v>
      </c>
      <c r="BA56">
        <f t="shared" si="39"/>
        <v>0.73402330591694698</v>
      </c>
      <c r="BB56">
        <f t="shared" si="40"/>
        <v>0.72191860692692877</v>
      </c>
      <c r="BC56">
        <f t="shared" si="41"/>
        <v>0.83178756943950982</v>
      </c>
      <c r="BD56">
        <f t="shared" si="42"/>
        <v>0.44165642781842918</v>
      </c>
      <c r="BE56">
        <f t="shared" si="47"/>
        <v>20.030935665114811</v>
      </c>
      <c r="BF56">
        <f t="shared" si="47"/>
        <v>20.030938308413337</v>
      </c>
      <c r="BG56">
        <f t="shared" si="47"/>
        <v>20.030920676982042</v>
      </c>
      <c r="BH56">
        <f t="shared" si="47"/>
        <v>20.03103829716115</v>
      </c>
      <c r="BI56">
        <f t="shared" si="47"/>
        <v>20.030254283521337</v>
      </c>
      <c r="BJ56">
        <f t="shared" si="47"/>
        <v>20.035508852062286</v>
      </c>
      <c r="BK56">
        <f t="shared" si="47"/>
        <v>20.001485971782266</v>
      </c>
      <c r="BL56">
        <f t="shared" si="43"/>
        <v>20.396255889069568</v>
      </c>
    </row>
    <row r="57" spans="3:64" x14ac:dyDescent="0.2">
      <c r="C57" s="10"/>
      <c r="D57" s="10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36"/>
        <v>-2.5092468749834819E-2</v>
      </c>
      <c r="AY57">
        <f t="shared" si="37"/>
        <v>-5.657820498223718E-2</v>
      </c>
      <c r="AZ57">
        <f t="shared" si="38"/>
        <v>3.1485736232402362E-2</v>
      </c>
      <c r="BA57">
        <f t="shared" si="39"/>
        <v>0.75205579377356579</v>
      </c>
      <c r="BB57">
        <f t="shared" si="40"/>
        <v>0.76222277525653404</v>
      </c>
      <c r="BC57">
        <f t="shared" si="41"/>
        <v>0.891956651091109</v>
      </c>
      <c r="BD57">
        <f t="shared" si="42"/>
        <v>0.47810455542970937</v>
      </c>
      <c r="BE57">
        <f t="shared" si="47"/>
        <v>20.105343103980275</v>
      </c>
      <c r="BF57">
        <f t="shared" si="47"/>
        <v>20.105343694171729</v>
      </c>
      <c r="BG57">
        <f t="shared" si="47"/>
        <v>20.105338870212236</v>
      </c>
      <c r="BH57">
        <f t="shared" si="47"/>
        <v>20.105378301181229</v>
      </c>
      <c r="BI57">
        <f t="shared" si="47"/>
        <v>20.105056132831102</v>
      </c>
      <c r="BJ57">
        <f t="shared" si="47"/>
        <v>20.107697790127595</v>
      </c>
      <c r="BK57">
        <f t="shared" si="47"/>
        <v>20.086633453356285</v>
      </c>
      <c r="BL57">
        <f t="shared" si="43"/>
        <v>20.480796861034086</v>
      </c>
    </row>
    <row r="58" spans="3:64" x14ac:dyDescent="0.2">
      <c r="C58" s="10"/>
      <c r="D58" s="10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36"/>
        <v>-2.0522042345234082E-2</v>
      </c>
      <c r="AY58">
        <f t="shared" si="37"/>
        <v>-5.2771848877384231E-2</v>
      </c>
      <c r="AZ58">
        <f t="shared" si="38"/>
        <v>3.2249806532150149E-2</v>
      </c>
      <c r="BA58">
        <f t="shared" si="39"/>
        <v>0.77198780934953537</v>
      </c>
      <c r="BB58">
        <f t="shared" si="40"/>
        <v>0.80163247266637294</v>
      </c>
      <c r="BC58">
        <f t="shared" si="41"/>
        <v>0.95523756618526834</v>
      </c>
      <c r="BD58">
        <f t="shared" si="42"/>
        <v>0.51758797430913372</v>
      </c>
      <c r="BE58">
        <f t="shared" si="47"/>
        <v>20.181649976884138</v>
      </c>
      <c r="BF58">
        <f t="shared" si="47"/>
        <v>20.181650032327248</v>
      </c>
      <c r="BG58">
        <f t="shared" si="47"/>
        <v>20.181649438510309</v>
      </c>
      <c r="BH58">
        <f t="shared" si="47"/>
        <v>20.181655798592402</v>
      </c>
      <c r="BI58">
        <f t="shared" si="47"/>
        <v>20.181587687513396</v>
      </c>
      <c r="BJ58">
        <f t="shared" si="47"/>
        <v>20.182318093231903</v>
      </c>
      <c r="BK58">
        <f t="shared" si="47"/>
        <v>20.174596412662051</v>
      </c>
      <c r="BL58">
        <f t="shared" si="43"/>
        <v>20.565337832998605</v>
      </c>
    </row>
    <row r="59" spans="3:64" x14ac:dyDescent="0.2">
      <c r="C59" s="10"/>
      <c r="D59" s="10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36"/>
        <v>-1.6218101441449584E-2</v>
      </c>
      <c r="AY59">
        <f t="shared" si="37"/>
        <v>-4.9057459561834243E-2</v>
      </c>
      <c r="AZ59">
        <f t="shared" si="38"/>
        <v>3.283935812038466E-2</v>
      </c>
      <c r="BA59">
        <f t="shared" si="39"/>
        <v>0.79402099490252798</v>
      </c>
      <c r="BB59">
        <f t="shared" si="40"/>
        <v>0.83975568152459323</v>
      </c>
      <c r="BC59">
        <f t="shared" si="41"/>
        <v>1.0220496981838287</v>
      </c>
      <c r="BD59">
        <f t="shared" si="42"/>
        <v>0.56070499398403018</v>
      </c>
      <c r="BE59">
        <f t="shared" si="47"/>
        <v>20.260056616200895</v>
      </c>
      <c r="BF59">
        <f t="shared" si="47"/>
        <v>20.260056610690192</v>
      </c>
      <c r="BG59">
        <f t="shared" si="47"/>
        <v>20.260056698123456</v>
      </c>
      <c r="BH59">
        <f t="shared" si="47"/>
        <v>20.260055310905699</v>
      </c>
      <c r="BI59">
        <f t="shared" si="47"/>
        <v>20.260077321932407</v>
      </c>
      <c r="BJ59">
        <f t="shared" si="47"/>
        <v>20.259728425007008</v>
      </c>
      <c r="BK59">
        <f t="shared" si="47"/>
        <v>20.265350406717367</v>
      </c>
      <c r="BL59">
        <f t="shared" si="43"/>
        <v>20.649878804963123</v>
      </c>
    </row>
    <row r="60" spans="3:64" x14ac:dyDescent="0.2">
      <c r="C60" s="10"/>
      <c r="D60" s="10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36"/>
        <v>-1.2199529860827986E-2</v>
      </c>
      <c r="AY60">
        <f t="shared" si="37"/>
        <v>-4.5435037035587267E-2</v>
      </c>
      <c r="AZ60">
        <f t="shared" si="38"/>
        <v>3.3235507174759281E-2</v>
      </c>
      <c r="BA60">
        <f t="shared" si="39"/>
        <v>0.81837978285802127</v>
      </c>
      <c r="BB60">
        <f t="shared" si="40"/>
        <v>0.87607490630831375</v>
      </c>
      <c r="BC60">
        <f t="shared" si="41"/>
        <v>1.0928772122035946</v>
      </c>
      <c r="BD60">
        <f t="shared" si="42"/>
        <v>0.60821575404445904</v>
      </c>
      <c r="BE60">
        <f t="shared" ref="BE60:BK69" si="48">$BL60+$AB$7*SIN(BF60)</f>
        <v>20.340784574028095</v>
      </c>
      <c r="BF60">
        <f t="shared" si="48"/>
        <v>20.340784573523294</v>
      </c>
      <c r="BG60">
        <f t="shared" si="48"/>
        <v>20.340784589606447</v>
      </c>
      <c r="BH60">
        <f t="shared" si="48"/>
        <v>20.340784077191987</v>
      </c>
      <c r="BI60">
        <f t="shared" si="48"/>
        <v>20.340800404503412</v>
      </c>
      <c r="BJ60">
        <f t="shared" si="48"/>
        <v>20.340281793018878</v>
      </c>
      <c r="BK60">
        <f t="shared" si="48"/>
        <v>20.358851056401786</v>
      </c>
      <c r="BL60">
        <f t="shared" si="43"/>
        <v>20.734419776927641</v>
      </c>
    </row>
    <row r="61" spans="3:64" x14ac:dyDescent="0.2"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36"/>
        <v>-8.4872587038105976E-3</v>
      </c>
      <c r="AY61">
        <f t="shared" si="37"/>
        <v>-4.1904581298643259E-2</v>
      </c>
      <c r="AZ61">
        <f t="shared" si="38"/>
        <v>3.3417322594832662E-2</v>
      </c>
      <c r="BA61">
        <f t="shared" si="39"/>
        <v>0.84531015503890516</v>
      </c>
      <c r="BB61">
        <f t="shared" si="40"/>
        <v>0.90990868852250539</v>
      </c>
      <c r="BC61">
        <f t="shared" si="41"/>
        <v>1.1682804834102274</v>
      </c>
      <c r="BD61">
        <f t="shared" si="42"/>
        <v>0.66110200039306133</v>
      </c>
      <c r="BE61">
        <f t="shared" si="48"/>
        <v>20.4240789374653</v>
      </c>
      <c r="BF61">
        <f t="shared" si="48"/>
        <v>20.424078937465303</v>
      </c>
      <c r="BG61">
        <f t="shared" si="48"/>
        <v>20.424078937466071</v>
      </c>
      <c r="BH61">
        <f t="shared" si="48"/>
        <v>20.424078937989666</v>
      </c>
      <c r="BI61">
        <f t="shared" si="48"/>
        <v>20.424079293770458</v>
      </c>
      <c r="BJ61">
        <f t="shared" si="48"/>
        <v>20.424313664810267</v>
      </c>
      <c r="BK61">
        <f t="shared" si="48"/>
        <v>20.455034363453134</v>
      </c>
      <c r="BL61">
        <f t="shared" si="43"/>
        <v>20.81896074889216</v>
      </c>
    </row>
    <row r="62" spans="3:64" x14ac:dyDescent="0.2"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36"/>
        <v>-5.1044486608183351E-3</v>
      </c>
      <c r="AY62">
        <f t="shared" si="37"/>
        <v>-3.8466092351002242E-2</v>
      </c>
      <c r="AZ62">
        <f t="shared" si="38"/>
        <v>3.3361643690183906E-2</v>
      </c>
      <c r="BA62">
        <f t="shared" si="39"/>
        <v>0.87507521376360964</v>
      </c>
      <c r="BB62">
        <f t="shared" si="40"/>
        <v>0.94036174665905181</v>
      </c>
      <c r="BC62">
        <f t="shared" si="41"/>
        <v>1.2489087611475473</v>
      </c>
      <c r="BD62">
        <f t="shared" si="42"/>
        <v>0.72065513131881453</v>
      </c>
      <c r="BE62">
        <f t="shared" si="48"/>
        <v>20.510210337961755</v>
      </c>
      <c r="BF62">
        <f t="shared" si="48"/>
        <v>20.510210340912039</v>
      </c>
      <c r="BG62">
        <f t="shared" si="48"/>
        <v>20.51021042416906</v>
      </c>
      <c r="BH62">
        <f t="shared" si="48"/>
        <v>20.510212773650714</v>
      </c>
      <c r="BI62">
        <f t="shared" si="48"/>
        <v>20.510279049897058</v>
      </c>
      <c r="BJ62">
        <f t="shared" si="48"/>
        <v>20.512128966233725</v>
      </c>
      <c r="BK62">
        <f t="shared" si="48"/>
        <v>20.553817167601977</v>
      </c>
      <c r="BL62">
        <f t="shared" si="43"/>
        <v>20.903501720856674</v>
      </c>
    </row>
    <row r="63" spans="3:64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36"/>
        <v>-2.0766187407210215E-3</v>
      </c>
      <c r="AY63">
        <f t="shared" si="37"/>
        <v>-3.5119570192664221E-2</v>
      </c>
      <c r="AZ63">
        <f t="shared" si="38"/>
        <v>3.3042951451943199E-2</v>
      </c>
      <c r="BA63">
        <f t="shared" si="39"/>
        <v>0.90794527225488142</v>
      </c>
      <c r="BB63">
        <f t="shared" si="40"/>
        <v>0.96626145107228856</v>
      </c>
      <c r="BC63">
        <f t="shared" si="41"/>
        <v>1.3355134509956099</v>
      </c>
      <c r="BD63">
        <f t="shared" si="42"/>
        <v>0.78860934321233644</v>
      </c>
      <c r="BE63">
        <f t="shared" si="48"/>
        <v>20.599476241661179</v>
      </c>
      <c r="BF63">
        <f t="shared" si="48"/>
        <v>20.599476345818516</v>
      </c>
      <c r="BG63">
        <f t="shared" si="48"/>
        <v>20.599477826251825</v>
      </c>
      <c r="BH63">
        <f t="shared" si="48"/>
        <v>20.599498866982309</v>
      </c>
      <c r="BI63">
        <f t="shared" si="48"/>
        <v>20.599797645541901</v>
      </c>
      <c r="BJ63">
        <f t="shared" si="48"/>
        <v>20.603988412771884</v>
      </c>
      <c r="BK63">
        <f t="shared" si="48"/>
        <v>20.655097740578793</v>
      </c>
      <c r="BL63">
        <f t="shared" si="43"/>
        <v>20.988042692821193</v>
      </c>
    </row>
    <row r="64" spans="3:64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95" si="49">AB$3+AB$4*AW64+AB$5*AW64^2+AZ64</f>
        <v>5.6833776999107299E-4</v>
      </c>
      <c r="AY64">
        <f t="shared" ref="AY64:AY95" si="50">AB$3+AB$4*AW64+AB$5*AW64^2</f>
        <v>-3.1865014823629176E-2</v>
      </c>
      <c r="AZ64">
        <f t="shared" ref="AZ64:AZ95" si="51">$AB$6*($AB$11/BA64*BB64+$AB$12)</f>
        <v>3.2433352593620249E-2</v>
      </c>
      <c r="BA64">
        <f t="shared" ref="BA64:BA95" si="52">1+$AB$7*COS(BC64)</f>
        <v>0.94417888797020799</v>
      </c>
      <c r="BB64">
        <f t="shared" ref="BB64:BB95" si="53">SIN(BC64+RADIANS($AB$9))</f>
        <v>0.98607918782694759</v>
      </c>
      <c r="BC64">
        <f t="shared" ref="BC64:BC95" si="54">2*ATAN(BD64)</f>
        <v>1.428960658777203</v>
      </c>
      <c r="BD64">
        <f t="shared" ref="BD64:BD95" si="55">SQRT((1+$AB$7)/(1-$AB$7))*TAN(BE64/2)</f>
        <v>0.86734918395550831</v>
      </c>
      <c r="BE64">
        <f t="shared" si="48"/>
        <v>20.692200884286276</v>
      </c>
      <c r="BF64">
        <f t="shared" si="48"/>
        <v>20.692201790428715</v>
      </c>
      <c r="BG64">
        <f t="shared" si="48"/>
        <v>20.692210336244322</v>
      </c>
      <c r="BH64">
        <f t="shared" si="48"/>
        <v>20.692290918819495</v>
      </c>
      <c r="BI64">
        <f t="shared" si="48"/>
        <v>20.693049628488517</v>
      </c>
      <c r="BJ64">
        <f t="shared" si="48"/>
        <v>20.700094742991016</v>
      </c>
      <c r="BK64">
        <f t="shared" si="48"/>
        <v>20.75875651275086</v>
      </c>
      <c r="BL64">
        <f t="shared" ref="BL64:BL95" si="56">RADIANS($AB$9)+$AB$18*(AW64-AB$15)</f>
        <v>21.072583664785711</v>
      </c>
    </row>
    <row r="65" spans="3:64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49"/>
        <v>2.8003450076668109E-3</v>
      </c>
      <c r="AY65">
        <f t="shared" si="50"/>
        <v>-2.8702426243897117E-2</v>
      </c>
      <c r="AZ65">
        <f t="shared" si="51"/>
        <v>3.1502771251563928E-2</v>
      </c>
      <c r="BA65">
        <f t="shared" si="52"/>
        <v>0.98398943090391255</v>
      </c>
      <c r="BB65">
        <f t="shared" si="53"/>
        <v>0.99783775845412725</v>
      </c>
      <c r="BC65">
        <f t="shared" si="54"/>
        <v>1.5302402736195522</v>
      </c>
      <c r="BD65">
        <f t="shared" si="55"/>
        <v>0.96024465745776355</v>
      </c>
      <c r="BE65">
        <f t="shared" si="48"/>
        <v>20.788732802539105</v>
      </c>
      <c r="BF65">
        <f t="shared" si="48"/>
        <v>20.788737032397492</v>
      </c>
      <c r="BG65">
        <f t="shared" si="48"/>
        <v>20.788766776776928</v>
      </c>
      <c r="BH65">
        <f t="shared" si="48"/>
        <v>20.788975874675128</v>
      </c>
      <c r="BI65">
        <f t="shared" si="48"/>
        <v>20.790442615126636</v>
      </c>
      <c r="BJ65">
        <f t="shared" si="48"/>
        <v>20.800579521793427</v>
      </c>
      <c r="BK65">
        <f t="shared" si="48"/>
        <v>20.864656927198595</v>
      </c>
      <c r="BL65">
        <f t="shared" si="56"/>
        <v>21.157124636750229</v>
      </c>
    </row>
    <row r="66" spans="3:64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49"/>
        <v>4.5876933452870076E-3</v>
      </c>
      <c r="AY66">
        <f t="shared" si="50"/>
        <v>-2.5631804453468045E-2</v>
      </c>
      <c r="AZ66">
        <f t="shared" si="51"/>
        <v>3.0219497798755053E-2</v>
      </c>
      <c r="BA66">
        <f t="shared" si="52"/>
        <v>1.0274893936298848</v>
      </c>
      <c r="BB66">
        <f t="shared" si="53"/>
        <v>0.9990121062148043</v>
      </c>
      <c r="BC66">
        <f t="shared" si="54"/>
        <v>1.6404664228934753</v>
      </c>
      <c r="BD66">
        <f t="shared" si="55"/>
        <v>1.0722149191060029</v>
      </c>
      <c r="BE66">
        <f t="shared" si="48"/>
        <v>20.889438177369755</v>
      </c>
      <c r="BF66">
        <f t="shared" si="48"/>
        <v>20.889451831031895</v>
      </c>
      <c r="BG66">
        <f t="shared" si="48"/>
        <v>20.889528307488952</v>
      </c>
      <c r="BH66">
        <f t="shared" si="48"/>
        <v>20.889956451881329</v>
      </c>
      <c r="BI66">
        <f t="shared" si="48"/>
        <v>20.892346729319296</v>
      </c>
      <c r="BJ66">
        <f t="shared" si="48"/>
        <v>20.905491247525848</v>
      </c>
      <c r="BK66">
        <f t="shared" si="48"/>
        <v>20.972646415130722</v>
      </c>
      <c r="BL66">
        <f t="shared" si="56"/>
        <v>21.241665608714747</v>
      </c>
    </row>
    <row r="67" spans="3:64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49"/>
        <v>5.8981762165069111E-3</v>
      </c>
      <c r="AY67">
        <f t="shared" si="50"/>
        <v>-2.2653149452341956E-2</v>
      </c>
      <c r="AZ67">
        <f t="shared" si="51"/>
        <v>2.8551325668848868E-2</v>
      </c>
      <c r="BA67">
        <f t="shared" si="52"/>
        <v>1.0746021757096416</v>
      </c>
      <c r="BB67">
        <f t="shared" si="53"/>
        <v>0.98644345273271072</v>
      </c>
      <c r="BC67">
        <f t="shared" si="54"/>
        <v>1.7608600627886353</v>
      </c>
      <c r="BD67">
        <f t="shared" si="55"/>
        <v>1.2107239634239255</v>
      </c>
      <c r="BE67">
        <f t="shared" si="48"/>
        <v>20.994687040636837</v>
      </c>
      <c r="BF67">
        <f t="shared" si="48"/>
        <v>20.994721155769948</v>
      </c>
      <c r="BG67">
        <f t="shared" si="48"/>
        <v>20.994880149434234</v>
      </c>
      <c r="BH67">
        <f t="shared" si="48"/>
        <v>20.995620625398555</v>
      </c>
      <c r="BI67">
        <f t="shared" si="48"/>
        <v>20.99905814544169</v>
      </c>
      <c r="BJ67">
        <f t="shared" si="48"/>
        <v>21.014785519977096</v>
      </c>
      <c r="BK67">
        <f t="shared" si="48"/>
        <v>21.082557485670961</v>
      </c>
      <c r="BL67">
        <f t="shared" si="56"/>
        <v>21.326206580679266</v>
      </c>
    </row>
    <row r="68" spans="3:64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49"/>
        <v>6.7011536887493818E-3</v>
      </c>
      <c r="AY68">
        <f t="shared" si="50"/>
        <v>-1.9766461240518847E-2</v>
      </c>
      <c r="AZ68">
        <f t="shared" si="51"/>
        <v>2.6467614929268229E-2</v>
      </c>
      <c r="BA68">
        <f t="shared" si="52"/>
        <v>1.1249302525300526</v>
      </c>
      <c r="BB68">
        <f t="shared" si="53"/>
        <v>0.95631072565713415</v>
      </c>
      <c r="BC68">
        <f t="shared" si="54"/>
        <v>1.8926984846987198</v>
      </c>
      <c r="BD68">
        <f t="shared" si="55"/>
        <v>1.3876476264274054</v>
      </c>
      <c r="BE68">
        <f t="shared" si="48"/>
        <v>21.104827925274645</v>
      </c>
      <c r="BF68">
        <f t="shared" si="48"/>
        <v>21.104897787245118</v>
      </c>
      <c r="BG68">
        <f t="shared" si="48"/>
        <v>21.105177529882827</v>
      </c>
      <c r="BH68">
        <f t="shared" si="48"/>
        <v>21.106296722185522</v>
      </c>
      <c r="BI68">
        <f t="shared" si="48"/>
        <v>21.110759167347549</v>
      </c>
      <c r="BJ68">
        <f t="shared" si="48"/>
        <v>21.128317996940673</v>
      </c>
      <c r="BK68">
        <f t="shared" si="48"/>
        <v>21.194208922231979</v>
      </c>
      <c r="BL68">
        <f t="shared" si="56"/>
        <v>21.410747552643784</v>
      </c>
    </row>
    <row r="69" spans="3:64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49"/>
        <v>6.9709825066330208E-3</v>
      </c>
      <c r="AY69">
        <f t="shared" si="50"/>
        <v>-1.6971739817998731E-2</v>
      </c>
      <c r="AZ69">
        <f t="shared" si="51"/>
        <v>2.3942722324631752E-2</v>
      </c>
      <c r="BA69">
        <f t="shared" si="52"/>
        <v>1.1775738727668827</v>
      </c>
      <c r="BB69">
        <f t="shared" si="53"/>
        <v>0.90424132101701926</v>
      </c>
      <c r="BC69">
        <f t="shared" si="54"/>
        <v>2.0372095668318271</v>
      </c>
      <c r="BD69">
        <f t="shared" si="55"/>
        <v>1.6230482846893768</v>
      </c>
      <c r="BE69">
        <f t="shared" si="48"/>
        <v>21.220145427298419</v>
      </c>
      <c r="BF69">
        <f t="shared" si="48"/>
        <v>21.220266181284845</v>
      </c>
      <c r="BG69">
        <f t="shared" si="48"/>
        <v>21.220692410253395</v>
      </c>
      <c r="BH69">
        <f t="shared" si="48"/>
        <v>21.222195476426091</v>
      </c>
      <c r="BI69">
        <f t="shared" si="48"/>
        <v>21.227478596478903</v>
      </c>
      <c r="BJ69">
        <f t="shared" si="48"/>
        <v>21.245840780213523</v>
      </c>
      <c r="BK69">
        <f t="shared" si="48"/>
        <v>21.307407076930986</v>
      </c>
      <c r="BL69">
        <f t="shared" si="56"/>
        <v>21.495288524608302</v>
      </c>
    </row>
    <row r="70" spans="3:64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49"/>
        <v>6.6922418798243642E-3</v>
      </c>
      <c r="AY70">
        <f t="shared" si="50"/>
        <v>-1.4268985184781605E-2</v>
      </c>
      <c r="AZ70">
        <f t="shared" si="51"/>
        <v>2.0961227064605969E-2</v>
      </c>
      <c r="BA70">
        <f t="shared" si="52"/>
        <v>1.2309140477211205</v>
      </c>
      <c r="BB70">
        <f t="shared" si="53"/>
        <v>0.82569016025678066</v>
      </c>
      <c r="BC70">
        <f t="shared" si="54"/>
        <v>2.195384731023589</v>
      </c>
      <c r="BD70">
        <f t="shared" si="55"/>
        <v>1.9535945086943074</v>
      </c>
      <c r="BE70">
        <f t="shared" ref="BE70:BK79" si="57">$BL70+$AB$7*SIN(BF70)</f>
        <v>21.34079594995038</v>
      </c>
      <c r="BF70">
        <f t="shared" si="57"/>
        <v>21.340974295946157</v>
      </c>
      <c r="BG70">
        <f t="shared" si="57"/>
        <v>21.341541577073539</v>
      </c>
      <c r="BH70">
        <f t="shared" si="57"/>
        <v>21.343344356900268</v>
      </c>
      <c r="BI70">
        <f t="shared" si="57"/>
        <v>21.34905723646024</v>
      </c>
      <c r="BJ70">
        <f t="shared" si="57"/>
        <v>21.36700272753918</v>
      </c>
      <c r="BK70">
        <f t="shared" si="57"/>
        <v>21.4219472538011</v>
      </c>
      <c r="BL70">
        <f t="shared" si="56"/>
        <v>21.57982949657282</v>
      </c>
    </row>
    <row r="71" spans="3:64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49"/>
        <v>5.8668627214003982E-3</v>
      </c>
      <c r="AY71">
        <f t="shared" si="50"/>
        <v>-1.1658197340867451E-2</v>
      </c>
      <c r="AZ71">
        <f t="shared" si="51"/>
        <v>1.7525060062267849E-2</v>
      </c>
      <c r="BA71">
        <f t="shared" si="52"/>
        <v>1.2824177029271127</v>
      </c>
      <c r="BB71">
        <f t="shared" si="53"/>
        <v>0.71674007826278519</v>
      </c>
      <c r="BC71">
        <f t="shared" si="54"/>
        <v>2.3676930333580373</v>
      </c>
      <c r="BD71">
        <f t="shared" si="55"/>
        <v>2.4540250654888562</v>
      </c>
      <c r="BE71">
        <f t="shared" si="57"/>
        <v>21.466721956682029</v>
      </c>
      <c r="BF71">
        <f t="shared" si="57"/>
        <v>21.466946632741241</v>
      </c>
      <c r="BG71">
        <f t="shared" si="57"/>
        <v>21.467603722817657</v>
      </c>
      <c r="BH71">
        <f t="shared" si="57"/>
        <v>21.469524027874616</v>
      </c>
      <c r="BI71">
        <f t="shared" si="57"/>
        <v>21.475123918259243</v>
      </c>
      <c r="BJ71">
        <f t="shared" si="57"/>
        <v>21.491353990714824</v>
      </c>
      <c r="BK71">
        <f t="shared" si="57"/>
        <v>21.537615170918293</v>
      </c>
      <c r="BL71">
        <f t="shared" si="56"/>
        <v>21.664370468537339</v>
      </c>
    </row>
    <row r="72" spans="3:64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49"/>
        <v>4.5224111962754686E-3</v>
      </c>
      <c r="AY72">
        <f t="shared" si="50"/>
        <v>-9.1393762862562906E-3</v>
      </c>
      <c r="AZ72">
        <f t="shared" si="51"/>
        <v>1.3661787482531759E-2</v>
      </c>
      <c r="BA72">
        <f t="shared" si="52"/>
        <v>1.3285907785233642</v>
      </c>
      <c r="BB72">
        <f t="shared" si="53"/>
        <v>0.57540239927834336</v>
      </c>
      <c r="BC72">
        <f t="shared" si="54"/>
        <v>2.5537131859810023</v>
      </c>
      <c r="BD72">
        <f t="shared" si="55"/>
        <v>3.3035089583569999</v>
      </c>
      <c r="BE72">
        <f t="shared" si="57"/>
        <v>21.597556169212236</v>
      </c>
      <c r="BF72">
        <f t="shared" si="57"/>
        <v>21.597792940172727</v>
      </c>
      <c r="BG72">
        <f t="shared" si="57"/>
        <v>21.598442026864856</v>
      </c>
      <c r="BH72">
        <f t="shared" si="57"/>
        <v>21.600220547226868</v>
      </c>
      <c r="BI72">
        <f t="shared" si="57"/>
        <v>21.605087105743593</v>
      </c>
      <c r="BJ72">
        <f t="shared" si="57"/>
        <v>21.618354843356595</v>
      </c>
      <c r="BK72">
        <f t="shared" si="57"/>
        <v>21.654188491000024</v>
      </c>
      <c r="BL72">
        <f t="shared" si="56"/>
        <v>21.748911440501853</v>
      </c>
    </row>
    <row r="73" spans="3:64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49"/>
        <v>2.7193957527790191E-3</v>
      </c>
      <c r="AY73">
        <f t="shared" si="50"/>
        <v>-6.7125220209481203E-3</v>
      </c>
      <c r="AZ73">
        <f t="shared" si="51"/>
        <v>9.4319177737271394E-3</v>
      </c>
      <c r="BA73">
        <f t="shared" si="52"/>
        <v>1.3652586082273492</v>
      </c>
      <c r="BB73">
        <f t="shared" si="53"/>
        <v>0.40322775971822272</v>
      </c>
      <c r="BC73">
        <f t="shared" si="54"/>
        <v>2.751767918848592</v>
      </c>
      <c r="BD73">
        <f t="shared" si="55"/>
        <v>5.0653748302680226</v>
      </c>
      <c r="BE73">
        <f t="shared" si="57"/>
        <v>21.732542604987461</v>
      </c>
      <c r="BF73">
        <f t="shared" si="57"/>
        <v>21.732739726537616</v>
      </c>
      <c r="BG73">
        <f t="shared" si="57"/>
        <v>21.733256022453141</v>
      </c>
      <c r="BH73">
        <f t="shared" si="57"/>
        <v>21.734607959243327</v>
      </c>
      <c r="BI73">
        <f t="shared" si="57"/>
        <v>21.738145784398537</v>
      </c>
      <c r="BJ73">
        <f t="shared" si="57"/>
        <v>21.747388601373025</v>
      </c>
      <c r="BK73">
        <f t="shared" si="57"/>
        <v>21.771438409542739</v>
      </c>
      <c r="BL73">
        <f t="shared" si="56"/>
        <v>21.833452412466372</v>
      </c>
    </row>
    <row r="74" spans="3:64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49"/>
        <v>5.5418070241394085E-4</v>
      </c>
      <c r="AY74">
        <f t="shared" si="50"/>
        <v>-4.3776345449429259E-3</v>
      </c>
      <c r="AZ74">
        <f t="shared" si="51"/>
        <v>4.9318152473568667E-3</v>
      </c>
      <c r="BA74">
        <f t="shared" si="52"/>
        <v>1.3883002612124871</v>
      </c>
      <c r="BB74">
        <f t="shared" si="53"/>
        <v>0.20658705326776575</v>
      </c>
      <c r="BC74">
        <f t="shared" si="54"/>
        <v>2.9587237835659561</v>
      </c>
      <c r="BD74">
        <f t="shared" si="55"/>
        <v>10.906303445374185</v>
      </c>
      <c r="BE74">
        <f t="shared" si="57"/>
        <v>21.870513035844819</v>
      </c>
      <c r="BF74">
        <f t="shared" si="57"/>
        <v>21.870618396655683</v>
      </c>
      <c r="BG74">
        <f t="shared" si="57"/>
        <v>21.870887156372426</v>
      </c>
      <c r="BH74">
        <f t="shared" si="57"/>
        <v>21.87157268284869</v>
      </c>
      <c r="BI74">
        <f t="shared" si="57"/>
        <v>21.87332100307016</v>
      </c>
      <c r="BJ74">
        <f t="shared" si="57"/>
        <v>21.87777817560719</v>
      </c>
      <c r="BK74">
        <f t="shared" si="57"/>
        <v>21.889131289154104</v>
      </c>
      <c r="BL74">
        <f t="shared" si="56"/>
        <v>21.91799338443089</v>
      </c>
    </row>
    <row r="75" spans="3:64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49"/>
        <v>-1.8458404540454205E-3</v>
      </c>
      <c r="AY75">
        <f t="shared" si="50"/>
        <v>-2.1347138582407214E-3</v>
      </c>
      <c r="AZ75">
        <f t="shared" si="51"/>
        <v>2.8887340419530096E-4</v>
      </c>
      <c r="BA75">
        <f t="shared" si="52"/>
        <v>1.3947236446868803</v>
      </c>
      <c r="BB75">
        <f t="shared" si="53"/>
        <v>-3.3319789097792187E-3</v>
      </c>
      <c r="BC75">
        <f t="shared" si="54"/>
        <v>-3.1130440646016844</v>
      </c>
      <c r="BD75">
        <f t="shared" si="55"/>
        <v>-70.051243583314132</v>
      </c>
      <c r="BE75">
        <f t="shared" si="57"/>
        <v>22.009952622473055</v>
      </c>
      <c r="BF75">
        <f t="shared" si="57"/>
        <v>22.009935591260181</v>
      </c>
      <c r="BG75">
        <f t="shared" si="57"/>
        <v>22.009892454065106</v>
      </c>
      <c r="BH75">
        <f t="shared" si="57"/>
        <v>22.009783194967838</v>
      </c>
      <c r="BI75">
        <f t="shared" si="57"/>
        <v>22.009506461454993</v>
      </c>
      <c r="BJ75">
        <f t="shared" si="57"/>
        <v>22.00880555180952</v>
      </c>
      <c r="BK75">
        <f t="shared" si="57"/>
        <v>22.007030328406266</v>
      </c>
      <c r="BL75">
        <f t="shared" si="56"/>
        <v>22.002534356395408</v>
      </c>
    </row>
    <row r="76" spans="3:64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49"/>
        <v>-4.3357338037041514E-3</v>
      </c>
      <c r="AY76">
        <f t="shared" si="50"/>
        <v>1.6240039158496589E-5</v>
      </c>
      <c r="AZ76">
        <f t="shared" si="51"/>
        <v>-4.351973842862648E-3</v>
      </c>
      <c r="BA76">
        <f t="shared" si="52"/>
        <v>1.3836360202495075</v>
      </c>
      <c r="BB76">
        <f t="shared" si="53"/>
        <v>-0.21240959195384551</v>
      </c>
      <c r="BC76">
        <f t="shared" si="54"/>
        <v>-2.9023358868022062</v>
      </c>
      <c r="BD76">
        <f t="shared" si="55"/>
        <v>-8.3193059846276807</v>
      </c>
      <c r="BE76">
        <f t="shared" si="57"/>
        <v>22.149159807613071</v>
      </c>
      <c r="BF76">
        <f t="shared" si="57"/>
        <v>22.149025456010548</v>
      </c>
      <c r="BG76">
        <f t="shared" si="57"/>
        <v>22.148680950750236</v>
      </c>
      <c r="BH76">
        <f t="shared" si="57"/>
        <v>22.147797654144018</v>
      </c>
      <c r="BI76">
        <f t="shared" si="57"/>
        <v>22.145533480983605</v>
      </c>
      <c r="BJ76">
        <f t="shared" si="57"/>
        <v>22.139733289989959</v>
      </c>
      <c r="BK76">
        <f t="shared" si="57"/>
        <v>22.124897253289536</v>
      </c>
      <c r="BL76">
        <f t="shared" si="56"/>
        <v>22.087075328359926</v>
      </c>
    </row>
    <row r="77" spans="3:64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49"/>
        <v>-6.7720455448182105E-3</v>
      </c>
      <c r="AY77">
        <f t="shared" si="50"/>
        <v>2.0752271472547316E-3</v>
      </c>
      <c r="AZ77">
        <f t="shared" si="51"/>
        <v>-8.8472726920729421E-3</v>
      </c>
      <c r="BA77">
        <f t="shared" si="52"/>
        <v>1.3565621092316074</v>
      </c>
      <c r="BB77">
        <f t="shared" si="53"/>
        <v>-0.40683614452834566</v>
      </c>
      <c r="BC77">
        <f t="shared" si="54"/>
        <v>-2.6973881086572113</v>
      </c>
      <c r="BD77">
        <f t="shared" si="55"/>
        <v>-4.4281515834585008</v>
      </c>
      <c r="BE77">
        <f t="shared" si="57"/>
        <v>22.286463287826606</v>
      </c>
      <c r="BF77">
        <f t="shared" si="57"/>
        <v>22.286249976672565</v>
      </c>
      <c r="BG77">
        <f t="shared" si="57"/>
        <v>22.285685433155216</v>
      </c>
      <c r="BH77">
        <f t="shared" si="57"/>
        <v>22.284191793443828</v>
      </c>
      <c r="BI77">
        <f t="shared" si="57"/>
        <v>22.280243233466333</v>
      </c>
      <c r="BJ77">
        <f t="shared" si="57"/>
        <v>22.269826992136874</v>
      </c>
      <c r="BK77">
        <f t="shared" si="57"/>
        <v>22.242494019184587</v>
      </c>
      <c r="BL77">
        <f t="shared" si="56"/>
        <v>22.171616300324445</v>
      </c>
    </row>
    <row r="78" spans="3:64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49"/>
        <v>-9.03119854710706E-3</v>
      </c>
      <c r="AY78">
        <f t="shared" si="50"/>
        <v>4.0422474660479803E-3</v>
      </c>
      <c r="AZ78">
        <f t="shared" si="51"/>
        <v>-1.307344601315504E-2</v>
      </c>
      <c r="BA78">
        <f t="shared" si="52"/>
        <v>1.3169085520353638</v>
      </c>
      <c r="BB78">
        <f t="shared" si="53"/>
        <v>-0.57618073097829881</v>
      </c>
      <c r="BC78">
        <f t="shared" si="54"/>
        <v>-2.5023280027592296</v>
      </c>
      <c r="BD78">
        <f t="shared" si="55"/>
        <v>-3.0213177895762646</v>
      </c>
      <c r="BE78">
        <f t="shared" si="57"/>
        <v>22.420429457007092</v>
      </c>
      <c r="BF78">
        <f t="shared" si="57"/>
        <v>22.420191356823164</v>
      </c>
      <c r="BG78">
        <f t="shared" si="57"/>
        <v>22.419528399103939</v>
      </c>
      <c r="BH78">
        <f t="shared" si="57"/>
        <v>22.417683538748275</v>
      </c>
      <c r="BI78">
        <f t="shared" si="57"/>
        <v>22.412557814662289</v>
      </c>
      <c r="BJ78">
        <f t="shared" si="57"/>
        <v>22.398377617883138</v>
      </c>
      <c r="BK78">
        <f t="shared" si="57"/>
        <v>22.359584511196164</v>
      </c>
      <c r="BL78">
        <f t="shared" si="56"/>
        <v>22.256157272288963</v>
      </c>
    </row>
    <row r="79" spans="3:64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49"/>
        <v>-1.1021501116263471E-2</v>
      </c>
      <c r="AY79">
        <f t="shared" si="50"/>
        <v>5.9173009955382425E-3</v>
      </c>
      <c r="AZ79">
        <f t="shared" si="51"/>
        <v>-1.6938802111801713E-2</v>
      </c>
      <c r="BA79">
        <f t="shared" si="52"/>
        <v>1.268907840171974</v>
      </c>
      <c r="BB79">
        <f t="shared" si="53"/>
        <v>-0.71490057112826211</v>
      </c>
      <c r="BC79">
        <f t="shared" si="54"/>
        <v>-2.3198941519504679</v>
      </c>
      <c r="BD79">
        <f t="shared" si="55"/>
        <v>-2.2954667106076596</v>
      </c>
      <c r="BE79">
        <f t="shared" si="57"/>
        <v>22.549998793967482</v>
      </c>
      <c r="BF79">
        <f t="shared" si="57"/>
        <v>22.549784189217974</v>
      </c>
      <c r="BG79">
        <f t="shared" si="57"/>
        <v>22.549143426667008</v>
      </c>
      <c r="BH79">
        <f t="shared" si="57"/>
        <v>22.54723177272481</v>
      </c>
      <c r="BI79">
        <f t="shared" si="57"/>
        <v>22.541541956656214</v>
      </c>
      <c r="BJ79">
        <f t="shared" si="57"/>
        <v>22.524722538631508</v>
      </c>
      <c r="BK79">
        <f t="shared" si="57"/>
        <v>22.475936230702917</v>
      </c>
      <c r="BL79">
        <f t="shared" si="56"/>
        <v>22.340698244253481</v>
      </c>
    </row>
    <row r="80" spans="3:64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49"/>
        <v>-1.2686472846084037E-2</v>
      </c>
      <c r="AY80">
        <f t="shared" si="50"/>
        <v>7.7003877357255252E-3</v>
      </c>
      <c r="AZ80">
        <f t="shared" si="51"/>
        <v>-2.0386860581809562E-2</v>
      </c>
      <c r="BA80">
        <f t="shared" si="52"/>
        <v>1.2166040224491481</v>
      </c>
      <c r="BB80">
        <f t="shared" si="53"/>
        <v>-0.82203790458051229</v>
      </c>
      <c r="BC80">
        <f t="shared" si="54"/>
        <v>-2.1513953881896035</v>
      </c>
      <c r="BD80">
        <f t="shared" si="55"/>
        <v>-1.8520052536662357</v>
      </c>
      <c r="BE80">
        <f t="shared" ref="BE80:BK89" si="58">$BL80+$AB$7*SIN(BF80)</f>
        <v>22.674525373748871</v>
      </c>
      <c r="BF80">
        <f t="shared" si="58"/>
        <v>22.674362332635546</v>
      </c>
      <c r="BG80">
        <f t="shared" si="58"/>
        <v>22.673830072058824</v>
      </c>
      <c r="BH80">
        <f t="shared" si="58"/>
        <v>22.672094065866329</v>
      </c>
      <c r="BI80">
        <f t="shared" si="58"/>
        <v>22.66644882200973</v>
      </c>
      <c r="BJ80">
        <f t="shared" si="58"/>
        <v>22.648264310865951</v>
      </c>
      <c r="BK80">
        <f t="shared" si="58"/>
        <v>22.591321956076484</v>
      </c>
      <c r="BL80">
        <f t="shared" si="56"/>
        <v>22.425239216217999</v>
      </c>
    </row>
    <row r="81" spans="3:64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49"/>
        <v>-1.4001046178452648E-2</v>
      </c>
      <c r="AY81">
        <f t="shared" si="50"/>
        <v>9.3915076866098179E-3</v>
      </c>
      <c r="AZ81">
        <f t="shared" si="51"/>
        <v>-2.3392553865062466E-2</v>
      </c>
      <c r="BA81">
        <f t="shared" si="52"/>
        <v>1.1632429388462873</v>
      </c>
      <c r="BB81">
        <f t="shared" si="53"/>
        <v>-0.89983943717427295</v>
      </c>
      <c r="BC81">
        <f t="shared" si="54"/>
        <v>-1.9969747510991915</v>
      </c>
      <c r="BD81">
        <f t="shared" si="55"/>
        <v>-1.552238375003026</v>
      </c>
      <c r="BE81">
        <f t="shared" si="58"/>
        <v>22.793734457596148</v>
      </c>
      <c r="BF81">
        <f t="shared" si="58"/>
        <v>22.793628601096742</v>
      </c>
      <c r="BG81">
        <f t="shared" si="58"/>
        <v>22.793242925207682</v>
      </c>
      <c r="BH81">
        <f t="shared" si="58"/>
        <v>22.791839058431531</v>
      </c>
      <c r="BI81">
        <f t="shared" si="58"/>
        <v>22.78674600999161</v>
      </c>
      <c r="BJ81">
        <f t="shared" si="58"/>
        <v>22.768486310205308</v>
      </c>
      <c r="BK81">
        <f t="shared" si="58"/>
        <v>22.705521365707416</v>
      </c>
      <c r="BL81">
        <f t="shared" si="56"/>
        <v>22.509780188182518</v>
      </c>
    </row>
    <row r="82" spans="3:64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49"/>
        <v>-1.4964109759221094E-2</v>
      </c>
      <c r="AY82">
        <f t="shared" si="50"/>
        <v>1.0990660848191123E-2</v>
      </c>
      <c r="AZ82">
        <f t="shared" si="51"/>
        <v>-2.5954770607412216E-2</v>
      </c>
      <c r="BA82">
        <f t="shared" si="52"/>
        <v>1.1110976857385393</v>
      </c>
      <c r="BB82">
        <f t="shared" si="53"/>
        <v>-0.95220868611168341</v>
      </c>
      <c r="BC82">
        <f t="shared" si="54"/>
        <v>-1.8559888379310527</v>
      </c>
      <c r="BD82">
        <f t="shared" si="55"/>
        <v>-1.3352773709138299</v>
      </c>
      <c r="BE82">
        <f t="shared" si="58"/>
        <v>22.907635495363245</v>
      </c>
      <c r="BF82">
        <f t="shared" si="58"/>
        <v>22.907576879761475</v>
      </c>
      <c r="BG82">
        <f t="shared" si="58"/>
        <v>22.907333042101321</v>
      </c>
      <c r="BH82">
        <f t="shared" si="58"/>
        <v>22.906319521088854</v>
      </c>
      <c r="BI82">
        <f t="shared" si="58"/>
        <v>22.902121004006542</v>
      </c>
      <c r="BJ82">
        <f t="shared" si="58"/>
        <v>22.884964583988726</v>
      </c>
      <c r="BK82">
        <f t="shared" si="58"/>
        <v>22.818322611744836</v>
      </c>
      <c r="BL82">
        <f t="shared" si="56"/>
        <v>22.594321160147032</v>
      </c>
    </row>
    <row r="83" spans="3:64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49"/>
        <v>-1.5590556988193489E-2</v>
      </c>
      <c r="AY83">
        <f t="shared" si="50"/>
        <v>1.2497847220469442E-2</v>
      </c>
      <c r="AZ83">
        <f t="shared" si="51"/>
        <v>-2.8088404208662932E-2</v>
      </c>
      <c r="BA83">
        <f t="shared" si="52"/>
        <v>1.0615717717354083</v>
      </c>
      <c r="BB83">
        <f t="shared" si="53"/>
        <v>-0.98352366093561472</v>
      </c>
      <c r="BC83">
        <f t="shared" si="54"/>
        <v>-1.7273586208535394</v>
      </c>
      <c r="BD83">
        <f t="shared" si="55"/>
        <v>-1.1702364756344026</v>
      </c>
      <c r="BE83">
        <f t="shared" si="58"/>
        <v>23.016427054156551</v>
      </c>
      <c r="BF83">
        <f t="shared" si="58"/>
        <v>23.016399821796607</v>
      </c>
      <c r="BG83">
        <f t="shared" si="58"/>
        <v>23.016266930294449</v>
      </c>
      <c r="BH83">
        <f t="shared" si="58"/>
        <v>23.015618848343312</v>
      </c>
      <c r="BI83">
        <f t="shared" si="58"/>
        <v>23.012468140582719</v>
      </c>
      <c r="BJ83">
        <f t="shared" si="58"/>
        <v>22.997375531899372</v>
      </c>
      <c r="BK83">
        <f t="shared" si="58"/>
        <v>22.929523833308735</v>
      </c>
      <c r="BL83">
        <f t="shared" si="56"/>
        <v>22.678862132111551</v>
      </c>
    </row>
    <row r="84" spans="3:64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49"/>
        <v>-1.590464674811394E-2</v>
      </c>
      <c r="AY84">
        <f t="shared" si="50"/>
        <v>1.3913066803444783E-2</v>
      </c>
      <c r="AZ84">
        <f t="shared" si="51"/>
        <v>-2.9817713551558721E-2</v>
      </c>
      <c r="BA84">
        <f t="shared" si="52"/>
        <v>1.0154092290895778</v>
      </c>
      <c r="BB84">
        <f t="shared" si="53"/>
        <v>-0.9979367669359015</v>
      </c>
      <c r="BC84">
        <f t="shared" si="54"/>
        <v>-1.6098283484417049</v>
      </c>
      <c r="BD84">
        <f t="shared" si="55"/>
        <v>-1.0398140886869753</v>
      </c>
      <c r="BE84">
        <f t="shared" si="58"/>
        <v>23.120416309933077</v>
      </c>
      <c r="BF84">
        <f t="shared" si="58"/>
        <v>23.12040606377964</v>
      </c>
      <c r="BG84">
        <f t="shared" si="58"/>
        <v>23.120345348473752</v>
      </c>
      <c r="BH84">
        <f t="shared" si="58"/>
        <v>23.119985729595172</v>
      </c>
      <c r="BI84">
        <f t="shared" si="58"/>
        <v>23.117861271458601</v>
      </c>
      <c r="BJ84">
        <f t="shared" si="58"/>
        <v>23.105499289046268</v>
      </c>
      <c r="BK84">
        <f t="shared" si="58"/>
        <v>23.038934598366083</v>
      </c>
      <c r="BL84">
        <f t="shared" si="56"/>
        <v>22.763403104076069</v>
      </c>
    </row>
    <row r="85" spans="3:64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49"/>
        <v>-1.5935214168453851E-2</v>
      </c>
      <c r="AY85">
        <f t="shared" si="50"/>
        <v>1.5236319597117132E-2</v>
      </c>
      <c r="AZ85">
        <f t="shared" si="51"/>
        <v>-3.1171533765570983E-2</v>
      </c>
      <c r="BA85">
        <f t="shared" si="52"/>
        <v>0.97290534631876924</v>
      </c>
      <c r="BB85">
        <f t="shared" si="53"/>
        <v>-0.99905613373180069</v>
      </c>
      <c r="BC85">
        <f t="shared" si="54"/>
        <v>-1.5021282606240904</v>
      </c>
      <c r="BD85">
        <f t="shared" si="55"/>
        <v>-0.93358609227335465</v>
      </c>
      <c r="BE85">
        <f t="shared" si="58"/>
        <v>23.219960947823569</v>
      </c>
      <c r="BF85">
        <f t="shared" si="58"/>
        <v>23.219958031578308</v>
      </c>
      <c r="BG85">
        <f t="shared" si="58"/>
        <v>23.219936010946718</v>
      </c>
      <c r="BH85">
        <f t="shared" si="58"/>
        <v>23.219769776630745</v>
      </c>
      <c r="BI85">
        <f t="shared" si="58"/>
        <v>23.218517363857188</v>
      </c>
      <c r="BJ85">
        <f t="shared" si="58"/>
        <v>23.209218941875172</v>
      </c>
      <c r="BK85">
        <f t="shared" si="58"/>
        <v>23.146377263971633</v>
      </c>
      <c r="BL85">
        <f t="shared" si="56"/>
        <v>22.847944076040587</v>
      </c>
    </row>
    <row r="86" spans="3:64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49"/>
        <v>-1.5712547259866295E-2</v>
      </c>
      <c r="AY86">
        <f t="shared" si="50"/>
        <v>1.6467605601486496E-2</v>
      </c>
      <c r="AZ86">
        <f t="shared" si="51"/>
        <v>-3.2180152861352791E-2</v>
      </c>
      <c r="BA86">
        <f t="shared" si="52"/>
        <v>0.93407481814894777</v>
      </c>
      <c r="BB86">
        <f t="shared" si="53"/>
        <v>-0.98986165910601265</v>
      </c>
      <c r="BC86">
        <f t="shared" si="54"/>
        <v>-1.4030629284135665</v>
      </c>
      <c r="BD86">
        <f t="shared" si="55"/>
        <v>-0.84490972492825078</v>
      </c>
      <c r="BE86">
        <f t="shared" si="58"/>
        <v>23.315431881569403</v>
      </c>
      <c r="BF86">
        <f t="shared" si="58"/>
        <v>23.315431334518109</v>
      </c>
      <c r="BG86">
        <f t="shared" si="58"/>
        <v>23.315425657507248</v>
      </c>
      <c r="BH86">
        <f t="shared" si="58"/>
        <v>23.315366752030808</v>
      </c>
      <c r="BI86">
        <f t="shared" si="58"/>
        <v>23.314756352010921</v>
      </c>
      <c r="BJ86">
        <f t="shared" si="58"/>
        <v>23.308515934558983</v>
      </c>
      <c r="BK86">
        <f t="shared" si="58"/>
        <v>23.251688245157304</v>
      </c>
      <c r="BL86">
        <f t="shared" si="56"/>
        <v>22.932485048005105</v>
      </c>
    </row>
    <row r="87" spans="3:64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49"/>
        <v>-1.5266505793316582E-2</v>
      </c>
      <c r="AY87">
        <f t="shared" si="50"/>
        <v>1.760692481655288E-2</v>
      </c>
      <c r="AZ87">
        <f t="shared" si="51"/>
        <v>-3.2873430609869463E-2</v>
      </c>
      <c r="BA87">
        <f t="shared" si="52"/>
        <v>0.89877085886278096</v>
      </c>
      <c r="BB87">
        <f t="shared" si="53"/>
        <v>-0.972740023194829</v>
      </c>
      <c r="BC87">
        <f t="shared" si="54"/>
        <v>-1.3115509377256986</v>
      </c>
      <c r="BD87">
        <f t="shared" si="55"/>
        <v>-0.76935786381279447</v>
      </c>
      <c r="BE87">
        <f t="shared" si="58"/>
        <v>23.407191532540395</v>
      </c>
      <c r="BF87">
        <f t="shared" si="58"/>
        <v>23.407191483859403</v>
      </c>
      <c r="BG87">
        <f t="shared" si="58"/>
        <v>23.407190684056893</v>
      </c>
      <c r="BH87">
        <f t="shared" si="58"/>
        <v>23.407177544319214</v>
      </c>
      <c r="BI87">
        <f t="shared" si="58"/>
        <v>23.406961833359112</v>
      </c>
      <c r="BJ87">
        <f t="shared" si="58"/>
        <v>23.403462206712128</v>
      </c>
      <c r="BK87">
        <f t="shared" si="58"/>
        <v>23.35471918340652</v>
      </c>
      <c r="BL87">
        <f t="shared" si="56"/>
        <v>23.017026019969624</v>
      </c>
    </row>
    <row r="88" spans="3:64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49"/>
        <v>-1.4625477039358625E-2</v>
      </c>
      <c r="AY88">
        <f t="shared" si="50"/>
        <v>1.8654277242316275E-2</v>
      </c>
      <c r="AZ88">
        <f t="shared" si="51"/>
        <v>-3.32797542816749E-2</v>
      </c>
      <c r="BA88">
        <f t="shared" si="52"/>
        <v>0.86676354006296541</v>
      </c>
      <c r="BB88">
        <f t="shared" si="53"/>
        <v>-0.94956724296173378</v>
      </c>
      <c r="BC88">
        <f t="shared" si="54"/>
        <v>-1.226636271147697</v>
      </c>
      <c r="BD88">
        <f t="shared" si="55"/>
        <v>-0.70386936477076112</v>
      </c>
      <c r="BE88">
        <f t="shared" si="58"/>
        <v>23.495582330546661</v>
      </c>
      <c r="BF88">
        <f t="shared" si="58"/>
        <v>23.495582329911475</v>
      </c>
      <c r="BG88">
        <f t="shared" si="58"/>
        <v>23.495582305655081</v>
      </c>
      <c r="BH88">
        <f t="shared" si="58"/>
        <v>23.495581379361862</v>
      </c>
      <c r="BI88">
        <f t="shared" si="58"/>
        <v>23.49554601610873</v>
      </c>
      <c r="BJ88">
        <f t="shared" si="58"/>
        <v>23.494209732440108</v>
      </c>
      <c r="BK88">
        <f t="shared" si="58"/>
        <v>23.455338006367253</v>
      </c>
      <c r="BL88">
        <f t="shared" si="56"/>
        <v>23.101566991934142</v>
      </c>
    </row>
    <row r="89" spans="3:64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49"/>
        <v>-1.381586350385372E-2</v>
      </c>
      <c r="AY89">
        <f t="shared" si="50"/>
        <v>1.9609662878776683E-2</v>
      </c>
      <c r="AZ89">
        <f t="shared" si="51"/>
        <v>-3.3425526382630404E-2</v>
      </c>
      <c r="BA89">
        <f t="shared" si="52"/>
        <v>0.83778856947180458</v>
      </c>
      <c r="BB89">
        <f t="shared" si="53"/>
        <v>-0.92180120337177673</v>
      </c>
      <c r="BC89">
        <f t="shared" si="54"/>
        <v>-1.147484823876006</v>
      </c>
      <c r="BD89">
        <f t="shared" si="55"/>
        <v>-0.64626121932334424</v>
      </c>
      <c r="BE89">
        <f t="shared" si="58"/>
        <v>23.580921418993238</v>
      </c>
      <c r="BF89">
        <f t="shared" si="58"/>
        <v>23.58092141899342</v>
      </c>
      <c r="BG89">
        <f t="shared" si="58"/>
        <v>23.580921418969318</v>
      </c>
      <c r="BH89">
        <f t="shared" si="58"/>
        <v>23.580921422186123</v>
      </c>
      <c r="BI89">
        <f t="shared" si="58"/>
        <v>23.580920992878202</v>
      </c>
      <c r="BJ89">
        <f t="shared" si="58"/>
        <v>23.580978201829126</v>
      </c>
      <c r="BK89">
        <f t="shared" si="58"/>
        <v>23.553429871234279</v>
      </c>
      <c r="BL89">
        <f t="shared" si="56"/>
        <v>23.18610796389866</v>
      </c>
    </row>
    <row r="90" spans="3:64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49"/>
        <v>-1.2861896047010615E-2</v>
      </c>
      <c r="AY90">
        <f t="shared" si="50"/>
        <v>2.0473081725934109E-2</v>
      </c>
      <c r="AZ90">
        <f t="shared" si="51"/>
        <v>-3.3334977772944724E-2</v>
      </c>
      <c r="BA90">
        <f t="shared" si="52"/>
        <v>0.81157616711697445</v>
      </c>
      <c r="BB90">
        <f t="shared" si="53"/>
        <v>-0.89056718149289293</v>
      </c>
      <c r="BC90">
        <f t="shared" si="54"/>
        <v>-1.0733740065169504</v>
      </c>
      <c r="BD90">
        <f t="shared" si="55"/>
        <v>-0.59493512332524268</v>
      </c>
      <c r="BE90">
        <f t="shared" ref="BE90:BK99" si="59">$BL90+$AB$7*SIN(BF90)</f>
        <v>23.663498971369581</v>
      </c>
      <c r="BF90">
        <f t="shared" si="59"/>
        <v>23.66349897282284</v>
      </c>
      <c r="BG90">
        <f t="shared" si="59"/>
        <v>23.663498936521499</v>
      </c>
      <c r="BH90">
        <f t="shared" si="59"/>
        <v>23.663499843297782</v>
      </c>
      <c r="BI90">
        <f t="shared" si="59"/>
        <v>23.663477190388548</v>
      </c>
      <c r="BJ90">
        <f t="shared" si="59"/>
        <v>23.664041600555962</v>
      </c>
      <c r="BK90">
        <f t="shared" si="59"/>
        <v>23.648897985062167</v>
      </c>
      <c r="BL90">
        <f t="shared" si="56"/>
        <v>23.270648935863179</v>
      </c>
    </row>
    <row r="91" spans="3:64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49"/>
        <v>-1.1785638055464152E-2</v>
      </c>
      <c r="AY91">
        <f t="shared" si="50"/>
        <v>2.1244533783788547E-2</v>
      </c>
      <c r="AZ91">
        <f t="shared" si="51"/>
        <v>-3.3030171839252699E-2</v>
      </c>
      <c r="BA91">
        <f t="shared" si="52"/>
        <v>0.78786714733342755</v>
      </c>
      <c r="BB91">
        <f t="shared" si="53"/>
        <v>-0.85673031847095371</v>
      </c>
      <c r="BC91">
        <f t="shared" si="54"/>
        <v>-1.0036798063836245</v>
      </c>
      <c r="BD91">
        <f t="shared" si="55"/>
        <v>-0.54869391196007811</v>
      </c>
      <c r="BE91">
        <f t="shared" si="59"/>
        <v>23.743578572557169</v>
      </c>
      <c r="BF91">
        <f t="shared" si="59"/>
        <v>23.743578576325842</v>
      </c>
      <c r="BG91">
        <f t="shared" si="59"/>
        <v>23.743578523491983</v>
      </c>
      <c r="BH91">
        <f t="shared" si="59"/>
        <v>23.743579264180525</v>
      </c>
      <c r="BI91">
        <f t="shared" si="59"/>
        <v>23.743568880045025</v>
      </c>
      <c r="BJ91">
        <f t="shared" si="59"/>
        <v>23.743714407625152</v>
      </c>
      <c r="BK91">
        <f t="shared" si="59"/>
        <v>23.741664296149541</v>
      </c>
      <c r="BL91">
        <f t="shared" si="56"/>
        <v>23.355189907827697</v>
      </c>
    </row>
    <row r="92" spans="3:64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49"/>
        <v>-1.0607094663473555E-2</v>
      </c>
      <c r="AY92">
        <f t="shared" si="50"/>
        <v>2.192401905234E-2</v>
      </c>
      <c r="AZ92">
        <f t="shared" si="51"/>
        <v>-3.2531113715813555E-2</v>
      </c>
      <c r="BA92">
        <f t="shared" si="52"/>
        <v>0.76642106259206122</v>
      </c>
      <c r="BB92">
        <f t="shared" si="53"/>
        <v>-0.82095422511653615</v>
      </c>
      <c r="BC92">
        <f t="shared" si="54"/>
        <v>-0.93786357759094885</v>
      </c>
      <c r="BD92">
        <f t="shared" si="55"/>
        <v>-0.50662278437683383</v>
      </c>
      <c r="BE92">
        <f t="shared" si="59"/>
        <v>23.821398753781391</v>
      </c>
      <c r="BF92">
        <f t="shared" si="59"/>
        <v>23.821398630954185</v>
      </c>
      <c r="BG92">
        <f t="shared" si="59"/>
        <v>23.821399843357209</v>
      </c>
      <c r="BH92">
        <f t="shared" si="59"/>
        <v>23.821387875724653</v>
      </c>
      <c r="BI92">
        <f t="shared" si="59"/>
        <v>23.821505984633863</v>
      </c>
      <c r="BJ92">
        <f t="shared" si="59"/>
        <v>23.820338055020546</v>
      </c>
      <c r="BK92">
        <f t="shared" si="59"/>
        <v>23.831670051556156</v>
      </c>
      <c r="BL92">
        <f t="shared" si="56"/>
        <v>23.439730879792211</v>
      </c>
    </row>
    <row r="93" spans="3:64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49"/>
        <v>-9.3443729920158723E-3</v>
      </c>
      <c r="AY93">
        <f t="shared" si="50"/>
        <v>2.2511537531588469E-2</v>
      </c>
      <c r="AZ93">
        <f t="shared" si="51"/>
        <v>-3.1855910523604342E-2</v>
      </c>
      <c r="BA93">
        <f t="shared" si="52"/>
        <v>0.74701959043799571</v>
      </c>
      <c r="BB93">
        <f t="shared" si="53"/>
        <v>-0.78374710904743539</v>
      </c>
      <c r="BC93">
        <f t="shared" si="54"/>
        <v>-0.87545966995535385</v>
      </c>
      <c r="BD93">
        <f t="shared" si="55"/>
        <v>-0.4680101718654251</v>
      </c>
      <c r="BE93">
        <f t="shared" si="59"/>
        <v>23.897175118389868</v>
      </c>
      <c r="BF93">
        <f t="shared" si="59"/>
        <v>23.897174186322268</v>
      </c>
      <c r="BG93">
        <f t="shared" si="59"/>
        <v>23.897181360890539</v>
      </c>
      <c r="BH93">
        <f t="shared" si="59"/>
        <v>23.897126131011987</v>
      </c>
      <c r="BI93">
        <f t="shared" si="59"/>
        <v>23.897551065539123</v>
      </c>
      <c r="BJ93">
        <f t="shared" si="59"/>
        <v>23.894268187965434</v>
      </c>
      <c r="BK93">
        <f t="shared" si="59"/>
        <v>23.918876216770471</v>
      </c>
      <c r="BL93">
        <f t="shared" si="56"/>
        <v>23.52427185175673</v>
      </c>
    </row>
    <row r="94" spans="3:64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49"/>
        <v>-8.013860934730721E-3</v>
      </c>
      <c r="AY94">
        <f t="shared" si="50"/>
        <v>2.3007089221533949E-2</v>
      </c>
      <c r="AZ94">
        <f t="shared" si="51"/>
        <v>-3.102095015626467E-2</v>
      </c>
      <c r="BA94">
        <f t="shared" si="52"/>
        <v>0.7294671880991509</v>
      </c>
      <c r="BB94">
        <f t="shared" si="53"/>
        <v>-0.74549751968034628</v>
      </c>
      <c r="BC94">
        <f t="shared" si="54"/>
        <v>-0.81606438262657721</v>
      </c>
      <c r="BD94">
        <f t="shared" si="55"/>
        <v>-0.43229366463522872</v>
      </c>
      <c r="BE94">
        <f t="shared" si="59"/>
        <v>23.971102687464942</v>
      </c>
      <c r="BF94">
        <f t="shared" si="59"/>
        <v>23.971099014281759</v>
      </c>
      <c r="BG94">
        <f t="shared" si="59"/>
        <v>23.971122395088226</v>
      </c>
      <c r="BH94">
        <f t="shared" si="59"/>
        <v>23.970973548384919</v>
      </c>
      <c r="BI94">
        <f t="shared" si="59"/>
        <v>23.971920264090507</v>
      </c>
      <c r="BJ94">
        <f t="shared" si="59"/>
        <v>23.965863142728967</v>
      </c>
      <c r="BK94">
        <f t="shared" si="59"/>
        <v>24.003263754530014</v>
      </c>
      <c r="BL94">
        <f t="shared" si="56"/>
        <v>23.608812823721248</v>
      </c>
    </row>
    <row r="95" spans="3:64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49"/>
        <v>-6.6304065500285281E-3</v>
      </c>
      <c r="AY95">
        <f t="shared" si="50"/>
        <v>2.3410674122176445E-2</v>
      </c>
      <c r="AZ95">
        <f t="shared" si="51"/>
        <v>-3.0041080672204973E-2</v>
      </c>
      <c r="BA95">
        <f t="shared" si="52"/>
        <v>0.71359026926372437</v>
      </c>
      <c r="BB95">
        <f t="shared" si="53"/>
        <v>-0.70650182827674246</v>
      </c>
      <c r="BC95">
        <f t="shared" si="54"/>
        <v>-0.75932639242591871</v>
      </c>
      <c r="BD95">
        <f t="shared" si="55"/>
        <v>-0.39902223969650019</v>
      </c>
      <c r="BE95">
        <f t="shared" si="59"/>
        <v>24.043358216193777</v>
      </c>
      <c r="BF95">
        <f t="shared" si="59"/>
        <v>24.043347861603671</v>
      </c>
      <c r="BG95">
        <f t="shared" si="59"/>
        <v>24.04340449029597</v>
      </c>
      <c r="BH95">
        <f t="shared" si="59"/>
        <v>24.043094715991202</v>
      </c>
      <c r="BI95">
        <f t="shared" si="59"/>
        <v>24.044787026137612</v>
      </c>
      <c r="BJ95">
        <f t="shared" si="59"/>
        <v>24.035473932002461</v>
      </c>
      <c r="BK95">
        <f t="shared" si="59"/>
        <v>24.084833760803054</v>
      </c>
      <c r="BL95">
        <f t="shared" si="56"/>
        <v>23.693353795685766</v>
      </c>
    </row>
    <row r="96" spans="3:64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ref="AX96:AX127" si="60">AB$3+AB$4*AW96+AB$5*AW96^2+AZ96</f>
        <v>-5.2074894434407659E-3</v>
      </c>
      <c r="AY96">
        <f t="shared" ref="AY96:AY127" si="61">AB$3+AB$4*AW96+AB$5*AW96^2</f>
        <v>2.3722292233515959E-2</v>
      </c>
      <c r="AZ96">
        <f t="shared" ref="AZ96:AZ127" si="62">$AB$6*($AB$11/BA96*BB96+$AB$12)</f>
        <v>-2.8929781676956725E-2</v>
      </c>
      <c r="BA96">
        <f t="shared" ref="BA96:BA127" si="63">1+$AB$7*COS(BC96)</f>
        <v>0.69923565695831713</v>
      </c>
      <c r="BB96">
        <f t="shared" ref="BB96:BB127" si="64">SIN(BC96+RADIANS($AB$9))</f>
        <v>-0.66698529887293045</v>
      </c>
      <c r="BC96">
        <f t="shared" ref="BC96:BC127" si="65">2*ATAN(BD96)</f>
        <v>-0.70493862404933938</v>
      </c>
      <c r="BD96">
        <f t="shared" ref="BD96:BD127" si="66">SQRT((1+$AB$7)/(1-$AB$7))*TAN(BE96/2)</f>
        <v>-0.36782936262517979</v>
      </c>
      <c r="BE96">
        <f t="shared" si="59"/>
        <v>24.11410232617429</v>
      </c>
      <c r="BF96">
        <f t="shared" si="59"/>
        <v>24.114078808123246</v>
      </c>
      <c r="BG96">
        <f t="shared" si="59"/>
        <v>24.114192346146702</v>
      </c>
      <c r="BH96">
        <f t="shared" si="59"/>
        <v>24.113644025488892</v>
      </c>
      <c r="BI96">
        <f t="shared" si="59"/>
        <v>24.116287590915956</v>
      </c>
      <c r="BJ96">
        <f t="shared" si="59"/>
        <v>24.103435905659264</v>
      </c>
      <c r="BK96">
        <f t="shared" si="59"/>
        <v>24.163607456960182</v>
      </c>
      <c r="BL96">
        <f t="shared" ref="BL96:BL127" si="67">RADIANS($AB$9)+$AB$18*(AW96-AB$15)</f>
        <v>23.777894767650285</v>
      </c>
    </row>
    <row r="97" spans="3:64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60"/>
        <v>-3.7573808737848303E-3</v>
      </c>
      <c r="AY97">
        <f t="shared" si="61"/>
        <v>2.3941943555552486E-2</v>
      </c>
      <c r="AZ97">
        <f t="shared" si="62"/>
        <v>-2.7699324429337317E-2</v>
      </c>
      <c r="BA97">
        <f t="shared" si="63"/>
        <v>0.68626874849215935</v>
      </c>
      <c r="BB97">
        <f t="shared" si="64"/>
        <v>-0.62711826026867168</v>
      </c>
      <c r="BC97">
        <f t="shared" si="65"/>
        <v>-0.65263143133021306</v>
      </c>
      <c r="BD97">
        <f t="shared" si="66"/>
        <v>-0.33841350062852144</v>
      </c>
      <c r="BE97">
        <f t="shared" si="59"/>
        <v>24.183481378665029</v>
      </c>
      <c r="BF97">
        <f t="shared" si="59"/>
        <v>24.183435628352072</v>
      </c>
      <c r="BG97">
        <f t="shared" si="59"/>
        <v>24.183634583765404</v>
      </c>
      <c r="BH97">
        <f t="shared" si="59"/>
        <v>24.182768979022512</v>
      </c>
      <c r="BI97">
        <f t="shared" si="59"/>
        <v>24.18652741802995</v>
      </c>
      <c r="BJ97">
        <f t="shared" si="59"/>
        <v>24.17006214484115</v>
      </c>
      <c r="BK97">
        <f t="shared" si="59"/>
        <v>24.239626038191748</v>
      </c>
      <c r="BL97">
        <f t="shared" si="67"/>
        <v>23.862435739614803</v>
      </c>
    </row>
    <row r="98" spans="3:64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60"/>
        <v>-2.2912917968966016E-3</v>
      </c>
      <c r="AY98">
        <f t="shared" si="61"/>
        <v>2.4069628088286027E-2</v>
      </c>
      <c r="AZ98">
        <f t="shared" si="62"/>
        <v>-2.6360919885182629E-2</v>
      </c>
      <c r="BA98">
        <f t="shared" si="63"/>
        <v>0.67457163223782191</v>
      </c>
      <c r="BB98">
        <f t="shared" si="64"/>
        <v>-0.58702855244117524</v>
      </c>
      <c r="BC98">
        <f t="shared" si="65"/>
        <v>-0.60216691180495718</v>
      </c>
      <c r="BD98">
        <f t="shared" si="66"/>
        <v>-0.31052377869985065</v>
      </c>
      <c r="BE98">
        <f t="shared" si="59"/>
        <v>24.25162907874758</v>
      </c>
      <c r="BF98">
        <f t="shared" si="59"/>
        <v>24.251550037498752</v>
      </c>
      <c r="BG98">
        <f t="shared" si="59"/>
        <v>24.251864584046693</v>
      </c>
      <c r="BH98">
        <f t="shared" si="59"/>
        <v>24.250612126300322</v>
      </c>
      <c r="BI98">
        <f t="shared" si="59"/>
        <v>24.255587921461753</v>
      </c>
      <c r="BJ98">
        <f t="shared" si="59"/>
        <v>24.235638554947059</v>
      </c>
      <c r="BK98">
        <f t="shared" si="59"/>
        <v>24.312950379253909</v>
      </c>
      <c r="BL98">
        <f t="shared" si="67"/>
        <v>23.946976711579321</v>
      </c>
    </row>
    <row r="99" spans="3:64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60"/>
        <v>-8.1950873800925444E-4</v>
      </c>
      <c r="AY99">
        <f t="shared" si="61"/>
        <v>2.4105345831716585E-2</v>
      </c>
      <c r="AZ99">
        <f t="shared" si="62"/>
        <v>-2.4924854569725839E-2</v>
      </c>
      <c r="BA99">
        <f t="shared" si="63"/>
        <v>0.66404127960431547</v>
      </c>
      <c r="BB99">
        <f t="shared" si="64"/>
        <v>-0.54681113238093426</v>
      </c>
      <c r="BC99">
        <f t="shared" si="65"/>
        <v>-0.55333416301653704</v>
      </c>
      <c r="BD99">
        <f t="shared" si="66"/>
        <v>-0.28394925831522205</v>
      </c>
      <c r="BE99">
        <f t="shared" si="59"/>
        <v>24.318667846602036</v>
      </c>
      <c r="BF99">
        <f t="shared" si="59"/>
        <v>24.318543707958852</v>
      </c>
      <c r="BG99">
        <f t="shared" si="59"/>
        <v>24.319001555919019</v>
      </c>
      <c r="BH99">
        <f t="shared" si="59"/>
        <v>24.317311819221615</v>
      </c>
      <c r="BI99">
        <f t="shared" si="59"/>
        <v>24.323533054351252</v>
      </c>
      <c r="BJ99">
        <f t="shared" si="59"/>
        <v>24.300420550992893</v>
      </c>
      <c r="BK99">
        <f t="shared" si="59"/>
        <v>24.383660599645118</v>
      </c>
      <c r="BL99">
        <f t="shared" si="67"/>
        <v>24.031517683543839</v>
      </c>
    </row>
    <row r="100" spans="3:64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60"/>
        <v>6.484828006766731E-4</v>
      </c>
      <c r="AY100">
        <f t="shared" si="61"/>
        <v>2.4049096785844153E-2</v>
      </c>
      <c r="AZ100">
        <f t="shared" si="62"/>
        <v>-2.340061398516748E-2</v>
      </c>
      <c r="BA100">
        <f t="shared" si="63"/>
        <v>0.65458787000884799</v>
      </c>
      <c r="BB100">
        <f t="shared" si="64"/>
        <v>-0.50653549629943762</v>
      </c>
      <c r="BC100">
        <f t="shared" si="65"/>
        <v>-0.50594529727328896</v>
      </c>
      <c r="BD100">
        <f t="shared" si="66"/>
        <v>-0.25851079969810598</v>
      </c>
      <c r="BE100">
        <f t="shared" ref="BE100:BK109" si="68">$BL100+$AB$7*SIN(BF100)</f>
        <v>24.384710017462808</v>
      </c>
      <c r="BF100">
        <f t="shared" si="68"/>
        <v>24.38452996795759</v>
      </c>
      <c r="BG100">
        <f t="shared" si="68"/>
        <v>24.385151906706476</v>
      </c>
      <c r="BH100">
        <f t="shared" si="68"/>
        <v>24.383002040649927</v>
      </c>
      <c r="BI100">
        <f t="shared" si="68"/>
        <v>24.390415432719934</v>
      </c>
      <c r="BJ100">
        <f t="shared" si="68"/>
        <v>24.364631177592109</v>
      </c>
      <c r="BK100">
        <f t="shared" si="68"/>
        <v>24.451855491318938</v>
      </c>
      <c r="BL100">
        <f t="shared" si="67"/>
        <v>24.116058655508358</v>
      </c>
    </row>
    <row r="101" spans="3:64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60"/>
        <v>2.1038880257216348E-3</v>
      </c>
      <c r="AY101">
        <f t="shared" si="61"/>
        <v>2.3900880950668738E-2</v>
      </c>
      <c r="AZ101">
        <f t="shared" si="62"/>
        <v>-2.1796992924947103E-2</v>
      </c>
      <c r="BA101">
        <f t="shared" si="63"/>
        <v>0.64613327219993244</v>
      </c>
      <c r="BB101">
        <f t="shared" si="64"/>
        <v>-0.46625140516301378</v>
      </c>
      <c r="BC101">
        <f t="shared" si="65"/>
        <v>-0.45983205380734093</v>
      </c>
      <c r="BD101">
        <f t="shared" si="66"/>
        <v>-0.23405478732982268</v>
      </c>
      <c r="BE101">
        <f t="shared" si="68"/>
        <v>24.449858937468502</v>
      </c>
      <c r="BF101">
        <f t="shared" si="68"/>
        <v>24.449615132963064</v>
      </c>
      <c r="BG101">
        <f t="shared" si="68"/>
        <v>24.450410909982367</v>
      </c>
      <c r="BH101">
        <f t="shared" si="68"/>
        <v>24.447811588866934</v>
      </c>
      <c r="BI101">
        <f t="shared" si="68"/>
        <v>24.456281798599623</v>
      </c>
      <c r="BJ101">
        <f t="shared" si="68"/>
        <v>24.428460474401813</v>
      </c>
      <c r="BK101">
        <f t="shared" si="68"/>
        <v>24.517651813021018</v>
      </c>
      <c r="BL101">
        <f t="shared" si="67"/>
        <v>24.200599627472876</v>
      </c>
    </row>
    <row r="102" spans="3:64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60"/>
        <v>3.5385063162777231E-3</v>
      </c>
      <c r="AY102">
        <f t="shared" si="61"/>
        <v>2.3660698326190339E-2</v>
      </c>
      <c r="AZ102">
        <f t="shared" si="62"/>
        <v>-2.0122192009912616E-2</v>
      </c>
      <c r="BA102">
        <f t="shared" si="63"/>
        <v>0.63860968867991064</v>
      </c>
      <c r="BB102">
        <f t="shared" si="64"/>
        <v>-0.4259932796386115</v>
      </c>
      <c r="BC102">
        <f t="shared" si="65"/>
        <v>-0.4148428768576109</v>
      </c>
      <c r="BD102">
        <f t="shared" si="66"/>
        <v>-0.2104482143087418</v>
      </c>
      <c r="BE102">
        <f t="shared" si="68"/>
        <v>24.514210012559147</v>
      </c>
      <c r="BF102">
        <f t="shared" si="68"/>
        <v>24.513899464210855</v>
      </c>
      <c r="BG102">
        <f t="shared" si="68"/>
        <v>24.514864607280863</v>
      </c>
      <c r="BH102">
        <f t="shared" si="68"/>
        <v>24.51186289351439</v>
      </c>
      <c r="BI102">
        <f t="shared" si="68"/>
        <v>24.521177706346041</v>
      </c>
      <c r="BJ102">
        <f t="shared" si="68"/>
        <v>24.492065883996922</v>
      </c>
      <c r="BK102">
        <f t="shared" si="68"/>
        <v>24.581183456290685</v>
      </c>
      <c r="BL102">
        <f t="shared" si="67"/>
        <v>24.285140599437391</v>
      </c>
    </row>
    <row r="103" spans="3:64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60"/>
        <v>4.9446487702022417E-3</v>
      </c>
      <c r="AY103">
        <f t="shared" si="61"/>
        <v>2.3328548912408952E-2</v>
      </c>
      <c r="AZ103">
        <f t="shared" si="62"/>
        <v>-1.838390014220671E-2</v>
      </c>
      <c r="BA103">
        <f t="shared" si="63"/>
        <v>0.63195846266959732</v>
      </c>
      <c r="BB103">
        <f t="shared" si="64"/>
        <v>-0.38578354755758787</v>
      </c>
      <c r="BC103">
        <f t="shared" si="65"/>
        <v>-0.37084035980407037</v>
      </c>
      <c r="BD103">
        <f t="shared" si="66"/>
        <v>-0.18757477025173677</v>
      </c>
      <c r="BE103">
        <f t="shared" si="68"/>
        <v>24.577851747483436</v>
      </c>
      <c r="BF103">
        <f t="shared" si="68"/>
        <v>24.57747778964929</v>
      </c>
      <c r="BG103">
        <f t="shared" si="68"/>
        <v>24.578591841568652</v>
      </c>
      <c r="BH103">
        <f t="shared" si="68"/>
        <v>24.575270712762435</v>
      </c>
      <c r="BI103">
        <f t="shared" si="68"/>
        <v>24.585151375661027</v>
      </c>
      <c r="BJ103">
        <f t="shared" si="68"/>
        <v>24.55557349974719</v>
      </c>
      <c r="BK103">
        <f t="shared" si="68"/>
        <v>24.642600489084401</v>
      </c>
      <c r="BL103">
        <f t="shared" si="67"/>
        <v>24.369681571401909</v>
      </c>
    </row>
    <row r="104" spans="3:64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60"/>
        <v>6.3150693734747021E-3</v>
      </c>
      <c r="AY104">
        <f t="shared" si="61"/>
        <v>2.2904432709324577E-2</v>
      </c>
      <c r="AZ104">
        <f t="shared" si="62"/>
        <v>-1.6589363335849875E-2</v>
      </c>
      <c r="BA104">
        <f t="shared" si="63"/>
        <v>0.62612904386393919</v>
      </c>
      <c r="BB104">
        <f t="shared" si="64"/>
        <v>-0.34563517085623058</v>
      </c>
      <c r="BC104">
        <f t="shared" si="65"/>
        <v>-0.32769898504468353</v>
      </c>
      <c r="BD104">
        <f t="shared" si="66"/>
        <v>-0.16533168161945336</v>
      </c>
      <c r="BE104">
        <f t="shared" si="68"/>
        <v>24.640866787900425</v>
      </c>
      <c r="BF104">
        <f t="shared" si="68"/>
        <v>24.640439855295003</v>
      </c>
      <c r="BG104">
        <f t="shared" si="68"/>
        <v>24.641666301780901</v>
      </c>
      <c r="BH104">
        <f t="shared" si="68"/>
        <v>24.638140922854092</v>
      </c>
      <c r="BI104">
        <f t="shared" si="68"/>
        <v>24.648256696847156</v>
      </c>
      <c r="BJ104">
        <f t="shared" si="68"/>
        <v>24.619079963040477</v>
      </c>
      <c r="BK104">
        <f t="shared" si="68"/>
        <v>24.702068083852314</v>
      </c>
      <c r="BL104">
        <f t="shared" si="67"/>
        <v>24.454222543366427</v>
      </c>
    </row>
    <row r="105" spans="3:64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60"/>
        <v>7.6429083741032487E-3</v>
      </c>
      <c r="AY105">
        <f t="shared" si="61"/>
        <v>2.2388349716937223E-2</v>
      </c>
      <c r="AZ105">
        <f t="shared" si="62"/>
        <v>-1.4745441342833975E-2</v>
      </c>
      <c r="BA105">
        <f t="shared" si="63"/>
        <v>0.62107810730503465</v>
      </c>
      <c r="BB105">
        <f t="shared" si="64"/>
        <v>-0.30555354010642743</v>
      </c>
      <c r="BC105">
        <f t="shared" si="65"/>
        <v>-0.28530311407252235</v>
      </c>
      <c r="BD105">
        <f t="shared" si="66"/>
        <v>-0.14362712643766667</v>
      </c>
      <c r="BE105">
        <f t="shared" si="68"/>
        <v>24.703332955865658</v>
      </c>
      <c r="BF105">
        <f t="shared" si="68"/>
        <v>24.70287049611898</v>
      </c>
      <c r="BG105">
        <f t="shared" si="68"/>
        <v>24.704158456328827</v>
      </c>
      <c r="BH105">
        <f t="shared" si="68"/>
        <v>24.70056956602242</v>
      </c>
      <c r="BI105">
        <f t="shared" si="68"/>
        <v>24.710555403321752</v>
      </c>
      <c r="BJ105">
        <f t="shared" si="68"/>
        <v>24.682654838814241</v>
      </c>
      <c r="BK105">
        <f t="shared" si="68"/>
        <v>24.759765337724655</v>
      </c>
      <c r="BL105">
        <f t="shared" si="67"/>
        <v>24.538763515330945</v>
      </c>
    </row>
    <row r="106" spans="3:64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60"/>
        <v>8.9216455200983869E-3</v>
      </c>
      <c r="AY106">
        <f t="shared" si="61"/>
        <v>2.1780299935246879E-2</v>
      </c>
      <c r="AZ106">
        <f t="shared" si="62"/>
        <v>-1.2858654415148493E-2</v>
      </c>
      <c r="BA106">
        <f t="shared" si="63"/>
        <v>0.61676881777487513</v>
      </c>
      <c r="BB106">
        <f t="shared" si="64"/>
        <v>-0.26553789579691256</v>
      </c>
      <c r="BC106">
        <f t="shared" si="65"/>
        <v>-0.24354520064590662</v>
      </c>
      <c r="BD106">
        <f t="shared" si="66"/>
        <v>-0.12237809638675365</v>
      </c>
      <c r="BE106">
        <f t="shared" si="68"/>
        <v>24.765324251715942</v>
      </c>
      <c r="BF106">
        <f t="shared" si="68"/>
        <v>24.76484972400868</v>
      </c>
      <c r="BG106">
        <f t="shared" si="68"/>
        <v>24.766137265750132</v>
      </c>
      <c r="BH106">
        <f t="shared" si="68"/>
        <v>24.762642275592615</v>
      </c>
      <c r="BI106">
        <f t="shared" si="68"/>
        <v>24.77211844762105</v>
      </c>
      <c r="BJ106">
        <f t="shared" si="68"/>
        <v>24.746343322801319</v>
      </c>
      <c r="BK106">
        <f t="shared" si="68"/>
        <v>24.815883993235236</v>
      </c>
      <c r="BL106">
        <f t="shared" si="67"/>
        <v>24.623304487295464</v>
      </c>
    </row>
    <row r="107" spans="3:64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60"/>
        <v>1.0145060152941856E-2</v>
      </c>
      <c r="AY107">
        <f t="shared" si="61"/>
        <v>2.1080283364253553E-2</v>
      </c>
      <c r="AZ107">
        <f t="shared" si="62"/>
        <v>-1.0935223211311696E-2</v>
      </c>
      <c r="BA107">
        <f t="shared" si="63"/>
        <v>0.61317022988499903</v>
      </c>
      <c r="BB107">
        <f t="shared" si="64"/>
        <v>-0.22558241128441556</v>
      </c>
      <c r="BC107">
        <f t="shared" si="65"/>
        <v>-0.20232421158634795</v>
      </c>
      <c r="BD107">
        <f t="shared" si="66"/>
        <v>-0.10150861426113301</v>
      </c>
      <c r="BE107">
        <f t="shared" si="68"/>
        <v>24.826911785913435</v>
      </c>
      <c r="BF107">
        <f t="shared" si="68"/>
        <v>24.826452826655423</v>
      </c>
      <c r="BG107">
        <f t="shared" si="68"/>
        <v>24.827671586871379</v>
      </c>
      <c r="BH107">
        <f t="shared" si="68"/>
        <v>24.824434151261304</v>
      </c>
      <c r="BI107">
        <f t="shared" si="68"/>
        <v>24.833026633082589</v>
      </c>
      <c r="BJ107">
        <f t="shared" si="68"/>
        <v>24.810169160573317</v>
      </c>
      <c r="BK107">
        <f t="shared" si="68"/>
        <v>24.870627068719863</v>
      </c>
      <c r="BL107">
        <f t="shared" si="67"/>
        <v>24.707845459259982</v>
      </c>
    </row>
    <row r="108" spans="3:64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60"/>
        <v>1.130719488149322E-2</v>
      </c>
      <c r="AY108">
        <f t="shared" si="61"/>
        <v>2.0288300003957243E-2</v>
      </c>
      <c r="AZ108">
        <f t="shared" si="62"/>
        <v>-8.9811051224640229E-3</v>
      </c>
      <c r="BA108">
        <f t="shared" si="63"/>
        <v>0.61025681174604751</v>
      </c>
      <c r="BB108">
        <f t="shared" si="64"/>
        <v>-0.18567704966935367</v>
      </c>
      <c r="BC108">
        <f t="shared" si="65"/>
        <v>-0.16154424497811354</v>
      </c>
      <c r="BD108">
        <f t="shared" si="66"/>
        <v>-8.0948238202356748E-2</v>
      </c>
      <c r="BE108">
        <f t="shared" si="68"/>
        <v>24.888164603547853</v>
      </c>
      <c r="BF108">
        <f t="shared" si="68"/>
        <v>24.88775055727017</v>
      </c>
      <c r="BG108">
        <f t="shared" si="68"/>
        <v>24.88883120944573</v>
      </c>
      <c r="BH108">
        <f t="shared" si="68"/>
        <v>24.886010115505343</v>
      </c>
      <c r="BI108">
        <f t="shared" si="68"/>
        <v>24.893370566124286</v>
      </c>
      <c r="BJ108">
        <f t="shared" si="68"/>
        <v>24.874137685289263</v>
      </c>
      <c r="BK108">
        <f t="shared" si="68"/>
        <v>24.924207408172567</v>
      </c>
      <c r="BL108">
        <f t="shared" si="67"/>
        <v>24.7923864312245</v>
      </c>
    </row>
    <row r="109" spans="3:64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60"/>
        <v>1.2402319753937869E-2</v>
      </c>
      <c r="AY109">
        <f t="shared" si="61"/>
        <v>1.9404349854357943E-2</v>
      </c>
      <c r="AZ109">
        <f t="shared" si="62"/>
        <v>-7.0020301004200744E-3</v>
      </c>
      <c r="BA109">
        <f t="shared" si="63"/>
        <v>0.60800807818682978</v>
      </c>
      <c r="BB109">
        <f t="shared" si="64"/>
        <v>-0.14580828432453835</v>
      </c>
      <c r="BC109">
        <f t="shared" si="65"/>
        <v>-0.12111333538175714</v>
      </c>
      <c r="BD109">
        <f t="shared" si="66"/>
        <v>-6.0630799085891883E-2</v>
      </c>
      <c r="BE109">
        <f t="shared" si="68"/>
        <v>24.949150371271973</v>
      </c>
      <c r="BF109">
        <f t="shared" si="68"/>
        <v>24.948809473536254</v>
      </c>
      <c r="BG109">
        <f t="shared" si="68"/>
        <v>24.949687498052338</v>
      </c>
      <c r="BH109">
        <f t="shared" si="68"/>
        <v>24.947425745359141</v>
      </c>
      <c r="BI109">
        <f t="shared" si="68"/>
        <v>24.95325000473413</v>
      </c>
      <c r="BJ109">
        <f t="shared" si="68"/>
        <v>24.938238906450056</v>
      </c>
      <c r="BK109">
        <f t="shared" si="68"/>
        <v>24.976846160917969</v>
      </c>
      <c r="BL109">
        <f t="shared" si="67"/>
        <v>24.876927403189018</v>
      </c>
    </row>
    <row r="110" spans="3:64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60"/>
        <v>1.3424894461696178E-2</v>
      </c>
      <c r="AY110">
        <f t="shared" si="61"/>
        <v>1.8428432915455657E-2</v>
      </c>
      <c r="AZ110">
        <f t="shared" si="62"/>
        <v>-5.0035384537594806E-3</v>
      </c>
      <c r="BA110">
        <f t="shared" si="63"/>
        <v>0.6064083184177802</v>
      </c>
      <c r="BB110">
        <f t="shared" si="64"/>
        <v>-0.10595975026642324</v>
      </c>
      <c r="BC110">
        <f t="shared" si="65"/>
        <v>-8.0942431494442732E-2</v>
      </c>
      <c r="BD110">
        <f t="shared" si="66"/>
        <v>-4.0493326428716205E-2</v>
      </c>
      <c r="BE110">
        <f t="shared" ref="BE110:BK119" si="69">$BL110+$AB$7*SIN(BF110)</f>
        <v>25.009935909716873</v>
      </c>
      <c r="BF110">
        <f t="shared" si="69"/>
        <v>25.0096924582711</v>
      </c>
      <c r="BG110">
        <f t="shared" si="69"/>
        <v>25.010313644350678</v>
      </c>
      <c r="BH110">
        <f t="shared" si="69"/>
        <v>25.008728543198202</v>
      </c>
      <c r="BI110">
        <f t="shared" si="69"/>
        <v>25.012772688034065</v>
      </c>
      <c r="BJ110">
        <f t="shared" si="69"/>
        <v>25.002450604808132</v>
      </c>
      <c r="BK110">
        <f t="shared" si="69"/>
        <v>25.028771201959316</v>
      </c>
      <c r="BL110">
        <f t="shared" si="67"/>
        <v>24.961468375153537</v>
      </c>
    </row>
    <row r="111" spans="3:64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60"/>
        <v>1.4369527035590786E-2</v>
      </c>
      <c r="AY111">
        <f t="shared" si="61"/>
        <v>1.7360549187250392E-2</v>
      </c>
      <c r="AZ111">
        <f t="shared" si="62"/>
        <v>-2.9910221516596062E-3</v>
      </c>
      <c r="BA111">
        <f t="shared" si="63"/>
        <v>0.60544640313670173</v>
      </c>
      <c r="BB111">
        <f t="shared" si="64"/>
        <v>-6.611287172583212E-2</v>
      </c>
      <c r="BC111">
        <f t="shared" si="65"/>
        <v>-4.0944525046167191E-2</v>
      </c>
      <c r="BD111">
        <f t="shared" si="66"/>
        <v>-2.0475123070065715E-2</v>
      </c>
      <c r="BE111">
        <f t="shared" si="69"/>
        <v>25.07058757145829</v>
      </c>
      <c r="BF111">
        <f t="shared" si="69"/>
        <v>25.070459427039857</v>
      </c>
      <c r="BG111">
        <f t="shared" si="69"/>
        <v>25.070784565254996</v>
      </c>
      <c r="BH111">
        <f t="shared" si="69"/>
        <v>25.069959585833956</v>
      </c>
      <c r="BI111">
        <f t="shared" si="69"/>
        <v>25.072052739777902</v>
      </c>
      <c r="BJ111">
        <f t="shared" si="69"/>
        <v>25.06674140816494</v>
      </c>
      <c r="BK111">
        <f t="shared" si="69"/>
        <v>25.08021550428554</v>
      </c>
      <c r="BL111">
        <f t="shared" si="67"/>
        <v>25.046009347118055</v>
      </c>
    </row>
    <row r="112" spans="3:64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60"/>
        <v>1.5230928565447844E-2</v>
      </c>
      <c r="AY112">
        <f t="shared" si="61"/>
        <v>1.6200698669742136E-2</v>
      </c>
      <c r="AZ112">
        <f t="shared" si="62"/>
        <v>-9.6977010429429196E-4</v>
      </c>
      <c r="BA112">
        <f t="shared" si="63"/>
        <v>0.6051156575127703</v>
      </c>
      <c r="BB112">
        <f t="shared" si="64"/>
        <v>-2.6247491357707618E-2</v>
      </c>
      <c r="BC112">
        <f t="shared" si="65"/>
        <v>-1.0339021636545005E-3</v>
      </c>
      <c r="BD112">
        <f t="shared" si="66"/>
        <v>-5.1695112787698545E-4</v>
      </c>
      <c r="BE112">
        <f t="shared" si="69"/>
        <v>25.131171482640212</v>
      </c>
      <c r="BF112">
        <f t="shared" si="69"/>
        <v>25.131168202353461</v>
      </c>
      <c r="BG112">
        <f t="shared" si="69"/>
        <v>25.131176509314969</v>
      </c>
      <c r="BH112">
        <f t="shared" si="69"/>
        <v>25.131155472858268</v>
      </c>
      <c r="BI112">
        <f t="shared" si="69"/>
        <v>25.131208745345329</v>
      </c>
      <c r="BJ112">
        <f t="shared" si="69"/>
        <v>25.131073838687659</v>
      </c>
      <c r="BK112">
        <f t="shared" si="69"/>
        <v>25.131415474763809</v>
      </c>
      <c r="BL112">
        <f t="shared" si="67"/>
        <v>25.13055031908257</v>
      </c>
    </row>
    <row r="113" spans="3:64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60"/>
        <v>1.6003864503761778E-2</v>
      </c>
      <c r="AY113">
        <f t="shared" si="61"/>
        <v>1.4948881362930894E-2</v>
      </c>
      <c r="AZ113">
        <f t="shared" si="62"/>
        <v>1.0549831408308828E-3</v>
      </c>
      <c r="BA113">
        <f t="shared" si="63"/>
        <v>0.60541378921760358</v>
      </c>
      <c r="BB113">
        <f t="shared" si="64"/>
        <v>1.3657490101230916E-2</v>
      </c>
      <c r="BC113">
        <f t="shared" si="65"/>
        <v>3.8874518631711555E-2</v>
      </c>
      <c r="BD113">
        <f t="shared" si="66"/>
        <v>1.9439707530369728E-2</v>
      </c>
      <c r="BE113">
        <f t="shared" si="69"/>
        <v>25.191753682726585</v>
      </c>
      <c r="BF113">
        <f t="shared" si="69"/>
        <v>25.191875512566973</v>
      </c>
      <c r="BG113">
        <f t="shared" si="69"/>
        <v>25.191566455029299</v>
      </c>
      <c r="BH113">
        <f t="shared" si="69"/>
        <v>25.192350482206066</v>
      </c>
      <c r="BI113">
        <f t="shared" si="69"/>
        <v>25.190361607053354</v>
      </c>
      <c r="BJ113">
        <f t="shared" si="69"/>
        <v>25.195407334385525</v>
      </c>
      <c r="BK113">
        <f t="shared" si="69"/>
        <v>25.182609265504169</v>
      </c>
      <c r="BL113">
        <f t="shared" si="67"/>
        <v>25.215091291047088</v>
      </c>
    </row>
    <row r="114" spans="3:64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60"/>
        <v>1.6683103927441365E-2</v>
      </c>
      <c r="AY114">
        <f t="shared" si="61"/>
        <v>1.3605097266816671E-2</v>
      </c>
      <c r="AZ114">
        <f t="shared" si="62"/>
        <v>3.0780066606246933E-3</v>
      </c>
      <c r="BA114">
        <f t="shared" si="63"/>
        <v>0.60634286447854746</v>
      </c>
      <c r="BB114">
        <f t="shared" si="64"/>
        <v>5.3623466990205218E-2</v>
      </c>
      <c r="BC114">
        <f t="shared" si="65"/>
        <v>7.88658030475438E-2</v>
      </c>
      <c r="BD114">
        <f t="shared" si="66"/>
        <v>3.9453353023325796E-2</v>
      </c>
      <c r="BE114">
        <f t="shared" si="69"/>
        <v>25.252400209241685</v>
      </c>
      <c r="BF114">
        <f t="shared" si="69"/>
        <v>25.252638058090596</v>
      </c>
      <c r="BG114">
        <f t="shared" si="69"/>
        <v>25.252031399827086</v>
      </c>
      <c r="BH114">
        <f t="shared" si="69"/>
        <v>25.253578832688259</v>
      </c>
      <c r="BI114">
        <f t="shared" si="69"/>
        <v>25.249632286249572</v>
      </c>
      <c r="BJ114">
        <f t="shared" si="69"/>
        <v>25.25970125543056</v>
      </c>
      <c r="BK114">
        <f t="shared" si="69"/>
        <v>25.234035072758022</v>
      </c>
      <c r="BL114">
        <f t="shared" si="67"/>
        <v>25.299632263011606</v>
      </c>
    </row>
    <row r="115" spans="3:64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60"/>
        <v>1.7263368593200268E-2</v>
      </c>
      <c r="AY115">
        <f t="shared" si="61"/>
        <v>1.2169346381399458E-2</v>
      </c>
      <c r="AZ115">
        <f t="shared" si="62"/>
        <v>5.0940222118008114E-3</v>
      </c>
      <c r="BA115">
        <f t="shared" si="63"/>
        <v>0.60790932964561462</v>
      </c>
      <c r="BB115">
        <f t="shared" si="64"/>
        <v>9.3671484501100841E-2</v>
      </c>
      <c r="BC115">
        <f t="shared" si="65"/>
        <v>0.11902561648430889</v>
      </c>
      <c r="BD115">
        <f t="shared" si="66"/>
        <v>5.9583168235998664E-2</v>
      </c>
      <c r="BE115">
        <f t="shared" si="69"/>
        <v>25.313177181090243</v>
      </c>
      <c r="BF115">
        <f t="shared" si="69"/>
        <v>25.313513579337947</v>
      </c>
      <c r="BG115">
        <f t="shared" si="69"/>
        <v>25.312647646252476</v>
      </c>
      <c r="BH115">
        <f t="shared" si="69"/>
        <v>25.314876949244258</v>
      </c>
      <c r="BI115">
        <f t="shared" si="69"/>
        <v>25.3091395425371</v>
      </c>
      <c r="BJ115">
        <f t="shared" si="69"/>
        <v>25.323917890077432</v>
      </c>
      <c r="BK115">
        <f t="shared" si="69"/>
        <v>25.28592943550137</v>
      </c>
      <c r="BL115">
        <f t="shared" si="67"/>
        <v>25.384173234976124</v>
      </c>
    </row>
    <row r="116" spans="3:64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60"/>
        <v>1.7739283655177733E-2</v>
      </c>
      <c r="AY116">
        <f t="shared" si="61"/>
        <v>1.0641628706679262E-2</v>
      </c>
      <c r="AZ116">
        <f t="shared" si="62"/>
        <v>7.0976549484984726E-3</v>
      </c>
      <c r="BA116">
        <f t="shared" si="63"/>
        <v>0.61012408053543121</v>
      </c>
      <c r="BB116">
        <f t="shared" si="64"/>
        <v>0.13382160734274962</v>
      </c>
      <c r="BC116">
        <f t="shared" si="65"/>
        <v>0.1594408826347245</v>
      </c>
      <c r="BD116">
        <f t="shared" si="66"/>
        <v>7.9889755486690237E-2</v>
      </c>
      <c r="BE116">
        <f t="shared" si="69"/>
        <v>25.374150934222399</v>
      </c>
      <c r="BF116">
        <f t="shared" si="69"/>
        <v>25.37456186062629</v>
      </c>
      <c r="BG116">
        <f t="shared" si="69"/>
        <v>25.373490192086916</v>
      </c>
      <c r="BH116">
        <f t="shared" si="69"/>
        <v>25.376285626563636</v>
      </c>
      <c r="BI116">
        <f t="shared" si="69"/>
        <v>25.36899778052879</v>
      </c>
      <c r="BJ116">
        <f t="shared" si="69"/>
        <v>25.388025475039978</v>
      </c>
      <c r="BK116">
        <f t="shared" si="69"/>
        <v>25.33852554585577</v>
      </c>
      <c r="BL116">
        <f t="shared" si="67"/>
        <v>25.468714206940643</v>
      </c>
    </row>
    <row r="117" spans="3:64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60"/>
        <v>1.8105331511469536E-2</v>
      </c>
      <c r="AY117">
        <f t="shared" si="61"/>
        <v>9.0219442426560815E-3</v>
      </c>
      <c r="AZ117">
        <f t="shared" si="62"/>
        <v>9.0833872688134525E-3</v>
      </c>
      <c r="BA117">
        <f t="shared" si="63"/>
        <v>0.61300258635676741</v>
      </c>
      <c r="BB117">
        <f t="shared" si="64"/>
        <v>0.1740923059066348</v>
      </c>
      <c r="BC117">
        <f t="shared" si="65"/>
        <v>0.20020052669373783</v>
      </c>
      <c r="BD117">
        <f t="shared" si="66"/>
        <v>0.10043594580722873</v>
      </c>
      <c r="BE117">
        <f t="shared" si="69"/>
        <v>25.435388257003275</v>
      </c>
      <c r="BF117">
        <f t="shared" si="69"/>
        <v>25.4358456120287</v>
      </c>
      <c r="BG117">
        <f t="shared" si="69"/>
        <v>25.434632323730245</v>
      </c>
      <c r="BH117">
        <f t="shared" si="69"/>
        <v>25.437851990522002</v>
      </c>
      <c r="BI117">
        <f t="shared" si="69"/>
        <v>25.429315112737136</v>
      </c>
      <c r="BJ117">
        <f t="shared" si="69"/>
        <v>25.452001241317742</v>
      </c>
      <c r="BK117">
        <f t="shared" si="69"/>
        <v>25.392051583415668</v>
      </c>
      <c r="BL117">
        <f t="shared" si="67"/>
        <v>25.553255178905161</v>
      </c>
    </row>
    <row r="118" spans="3:64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60"/>
        <v>1.8355809474256593E-2</v>
      </c>
      <c r="AY118">
        <f t="shared" si="61"/>
        <v>7.3102929893299144E-3</v>
      </c>
      <c r="AZ118">
        <f t="shared" si="62"/>
        <v>1.1045516484926679E-2</v>
      </c>
      <c r="BA118">
        <f t="shared" si="63"/>
        <v>0.61656507887533119</v>
      </c>
      <c r="BB118">
        <f t="shared" si="64"/>
        <v>0.21449985323376289</v>
      </c>
      <c r="BC118">
        <f t="shared" si="65"/>
        <v>0.24139633934265264</v>
      </c>
      <c r="BD118">
        <f t="shared" si="66"/>
        <v>0.12128771758437099</v>
      </c>
      <c r="BE118">
        <f t="shared" si="69"/>
        <v>25.496956760515292</v>
      </c>
      <c r="BF118">
        <f t="shared" si="69"/>
        <v>25.497431186328686</v>
      </c>
      <c r="BG118">
        <f t="shared" si="69"/>
        <v>25.496145497511606</v>
      </c>
      <c r="BH118">
        <f t="shared" si="69"/>
        <v>25.499631164862091</v>
      </c>
      <c r="BI118">
        <f t="shared" si="69"/>
        <v>25.490191743651138</v>
      </c>
      <c r="BJ118">
        <f t="shared" si="69"/>
        <v>25.515834488627473</v>
      </c>
      <c r="BK118">
        <f t="shared" si="69"/>
        <v>25.446729085379765</v>
      </c>
      <c r="BL118">
        <f t="shared" si="67"/>
        <v>25.637796150869679</v>
      </c>
    </row>
    <row r="119" spans="3:64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60"/>
        <v>1.8484790942988341E-2</v>
      </c>
      <c r="AY119">
        <f t="shared" si="61"/>
        <v>5.5066749467007625E-3</v>
      </c>
      <c r="AZ119">
        <f t="shared" si="62"/>
        <v>1.2978115996287577E-2</v>
      </c>
      <c r="BA119">
        <f t="shared" si="63"/>
        <v>0.6208368202708161</v>
      </c>
      <c r="BB119">
        <f t="shared" si="64"/>
        <v>0.25505771001566152</v>
      </c>
      <c r="BC119">
        <f t="shared" si="65"/>
        <v>0.28312399066507721</v>
      </c>
      <c r="BD119">
        <f t="shared" si="66"/>
        <v>0.14251526199274114</v>
      </c>
      <c r="BE119">
        <f t="shared" si="69"/>
        <v>25.558925402810534</v>
      </c>
      <c r="BF119">
        <f t="shared" si="69"/>
        <v>25.559389109475052</v>
      </c>
      <c r="BG119">
        <f t="shared" si="69"/>
        <v>25.558099572468745</v>
      </c>
      <c r="BH119">
        <f t="shared" si="69"/>
        <v>25.561687563259326</v>
      </c>
      <c r="BI119">
        <f t="shared" si="69"/>
        <v>25.551718774871752</v>
      </c>
      <c r="BJ119">
        <f t="shared" si="69"/>
        <v>25.579529679790124</v>
      </c>
      <c r="BK119">
        <f t="shared" si="69"/>
        <v>25.50277136412851</v>
      </c>
      <c r="BL119">
        <f t="shared" si="67"/>
        <v>25.722337122834197</v>
      </c>
    </row>
    <row r="120" spans="3:64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60"/>
        <v>1.8486088671739894E-2</v>
      </c>
      <c r="AY120">
        <f t="shared" si="61"/>
        <v>3.6110901147686225E-3</v>
      </c>
      <c r="AZ120">
        <f t="shared" si="62"/>
        <v>1.4874998556971272E-2</v>
      </c>
      <c r="BA120">
        <f t="shared" si="63"/>
        <v>0.62584846464705834</v>
      </c>
      <c r="BB120">
        <f t="shared" si="64"/>
        <v>0.2957758552741464</v>
      </c>
      <c r="BC120">
        <f t="shared" si="65"/>
        <v>0.32548421558777524</v>
      </c>
      <c r="BD120">
        <f t="shared" si="66"/>
        <v>0.16419423479660514</v>
      </c>
      <c r="BE120">
        <f t="shared" ref="BE120:BK129" si="70">$BL120+$AB$7*SIN(BF120)</f>
        <v>25.621365168118395</v>
      </c>
      <c r="BF120">
        <f t="shared" si="70"/>
        <v>25.621794428389315</v>
      </c>
      <c r="BG120">
        <f t="shared" si="70"/>
        <v>25.620563431652787</v>
      </c>
      <c r="BH120">
        <f t="shared" si="70"/>
        <v>25.624095744982402</v>
      </c>
      <c r="BI120">
        <f t="shared" si="70"/>
        <v>25.613977524545891</v>
      </c>
      <c r="BJ120">
        <f t="shared" si="70"/>
        <v>25.64310953072307</v>
      </c>
      <c r="BK120">
        <f t="shared" si="70"/>
        <v>25.560381983550812</v>
      </c>
      <c r="BL120">
        <f t="shared" si="67"/>
        <v>25.806878094798716</v>
      </c>
    </row>
    <row r="121" spans="3:64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60"/>
        <v>1.835321774725604E-2</v>
      </c>
      <c r="AY121">
        <f t="shared" si="61"/>
        <v>1.6235384935334995E-3</v>
      </c>
      <c r="AZ121">
        <f t="shared" si="62"/>
        <v>1.672967925372254E-2</v>
      </c>
      <c r="BA121">
        <f t="shared" si="63"/>
        <v>0.63163652832619865</v>
      </c>
      <c r="BB121">
        <f t="shared" si="64"/>
        <v>0.33665999862051998</v>
      </c>
      <c r="BC121">
        <f t="shared" si="65"/>
        <v>0.36858418571103979</v>
      </c>
      <c r="BD121">
        <f t="shared" si="66"/>
        <v>0.18640723881360224</v>
      </c>
      <c r="BE121">
        <f t="shared" si="70"/>
        <v>25.684349884868197</v>
      </c>
      <c r="BF121">
        <f t="shared" si="70"/>
        <v>25.684726907191607</v>
      </c>
      <c r="BG121">
        <f t="shared" si="70"/>
        <v>25.683605998694482</v>
      </c>
      <c r="BH121">
        <f t="shared" si="70"/>
        <v>25.686940796372301</v>
      </c>
      <c r="BI121">
        <f t="shared" si="70"/>
        <v>25.677039446407566</v>
      </c>
      <c r="BJ121">
        <f t="shared" si="70"/>
        <v>25.706618052286849</v>
      </c>
      <c r="BK121">
        <f t="shared" si="70"/>
        <v>25.619753305003446</v>
      </c>
      <c r="BL121">
        <f t="shared" si="67"/>
        <v>25.89141906676323</v>
      </c>
    </row>
    <row r="122" spans="3:64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60"/>
        <v>1.8079355205396344E-2</v>
      </c>
      <c r="AY122">
        <f t="shared" si="61"/>
        <v>-4.5597991700460985E-4</v>
      </c>
      <c r="AZ122">
        <f t="shared" si="62"/>
        <v>1.8535335122400954E-2</v>
      </c>
      <c r="BA122">
        <f t="shared" si="63"/>
        <v>0.63824398303712981</v>
      </c>
      <c r="BB122">
        <f t="shared" si="64"/>
        <v>0.37771058733878449</v>
      </c>
      <c r="BC122">
        <f t="shared" si="65"/>
        <v>0.41253907804713424</v>
      </c>
      <c r="BD122">
        <f t="shared" si="66"/>
        <v>0.2092455900657004</v>
      </c>
      <c r="BE122">
        <f t="shared" si="70"/>
        <v>25.747957152856376</v>
      </c>
      <c r="BF122">
        <f t="shared" si="70"/>
        <v>25.748271128991071</v>
      </c>
      <c r="BG122">
        <f t="shared" si="70"/>
        <v>25.747297624102448</v>
      </c>
      <c r="BH122">
        <f t="shared" si="70"/>
        <v>25.750318230638985</v>
      </c>
      <c r="BI122">
        <f t="shared" si="70"/>
        <v>25.740966724551853</v>
      </c>
      <c r="BJ122">
        <f t="shared" si="70"/>
        <v>25.770123477541606</v>
      </c>
      <c r="BK122">
        <f t="shared" si="70"/>
        <v>25.681065113289243</v>
      </c>
      <c r="BL122">
        <f t="shared" si="67"/>
        <v>25.975960038727749</v>
      </c>
    </row>
    <row r="123" spans="3:64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60"/>
        <v>1.7657292935647547E-2</v>
      </c>
      <c r="AY123">
        <f t="shared" si="61"/>
        <v>-2.6274651168456988E-3</v>
      </c>
      <c r="AZ123">
        <f t="shared" si="62"/>
        <v>2.0284758052493246E-2</v>
      </c>
      <c r="BA123">
        <f t="shared" si="63"/>
        <v>0.64572098422795632</v>
      </c>
      <c r="BB123">
        <f t="shared" si="64"/>
        <v>0.41892149876496854</v>
      </c>
      <c r="BC123">
        <f t="shared" si="65"/>
        <v>0.45747385077933767</v>
      </c>
      <c r="BD123">
        <f t="shared" si="66"/>
        <v>0.23281143525414696</v>
      </c>
      <c r="BE123">
        <f t="shared" si="70"/>
        <v>25.812269342439819</v>
      </c>
      <c r="BF123">
        <f t="shared" si="70"/>
        <v>25.812516582189378</v>
      </c>
      <c r="BG123">
        <f t="shared" si="70"/>
        <v>25.811711783852441</v>
      </c>
      <c r="BH123">
        <f t="shared" si="70"/>
        <v>25.814333434884286</v>
      </c>
      <c r="BI123">
        <f t="shared" si="70"/>
        <v>25.805813609457406</v>
      </c>
      <c r="BJ123">
        <f t="shared" si="70"/>
        <v>25.83372098268342</v>
      </c>
      <c r="BK123">
        <f t="shared" si="70"/>
        <v>25.744483332468604</v>
      </c>
      <c r="BL123">
        <f t="shared" si="67"/>
        <v>26.060501010692267</v>
      </c>
    </row>
    <row r="124" spans="3:64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60"/>
        <v>1.7079380705925414E-2</v>
      </c>
      <c r="AY124">
        <f t="shared" si="61"/>
        <v>-4.890917105989781E-3</v>
      </c>
      <c r="AZ124">
        <f t="shared" si="62"/>
        <v>2.1970297811915195E-2</v>
      </c>
      <c r="BA124">
        <f t="shared" si="63"/>
        <v>0.6541257444459011</v>
      </c>
      <c r="BB124">
        <f t="shared" si="64"/>
        <v>0.46027828550769667</v>
      </c>
      <c r="BC124">
        <f t="shared" si="65"/>
        <v>0.50352524108444452</v>
      </c>
      <c r="BD124">
        <f t="shared" si="66"/>
        <v>0.25722031108947085</v>
      </c>
      <c r="BE124">
        <f t="shared" si="70"/>
        <v>25.877374629060444</v>
      </c>
      <c r="BF124">
        <f t="shared" si="70"/>
        <v>25.877557824655185</v>
      </c>
      <c r="BG124">
        <f t="shared" si="70"/>
        <v>25.876927003990524</v>
      </c>
      <c r="BH124">
        <f t="shared" si="70"/>
        <v>25.87910073505477</v>
      </c>
      <c r="BI124">
        <f t="shared" si="70"/>
        <v>25.87162854817133</v>
      </c>
      <c r="BJ124">
        <f t="shared" si="70"/>
        <v>25.897535083146465</v>
      </c>
      <c r="BK124">
        <f t="shared" si="70"/>
        <v>25.8101588406772</v>
      </c>
      <c r="BL124">
        <f t="shared" si="67"/>
        <v>26.145041982656785</v>
      </c>
    </row>
    <row r="125" spans="3:64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60"/>
        <v>1.6337456740142853E-2</v>
      </c>
      <c r="AY125">
        <f t="shared" si="61"/>
        <v>-7.2463358844368463E-3</v>
      </c>
      <c r="AZ125">
        <f t="shared" si="62"/>
        <v>2.35837926245797E-2</v>
      </c>
      <c r="BA125">
        <f t="shared" si="63"/>
        <v>0.66352555949063097</v>
      </c>
      <c r="BB125">
        <f t="shared" si="64"/>
        <v>0.50175581667076419</v>
      </c>
      <c r="BC125">
        <f t="shared" si="65"/>
        <v>0.55084401135571481</v>
      </c>
      <c r="BD125">
        <f t="shared" si="66"/>
        <v>0.28260427033993762</v>
      </c>
      <c r="BE125">
        <f t="shared" si="70"/>
        <v>25.943368035419745</v>
      </c>
      <c r="BF125">
        <f t="shared" si="70"/>
        <v>25.943494823409747</v>
      </c>
      <c r="BG125">
        <f t="shared" si="70"/>
        <v>25.943028902359675</v>
      </c>
      <c r="BH125">
        <f t="shared" si="70"/>
        <v>25.944742195203734</v>
      </c>
      <c r="BI125">
        <f t="shared" si="70"/>
        <v>25.938457145821726</v>
      </c>
      <c r="BJ125">
        <f t="shared" si="70"/>
        <v>25.961721559624877</v>
      </c>
      <c r="BK125">
        <f t="shared" si="70"/>
        <v>25.878226392415499</v>
      </c>
      <c r="BL125">
        <f t="shared" si="67"/>
        <v>26.229582954621304</v>
      </c>
    </row>
    <row r="126" spans="3:64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si="60"/>
        <v>1.5422764162055021E-2</v>
      </c>
      <c r="AY126">
        <f t="shared" si="61"/>
        <v>-9.6937214521868979E-3</v>
      </c>
      <c r="AZ126">
        <f t="shared" si="62"/>
        <v>2.5116485614241919E-2</v>
      </c>
      <c r="BA126">
        <f t="shared" si="63"/>
        <v>0.67399799310855779</v>
      </c>
      <c r="BB126">
        <f t="shared" si="64"/>
        <v>0.54331512939070259</v>
      </c>
      <c r="BC126">
        <f t="shared" si="65"/>
        <v>0.5995974882495565</v>
      </c>
      <c r="BD126">
        <f t="shared" si="66"/>
        <v>0.30911574950241899</v>
      </c>
      <c r="BE126">
        <f t="shared" si="70"/>
        <v>26.010352470536937</v>
      </c>
      <c r="BF126">
        <f t="shared" si="70"/>
        <v>26.010433559694324</v>
      </c>
      <c r="BG126">
        <f t="shared" si="70"/>
        <v>26.010112225689209</v>
      </c>
      <c r="BH126">
        <f t="shared" si="70"/>
        <v>26.011386314629334</v>
      </c>
      <c r="BI126">
        <f t="shared" si="70"/>
        <v>26.006345974756787</v>
      </c>
      <c r="BJ126">
        <f t="shared" si="70"/>
        <v>26.02646874414912</v>
      </c>
      <c r="BK126">
        <f t="shared" si="70"/>
        <v>25.948803656008128</v>
      </c>
      <c r="BL126">
        <f t="shared" si="67"/>
        <v>26.314123926585822</v>
      </c>
    </row>
    <row r="127" spans="3:64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60"/>
        <v>1.4325852569718363E-2</v>
      </c>
      <c r="AY127">
        <f t="shared" si="61"/>
        <v>-1.2233073809239933E-2</v>
      </c>
      <c r="AZ127">
        <f t="shared" si="62"/>
        <v>2.6558926378958295E-2</v>
      </c>
      <c r="BA127">
        <f t="shared" si="63"/>
        <v>0.6856322240937297</v>
      </c>
      <c r="BB127">
        <f t="shared" si="64"/>
        <v>0.58489926658953961</v>
      </c>
      <c r="BC127">
        <f t="shared" si="65"/>
        <v>0.64997246344482351</v>
      </c>
      <c r="BD127">
        <f t="shared" si="66"/>
        <v>0.3369324247551691</v>
      </c>
      <c r="BE127">
        <f t="shared" si="70"/>
        <v>26.078439777423711</v>
      </c>
      <c r="BF127">
        <f t="shared" si="70"/>
        <v>26.078486968806317</v>
      </c>
      <c r="BG127">
        <f t="shared" si="70"/>
        <v>26.078282760884555</v>
      </c>
      <c r="BH127">
        <f t="shared" si="70"/>
        <v>26.079166831815375</v>
      </c>
      <c r="BI127">
        <f t="shared" si="70"/>
        <v>26.075347218629538</v>
      </c>
      <c r="BJ127">
        <f t="shared" si="70"/>
        <v>26.091997976411697</v>
      </c>
      <c r="BK127">
        <f t="shared" si="70"/>
        <v>26.021990373108448</v>
      </c>
      <c r="BL127">
        <f t="shared" si="67"/>
        <v>26.39866489855034</v>
      </c>
    </row>
    <row r="128" spans="3:64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ref="AX128:AX139" si="71">AB$3+AB$4*AW128+AB$5*AW128^2+AZ128</f>
        <v>1.3036464784552719E-2</v>
      </c>
      <c r="AY128">
        <f t="shared" ref="AY128:AY139" si="72">AB$3+AB$4*AW128+AB$5*AW128^2</f>
        <v>-1.486439295559595E-2</v>
      </c>
      <c r="AZ128">
        <f t="shared" ref="AZ128:AZ139" si="73">$AB$6*($AB$11/BA128*BB128+$AB$12)</f>
        <v>2.7900857740148669E-2</v>
      </c>
      <c r="BA128">
        <f t="shared" ref="BA128:BA139" si="74">1+$AB$7*COS(BC128)</f>
        <v>0.69853055658637531</v>
      </c>
      <c r="BB128">
        <f t="shared" ref="BB128:BB139" si="75">SIN(BC128+RADIANS($AB$9))</f>
        <v>0.62642782141714648</v>
      </c>
      <c r="BC128">
        <f t="shared" ref="BC128:BC139" si="76">2*ATAN(BD128)</f>
        <v>0.70217855437643362</v>
      </c>
      <c r="BD128">
        <f t="shared" ref="BD128:BD139" si="77">SQRT((1+$AB$7)/(1-$AB$7))*TAN(BE128/2)</f>
        <v>0.3662634051412399</v>
      </c>
      <c r="BE128">
        <f t="shared" si="70"/>
        <v>26.147751825237684</v>
      </c>
      <c r="BF128">
        <f t="shared" si="70"/>
        <v>26.147776251948542</v>
      </c>
      <c r="BG128">
        <f t="shared" si="70"/>
        <v>26.147659016984285</v>
      </c>
      <c r="BH128">
        <f t="shared" si="70"/>
        <v>26.148221883162332</v>
      </c>
      <c r="BI128">
        <f t="shared" si="70"/>
        <v>26.145524097515963</v>
      </c>
      <c r="BJ128">
        <f t="shared" si="70"/>
        <v>26.158563028282035</v>
      </c>
      <c r="BK128">
        <f t="shared" si="70"/>
        <v>26.097867646251874</v>
      </c>
      <c r="BL128">
        <f t="shared" ref="BL128:BL139" si="78">RADIANS($AB$9)+$AB$18*(AW128-AB$15)</f>
        <v>26.483205870514858</v>
      </c>
    </row>
    <row r="129" spans="3:64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71"/>
        <v>1.1543409223363544E-2</v>
      </c>
      <c r="AY129">
        <f t="shared" si="72"/>
        <v>-1.7587678891254958E-2</v>
      </c>
      <c r="AZ129">
        <f t="shared" si="73"/>
        <v>2.9131088114618502E-2</v>
      </c>
      <c r="BA129">
        <f t="shared" si="74"/>
        <v>0.7128100873713541</v>
      </c>
      <c r="BB129">
        <f t="shared" si="75"/>
        <v>0.66778982663866659</v>
      </c>
      <c r="BC129">
        <f t="shared" si="76"/>
        <v>0.75645215478962868</v>
      </c>
      <c r="BD129">
        <f t="shared" si="77"/>
        <v>0.39735725824440438</v>
      </c>
      <c r="BE129">
        <f t="shared" si="70"/>
        <v>26.218421702220379</v>
      </c>
      <c r="BF129">
        <f t="shared" si="70"/>
        <v>26.2184325566806</v>
      </c>
      <c r="BG129">
        <f t="shared" si="70"/>
        <v>26.218373611645973</v>
      </c>
      <c r="BH129">
        <f t="shared" si="70"/>
        <v>26.218693791388034</v>
      </c>
      <c r="BI129">
        <f t="shared" si="70"/>
        <v>26.216956961471745</v>
      </c>
      <c r="BJ129">
        <f t="shared" si="70"/>
        <v>26.226448293176752</v>
      </c>
      <c r="BK129">
        <f t="shared" si="70"/>
        <v>26.176497359546946</v>
      </c>
      <c r="BL129">
        <f t="shared" si="78"/>
        <v>26.567746842479377</v>
      </c>
    </row>
    <row r="130" spans="3:64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71"/>
        <v>9.8344182864727875E-3</v>
      </c>
      <c r="AY130">
        <f t="shared" si="72"/>
        <v>-2.0402931616216952E-2</v>
      </c>
      <c r="AZ130">
        <f t="shared" si="73"/>
        <v>3.0237349902689739E-2</v>
      </c>
      <c r="BA130">
        <f t="shared" si="74"/>
        <v>0.72860450803230381</v>
      </c>
      <c r="BB130">
        <f t="shared" si="75"/>
        <v>0.70883450656412672</v>
      </c>
      <c r="BC130">
        <f t="shared" si="76"/>
        <v>0.81306113476696573</v>
      </c>
      <c r="BD130">
        <f t="shared" si="77"/>
        <v>0.43051257535230686</v>
      </c>
      <c r="BE130">
        <f t="shared" ref="BE130:BK139" si="79">$BL130+$AB$7*SIN(BF130)</f>
        <v>26.290595076453691</v>
      </c>
      <c r="BF130">
        <f t="shared" si="79"/>
        <v>26.290598978810426</v>
      </c>
      <c r="BG130">
        <f t="shared" si="79"/>
        <v>26.290574354016304</v>
      </c>
      <c r="BH130">
        <f t="shared" si="79"/>
        <v>26.290729765488166</v>
      </c>
      <c r="BI130">
        <f t="shared" si="79"/>
        <v>26.289749857977849</v>
      </c>
      <c r="BJ130">
        <f t="shared" si="79"/>
        <v>26.295965550003739</v>
      </c>
      <c r="BK130">
        <f t="shared" si="79"/>
        <v>26.2579217366421</v>
      </c>
      <c r="BL130">
        <f t="shared" si="78"/>
        <v>26.652287814443895</v>
      </c>
    </row>
    <row r="131" spans="3:64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71"/>
        <v>7.8959927608737469E-3</v>
      </c>
      <c r="AY131">
        <f t="shared" si="72"/>
        <v>-2.3310151130481925E-2</v>
      </c>
      <c r="AZ131">
        <f t="shared" si="73"/>
        <v>3.1206143891355672E-2</v>
      </c>
      <c r="BA131">
        <f t="shared" si="74"/>
        <v>0.7460659865672381</v>
      </c>
      <c r="BB131">
        <f t="shared" si="75"/>
        <v>0.74935923767517576</v>
      </c>
      <c r="BC131">
        <f t="shared" si="76"/>
        <v>0.87231047263892014</v>
      </c>
      <c r="BD131">
        <f t="shared" si="77"/>
        <v>0.46609209521853251</v>
      </c>
      <c r="BE131">
        <f t="shared" si="79"/>
        <v>26.364431786755091</v>
      </c>
      <c r="BF131">
        <f t="shared" si="79"/>
        <v>26.364432799173564</v>
      </c>
      <c r="BG131">
        <f t="shared" si="79"/>
        <v>26.364425091792562</v>
      </c>
      <c r="BH131">
        <f t="shared" si="79"/>
        <v>26.364483771099593</v>
      </c>
      <c r="BI131">
        <f t="shared" si="79"/>
        <v>26.364037268045337</v>
      </c>
      <c r="BJ131">
        <f t="shared" si="79"/>
        <v>26.367449141830701</v>
      </c>
      <c r="BK131">
        <f t="shared" si="79"/>
        <v>26.342163039125502</v>
      </c>
      <c r="BL131">
        <f t="shared" si="78"/>
        <v>26.73682878640841</v>
      </c>
    </row>
    <row r="132" spans="3:64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71"/>
        <v>5.713231895492478E-3</v>
      </c>
      <c r="AY132">
        <f t="shared" si="72"/>
        <v>-2.6309337434049888E-2</v>
      </c>
      <c r="AZ132">
        <f t="shared" si="73"/>
        <v>3.2022569329542366E-2</v>
      </c>
      <c r="BA132">
        <f t="shared" si="74"/>
        <v>0.76536700955375458</v>
      </c>
      <c r="BB132">
        <f t="shared" si="75"/>
        <v>0.78909383109246678</v>
      </c>
      <c r="BC132">
        <f t="shared" si="76"/>
        <v>0.93454901037802307</v>
      </c>
      <c r="BD132">
        <f t="shared" si="77"/>
        <v>0.5045418766079367</v>
      </c>
      <c r="BE132">
        <f t="shared" si="79"/>
        <v>26.440107701743905</v>
      </c>
      <c r="BF132">
        <f t="shared" si="79"/>
        <v>26.440107842233065</v>
      </c>
      <c r="BG132">
        <f t="shared" si="79"/>
        <v>26.440106475947491</v>
      </c>
      <c r="BH132">
        <f t="shared" si="79"/>
        <v>26.440119763645207</v>
      </c>
      <c r="BI132">
        <f t="shared" si="79"/>
        <v>26.43999056300127</v>
      </c>
      <c r="BJ132">
        <f t="shared" si="79"/>
        <v>26.441249459581673</v>
      </c>
      <c r="BK132">
        <f t="shared" si="79"/>
        <v>26.429223407512321</v>
      </c>
      <c r="BL132">
        <f t="shared" si="78"/>
        <v>26.821369758372928</v>
      </c>
    </row>
    <row r="133" spans="3:64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71"/>
        <v>3.2696492002809614E-3</v>
      </c>
      <c r="AY133">
        <f t="shared" si="72"/>
        <v>-2.9400490526920838E-2</v>
      </c>
      <c r="AZ133">
        <f t="shared" si="73"/>
        <v>3.26701397272018E-2</v>
      </c>
      <c r="BA133">
        <f t="shared" si="74"/>
        <v>0.78670195279185906</v>
      </c>
      <c r="BB133">
        <f t="shared" si="75"/>
        <v>0.82767995020539464</v>
      </c>
      <c r="BC133">
        <f t="shared" si="76"/>
        <v>1.0001775116494767</v>
      </c>
      <c r="BD133">
        <f t="shared" si="77"/>
        <v>0.54641774011432831</v>
      </c>
      <c r="BE133">
        <f t="shared" si="79"/>
        <v>26.517816839934369</v>
      </c>
      <c r="BF133">
        <f t="shared" si="79"/>
        <v>26.517816837138778</v>
      </c>
      <c r="BG133">
        <f t="shared" si="79"/>
        <v>26.517816875477958</v>
      </c>
      <c r="BH133">
        <f t="shared" si="79"/>
        <v>26.517816349689191</v>
      </c>
      <c r="BI133">
        <f t="shared" si="79"/>
        <v>26.517823560556678</v>
      </c>
      <c r="BJ133">
        <f t="shared" si="79"/>
        <v>26.517724692088649</v>
      </c>
      <c r="BK133">
        <f t="shared" si="79"/>
        <v>26.519084845955181</v>
      </c>
      <c r="BL133">
        <f t="shared" si="78"/>
        <v>26.905910730337446</v>
      </c>
    </row>
    <row r="134" spans="3:64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71"/>
        <v>5.4697608715199852E-4</v>
      </c>
      <c r="AY134">
        <f t="shared" si="72"/>
        <v>-3.2583610409094771E-2</v>
      </c>
      <c r="AZ134">
        <f t="shared" si="73"/>
        <v>3.3130586496246769E-2</v>
      </c>
      <c r="BA134">
        <f t="shared" si="74"/>
        <v>0.81028795719091318</v>
      </c>
      <c r="BB134">
        <f t="shared" si="75"/>
        <v>0.86464411742237701</v>
      </c>
      <c r="BC134">
        <f t="shared" si="76"/>
        <v>1.0696581568114243</v>
      </c>
      <c r="BD134">
        <f t="shared" si="77"/>
        <v>0.59242236462986775</v>
      </c>
      <c r="BE134">
        <f t="shared" si="79"/>
        <v>26.597773679627547</v>
      </c>
      <c r="BF134">
        <f t="shared" si="79"/>
        <v>26.597773677915882</v>
      </c>
      <c r="BG134">
        <f t="shared" si="79"/>
        <v>26.597773718976111</v>
      </c>
      <c r="BH134">
        <f t="shared" si="79"/>
        <v>26.59777273400838</v>
      </c>
      <c r="BI134">
        <f t="shared" si="79"/>
        <v>26.597796364292304</v>
      </c>
      <c r="BJ134">
        <f t="shared" si="79"/>
        <v>26.59723089518997</v>
      </c>
      <c r="BK134">
        <f t="shared" si="79"/>
        <v>26.611709350787077</v>
      </c>
      <c r="BL134">
        <f t="shared" si="78"/>
        <v>26.990451702301964</v>
      </c>
    </row>
    <row r="135" spans="3:64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71"/>
        <v>-2.4750397033505081E-3</v>
      </c>
      <c r="AY135">
        <f t="shared" si="72"/>
        <v>-3.5858697080571697E-2</v>
      </c>
      <c r="AZ135">
        <f t="shared" si="73"/>
        <v>3.3383657377221189E-2</v>
      </c>
      <c r="BA135">
        <f t="shared" si="74"/>
        <v>0.83636437631566452</v>
      </c>
      <c r="BB135">
        <f t="shared" si="75"/>
        <v>0.89936237749853642</v>
      </c>
      <c r="BC135">
        <f t="shared" si="76"/>
        <v>1.143525514474901</v>
      </c>
      <c r="BD135">
        <f t="shared" si="77"/>
        <v>0.64345833705574396</v>
      </c>
      <c r="BE135">
        <f t="shared" si="79"/>
        <v>26.680215508241368</v>
      </c>
      <c r="BF135">
        <f t="shared" si="79"/>
        <v>26.680215508240607</v>
      </c>
      <c r="BG135">
        <f t="shared" si="79"/>
        <v>26.680215508323514</v>
      </c>
      <c r="BH135">
        <f t="shared" si="79"/>
        <v>26.680215499320372</v>
      </c>
      <c r="BI135">
        <f t="shared" si="79"/>
        <v>26.680216477020206</v>
      </c>
      <c r="BJ135">
        <f t="shared" si="79"/>
        <v>26.680110541636491</v>
      </c>
      <c r="BK135">
        <f t="shared" si="79"/>
        <v>26.707039181978519</v>
      </c>
      <c r="BL135">
        <f t="shared" si="78"/>
        <v>27.074992674266483</v>
      </c>
    </row>
    <row r="136" spans="3:64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71"/>
        <v>-5.8188252120280615E-3</v>
      </c>
      <c r="AY136">
        <f t="shared" si="72"/>
        <v>-3.9225750541351592E-2</v>
      </c>
      <c r="AZ136">
        <f t="shared" si="73"/>
        <v>3.3406925329323531E-2</v>
      </c>
      <c r="BA136">
        <f t="shared" si="74"/>
        <v>0.86518957278410835</v>
      </c>
      <c r="BB136">
        <f t="shared" si="75"/>
        <v>0.93101435302976909</v>
      </c>
      <c r="BC136">
        <f t="shared" si="76"/>
        <v>1.2223988520883386</v>
      </c>
      <c r="BD136">
        <f t="shared" si="77"/>
        <v>0.70070569180122788</v>
      </c>
      <c r="BE136">
        <f t="shared" si="79"/>
        <v>26.765404567361163</v>
      </c>
      <c r="BF136">
        <f t="shared" si="79"/>
        <v>26.765404567807884</v>
      </c>
      <c r="BG136">
        <f t="shared" si="79"/>
        <v>26.765404586105042</v>
      </c>
      <c r="BH136">
        <f t="shared" si="79"/>
        <v>26.765405335530868</v>
      </c>
      <c r="BI136">
        <f t="shared" si="79"/>
        <v>26.765436023171997</v>
      </c>
      <c r="BJ136">
        <f t="shared" si="79"/>
        <v>26.766679835303353</v>
      </c>
      <c r="BK136">
        <f t="shared" si="79"/>
        <v>26.80499727556996</v>
      </c>
      <c r="BL136">
        <f t="shared" si="78"/>
        <v>27.159533646231001</v>
      </c>
    </row>
    <row r="137" spans="3:64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71"/>
        <v>-9.5091333194173636E-3</v>
      </c>
      <c r="AY137">
        <f t="shared" si="72"/>
        <v>-4.2684770791434484E-2</v>
      </c>
      <c r="AZ137">
        <f t="shared" si="73"/>
        <v>3.3175637472017121E-2</v>
      </c>
      <c r="BA137">
        <f t="shared" si="74"/>
        <v>0.89703308724166075</v>
      </c>
      <c r="BB137">
        <f t="shared" si="75"/>
        <v>0.958524330206872</v>
      </c>
      <c r="BC137">
        <f t="shared" si="76"/>
        <v>1.3069953225630584</v>
      </c>
      <c r="BD137">
        <f t="shared" si="77"/>
        <v>0.76573813281219161</v>
      </c>
      <c r="BE137">
        <f t="shared" si="79"/>
        <v>26.853629630026521</v>
      </c>
      <c r="BF137">
        <f t="shared" si="79"/>
        <v>26.853629671555844</v>
      </c>
      <c r="BG137">
        <f t="shared" si="79"/>
        <v>26.853630374883384</v>
      </c>
      <c r="BH137">
        <f t="shared" si="79"/>
        <v>26.853642285721104</v>
      </c>
      <c r="BI137">
        <f t="shared" si="79"/>
        <v>26.853843853256915</v>
      </c>
      <c r="BJ137">
        <f t="shared" si="79"/>
        <v>26.857215200100644</v>
      </c>
      <c r="BK137">
        <f t="shared" si="79"/>
        <v>26.905487794133499</v>
      </c>
      <c r="BL137">
        <f t="shared" si="78"/>
        <v>27.244074618195519</v>
      </c>
    </row>
    <row r="138" spans="3:64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71"/>
        <v>-1.3573103252005149E-2</v>
      </c>
      <c r="AY138">
        <f t="shared" si="72"/>
        <v>-4.6235757830820352E-2</v>
      </c>
      <c r="AZ138">
        <f t="shared" si="73"/>
        <v>3.2662654578815203E-2</v>
      </c>
      <c r="BA138">
        <f t="shared" si="74"/>
        <v>0.93216007023450631</v>
      </c>
      <c r="BB138">
        <f t="shared" si="75"/>
        <v>0.98048752566714004</v>
      </c>
      <c r="BC138">
        <f t="shared" si="76"/>
        <v>1.3981429597160733</v>
      </c>
      <c r="BD138">
        <f t="shared" si="77"/>
        <v>0.84070236191055991</v>
      </c>
      <c r="BE138">
        <f t="shared" si="79"/>
        <v>26.945206460268746</v>
      </c>
      <c r="BF138">
        <f t="shared" si="79"/>
        <v>26.945206953936168</v>
      </c>
      <c r="BG138">
        <f t="shared" si="79"/>
        <v>26.945212177582313</v>
      </c>
      <c r="BH138">
        <f t="shared" si="79"/>
        <v>26.945267443800265</v>
      </c>
      <c r="BI138">
        <f t="shared" si="79"/>
        <v>26.945851403767136</v>
      </c>
      <c r="BJ138">
        <f t="shared" si="79"/>
        <v>26.951939476271864</v>
      </c>
      <c r="BK138">
        <f t="shared" si="79"/>
        <v>27.00839681133197</v>
      </c>
      <c r="BL138">
        <f t="shared" si="78"/>
        <v>27.328615590160037</v>
      </c>
    </row>
    <row r="139" spans="3:64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71"/>
        <v>-1.8040148779423351E-2</v>
      </c>
      <c r="AY139">
        <f t="shared" si="72"/>
        <v>-4.9878711659509217E-2</v>
      </c>
      <c r="AZ139">
        <f t="shared" si="73"/>
        <v>3.1838562880085866E-2</v>
      </c>
      <c r="BA139">
        <f t="shared" si="74"/>
        <v>0.97080322218641579</v>
      </c>
      <c r="BB139">
        <f t="shared" si="75"/>
        <v>0.99508157025748178</v>
      </c>
      <c r="BC139">
        <f t="shared" si="76"/>
        <v>1.496791291292396</v>
      </c>
      <c r="BD139">
        <f t="shared" si="77"/>
        <v>0.92860420112114583</v>
      </c>
      <c r="BE139">
        <f t="shared" si="79"/>
        <v>27.040476267584236</v>
      </c>
      <c r="BF139">
        <f t="shared" si="79"/>
        <v>27.040478973614771</v>
      </c>
      <c r="BG139">
        <f t="shared" si="79"/>
        <v>27.040499700983037</v>
      </c>
      <c r="BH139">
        <f t="shared" si="79"/>
        <v>27.040658425646079</v>
      </c>
      <c r="BI139">
        <f t="shared" si="79"/>
        <v>27.041871522611594</v>
      </c>
      <c r="BJ139">
        <f t="shared" si="79"/>
        <v>27.051008463024477</v>
      </c>
      <c r="BK139">
        <f t="shared" si="79"/>
        <v>27.113593125685675</v>
      </c>
      <c r="BL139">
        <f t="shared" si="78"/>
        <v>27.413156562124556</v>
      </c>
    </row>
    <row r="140" spans="3:64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8" type="noConversion"/>
  <hyperlinks>
    <hyperlink ref="AP4459" r:id="rId1" display="http://cdsbib.u-strasbg.fr/cgi-bin/cdsbib?1990RMxAA..21..381G" xr:uid="{00000000-0004-0000-0300-000000000000}"/>
    <hyperlink ref="AP4462" r:id="rId2" display="http://cdsbib.u-strasbg.fr/cgi-bin/cdsbib?1990RMxAA..21..381G" xr:uid="{00000000-0004-0000-0300-000001000000}"/>
    <hyperlink ref="AP4460" r:id="rId3" display="http://cdsbib.u-strasbg.fr/cgi-bin/cdsbib?1990RMxAA..21..381G" xr:uid="{00000000-0004-0000-0300-000002000000}"/>
    <hyperlink ref="AP4438" r:id="rId4" display="http://cdsbib.u-strasbg.fr/cgi-bin/cdsbib?1990RMxAA..21..381G" xr:uid="{00000000-0004-0000-0300-000003000000}"/>
    <hyperlink ref="AQ4572" r:id="rId5" display="http://cdsbib.u-strasbg.fr/cgi-bin/cdsbib?1990RMxAA..21..381G" xr:uid="{00000000-0004-0000-0300-000004000000}"/>
    <hyperlink ref="AQ2841" r:id="rId6" display="http://cdsbib.u-strasbg.fr/cgi-bin/cdsbib?1990RMxAA..21..381G" xr:uid="{00000000-0004-0000-0300-000005000000}"/>
    <hyperlink ref="AQ4573" r:id="rId7" display="http://cdsbib.u-strasbg.fr/cgi-bin/cdsbib?1990RMxAA..21..381G" xr:uid="{00000000-0004-0000-03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Active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2023-02-20T23:08:54Z</dcterms:modified>
</cp:coreProperties>
</file>