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4AC8360-A700-42DF-A314-6615434038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/>
  <c r="G23" i="1"/>
  <c r="K23" i="1"/>
  <c r="Q23" i="1"/>
  <c r="E24" i="1"/>
  <c r="F24" i="1" s="1"/>
  <c r="G24" i="1" s="1"/>
  <c r="K24" i="1" s="1"/>
  <c r="Q24" i="1"/>
  <c r="E25" i="1"/>
  <c r="F25" i="1"/>
  <c r="G25" i="1"/>
  <c r="K25" i="1" s="1"/>
  <c r="Q25" i="1"/>
  <c r="E26" i="1"/>
  <c r="F26" i="1"/>
  <c r="G26" i="1" s="1"/>
  <c r="K26" i="1" s="1"/>
  <c r="Q26" i="1"/>
  <c r="E27" i="1"/>
  <c r="F27" i="1"/>
  <c r="G27" i="1"/>
  <c r="K27" i="1"/>
  <c r="Q27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3" i="1" l="1"/>
  <c r="O27" i="1"/>
  <c r="O22" i="1"/>
  <c r="O26" i="1"/>
  <c r="O25" i="1"/>
  <c r="O24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<sst xmlns="http://schemas.openxmlformats.org/spreadsheetml/2006/main" count="63" uniqueCount="50">
  <si>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</si>
  <si>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</si>
  <si>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</si>
  <si>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</si>
  <si>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</si>
  <si>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</si>
  <si>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</si>
  <si>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</si>
  <si>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</si>
  <si>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</si>
  <si>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</si>
  <si>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</si>
  <si>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</si>
  <si>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</si>
  <si>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</si>
  <si>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</si>
  <si>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</si>
  <si>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</si>
  <si>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</si>
  <si>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</si>
  <si>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</si>
  <si>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</si>
  <si>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</si>
  <si>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</si>
  <si>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</si>
  <si>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</si>
  <si>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</si>
  <si>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</si>
  <si>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</si>
  <si>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</si>
  <si>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</si>
  <si>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</si>
  <si>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</si>
  <si>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</si>
  <si>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</si>
  <si>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</si>
  <si>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</si>
  <si>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</si>
  <si>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</si>
  <si>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</si>
  <si>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</si>
  <si>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</si>
  <si>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</si>
  <si>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</si>
  <si>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</si>
  <si>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ASAS J083418-2611.9 Pyx</t>
  </si>
  <si>
    <t>EC</t>
  </si>
  <si>
    <t>VSX</t>
  </si>
  <si>
    <t>VSB, 108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</si>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</sst>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6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 J083418-2611.9 Pyx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15955</c:v>
                </c:pt>
                <c:pt idx="2">
                  <c:v>15955</c:v>
                </c:pt>
                <c:pt idx="3">
                  <c:v>15957</c:v>
                </c:pt>
                <c:pt idx="4">
                  <c:v>15957</c:v>
                </c:pt>
                <c:pt idx="5">
                  <c:v>15996</c:v>
                </c:pt>
                <c:pt idx="6">
                  <c:v>15996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15955</c:v>
                </c:pt>
                <c:pt idx="2">
                  <c:v>15955</c:v>
                </c:pt>
                <c:pt idx="3">
                  <c:v>15957</c:v>
                </c:pt>
                <c:pt idx="4">
                  <c:v>15957</c:v>
                </c:pt>
                <c:pt idx="5">
                  <c:v>15996</c:v>
                </c:pt>
                <c:pt idx="6">
                  <c:v>15996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15955</c:v>
                </c:pt>
                <c:pt idx="2">
                  <c:v>15955</c:v>
                </c:pt>
                <c:pt idx="3">
                  <c:v>15957</c:v>
                </c:pt>
                <c:pt idx="4">
                  <c:v>15957</c:v>
                </c:pt>
                <c:pt idx="5">
                  <c:v>15996</c:v>
                </c:pt>
                <c:pt idx="6">
                  <c:v>15996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15955</c:v>
                </c:pt>
                <c:pt idx="2">
                  <c:v>15955</c:v>
                </c:pt>
                <c:pt idx="3">
                  <c:v>15957</c:v>
                </c:pt>
                <c:pt idx="4">
                  <c:v>15957</c:v>
                </c:pt>
                <c:pt idx="5">
                  <c:v>15996</c:v>
                </c:pt>
                <c:pt idx="6">
                  <c:v>15996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-2.4859999866748694E-2</c:v>
                </c:pt>
                <c:pt idx="2">
                  <c:v>-2.4859999866748694E-2</c:v>
                </c:pt>
                <c:pt idx="3">
                  <c:v>-2.9143999898224138E-2</c:v>
                </c:pt>
                <c:pt idx="4">
                  <c:v>-2.8543999986140989E-2</c:v>
                </c:pt>
                <c:pt idx="5">
                  <c:v>-2.7832000014313962E-2</c:v>
                </c:pt>
                <c:pt idx="6">
                  <c:v>-2.6932000146189239E-2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15955</c:v>
                </c:pt>
                <c:pt idx="2">
                  <c:v>15955</c:v>
                </c:pt>
                <c:pt idx="3">
                  <c:v>15957</c:v>
                </c:pt>
                <c:pt idx="4">
                  <c:v>15957</c:v>
                </c:pt>
                <c:pt idx="5">
                  <c:v>15996</c:v>
                </c:pt>
                <c:pt idx="6">
                  <c:v>15996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15955</c:v>
                </c:pt>
                <c:pt idx="2">
                  <c:v>15955</c:v>
                </c:pt>
                <c:pt idx="3">
                  <c:v>15957</c:v>
                </c:pt>
                <c:pt idx="4">
                  <c:v>15957</c:v>
                </c:pt>
                <c:pt idx="5">
                  <c:v>15996</c:v>
                </c:pt>
                <c:pt idx="6">
                  <c:v>15996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15955</c:v>
                </c:pt>
                <c:pt idx="2">
                  <c:v>15955</c:v>
                </c:pt>
                <c:pt idx="3">
                  <c:v>15957</c:v>
                </c:pt>
                <c:pt idx="4">
                  <c:v>15957</c:v>
                </c:pt>
                <c:pt idx="5">
                  <c:v>15996</c:v>
                </c:pt>
                <c:pt idx="6">
                  <c:v>15996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15955</c:v>
                </c:pt>
                <c:pt idx="2">
                  <c:v>15955</c:v>
                </c:pt>
                <c:pt idx="3">
                  <c:v>15957</c:v>
                </c:pt>
                <c:pt idx="4">
                  <c:v>15957</c:v>
                </c:pt>
                <c:pt idx="5">
                  <c:v>15996</c:v>
                </c:pt>
                <c:pt idx="6">
                  <c:v>15996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2.0424674992657044E-6</c:v>
                </c:pt>
                <c:pt idx="1">
                  <c:v>-2.70047452239769E-2</c:v>
                </c:pt>
                <c:pt idx="2">
                  <c:v>-2.70047452239769E-2</c:v>
                </c:pt>
                <c:pt idx="3">
                  <c:v>-2.7008130593790938E-2</c:v>
                </c:pt>
                <c:pt idx="4">
                  <c:v>-2.7008130593790938E-2</c:v>
                </c:pt>
                <c:pt idx="5">
                  <c:v>-2.7074145305164648E-2</c:v>
                </c:pt>
                <c:pt idx="6">
                  <c:v>-2.7074145305164648E-2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15955</c:v>
                </c:pt>
                <c:pt idx="2">
                  <c:v>15955</c:v>
                </c:pt>
                <c:pt idx="3">
                  <c:v>15957</c:v>
                </c:pt>
                <c:pt idx="4">
                  <c:v>15957</c:v>
                </c:pt>
                <c:pt idx="5">
                  <c:v>15996</c:v>
                </c:pt>
                <c:pt idx="6">
                  <c:v>15996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51869.26</v>
      </c>
      <c r="D7" s="39" t="s">
        <v>47</v>
      </c>
    </row>
    <row r="8" spans="1:15" x14ac:dyDescent="0.2">
      <c r="A8" t="s">
        <v>3</v>
      </c>
      <c r="C8" s="6">
        <v>0.485292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2.0424674992657044E-6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-1.6926849070182492E-6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59631.963757854697</v>
      </c>
      <c r="E15" s="10" t="s">
        <v>30</v>
      </c>
      <c r="F15" s="25">
        <f ca="1">NOW()+15018.5+$C$5/24</f>
        <v>60178.939263657405</v>
      </c>
    </row>
    <row r="16" spans="1:15" x14ac:dyDescent="0.2">
      <c r="A16" s="12" t="s">
        <v>4</v>
      </c>
      <c r="B16" s="7"/>
      <c r="C16" s="13">
        <f ca="1">+C8+C12</f>
        <v>0.48529030731509298</v>
      </c>
      <c r="E16" s="10" t="s">
        <v>35</v>
      </c>
      <c r="F16" s="11">
        <f ca="1">ROUND(2*(F15-$C$7)/$C$8,0)/2+F14</f>
        <v>17124</v>
      </c>
    </row>
    <row r="17" spans="1:21" ht="13.5" thickBot="1" x14ac:dyDescent="0.25">
      <c r="A17" s="10" t="s">
        <v>27</v>
      </c>
      <c r="B17" s="7"/>
      <c r="C17" s="7">
        <f>COUNT(C21:C2191)</f>
        <v>7</v>
      </c>
      <c r="E17" s="10" t="s">
        <v>36</v>
      </c>
      <c r="F17" s="19">
        <f ca="1">ROUND(2*(F15-$C$15)/$C$16,0)/2+F14</f>
        <v>1128</v>
      </c>
    </row>
    <row r="18" spans="1:21" ht="14.25" thickTop="1" thickBot="1" x14ac:dyDescent="0.25">
      <c r="A18" s="12" t="s">
        <v>5</v>
      </c>
      <c r="B18" s="7"/>
      <c r="C18" s="15">
        <f ca="1">+C15</f>
        <v>59631.963757854697</v>
      </c>
      <c r="D18" s="16">
        <f ca="1">+C16</f>
        <v>0.48529030731509298</v>
      </c>
      <c r="E18" s="10" t="s">
        <v>31</v>
      </c>
      <c r="F18" s="14">
        <f ca="1">+$C$15+$C$16*F17-15018.5-$C$5/24</f>
        <v>45161.267057839461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51869.26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2.0424674992657044E-6</v>
      </c>
      <c r="Q21" s="1">
        <f>+C21-15018.5</f>
        <v>36850.76</v>
      </c>
    </row>
    <row r="22" spans="1:21" x14ac:dyDescent="0.2">
      <c r="A22" s="41" t="s">
        <v>48</v>
      </c>
      <c r="B22" s="42" t="s">
        <v>49</v>
      </c>
      <c r="C22" s="43">
        <v>59612.069000000134</v>
      </c>
      <c r="D22" s="6"/>
      <c r="E22">
        <f t="shared" ref="E22:E27" si="0">+(C22-C$7)/C$8</f>
        <v>15954.948773110071</v>
      </c>
      <c r="F22">
        <f t="shared" ref="F22:F27" si="1">ROUND(2*E22,0)/2</f>
        <v>15955</v>
      </c>
      <c r="G22">
        <f t="shared" ref="G22:G27" si="2">+C22-(C$7+F22*C$8)</f>
        <v>-2.4859999866748694E-2</v>
      </c>
      <c r="K22">
        <f t="shared" ref="K22:K27" si="3">+G22</f>
        <v>-2.4859999866748694E-2</v>
      </c>
      <c r="O22">
        <f t="shared" ref="O22:O27" ca="1" si="4">+C$11+C$12*$F22</f>
        <v>-2.70047452239769E-2</v>
      </c>
      <c r="Q22" s="1">
        <f t="shared" ref="Q22:Q27" si="5">+C22-15018.5</f>
        <v>44593.569000000134</v>
      </c>
    </row>
    <row r="23" spans="1:21" x14ac:dyDescent="0.2">
      <c r="A23" s="41" t="s">
        <v>48</v>
      </c>
      <c r="B23" s="42" t="s">
        <v>49</v>
      </c>
      <c r="C23" s="43">
        <v>59612.069000000134</v>
      </c>
      <c r="D23" s="6"/>
      <c r="E23">
        <f t="shared" si="0"/>
        <v>15954.948773110071</v>
      </c>
      <c r="F23">
        <f t="shared" si="1"/>
        <v>15955</v>
      </c>
      <c r="G23">
        <f t="shared" si="2"/>
        <v>-2.4859999866748694E-2</v>
      </c>
      <c r="K23">
        <f t="shared" si="3"/>
        <v>-2.4859999866748694E-2</v>
      </c>
      <c r="O23">
        <f t="shared" ca="1" si="4"/>
        <v>-2.70047452239769E-2</v>
      </c>
      <c r="Q23" s="1">
        <f t="shared" si="5"/>
        <v>44593.569000000134</v>
      </c>
    </row>
    <row r="24" spans="1:21" x14ac:dyDescent="0.2">
      <c r="A24" s="41" t="s">
        <v>48</v>
      </c>
      <c r="B24" s="42" t="s">
        <v>49</v>
      </c>
      <c r="C24" s="43">
        <v>59613.035300000105</v>
      </c>
      <c r="D24" s="6"/>
      <c r="E24">
        <f t="shared" si="0"/>
        <v>15956.939945435126</v>
      </c>
      <c r="F24">
        <f t="shared" si="1"/>
        <v>15957</v>
      </c>
      <c r="G24">
        <f t="shared" si="2"/>
        <v>-2.9143999898224138E-2</v>
      </c>
      <c r="K24">
        <f t="shared" si="3"/>
        <v>-2.9143999898224138E-2</v>
      </c>
      <c r="O24">
        <f t="shared" ca="1" si="4"/>
        <v>-2.7008130593790938E-2</v>
      </c>
      <c r="Q24" s="1">
        <f t="shared" si="5"/>
        <v>44594.535300000105</v>
      </c>
    </row>
    <row r="25" spans="1:21" x14ac:dyDescent="0.2">
      <c r="A25" s="41" t="s">
        <v>48</v>
      </c>
      <c r="B25" s="42" t="s">
        <v>49</v>
      </c>
      <c r="C25" s="43">
        <v>59613.035900000017</v>
      </c>
      <c r="D25" s="6"/>
      <c r="E25">
        <f t="shared" si="0"/>
        <v>15956.941181803975</v>
      </c>
      <c r="F25">
        <f t="shared" si="1"/>
        <v>15957</v>
      </c>
      <c r="G25">
        <f t="shared" si="2"/>
        <v>-2.8543999986140989E-2</v>
      </c>
      <c r="K25">
        <f t="shared" si="3"/>
        <v>-2.8543999986140989E-2</v>
      </c>
      <c r="O25">
        <f t="shared" ca="1" si="4"/>
        <v>-2.7008130593790938E-2</v>
      </c>
      <c r="Q25" s="1">
        <f t="shared" si="5"/>
        <v>44594.535900000017</v>
      </c>
    </row>
    <row r="26" spans="1:21" x14ac:dyDescent="0.2">
      <c r="A26" s="41" t="s">
        <v>48</v>
      </c>
      <c r="B26" s="42" t="s">
        <v>49</v>
      </c>
      <c r="C26" s="43">
        <v>59631.962999999989</v>
      </c>
      <c r="D26" s="6"/>
      <c r="E26">
        <f t="shared" si="0"/>
        <v>15995.942648961834</v>
      </c>
      <c r="F26">
        <f t="shared" si="1"/>
        <v>15996</v>
      </c>
      <c r="G26">
        <f t="shared" si="2"/>
        <v>-2.7832000014313962E-2</v>
      </c>
      <c r="K26">
        <f t="shared" si="3"/>
        <v>-2.7832000014313962E-2</v>
      </c>
      <c r="O26">
        <f t="shared" ca="1" si="4"/>
        <v>-2.7074145305164648E-2</v>
      </c>
      <c r="Q26" s="1">
        <f t="shared" si="5"/>
        <v>44613.462999999989</v>
      </c>
    </row>
    <row r="27" spans="1:21" x14ac:dyDescent="0.2">
      <c r="A27" s="41" t="s">
        <v>48</v>
      </c>
      <c r="B27" s="42" t="s">
        <v>49</v>
      </c>
      <c r="C27" s="43">
        <v>59631.963899999857</v>
      </c>
      <c r="D27" s="6"/>
      <c r="E27">
        <f t="shared" si="0"/>
        <v>15995.944503515111</v>
      </c>
      <c r="F27">
        <f t="shared" si="1"/>
        <v>15996</v>
      </c>
      <c r="G27">
        <f t="shared" si="2"/>
        <v>-2.6932000146189239E-2</v>
      </c>
      <c r="K27">
        <f t="shared" si="3"/>
        <v>-2.6932000146189239E-2</v>
      </c>
      <c r="O27">
        <f t="shared" ca="1" si="4"/>
        <v>-2.7074145305164648E-2</v>
      </c>
      <c r="Q27" s="1">
        <f t="shared" si="5"/>
        <v>44613.463899999857</v>
      </c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2023-08-22T10:32:32Z</dcterms:modified>
</cp:coreProperties>
</file>