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D6F5C50-468E-4A22-8F5E-71E5E07C4636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<sst xmlns="http://schemas.openxmlformats.org/spreadsheetml/2006/main" count="53" uniqueCount="48">
  <si>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</si>
  <si>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</si>
  <si>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</si>
  <si>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</si>
  <si>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</si>
  <si>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</si>
  <si>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</si>
  <si>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</si>
  <si>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</si>
  <si>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</si>
  <si>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</si>
  <si>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</si>
  <si>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</si>
  <si>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</si>
  <si>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</si>
  <si>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</si>
  <si>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</si>
  <si>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</si>
  <si>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</si>
  <si>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</si>
  <si>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</si>
  <si>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</si>
  <si>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</si>
  <si>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</si>
  <si>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</si>
  <si>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</si>
  <si>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</si>
  <si>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</si>
  <si>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</si>
  <si>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</si>
  <si>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</si>
  <si>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</si>
  <si>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</si>
  <si>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</si>
  <si>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</si>
  <si>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</si>
  <si>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</si>
  <si>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</si>
  <si>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</si>
  <si>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</si>
  <si>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</si>
  <si>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</si>
  <si>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</si>
  <si>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I</t>
  </si>
  <si>
    <t>TX Pyx</t>
  </si>
  <si>
    <t>G7141-0233</t>
  </si>
  <si>
    <t>E/KE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</si>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</sst>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Pyx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-8.855809999658959E-2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-8.855809999658959E-2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6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0" t="s">
        <v>44</v>
      </c>
      <c r="F1" s="27" t="s">
        <v>44</v>
      </c>
      <c r="G1" s="25">
        <v>0</v>
      </c>
      <c r="H1" s="22"/>
      <c r="I1" s="41" t="s">
        <v>45</v>
      </c>
      <c r="J1" s="42" t="s">
        <v>44</v>
      </c>
      <c r="K1" s="43">
        <v>8.4230600000000013</v>
      </c>
      <c r="L1" s="44">
        <v>-32.203200000000002</v>
      </c>
      <c r="M1" s="26">
        <v>52500.707000000002</v>
      </c>
      <c r="N1" s="26">
        <v>0.56275209999999998</v>
      </c>
      <c r="O1" s="45" t="s">
        <v>46</v>
      </c>
    </row>
    <row r="2" spans="1:15" x14ac:dyDescent="0.2">
      <c r="A2" t="s">
        <v>23</v>
      </c>
      <c r="B2" t="s">
        <v>46</v>
      </c>
      <c r="C2" s="28"/>
      <c r="D2" s="1"/>
    </row>
    <row r="4" spans="1:15" x14ac:dyDescent="0.2">
      <c r="A4" s="31" t="s">
        <v>0</v>
      </c>
      <c r="C4" s="1" t="s">
        <v>37</v>
      </c>
      <c r="D4" s="1" t="s">
        <v>37</v>
      </c>
    </row>
    <row r="5" spans="1:15" x14ac:dyDescent="0.2">
      <c r="A5" s="32" t="s">
        <v>28</v>
      </c>
      <c r="B5" s="6"/>
      <c r="C5" s="29">
        <v>-9.5</v>
      </c>
      <c r="D5" s="6" t="s">
        <v>29</v>
      </c>
      <c r="E5" s="6"/>
    </row>
    <row r="6" spans="1:15" x14ac:dyDescent="0.2">
      <c r="A6" s="31" t="s">
        <v>1</v>
      </c>
    </row>
    <row r="7" spans="1:15" x14ac:dyDescent="0.2">
      <c r="A7" t="s">
        <v>2</v>
      </c>
      <c r="C7" s="5">
        <v>52500.707000000002</v>
      </c>
      <c r="D7" s="33"/>
    </row>
    <row r="8" spans="1:15" x14ac:dyDescent="0.2">
      <c r="A8" t="s">
        <v>3</v>
      </c>
      <c r="C8" s="5">
        <v>0.56275209999999998</v>
      </c>
      <c r="D8" s="33"/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0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-8.1537703707383837E-6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58612.669000000009</v>
      </c>
      <c r="E15" s="9" t="s">
        <v>30</v>
      </c>
      <c r="F15" s="24">
        <f ca="1">NOW()+15018.5+$C$5/24</f>
        <v>60162.816953472218</v>
      </c>
    </row>
    <row r="16" spans="1:15" x14ac:dyDescent="0.2">
      <c r="A16" s="11" t="s">
        <v>4</v>
      </c>
      <c r="B16" s="6"/>
      <c r="C16" s="12">
        <f ca="1">+C8+C12</f>
        <v>0.5627439462296292</v>
      </c>
      <c r="E16" s="9" t="s">
        <v>35</v>
      </c>
      <c r="F16" s="10">
        <f ca="1">ROUND(2*(F15-$C$7)/$C$8,0)/2+F14</f>
        <v>13616.5</v>
      </c>
    </row>
    <row r="17" spans="1:21" ht="13.5" thickBot="1" x14ac:dyDescent="0.25">
      <c r="A17" s="9" t="s">
        <v>27</v>
      </c>
      <c r="B17" s="6"/>
      <c r="C17" s="6">
        <f>COUNT(C21:C2191)</f>
        <v>2</v>
      </c>
      <c r="E17" s="9" t="s">
        <v>36</v>
      </c>
      <c r="F17" s="18">
        <f ca="1">ROUND(2*(F15-$C$15)/$C$16,0)/2+F14</f>
        <v>2755.5</v>
      </c>
    </row>
    <row r="18" spans="1:21" ht="14.25" thickTop="1" thickBot="1" x14ac:dyDescent="0.25">
      <c r="A18" s="11" t="s">
        <v>5</v>
      </c>
      <c r="B18" s="6"/>
      <c r="C18" s="14">
        <f ca="1">+C15</f>
        <v>58612.669000000009</v>
      </c>
      <c r="D18" s="15">
        <f ca="1">+C16</f>
        <v>0.5627439462296292</v>
      </c>
      <c r="E18" s="9" t="s">
        <v>31</v>
      </c>
      <c r="F18" s="13">
        <f ca="1">+$C$15+$C$16*F17-15018.5-$C$5/24</f>
        <v>45145.205777169089</v>
      </c>
    </row>
    <row r="19" spans="1:21" ht="13.5" thickTop="1" x14ac:dyDescent="0.2">
      <c r="F19" t="s">
        <v>42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6" customFormat="1" ht="12" customHeight="1" x14ac:dyDescent="0.2">
      <c r="A21" s="36">
        <f>D7</f>
        <v>0</v>
      </c>
      <c r="C21" s="37">
        <f>C$7</f>
        <v>52500.707000000002</v>
      </c>
      <c r="D21" s="37" t="s">
        <v>13</v>
      </c>
      <c r="E21" s="36">
        <f>+(C21-C$7)/C$8</f>
        <v>0</v>
      </c>
      <c r="F21" s="36">
        <f>ROUND(2*E21,0)/2</f>
        <v>0</v>
      </c>
      <c r="G21" s="36">
        <f>+C21-(C$7+F21*C$8)</f>
        <v>0</v>
      </c>
      <c r="I21" s="36">
        <f>+G21</f>
        <v>0</v>
      </c>
      <c r="O21" s="36">
        <f ca="1">+C$11+C$12*$F21</f>
        <v>0</v>
      </c>
      <c r="Q21" s="38">
        <f>+C21-15018.5</f>
        <v>37482.207000000002</v>
      </c>
    </row>
    <row r="22" spans="1:21" s="36" customFormat="1" ht="12" customHeight="1" x14ac:dyDescent="0.2">
      <c r="A22" s="34" t="s">
        <v>47</v>
      </c>
      <c r="B22" s="35" t="s">
        <v>43</v>
      </c>
      <c r="C22" s="39">
        <v>58612.669000000002</v>
      </c>
      <c r="D22" s="40">
        <v>2.0999999999999999E-3</v>
      </c>
      <c r="E22" s="36">
        <f>+(C22-C$7)/C$8</f>
        <v>10860.842633905764</v>
      </c>
      <c r="F22" s="36">
        <f>ROUND(2*E22,0)/2</f>
        <v>10861</v>
      </c>
      <c r="G22" s="36">
        <f>+C22-(C$7+F22*C$8)</f>
        <v>-8.855809999658959E-2</v>
      </c>
      <c r="I22" s="36">
        <f>+G22</f>
        <v>-8.855809999658959E-2</v>
      </c>
      <c r="O22" s="36">
        <f ca="1">+C$11+C$12*$F22</f>
        <v>-8.855809999658959E-2</v>
      </c>
      <c r="Q22" s="38">
        <f>+C22-15018.5</f>
        <v>43594.169000000002</v>
      </c>
    </row>
    <row r="23" spans="1:21" s="36" customFormat="1" ht="12" customHeight="1" x14ac:dyDescent="0.2">
      <c r="C23" s="37"/>
      <c r="D23" s="37"/>
      <c r="Q23" s="38"/>
    </row>
    <row r="24" spans="1:21" s="36" customFormat="1" ht="12" customHeight="1" x14ac:dyDescent="0.2">
      <c r="C24" s="37"/>
      <c r="D24" s="37"/>
      <c r="Q24" s="38"/>
    </row>
    <row r="25" spans="1:21" s="36" customFormat="1" ht="12" customHeight="1" x14ac:dyDescent="0.2">
      <c r="C25" s="37"/>
      <c r="D25" s="37"/>
      <c r="Q25" s="38"/>
    </row>
    <row r="26" spans="1:21" s="36" customFormat="1" ht="12" customHeight="1" x14ac:dyDescent="0.2">
      <c r="C26" s="37"/>
      <c r="D26" s="37"/>
      <c r="Q26" s="38"/>
    </row>
    <row r="27" spans="1:21" s="36" customFormat="1" ht="12" customHeight="1" x14ac:dyDescent="0.2">
      <c r="C27" s="37"/>
      <c r="D27" s="37"/>
      <c r="Q27" s="38"/>
    </row>
    <row r="28" spans="1:21" s="36" customFormat="1" ht="12" customHeight="1" x14ac:dyDescent="0.2">
      <c r="C28" s="37"/>
      <c r="D28" s="37"/>
      <c r="Q28" s="38"/>
    </row>
    <row r="29" spans="1:21" s="36" customFormat="1" ht="12" customHeight="1" x14ac:dyDescent="0.2">
      <c r="C29" s="37"/>
      <c r="D29" s="37"/>
      <c r="Q29" s="38"/>
    </row>
    <row r="30" spans="1:21" s="36" customFormat="1" ht="12" customHeight="1" x14ac:dyDescent="0.2">
      <c r="C30" s="37"/>
      <c r="D30" s="37"/>
      <c r="Q30" s="38"/>
    </row>
    <row r="31" spans="1:21" s="36" customFormat="1" ht="12" customHeight="1" x14ac:dyDescent="0.2">
      <c r="C31" s="37"/>
      <c r="D31" s="37"/>
      <c r="Q31" s="38"/>
    </row>
    <row r="32" spans="1:21" s="36" customFormat="1" ht="12" customHeight="1" x14ac:dyDescent="0.2">
      <c r="C32" s="37"/>
      <c r="D32" s="37"/>
      <c r="Q32" s="38"/>
    </row>
    <row r="33" spans="3:17" s="36" customFormat="1" ht="12" customHeight="1" x14ac:dyDescent="0.2">
      <c r="C33" s="37"/>
      <c r="D33" s="37"/>
      <c r="Q33" s="38"/>
    </row>
    <row r="34" spans="3:17" s="36" customFormat="1" ht="12" customHeight="1" x14ac:dyDescent="0.2">
      <c r="C34" s="37"/>
      <c r="D34" s="37"/>
    </row>
    <row r="35" spans="3:17" s="36" customFormat="1" ht="12" customHeight="1" x14ac:dyDescent="0.2">
      <c r="C35" s="37"/>
      <c r="D35" s="37"/>
    </row>
    <row r="36" spans="3:17" x14ac:dyDescent="0.2">
      <c r="C36" s="5"/>
      <c r="D36" s="5"/>
    </row>
    <row r="37" spans="3:17" x14ac:dyDescent="0.2">
      <c r="C37" s="5"/>
      <c r="D37" s="5"/>
    </row>
    <row r="38" spans="3:17" x14ac:dyDescent="0.2">
      <c r="C38" s="5"/>
      <c r="D38" s="5"/>
    </row>
    <row r="39" spans="3:17" x14ac:dyDescent="0.2">
      <c r="C39" s="5"/>
      <c r="D39" s="5"/>
    </row>
    <row r="40" spans="3:17" x14ac:dyDescent="0.2">
      <c r="C40" s="5"/>
      <c r="D40" s="5"/>
    </row>
    <row r="41" spans="3:17" x14ac:dyDescent="0.2">
      <c r="C41" s="5"/>
      <c r="D41" s="5"/>
    </row>
    <row r="42" spans="3:17" x14ac:dyDescent="0.2">
      <c r="C42" s="5"/>
      <c r="D42" s="5"/>
    </row>
    <row r="43" spans="3:17" x14ac:dyDescent="0.2">
      <c r="C43" s="5"/>
      <c r="D43" s="5"/>
    </row>
    <row r="44" spans="3:17" x14ac:dyDescent="0.2">
      <c r="C44" s="5"/>
      <c r="D44" s="5"/>
    </row>
    <row r="45" spans="3:17" x14ac:dyDescent="0.2">
      <c r="C45" s="5"/>
      <c r="D45" s="5"/>
    </row>
    <row r="46" spans="3:17" x14ac:dyDescent="0.2">
      <c r="C46" s="5"/>
      <c r="D46" s="5"/>
    </row>
    <row r="47" spans="3:17" x14ac:dyDescent="0.2">
      <c r="C47" s="5"/>
      <c r="D47" s="5"/>
    </row>
    <row r="48" spans="3:17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2023-08-06T07:36:24Z</dcterms:modified>
</cp:coreProperties>
</file>