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1A5921A-50F7-4F5A-8C3D-E5C47A00AE7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Q33" i="1"/>
  <c r="E34" i="1"/>
  <c r="F34" i="1" s="1"/>
  <c r="G34" i="1" s="1"/>
  <c r="L34" i="1" s="1"/>
  <c r="Q34" i="1"/>
  <c r="E35" i="1"/>
  <c r="F35" i="1"/>
  <c r="G35" i="1"/>
  <c r="L35" i="1" s="1"/>
  <c r="Q35" i="1"/>
  <c r="E36" i="1"/>
  <c r="F36" i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/>
  <c r="G39" i="1"/>
  <c r="L39" i="1" s="1"/>
  <c r="Q39" i="1"/>
  <c r="E40" i="1"/>
  <c r="F40" i="1"/>
  <c r="G40" i="1" s="1"/>
  <c r="L40" i="1" s="1"/>
  <c r="Q40" i="1"/>
  <c r="E41" i="1"/>
  <c r="F41" i="1" s="1"/>
  <c r="G41" i="1" s="1"/>
  <c r="L41" i="1" s="1"/>
  <c r="Q41" i="1"/>
  <c r="E42" i="1"/>
  <c r="F42" i="1" s="1"/>
  <c r="G42" i="1" s="1"/>
  <c r="L42" i="1" s="1"/>
  <c r="Q42" i="1"/>
  <c r="E43" i="1"/>
  <c r="F43" i="1"/>
  <c r="G43" i="1"/>
  <c r="L43" i="1" s="1"/>
  <c r="Q43" i="1"/>
  <c r="E44" i="1"/>
  <c r="F44" i="1"/>
  <c r="G44" i="1" s="1"/>
  <c r="L44" i="1" s="1"/>
  <c r="Q44" i="1"/>
  <c r="E45" i="1"/>
  <c r="F45" i="1" s="1"/>
  <c r="G45" i="1" s="1"/>
  <c r="L45" i="1" s="1"/>
  <c r="Q45" i="1"/>
  <c r="E46" i="1"/>
  <c r="F46" i="1" s="1"/>
  <c r="G46" i="1" s="1"/>
  <c r="L46" i="1" s="1"/>
  <c r="Q46" i="1"/>
  <c r="E47" i="1"/>
  <c r="F47" i="1"/>
  <c r="G47" i="1"/>
  <c r="L47" i="1" s="1"/>
  <c r="Q47" i="1"/>
  <c r="E48" i="1"/>
  <c r="F48" i="1"/>
  <c r="G48" i="1" s="1"/>
  <c r="L48" i="1" s="1"/>
  <c r="Q48" i="1"/>
  <c r="E49" i="1"/>
  <c r="F49" i="1" s="1"/>
  <c r="G49" i="1" s="1"/>
  <c r="L49" i="1" s="1"/>
  <c r="Q49" i="1"/>
  <c r="E50" i="1"/>
  <c r="F50" i="1" s="1"/>
  <c r="G50" i="1" s="1"/>
  <c r="L50" i="1" s="1"/>
  <c r="Q50" i="1"/>
  <c r="E51" i="1"/>
  <c r="F51" i="1"/>
  <c r="G51" i="1"/>
  <c r="L51" i="1" s="1"/>
  <c r="Q51" i="1"/>
  <c r="E52" i="1"/>
  <c r="F52" i="1"/>
  <c r="G52" i="1" s="1"/>
  <c r="L52" i="1" s="1"/>
  <c r="Q52" i="1"/>
  <c r="E53" i="1"/>
  <c r="F53" i="1" s="1"/>
  <c r="G53" i="1" s="1"/>
  <c r="L53" i="1" s="1"/>
  <c r="Q53" i="1"/>
  <c r="E54" i="1"/>
  <c r="F54" i="1" s="1"/>
  <c r="G54" i="1" s="1"/>
  <c r="L54" i="1" s="1"/>
  <c r="Q54" i="1"/>
  <c r="E55" i="1"/>
  <c r="F55" i="1"/>
  <c r="G55" i="1"/>
  <c r="L55" i="1" s="1"/>
  <c r="Q55" i="1"/>
  <c r="E56" i="1"/>
  <c r="F56" i="1"/>
  <c r="G56" i="1" s="1"/>
  <c r="L56" i="1" s="1"/>
  <c r="Q56" i="1"/>
  <c r="E57" i="1"/>
  <c r="F57" i="1" s="1"/>
  <c r="G57" i="1" s="1"/>
  <c r="L57" i="1" s="1"/>
  <c r="Q57" i="1"/>
  <c r="E58" i="1"/>
  <c r="F58" i="1" s="1"/>
  <c r="G58" i="1" s="1"/>
  <c r="L58" i="1" s="1"/>
  <c r="Q58" i="1"/>
  <c r="E59" i="1"/>
  <c r="F59" i="1"/>
  <c r="G59" i="1"/>
  <c r="L59" i="1" s="1"/>
  <c r="Q59" i="1"/>
  <c r="E60" i="1"/>
  <c r="F60" i="1"/>
  <c r="G60" i="1" s="1"/>
  <c r="L60" i="1" s="1"/>
  <c r="Q60" i="1"/>
  <c r="E61" i="1"/>
  <c r="F61" i="1" s="1"/>
  <c r="G61" i="1" s="1"/>
  <c r="L61" i="1" s="1"/>
  <c r="Q61" i="1"/>
  <c r="E62" i="1"/>
  <c r="F62" i="1" s="1"/>
  <c r="G62" i="1" s="1"/>
  <c r="L62" i="1" s="1"/>
  <c r="Q62" i="1"/>
  <c r="F16" i="1"/>
  <c r="F17" i="1" s="1"/>
  <c r="Q27" i="1"/>
  <c r="Q28" i="1"/>
  <c r="Q29" i="1"/>
  <c r="Q30" i="1"/>
  <c r="Q31" i="1"/>
  <c r="Q32" i="1"/>
  <c r="D9" i="1"/>
  <c r="C9" i="1"/>
  <c r="Q25" i="1"/>
  <c r="Q26" i="1"/>
  <c r="Q22" i="1"/>
  <c r="Q23" i="1"/>
  <c r="Q24" i="1"/>
  <c r="E31" i="1"/>
  <c r="F31" i="1"/>
  <c r="G31" i="1" s="1"/>
  <c r="K31" i="1" s="1"/>
  <c r="E24" i="1"/>
  <c r="F24" i="1" s="1"/>
  <c r="G24" i="1" s="1"/>
  <c r="K24" i="1" s="1"/>
  <c r="E28" i="1"/>
  <c r="F28" i="1" s="1"/>
  <c r="G28" i="1" s="1"/>
  <c r="K28" i="1" s="1"/>
  <c r="E23" i="1"/>
  <c r="F23" i="1" s="1"/>
  <c r="G23" i="1" s="1"/>
  <c r="K23" i="1" s="1"/>
  <c r="E26" i="1"/>
  <c r="F26" i="1" s="1"/>
  <c r="G26" i="1" s="1"/>
  <c r="K26" i="1" s="1"/>
  <c r="E30" i="1"/>
  <c r="F30" i="1" s="1"/>
  <c r="G30" i="1" s="1"/>
  <c r="K30" i="1" s="1"/>
  <c r="E27" i="1"/>
  <c r="F27" i="1"/>
  <c r="G27" i="1" s="1"/>
  <c r="K27" i="1" s="1"/>
  <c r="E32" i="1"/>
  <c r="F32" i="1"/>
  <c r="G32" i="1" s="1"/>
  <c r="K32" i="1" s="1"/>
  <c r="E22" i="1"/>
  <c r="F22" i="1" s="1"/>
  <c r="G22" i="1" s="1"/>
  <c r="K22" i="1" s="1"/>
  <c r="C21" i="1"/>
  <c r="C17" i="1" s="1"/>
  <c r="E25" i="1"/>
  <c r="F25" i="1"/>
  <c r="G25" i="1"/>
  <c r="K25" i="1"/>
  <c r="E29" i="1"/>
  <c r="F29" i="1" s="1"/>
  <c r="G29" i="1" s="1"/>
  <c r="K29" i="1" s="1"/>
  <c r="E21" i="1"/>
  <c r="F21" i="1"/>
  <c r="G21" i="1"/>
  <c r="K21" i="1" s="1"/>
  <c r="Q21" i="1"/>
  <c r="C11" i="1"/>
  <c r="C12" i="1"/>
  <c r="O35" i="1" l="1"/>
  <c r="O39" i="1"/>
  <c r="O43" i="1"/>
  <c r="O47" i="1"/>
  <c r="O51" i="1"/>
  <c r="O55" i="1"/>
  <c r="O59" i="1"/>
  <c r="O52" i="1"/>
  <c r="O34" i="1"/>
  <c r="O38" i="1"/>
  <c r="O42" i="1"/>
  <c r="O46" i="1"/>
  <c r="O50" i="1"/>
  <c r="O54" i="1"/>
  <c r="O58" i="1"/>
  <c r="O62" i="1"/>
  <c r="O36" i="1"/>
  <c r="O33" i="1"/>
  <c r="O37" i="1"/>
  <c r="O41" i="1"/>
  <c r="O45" i="1"/>
  <c r="O49" i="1"/>
  <c r="O53" i="1"/>
  <c r="O57" i="1"/>
  <c r="O61" i="1"/>
  <c r="O56" i="1"/>
  <c r="O44" i="1"/>
  <c r="O48" i="1"/>
  <c r="O60" i="1"/>
  <c r="O40" i="1"/>
  <c r="C16" i="1"/>
  <c r="D18" i="1" s="1"/>
  <c r="O29" i="1"/>
  <c r="O21" i="1"/>
  <c r="O30" i="1"/>
  <c r="O26" i="1"/>
  <c r="O32" i="1"/>
  <c r="O24" i="1"/>
  <c r="O23" i="1"/>
  <c r="C15" i="1"/>
  <c r="O31" i="1"/>
  <c r="O27" i="1"/>
  <c r="O25" i="1"/>
  <c r="O22" i="1"/>
  <c r="O28" i="1"/>
  <c r="C18" i="1" l="1"/>
  <c r="F18" i="1"/>
  <c r="F19" i="1" s="1"/>
</calcChain>
</file>

<file path=xl/sharedStrings.xml><?xml version="1.0" encoding="utf-8"?>
<sst xmlns="http://schemas.openxmlformats.org/spreadsheetml/2006/main" count="125" uniqueCount="51">
  <si>
    <t>OEJV 0182</t>
  </si>
  <si>
    <t>OEJV 0189</t>
  </si>
  <si>
    <t>OEJV 0198</t>
  </si>
  <si>
    <t>Add cycle</t>
  </si>
  <si>
    <t>Old Cycle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</si>
  <si>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</si>
  <si>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</si>
  <si>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</si>
  <si>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</si>
  <si>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</si>
  <si>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</si>
  <si>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</si>
  <si>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</si>
  <si>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</si>
  <si>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</si>
  <si>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</si>
  <si>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</si>
  <si>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</si>
  <si>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</si>
  <si>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</si>
  <si>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</si>
  <si>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</si>
  <si>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</si>
  <si>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</si>
  <si>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</si>
  <si>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</si>
  <si>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</si>
  <si>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</si>
  <si>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</si>
  <si>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</si>
  <si>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</si>
  <si>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</si>
  <si>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</si>
  <si>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</si>
  <si>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</si>
  <si>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</si>
  <si>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</si>
  <si>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</si>
  <si>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</si>
  <si>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</si>
  <si>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</si>
  <si>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</si>
  <si>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</si>
  <si>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UX Ret / GSC 8501-1142               </t>
  </si>
  <si>
    <t xml:space="preserve">EW        </t>
  </si>
  <si>
    <t>IBVS 5843</t>
  </si>
  <si>
    <t>II</t>
  </si>
  <si>
    <t>OEJV 0177</t>
  </si>
  <si>
    <t>vis</t>
  </si>
  <si>
    <t>TESS/PNC/RAA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</si>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</sst>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000000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32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16" fillId="0" borderId="0" xfId="42" applyFont="1" applyAlignment="1">
      <alignment horizontal="left"/>
    </xf>
    <xf numFmtId="0" fontId="16" fillId="0" borderId="0" xfId="42" applyFont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34" fillId="0" borderId="0" xfId="0" applyFont="1" applyAlignment="1"/>
    <xf numFmtId="172" fontId="35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Ret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3109</c:v>
                </c:pt>
                <c:pt idx="2">
                  <c:v>3137.5</c:v>
                </c:pt>
                <c:pt idx="3">
                  <c:v>3145.5</c:v>
                </c:pt>
                <c:pt idx="4">
                  <c:v>9888</c:v>
                </c:pt>
                <c:pt idx="5">
                  <c:v>9920.5</c:v>
                </c:pt>
                <c:pt idx="6">
                  <c:v>10004</c:v>
                </c:pt>
                <c:pt idx="7">
                  <c:v>10761</c:v>
                </c:pt>
                <c:pt idx="8">
                  <c:v>11414</c:v>
                </c:pt>
                <c:pt idx="9">
                  <c:v>11426</c:v>
                </c:pt>
                <c:pt idx="10">
                  <c:v>11426.5</c:v>
                </c:pt>
                <c:pt idx="11">
                  <c:v>12199.5</c:v>
                </c:pt>
                <c:pt idx="12">
                  <c:v>12007</c:v>
                </c:pt>
                <c:pt idx="13">
                  <c:v>12007.5</c:v>
                </c:pt>
                <c:pt idx="14">
                  <c:v>12026</c:v>
                </c:pt>
                <c:pt idx="15">
                  <c:v>12026.5</c:v>
                </c:pt>
                <c:pt idx="16">
                  <c:v>12049</c:v>
                </c:pt>
                <c:pt idx="17">
                  <c:v>12049.5</c:v>
                </c:pt>
                <c:pt idx="18">
                  <c:v>12062</c:v>
                </c:pt>
                <c:pt idx="19">
                  <c:v>12062.5</c:v>
                </c:pt>
                <c:pt idx="20">
                  <c:v>12084</c:v>
                </c:pt>
                <c:pt idx="21">
                  <c:v>12084.5</c:v>
                </c:pt>
                <c:pt idx="22">
                  <c:v>12110</c:v>
                </c:pt>
                <c:pt idx="23">
                  <c:v>12110.5</c:v>
                </c:pt>
                <c:pt idx="24">
                  <c:v>13444</c:v>
                </c:pt>
                <c:pt idx="25">
                  <c:v>13444.5</c:v>
                </c:pt>
                <c:pt idx="26">
                  <c:v>13466</c:v>
                </c:pt>
                <c:pt idx="27">
                  <c:v>13466.5</c:v>
                </c:pt>
                <c:pt idx="28">
                  <c:v>13492</c:v>
                </c:pt>
                <c:pt idx="29">
                  <c:v>13492.5</c:v>
                </c:pt>
                <c:pt idx="30">
                  <c:v>13501</c:v>
                </c:pt>
                <c:pt idx="31">
                  <c:v>13501.5</c:v>
                </c:pt>
                <c:pt idx="32">
                  <c:v>13522</c:v>
                </c:pt>
                <c:pt idx="33">
                  <c:v>13522.5</c:v>
                </c:pt>
                <c:pt idx="34">
                  <c:v>13551</c:v>
                </c:pt>
                <c:pt idx="35">
                  <c:v>13551.5</c:v>
                </c:pt>
                <c:pt idx="36">
                  <c:v>13559</c:v>
                </c:pt>
                <c:pt idx="37">
                  <c:v>13559.5</c:v>
                </c:pt>
                <c:pt idx="38">
                  <c:v>13580</c:v>
                </c:pt>
                <c:pt idx="39">
                  <c:v>13580.5</c:v>
                </c:pt>
                <c:pt idx="40">
                  <c:v>13605</c:v>
                </c:pt>
                <c:pt idx="41">
                  <c:v>13605.5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1B-4E54-856E-82853719E4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3109</c:v>
                </c:pt>
                <c:pt idx="2">
                  <c:v>3137.5</c:v>
                </c:pt>
                <c:pt idx="3">
                  <c:v>3145.5</c:v>
                </c:pt>
                <c:pt idx="4">
                  <c:v>9888</c:v>
                </c:pt>
                <c:pt idx="5">
                  <c:v>9920.5</c:v>
                </c:pt>
                <c:pt idx="6">
                  <c:v>10004</c:v>
                </c:pt>
                <c:pt idx="7">
                  <c:v>10761</c:v>
                </c:pt>
                <c:pt idx="8">
                  <c:v>11414</c:v>
                </c:pt>
                <c:pt idx="9">
                  <c:v>11426</c:v>
                </c:pt>
                <c:pt idx="10">
                  <c:v>11426.5</c:v>
                </c:pt>
                <c:pt idx="11">
                  <c:v>12199.5</c:v>
                </c:pt>
                <c:pt idx="12">
                  <c:v>12007</c:v>
                </c:pt>
                <c:pt idx="13">
                  <c:v>12007.5</c:v>
                </c:pt>
                <c:pt idx="14">
                  <c:v>12026</c:v>
                </c:pt>
                <c:pt idx="15">
                  <c:v>12026.5</c:v>
                </c:pt>
                <c:pt idx="16">
                  <c:v>12049</c:v>
                </c:pt>
                <c:pt idx="17">
                  <c:v>12049.5</c:v>
                </c:pt>
                <c:pt idx="18">
                  <c:v>12062</c:v>
                </c:pt>
                <c:pt idx="19">
                  <c:v>12062.5</c:v>
                </c:pt>
                <c:pt idx="20">
                  <c:v>12084</c:v>
                </c:pt>
                <c:pt idx="21">
                  <c:v>12084.5</c:v>
                </c:pt>
                <c:pt idx="22">
                  <c:v>12110</c:v>
                </c:pt>
                <c:pt idx="23">
                  <c:v>12110.5</c:v>
                </c:pt>
                <c:pt idx="24">
                  <c:v>13444</c:v>
                </c:pt>
                <c:pt idx="25">
                  <c:v>13444.5</c:v>
                </c:pt>
                <c:pt idx="26">
                  <c:v>13466</c:v>
                </c:pt>
                <c:pt idx="27">
                  <c:v>13466.5</c:v>
                </c:pt>
                <c:pt idx="28">
                  <c:v>13492</c:v>
                </c:pt>
                <c:pt idx="29">
                  <c:v>13492.5</c:v>
                </c:pt>
                <c:pt idx="30">
                  <c:v>13501</c:v>
                </c:pt>
                <c:pt idx="31">
                  <c:v>13501.5</c:v>
                </c:pt>
                <c:pt idx="32">
                  <c:v>13522</c:v>
                </c:pt>
                <c:pt idx="33">
                  <c:v>13522.5</c:v>
                </c:pt>
                <c:pt idx="34">
                  <c:v>13551</c:v>
                </c:pt>
                <c:pt idx="35">
                  <c:v>13551.5</c:v>
                </c:pt>
                <c:pt idx="36">
                  <c:v>13559</c:v>
                </c:pt>
                <c:pt idx="37">
                  <c:v>13559.5</c:v>
                </c:pt>
                <c:pt idx="38">
                  <c:v>13580</c:v>
                </c:pt>
                <c:pt idx="39">
                  <c:v>13580.5</c:v>
                </c:pt>
                <c:pt idx="40">
                  <c:v>13605</c:v>
                </c:pt>
                <c:pt idx="41">
                  <c:v>13605.5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1B-4E54-856E-82853719E4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3109</c:v>
                </c:pt>
                <c:pt idx="2">
                  <c:v>3137.5</c:v>
                </c:pt>
                <c:pt idx="3">
                  <c:v>3145.5</c:v>
                </c:pt>
                <c:pt idx="4">
                  <c:v>9888</c:v>
                </c:pt>
                <c:pt idx="5">
                  <c:v>9920.5</c:v>
                </c:pt>
                <c:pt idx="6">
                  <c:v>10004</c:v>
                </c:pt>
                <c:pt idx="7">
                  <c:v>10761</c:v>
                </c:pt>
                <c:pt idx="8">
                  <c:v>11414</c:v>
                </c:pt>
                <c:pt idx="9">
                  <c:v>11426</c:v>
                </c:pt>
                <c:pt idx="10">
                  <c:v>11426.5</c:v>
                </c:pt>
                <c:pt idx="11">
                  <c:v>12199.5</c:v>
                </c:pt>
                <c:pt idx="12">
                  <c:v>12007</c:v>
                </c:pt>
                <c:pt idx="13">
                  <c:v>12007.5</c:v>
                </c:pt>
                <c:pt idx="14">
                  <c:v>12026</c:v>
                </c:pt>
                <c:pt idx="15">
                  <c:v>12026.5</c:v>
                </c:pt>
                <c:pt idx="16">
                  <c:v>12049</c:v>
                </c:pt>
                <c:pt idx="17">
                  <c:v>12049.5</c:v>
                </c:pt>
                <c:pt idx="18">
                  <c:v>12062</c:v>
                </c:pt>
                <c:pt idx="19">
                  <c:v>12062.5</c:v>
                </c:pt>
                <c:pt idx="20">
                  <c:v>12084</c:v>
                </c:pt>
                <c:pt idx="21">
                  <c:v>12084.5</c:v>
                </c:pt>
                <c:pt idx="22">
                  <c:v>12110</c:v>
                </c:pt>
                <c:pt idx="23">
                  <c:v>12110.5</c:v>
                </c:pt>
                <c:pt idx="24">
                  <c:v>13444</c:v>
                </c:pt>
                <c:pt idx="25">
                  <c:v>13444.5</c:v>
                </c:pt>
                <c:pt idx="26">
                  <c:v>13466</c:v>
                </c:pt>
                <c:pt idx="27">
                  <c:v>13466.5</c:v>
                </c:pt>
                <c:pt idx="28">
                  <c:v>13492</c:v>
                </c:pt>
                <c:pt idx="29">
                  <c:v>13492.5</c:v>
                </c:pt>
                <c:pt idx="30">
                  <c:v>13501</c:v>
                </c:pt>
                <c:pt idx="31">
                  <c:v>13501.5</c:v>
                </c:pt>
                <c:pt idx="32">
                  <c:v>13522</c:v>
                </c:pt>
                <c:pt idx="33">
                  <c:v>13522.5</c:v>
                </c:pt>
                <c:pt idx="34">
                  <c:v>13551</c:v>
                </c:pt>
                <c:pt idx="35">
                  <c:v>13551.5</c:v>
                </c:pt>
                <c:pt idx="36">
                  <c:v>13559</c:v>
                </c:pt>
                <c:pt idx="37">
                  <c:v>13559.5</c:v>
                </c:pt>
                <c:pt idx="38">
                  <c:v>13580</c:v>
                </c:pt>
                <c:pt idx="39">
                  <c:v>13580.5</c:v>
                </c:pt>
                <c:pt idx="40">
                  <c:v>13605</c:v>
                </c:pt>
                <c:pt idx="41">
                  <c:v>13605.5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1B-4E54-856E-82853719E4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3109</c:v>
                </c:pt>
                <c:pt idx="2">
                  <c:v>3137.5</c:v>
                </c:pt>
                <c:pt idx="3">
                  <c:v>3145.5</c:v>
                </c:pt>
                <c:pt idx="4">
                  <c:v>9888</c:v>
                </c:pt>
                <c:pt idx="5">
                  <c:v>9920.5</c:v>
                </c:pt>
                <c:pt idx="6">
                  <c:v>10004</c:v>
                </c:pt>
                <c:pt idx="7">
                  <c:v>10761</c:v>
                </c:pt>
                <c:pt idx="8">
                  <c:v>11414</c:v>
                </c:pt>
                <c:pt idx="9">
                  <c:v>11426</c:v>
                </c:pt>
                <c:pt idx="10">
                  <c:v>11426.5</c:v>
                </c:pt>
                <c:pt idx="11">
                  <c:v>12199.5</c:v>
                </c:pt>
                <c:pt idx="12">
                  <c:v>12007</c:v>
                </c:pt>
                <c:pt idx="13">
                  <c:v>12007.5</c:v>
                </c:pt>
                <c:pt idx="14">
                  <c:v>12026</c:v>
                </c:pt>
                <c:pt idx="15">
                  <c:v>12026.5</c:v>
                </c:pt>
                <c:pt idx="16">
                  <c:v>12049</c:v>
                </c:pt>
                <c:pt idx="17">
                  <c:v>12049.5</c:v>
                </c:pt>
                <c:pt idx="18">
                  <c:v>12062</c:v>
                </c:pt>
                <c:pt idx="19">
                  <c:v>12062.5</c:v>
                </c:pt>
                <c:pt idx="20">
                  <c:v>12084</c:v>
                </c:pt>
                <c:pt idx="21">
                  <c:v>12084.5</c:v>
                </c:pt>
                <c:pt idx="22">
                  <c:v>12110</c:v>
                </c:pt>
                <c:pt idx="23">
                  <c:v>12110.5</c:v>
                </c:pt>
                <c:pt idx="24">
                  <c:v>13444</c:v>
                </c:pt>
                <c:pt idx="25">
                  <c:v>13444.5</c:v>
                </c:pt>
                <c:pt idx="26">
                  <c:v>13466</c:v>
                </c:pt>
                <c:pt idx="27">
                  <c:v>13466.5</c:v>
                </c:pt>
                <c:pt idx="28">
                  <c:v>13492</c:v>
                </c:pt>
                <c:pt idx="29">
                  <c:v>13492.5</c:v>
                </c:pt>
                <c:pt idx="30">
                  <c:v>13501</c:v>
                </c:pt>
                <c:pt idx="31">
                  <c:v>13501.5</c:v>
                </c:pt>
                <c:pt idx="32">
                  <c:v>13522</c:v>
                </c:pt>
                <c:pt idx="33">
                  <c:v>13522.5</c:v>
                </c:pt>
                <c:pt idx="34">
                  <c:v>13551</c:v>
                </c:pt>
                <c:pt idx="35">
                  <c:v>13551.5</c:v>
                </c:pt>
                <c:pt idx="36">
                  <c:v>13559</c:v>
                </c:pt>
                <c:pt idx="37">
                  <c:v>13559.5</c:v>
                </c:pt>
                <c:pt idx="38">
                  <c:v>13580</c:v>
                </c:pt>
                <c:pt idx="39">
                  <c:v>13580.5</c:v>
                </c:pt>
                <c:pt idx="40">
                  <c:v>13605</c:v>
                </c:pt>
                <c:pt idx="41">
                  <c:v>13605.5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0</c:v>
                </c:pt>
                <c:pt idx="1">
                  <c:v>1.5499999426538125E-4</c:v>
                </c:pt>
                <c:pt idx="2">
                  <c:v>-5.3749999642604962E-4</c:v>
                </c:pt>
                <c:pt idx="3">
                  <c:v>1.2224999954923987E-3</c:v>
                </c:pt>
                <c:pt idx="4">
                  <c:v>2.2599999792873859E-3</c:v>
                </c:pt>
                <c:pt idx="5">
                  <c:v>2.8474999780883081E-3</c:v>
                </c:pt>
                <c:pt idx="6">
                  <c:v>-9.1999999858671799E-4</c:v>
                </c:pt>
                <c:pt idx="7">
                  <c:v>4.5949999985168688E-3</c:v>
                </c:pt>
                <c:pt idx="8">
                  <c:v>4.6300001267809421E-3</c:v>
                </c:pt>
                <c:pt idx="9">
                  <c:v>4.9700000890879892E-3</c:v>
                </c:pt>
                <c:pt idx="10">
                  <c:v>4.317499820899684E-3</c:v>
                </c:pt>
                <c:pt idx="11">
                  <c:v>8.7524999980814755E-3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1B-4E54-856E-82853719E4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3109</c:v>
                </c:pt>
                <c:pt idx="2">
                  <c:v>3137.5</c:v>
                </c:pt>
                <c:pt idx="3">
                  <c:v>3145.5</c:v>
                </c:pt>
                <c:pt idx="4">
                  <c:v>9888</c:v>
                </c:pt>
                <c:pt idx="5">
                  <c:v>9920.5</c:v>
                </c:pt>
                <c:pt idx="6">
                  <c:v>10004</c:v>
                </c:pt>
                <c:pt idx="7">
                  <c:v>10761</c:v>
                </c:pt>
                <c:pt idx="8">
                  <c:v>11414</c:v>
                </c:pt>
                <c:pt idx="9">
                  <c:v>11426</c:v>
                </c:pt>
                <c:pt idx="10">
                  <c:v>11426.5</c:v>
                </c:pt>
                <c:pt idx="11">
                  <c:v>12199.5</c:v>
                </c:pt>
                <c:pt idx="12">
                  <c:v>12007</c:v>
                </c:pt>
                <c:pt idx="13">
                  <c:v>12007.5</c:v>
                </c:pt>
                <c:pt idx="14">
                  <c:v>12026</c:v>
                </c:pt>
                <c:pt idx="15">
                  <c:v>12026.5</c:v>
                </c:pt>
                <c:pt idx="16">
                  <c:v>12049</c:v>
                </c:pt>
                <c:pt idx="17">
                  <c:v>12049.5</c:v>
                </c:pt>
                <c:pt idx="18">
                  <c:v>12062</c:v>
                </c:pt>
                <c:pt idx="19">
                  <c:v>12062.5</c:v>
                </c:pt>
                <c:pt idx="20">
                  <c:v>12084</c:v>
                </c:pt>
                <c:pt idx="21">
                  <c:v>12084.5</c:v>
                </c:pt>
                <c:pt idx="22">
                  <c:v>12110</c:v>
                </c:pt>
                <c:pt idx="23">
                  <c:v>12110.5</c:v>
                </c:pt>
                <c:pt idx="24">
                  <c:v>13444</c:v>
                </c:pt>
                <c:pt idx="25">
                  <c:v>13444.5</c:v>
                </c:pt>
                <c:pt idx="26">
                  <c:v>13466</c:v>
                </c:pt>
                <c:pt idx="27">
                  <c:v>13466.5</c:v>
                </c:pt>
                <c:pt idx="28">
                  <c:v>13492</c:v>
                </c:pt>
                <c:pt idx="29">
                  <c:v>13492.5</c:v>
                </c:pt>
                <c:pt idx="30">
                  <c:v>13501</c:v>
                </c:pt>
                <c:pt idx="31">
                  <c:v>13501.5</c:v>
                </c:pt>
                <c:pt idx="32">
                  <c:v>13522</c:v>
                </c:pt>
                <c:pt idx="33">
                  <c:v>13522.5</c:v>
                </c:pt>
                <c:pt idx="34">
                  <c:v>13551</c:v>
                </c:pt>
                <c:pt idx="35">
                  <c:v>13551.5</c:v>
                </c:pt>
                <c:pt idx="36">
                  <c:v>13559</c:v>
                </c:pt>
                <c:pt idx="37">
                  <c:v>13559.5</c:v>
                </c:pt>
                <c:pt idx="38">
                  <c:v>13580</c:v>
                </c:pt>
                <c:pt idx="39">
                  <c:v>13580.5</c:v>
                </c:pt>
                <c:pt idx="40">
                  <c:v>13605</c:v>
                </c:pt>
                <c:pt idx="41">
                  <c:v>13605.5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  <c:pt idx="12">
                  <c:v>9.1500000000000001E-3</c:v>
                </c:pt>
                <c:pt idx="13">
                  <c:v>9.287727159971837E-3</c:v>
                </c:pt>
                <c:pt idx="14">
                  <c:v>9.2961262416793033E-3</c:v>
                </c:pt>
                <c:pt idx="15">
                  <c:v>9.4736453320365399E-3</c:v>
                </c:pt>
                <c:pt idx="16">
                  <c:v>9.4619976007379591E-3</c:v>
                </c:pt>
                <c:pt idx="17">
                  <c:v>9.6739965811138973E-3</c:v>
                </c:pt>
                <c:pt idx="18">
                  <c:v>9.4500077830161899E-3</c:v>
                </c:pt>
                <c:pt idx="19">
                  <c:v>9.6791286632651463E-3</c:v>
                </c:pt>
                <c:pt idx="20">
                  <c:v>9.8214529061806388E-3</c:v>
                </c:pt>
                <c:pt idx="21">
                  <c:v>9.920094562403392E-3</c:v>
                </c:pt>
                <c:pt idx="22">
                  <c:v>9.8776187005569227E-3</c:v>
                </c:pt>
                <c:pt idx="23">
                  <c:v>1.0078582439746242E-2</c:v>
                </c:pt>
                <c:pt idx="24">
                  <c:v>1.1669488798361272E-2</c:v>
                </c:pt>
                <c:pt idx="25">
                  <c:v>1.2018988250929397E-2</c:v>
                </c:pt>
                <c:pt idx="26">
                  <c:v>1.1970838866545819E-2</c:v>
                </c:pt>
                <c:pt idx="27">
                  <c:v>1.2131310562836006E-2</c:v>
                </c:pt>
                <c:pt idx="28">
                  <c:v>1.2095644065993838E-2</c:v>
                </c:pt>
                <c:pt idx="29">
                  <c:v>1.2361684901406989E-2</c:v>
                </c:pt>
                <c:pt idx="30">
                  <c:v>1.2152733797847759E-2</c:v>
                </c:pt>
                <c:pt idx="31">
                  <c:v>1.2317230670305435E-2</c:v>
                </c:pt>
                <c:pt idx="32">
                  <c:v>1.2250486179254949E-2</c:v>
                </c:pt>
                <c:pt idx="33">
                  <c:v>1.2414648706908338E-2</c:v>
                </c:pt>
                <c:pt idx="34">
                  <c:v>1.2517952804046217E-2</c:v>
                </c:pt>
                <c:pt idx="35">
                  <c:v>1.2802176788682118E-2</c:v>
                </c:pt>
                <c:pt idx="36">
                  <c:v>1.2422479936503805E-2</c:v>
                </c:pt>
                <c:pt idx="37">
                  <c:v>1.2527163082268089E-2</c:v>
                </c:pt>
                <c:pt idx="38">
                  <c:v>1.2132282448874321E-2</c:v>
                </c:pt>
                <c:pt idx="39">
                  <c:v>1.2549558428872842E-2</c:v>
                </c:pt>
                <c:pt idx="40">
                  <c:v>1.2317851927946322E-2</c:v>
                </c:pt>
                <c:pt idx="41">
                  <c:v>1.2487540923757479E-2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1B-4E54-856E-82853719E4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3109</c:v>
                </c:pt>
                <c:pt idx="2">
                  <c:v>3137.5</c:v>
                </c:pt>
                <c:pt idx="3">
                  <c:v>3145.5</c:v>
                </c:pt>
                <c:pt idx="4">
                  <c:v>9888</c:v>
                </c:pt>
                <c:pt idx="5">
                  <c:v>9920.5</c:v>
                </c:pt>
                <c:pt idx="6">
                  <c:v>10004</c:v>
                </c:pt>
                <c:pt idx="7">
                  <c:v>10761</c:v>
                </c:pt>
                <c:pt idx="8">
                  <c:v>11414</c:v>
                </c:pt>
                <c:pt idx="9">
                  <c:v>11426</c:v>
                </c:pt>
                <c:pt idx="10">
                  <c:v>11426.5</c:v>
                </c:pt>
                <c:pt idx="11">
                  <c:v>12199.5</c:v>
                </c:pt>
                <c:pt idx="12">
                  <c:v>12007</c:v>
                </c:pt>
                <c:pt idx="13">
                  <c:v>12007.5</c:v>
                </c:pt>
                <c:pt idx="14">
                  <c:v>12026</c:v>
                </c:pt>
                <c:pt idx="15">
                  <c:v>12026.5</c:v>
                </c:pt>
                <c:pt idx="16">
                  <c:v>12049</c:v>
                </c:pt>
                <c:pt idx="17">
                  <c:v>12049.5</c:v>
                </c:pt>
                <c:pt idx="18">
                  <c:v>12062</c:v>
                </c:pt>
                <c:pt idx="19">
                  <c:v>12062.5</c:v>
                </c:pt>
                <c:pt idx="20">
                  <c:v>12084</c:v>
                </c:pt>
                <c:pt idx="21">
                  <c:v>12084.5</c:v>
                </c:pt>
                <c:pt idx="22">
                  <c:v>12110</c:v>
                </c:pt>
                <c:pt idx="23">
                  <c:v>12110.5</c:v>
                </c:pt>
                <c:pt idx="24">
                  <c:v>13444</c:v>
                </c:pt>
                <c:pt idx="25">
                  <c:v>13444.5</c:v>
                </c:pt>
                <c:pt idx="26">
                  <c:v>13466</c:v>
                </c:pt>
                <c:pt idx="27">
                  <c:v>13466.5</c:v>
                </c:pt>
                <c:pt idx="28">
                  <c:v>13492</c:v>
                </c:pt>
                <c:pt idx="29">
                  <c:v>13492.5</c:v>
                </c:pt>
                <c:pt idx="30">
                  <c:v>13501</c:v>
                </c:pt>
                <c:pt idx="31">
                  <c:v>13501.5</c:v>
                </c:pt>
                <c:pt idx="32">
                  <c:v>13522</c:v>
                </c:pt>
                <c:pt idx="33">
                  <c:v>13522.5</c:v>
                </c:pt>
                <c:pt idx="34">
                  <c:v>13551</c:v>
                </c:pt>
                <c:pt idx="35">
                  <c:v>13551.5</c:v>
                </c:pt>
                <c:pt idx="36">
                  <c:v>13559</c:v>
                </c:pt>
                <c:pt idx="37">
                  <c:v>13559.5</c:v>
                </c:pt>
                <c:pt idx="38">
                  <c:v>13580</c:v>
                </c:pt>
                <c:pt idx="39">
                  <c:v>13580.5</c:v>
                </c:pt>
                <c:pt idx="40">
                  <c:v>13605</c:v>
                </c:pt>
                <c:pt idx="41">
                  <c:v>13605.5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1B-4E54-856E-82853719E4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1.2999999999999999E-3</c:v>
                  </c:pt>
                  <c:pt idx="11">
                    <c:v>1.1999999999999999E-3</c:v>
                  </c:pt>
                  <c:pt idx="12">
                    <c:v>4.6000000000000001E-4</c:v>
                  </c:pt>
                  <c:pt idx="13">
                    <c:v>4.7100000000000001E-4</c:v>
                  </c:pt>
                  <c:pt idx="14">
                    <c:v>4.4799999999999999E-4</c:v>
                  </c:pt>
                  <c:pt idx="15">
                    <c:v>5.7200000000000003E-4</c:v>
                  </c:pt>
                  <c:pt idx="16">
                    <c:v>4.0200000000000001E-4</c:v>
                  </c:pt>
                  <c:pt idx="17">
                    <c:v>5.2999999999999998E-4</c:v>
                  </c:pt>
                  <c:pt idx="18">
                    <c:v>5.53E-4</c:v>
                  </c:pt>
                  <c:pt idx="19">
                    <c:v>5.53E-4</c:v>
                  </c:pt>
                  <c:pt idx="20">
                    <c:v>4.7399999999999997E-4</c:v>
                  </c:pt>
                  <c:pt idx="21">
                    <c:v>4.8999999999999998E-4</c:v>
                  </c:pt>
                  <c:pt idx="22">
                    <c:v>4.08E-4</c:v>
                  </c:pt>
                  <c:pt idx="23">
                    <c:v>5.3700000000000004E-4</c:v>
                  </c:pt>
                  <c:pt idx="24">
                    <c:v>3.6299999999999999E-4</c:v>
                  </c:pt>
                  <c:pt idx="25">
                    <c:v>5.8799999999999998E-4</c:v>
                  </c:pt>
                  <c:pt idx="26">
                    <c:v>4.4299999999999998E-4</c:v>
                  </c:pt>
                  <c:pt idx="27">
                    <c:v>6.02E-4</c:v>
                  </c:pt>
                  <c:pt idx="28">
                    <c:v>4.75E-4</c:v>
                  </c:pt>
                  <c:pt idx="29">
                    <c:v>4.9600000000000002E-4</c:v>
                  </c:pt>
                  <c:pt idx="30">
                    <c:v>4.73E-4</c:v>
                  </c:pt>
                  <c:pt idx="31">
                    <c:v>6.1799999999999995E-4</c:v>
                  </c:pt>
                  <c:pt idx="32">
                    <c:v>4.7600000000000002E-4</c:v>
                  </c:pt>
                  <c:pt idx="33">
                    <c:v>5.13E-4</c:v>
                  </c:pt>
                  <c:pt idx="34">
                    <c:v>4.6799999999999999E-4</c:v>
                  </c:pt>
                  <c:pt idx="35">
                    <c:v>5.7200000000000003E-4</c:v>
                  </c:pt>
                  <c:pt idx="36">
                    <c:v>5.04E-4</c:v>
                  </c:pt>
                  <c:pt idx="37">
                    <c:v>6.3400000000000001E-4</c:v>
                  </c:pt>
                  <c:pt idx="38">
                    <c:v>5.8600000000000004E-4</c:v>
                  </c:pt>
                  <c:pt idx="39">
                    <c:v>6.4400000000000004E-4</c:v>
                  </c:pt>
                  <c:pt idx="40">
                    <c:v>5.3600000000000002E-4</c:v>
                  </c:pt>
                  <c:pt idx="41">
                    <c:v>6.0599999999999998E-4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3109</c:v>
                </c:pt>
                <c:pt idx="2">
                  <c:v>3137.5</c:v>
                </c:pt>
                <c:pt idx="3">
                  <c:v>3145.5</c:v>
                </c:pt>
                <c:pt idx="4">
                  <c:v>9888</c:v>
                </c:pt>
                <c:pt idx="5">
                  <c:v>9920.5</c:v>
                </c:pt>
                <c:pt idx="6">
                  <c:v>10004</c:v>
                </c:pt>
                <c:pt idx="7">
                  <c:v>10761</c:v>
                </c:pt>
                <c:pt idx="8">
                  <c:v>11414</c:v>
                </c:pt>
                <c:pt idx="9">
                  <c:v>11426</c:v>
                </c:pt>
                <c:pt idx="10">
                  <c:v>11426.5</c:v>
                </c:pt>
                <c:pt idx="11">
                  <c:v>12199.5</c:v>
                </c:pt>
                <c:pt idx="12">
                  <c:v>12007</c:v>
                </c:pt>
                <c:pt idx="13">
                  <c:v>12007.5</c:v>
                </c:pt>
                <c:pt idx="14">
                  <c:v>12026</c:v>
                </c:pt>
                <c:pt idx="15">
                  <c:v>12026.5</c:v>
                </c:pt>
                <c:pt idx="16">
                  <c:v>12049</c:v>
                </c:pt>
                <c:pt idx="17">
                  <c:v>12049.5</c:v>
                </c:pt>
                <c:pt idx="18">
                  <c:v>12062</c:v>
                </c:pt>
                <c:pt idx="19">
                  <c:v>12062.5</c:v>
                </c:pt>
                <c:pt idx="20">
                  <c:v>12084</c:v>
                </c:pt>
                <c:pt idx="21">
                  <c:v>12084.5</c:v>
                </c:pt>
                <c:pt idx="22">
                  <c:v>12110</c:v>
                </c:pt>
                <c:pt idx="23">
                  <c:v>12110.5</c:v>
                </c:pt>
                <c:pt idx="24">
                  <c:v>13444</c:v>
                </c:pt>
                <c:pt idx="25">
                  <c:v>13444.5</c:v>
                </c:pt>
                <c:pt idx="26">
                  <c:v>13466</c:v>
                </c:pt>
                <c:pt idx="27">
                  <c:v>13466.5</c:v>
                </c:pt>
                <c:pt idx="28">
                  <c:v>13492</c:v>
                </c:pt>
                <c:pt idx="29">
                  <c:v>13492.5</c:v>
                </c:pt>
                <c:pt idx="30">
                  <c:v>13501</c:v>
                </c:pt>
                <c:pt idx="31">
                  <c:v>13501.5</c:v>
                </c:pt>
                <c:pt idx="32">
                  <c:v>13522</c:v>
                </c:pt>
                <c:pt idx="33">
                  <c:v>13522.5</c:v>
                </c:pt>
                <c:pt idx="34">
                  <c:v>13551</c:v>
                </c:pt>
                <c:pt idx="35">
                  <c:v>13551.5</c:v>
                </c:pt>
                <c:pt idx="36">
                  <c:v>13559</c:v>
                </c:pt>
                <c:pt idx="37">
                  <c:v>13559.5</c:v>
                </c:pt>
                <c:pt idx="38">
                  <c:v>13580</c:v>
                </c:pt>
                <c:pt idx="39">
                  <c:v>13580.5</c:v>
                </c:pt>
                <c:pt idx="40">
                  <c:v>13605</c:v>
                </c:pt>
                <c:pt idx="41">
                  <c:v>13605.5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1B-4E54-856E-82853719E4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3109</c:v>
                </c:pt>
                <c:pt idx="2">
                  <c:v>3137.5</c:v>
                </c:pt>
                <c:pt idx="3">
                  <c:v>3145.5</c:v>
                </c:pt>
                <c:pt idx="4">
                  <c:v>9888</c:v>
                </c:pt>
                <c:pt idx="5">
                  <c:v>9920.5</c:v>
                </c:pt>
                <c:pt idx="6">
                  <c:v>10004</c:v>
                </c:pt>
                <c:pt idx="7">
                  <c:v>10761</c:v>
                </c:pt>
                <c:pt idx="8">
                  <c:v>11414</c:v>
                </c:pt>
                <c:pt idx="9">
                  <c:v>11426</c:v>
                </c:pt>
                <c:pt idx="10">
                  <c:v>11426.5</c:v>
                </c:pt>
                <c:pt idx="11">
                  <c:v>12199.5</c:v>
                </c:pt>
                <c:pt idx="12">
                  <c:v>12007</c:v>
                </c:pt>
                <c:pt idx="13">
                  <c:v>12007.5</c:v>
                </c:pt>
                <c:pt idx="14">
                  <c:v>12026</c:v>
                </c:pt>
                <c:pt idx="15">
                  <c:v>12026.5</c:v>
                </c:pt>
                <c:pt idx="16">
                  <c:v>12049</c:v>
                </c:pt>
                <c:pt idx="17">
                  <c:v>12049.5</c:v>
                </c:pt>
                <c:pt idx="18">
                  <c:v>12062</c:v>
                </c:pt>
                <c:pt idx="19">
                  <c:v>12062.5</c:v>
                </c:pt>
                <c:pt idx="20">
                  <c:v>12084</c:v>
                </c:pt>
                <c:pt idx="21">
                  <c:v>12084.5</c:v>
                </c:pt>
                <c:pt idx="22">
                  <c:v>12110</c:v>
                </c:pt>
                <c:pt idx="23">
                  <c:v>12110.5</c:v>
                </c:pt>
                <c:pt idx="24">
                  <c:v>13444</c:v>
                </c:pt>
                <c:pt idx="25">
                  <c:v>13444.5</c:v>
                </c:pt>
                <c:pt idx="26">
                  <c:v>13466</c:v>
                </c:pt>
                <c:pt idx="27">
                  <c:v>13466.5</c:v>
                </c:pt>
                <c:pt idx="28">
                  <c:v>13492</c:v>
                </c:pt>
                <c:pt idx="29">
                  <c:v>13492.5</c:v>
                </c:pt>
                <c:pt idx="30">
                  <c:v>13501</c:v>
                </c:pt>
                <c:pt idx="31">
                  <c:v>13501.5</c:v>
                </c:pt>
                <c:pt idx="32">
                  <c:v>13522</c:v>
                </c:pt>
                <c:pt idx="33">
                  <c:v>13522.5</c:v>
                </c:pt>
                <c:pt idx="34">
                  <c:v>13551</c:v>
                </c:pt>
                <c:pt idx="35">
                  <c:v>13551.5</c:v>
                </c:pt>
                <c:pt idx="36">
                  <c:v>13559</c:v>
                </c:pt>
                <c:pt idx="37">
                  <c:v>13559.5</c:v>
                </c:pt>
                <c:pt idx="38">
                  <c:v>13580</c:v>
                </c:pt>
                <c:pt idx="39">
                  <c:v>13580.5</c:v>
                </c:pt>
                <c:pt idx="40">
                  <c:v>13605</c:v>
                </c:pt>
                <c:pt idx="41">
                  <c:v>13605.5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-4.3242768768568945E-3</c:v>
                </c:pt>
                <c:pt idx="1">
                  <c:v>-7.9391508736014003E-4</c:v>
                </c:pt>
                <c:pt idx="2">
                  <c:v>-7.6155249134834914E-4</c:v>
                </c:pt>
                <c:pt idx="3">
                  <c:v>-7.5246825387135542E-4</c:v>
                </c:pt>
                <c:pt idx="4">
                  <c:v>6.9038406447075665E-3</c:v>
                </c:pt>
                <c:pt idx="5">
                  <c:v>6.940745359457854E-3</c:v>
                </c:pt>
                <c:pt idx="6">
                  <c:v>7.0355620881239773E-3</c:v>
                </c:pt>
                <c:pt idx="7">
                  <c:v>7.8951580593845262E-3</c:v>
                </c:pt>
                <c:pt idx="8">
                  <c:v>8.6366589434441528E-3</c:v>
                </c:pt>
                <c:pt idx="9">
                  <c:v>8.6502852996596432E-3</c:v>
                </c:pt>
                <c:pt idx="10">
                  <c:v>8.6508530645019559E-3</c:v>
                </c:pt>
                <c:pt idx="11">
                  <c:v>9.5286175107164913E-3</c:v>
                </c:pt>
                <c:pt idx="12">
                  <c:v>9.310028046426326E-3</c:v>
                </c:pt>
                <c:pt idx="13">
                  <c:v>9.310595811268637E-3</c:v>
                </c:pt>
                <c:pt idx="14">
                  <c:v>9.3316031104341852E-3</c:v>
                </c:pt>
                <c:pt idx="15">
                  <c:v>9.3321708752764979E-3</c:v>
                </c:pt>
                <c:pt idx="16">
                  <c:v>9.357720293180544E-3</c:v>
                </c:pt>
                <c:pt idx="17">
                  <c:v>9.3582880580228549E-3</c:v>
                </c:pt>
                <c:pt idx="18">
                  <c:v>9.372482179080658E-3</c:v>
                </c:pt>
                <c:pt idx="19">
                  <c:v>9.3730499439229707E-3</c:v>
                </c:pt>
                <c:pt idx="20">
                  <c:v>9.3974638321423914E-3</c:v>
                </c:pt>
                <c:pt idx="21">
                  <c:v>9.3980315969847041E-3</c:v>
                </c:pt>
                <c:pt idx="22">
                  <c:v>9.4269876039426211E-3</c:v>
                </c:pt>
                <c:pt idx="23">
                  <c:v>9.4275553687849338E-3</c:v>
                </c:pt>
                <c:pt idx="24">
                  <c:v>1.0941784203231355E-2</c:v>
                </c:pt>
                <c:pt idx="25">
                  <c:v>1.0942351968073668E-2</c:v>
                </c:pt>
                <c:pt idx="26">
                  <c:v>1.0966765856293088E-2</c:v>
                </c:pt>
                <c:pt idx="27">
                  <c:v>1.0967333621135399E-2</c:v>
                </c:pt>
                <c:pt idx="28">
                  <c:v>1.0996289628093318E-2</c:v>
                </c:pt>
                <c:pt idx="29">
                  <c:v>1.0996857392935631E-2</c:v>
                </c:pt>
                <c:pt idx="30">
                  <c:v>1.1006509395254936E-2</c:v>
                </c:pt>
                <c:pt idx="31">
                  <c:v>1.1007077160097248E-2</c:v>
                </c:pt>
                <c:pt idx="32">
                  <c:v>1.1030355518632046E-2</c:v>
                </c:pt>
                <c:pt idx="33">
                  <c:v>1.1030923283474357E-2</c:v>
                </c:pt>
                <c:pt idx="34">
                  <c:v>1.1063285879486148E-2</c:v>
                </c:pt>
                <c:pt idx="35">
                  <c:v>1.1063853644328461E-2</c:v>
                </c:pt>
                <c:pt idx="36">
                  <c:v>1.1072370116963142E-2</c:v>
                </c:pt>
                <c:pt idx="37">
                  <c:v>1.1072937881805455E-2</c:v>
                </c:pt>
                <c:pt idx="38">
                  <c:v>1.109621624034025E-2</c:v>
                </c:pt>
                <c:pt idx="39">
                  <c:v>1.1096784005182563E-2</c:v>
                </c:pt>
                <c:pt idx="40">
                  <c:v>1.1124604482455856E-2</c:v>
                </c:pt>
                <c:pt idx="41">
                  <c:v>1.1125172247298169E-2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1B-4E54-856E-82853719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244136"/>
        <c:axId val="1"/>
      </c:scatterChart>
      <c:valAx>
        <c:axId val="581244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244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17</xdr:col>
      <xdr:colOff>657225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D3E25CB-4466-EF7F-2096-82A3B6F40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43</v>
      </c>
      <c r="F1" s="3">
        <v>52500.015500000001</v>
      </c>
      <c r="G1" s="3">
        <v>0.49010500000000001</v>
      </c>
      <c r="H1" s="3" t="s">
        <v>44</v>
      </c>
    </row>
    <row r="2" spans="1:8" x14ac:dyDescent="0.2">
      <c r="A2" t="s">
        <v>30</v>
      </c>
      <c r="B2" t="s">
        <v>44</v>
      </c>
      <c r="C2" s="3"/>
      <c r="D2" s="3"/>
    </row>
    <row r="3" spans="1:8" ht="13.5" thickBot="1" x14ac:dyDescent="0.25"/>
    <row r="4" spans="1:8" ht="14.25" thickTop="1" thickBot="1" x14ac:dyDescent="0.25">
      <c r="A4" s="5" t="s">
        <v>42</v>
      </c>
      <c r="C4" s="8">
        <v>52500.015500000001</v>
      </c>
      <c r="D4" s="9">
        <v>0.49010500000000001</v>
      </c>
    </row>
    <row r="5" spans="1:8" ht="13.5" thickTop="1" x14ac:dyDescent="0.2">
      <c r="A5" s="11" t="s">
        <v>34</v>
      </c>
      <c r="B5" s="12"/>
      <c r="C5" s="13">
        <v>-9.5</v>
      </c>
      <c r="D5" s="12" t="s">
        <v>35</v>
      </c>
    </row>
    <row r="6" spans="1:8" x14ac:dyDescent="0.2">
      <c r="A6" s="5" t="s">
        <v>8</v>
      </c>
    </row>
    <row r="7" spans="1:8" x14ac:dyDescent="0.2">
      <c r="A7" t="s">
        <v>9</v>
      </c>
      <c r="C7">
        <v>52500.015500000001</v>
      </c>
    </row>
    <row r="8" spans="1:8" x14ac:dyDescent="0.2">
      <c r="A8" t="s">
        <v>10</v>
      </c>
      <c r="C8">
        <v>0.49010500000000001</v>
      </c>
      <c r="D8" s="29"/>
    </row>
    <row r="9" spans="1:8" x14ac:dyDescent="0.2">
      <c r="A9" s="26" t="s">
        <v>39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8" ht="13.5" thickBot="1" x14ac:dyDescent="0.25">
      <c r="A10" s="12"/>
      <c r="B10" s="12"/>
      <c r="C10" s="4" t="s">
        <v>26</v>
      </c>
      <c r="D10" s="4" t="s">
        <v>27</v>
      </c>
      <c r="E10" s="12"/>
    </row>
    <row r="11" spans="1:8" x14ac:dyDescent="0.2">
      <c r="A11" s="12" t="s">
        <v>22</v>
      </c>
      <c r="B11" s="12"/>
      <c r="C11" s="23">
        <f ca="1">INTERCEPT(INDIRECT($D$9):G975,INDIRECT($C$9):F975)</f>
        <v>-4.3242768768568945E-3</v>
      </c>
      <c r="D11" s="3"/>
      <c r="E11" s="12"/>
    </row>
    <row r="12" spans="1:8" x14ac:dyDescent="0.2">
      <c r="A12" s="12" t="s">
        <v>23</v>
      </c>
      <c r="B12" s="12"/>
      <c r="C12" s="23">
        <f ca="1">SLOPE(INDIRECT($D$9):G975,INDIRECT($C$9):F975)</f>
        <v>1.1355296846242375E-6</v>
      </c>
      <c r="D12" s="3"/>
      <c r="E12" s="12"/>
    </row>
    <row r="13" spans="1:8" x14ac:dyDescent="0.2">
      <c r="A13" s="12" t="s">
        <v>25</v>
      </c>
      <c r="B13" s="12"/>
      <c r="C13" s="3" t="s">
        <v>20</v>
      </c>
    </row>
    <row r="14" spans="1:8" x14ac:dyDescent="0.2">
      <c r="A14" s="12"/>
      <c r="B14" s="12"/>
      <c r="C14" s="12"/>
    </row>
    <row r="15" spans="1:8" x14ac:dyDescent="0.2">
      <c r="A15" s="14" t="s">
        <v>24</v>
      </c>
      <c r="B15" s="12"/>
      <c r="C15" s="15">
        <f ca="1">(C7+C11)+(C8+C12)*INT(MAX(F21:F3516))</f>
        <v>59167.905149604485</v>
      </c>
      <c r="E15" s="16" t="s">
        <v>3</v>
      </c>
      <c r="F15" s="37">
        <v>1</v>
      </c>
    </row>
    <row r="16" spans="1:8" x14ac:dyDescent="0.2">
      <c r="A16" s="18" t="s">
        <v>11</v>
      </c>
      <c r="B16" s="12"/>
      <c r="C16" s="19">
        <f ca="1">+C8+C12</f>
        <v>0.49010613552968463</v>
      </c>
      <c r="E16" s="16" t="s">
        <v>36</v>
      </c>
      <c r="F16" s="38">
        <f ca="1">NOW()+15018.5+$C$5/24</f>
        <v>60154.782349305555</v>
      </c>
    </row>
    <row r="17" spans="1:17" ht="13.5" thickBot="1" x14ac:dyDescent="0.25">
      <c r="A17" s="16" t="s">
        <v>33</v>
      </c>
      <c r="B17" s="12"/>
      <c r="C17" s="12">
        <f>COUNT(C21:C2174)</f>
        <v>42</v>
      </c>
      <c r="E17" s="16" t="s">
        <v>4</v>
      </c>
      <c r="F17" s="17">
        <f ca="1">ROUND(2*(F16-$C$7)/$C$8,0)/2+F15</f>
        <v>15619.5</v>
      </c>
    </row>
    <row r="18" spans="1:17" ht="14.25" thickTop="1" thickBot="1" x14ac:dyDescent="0.25">
      <c r="A18" s="18" t="s">
        <v>12</v>
      </c>
      <c r="B18" s="12"/>
      <c r="C18" s="21">
        <f ca="1">+C15</f>
        <v>59167.905149604485</v>
      </c>
      <c r="D18" s="22">
        <f ca="1">+C16</f>
        <v>0.49010613552968463</v>
      </c>
      <c r="E18" s="16" t="s">
        <v>37</v>
      </c>
      <c r="F18" s="25">
        <f ca="1">ROUND(2*(F16-$C$15)/$C$16,0)/2+F15</f>
        <v>2014.5</v>
      </c>
    </row>
    <row r="19" spans="1:17" ht="13.5" thickTop="1" x14ac:dyDescent="0.2">
      <c r="E19" s="16" t="s">
        <v>38</v>
      </c>
      <c r="F19" s="20">
        <f ca="1">+$C$15+$C$16*F18-15018.5-$C$5/24</f>
        <v>45137.119792962367</v>
      </c>
    </row>
    <row r="20" spans="1:17" ht="13.5" thickBot="1" x14ac:dyDescent="0.25">
      <c r="A20" s="4" t="s">
        <v>13</v>
      </c>
      <c r="B20" s="4" t="s">
        <v>14</v>
      </c>
      <c r="C20" s="4" t="s">
        <v>15</v>
      </c>
      <c r="D20" s="4" t="s">
        <v>19</v>
      </c>
      <c r="E20" s="4" t="s">
        <v>16</v>
      </c>
      <c r="F20" s="4" t="s">
        <v>17</v>
      </c>
      <c r="G20" s="4" t="s">
        <v>18</v>
      </c>
      <c r="H20" s="7" t="s">
        <v>7</v>
      </c>
      <c r="I20" s="7" t="s">
        <v>48</v>
      </c>
      <c r="J20" s="7" t="s">
        <v>5</v>
      </c>
      <c r="K20" s="7" t="s">
        <v>6</v>
      </c>
      <c r="L20" s="7" t="s">
        <v>50</v>
      </c>
      <c r="M20" s="7" t="s">
        <v>31</v>
      </c>
      <c r="N20" s="7" t="s">
        <v>32</v>
      </c>
      <c r="O20" s="7" t="s">
        <v>29</v>
      </c>
      <c r="P20" s="6" t="s">
        <v>28</v>
      </c>
      <c r="Q20" s="4" t="s">
        <v>21</v>
      </c>
    </row>
    <row r="21" spans="1:17" ht="12" customHeight="1" x14ac:dyDescent="0.2">
      <c r="A21" s="31" t="s">
        <v>41</v>
      </c>
      <c r="B21" s="30" t="s">
        <v>40</v>
      </c>
      <c r="C21" s="31">
        <f>C7</f>
        <v>52500.015500000001</v>
      </c>
      <c r="D21" s="28"/>
      <c r="E21">
        <f t="shared" ref="E21:E26" si="0">+(C21-C$7)/C$8</f>
        <v>0</v>
      </c>
      <c r="F21">
        <f t="shared" ref="F21:F32" si="1">ROUND(2*E21,0)/2</f>
        <v>0</v>
      </c>
      <c r="G21">
        <f t="shared" ref="G21:G26" si="2">+C21-(C$7+F21*C$8)</f>
        <v>0</v>
      </c>
      <c r="K21">
        <f>+G21</f>
        <v>0</v>
      </c>
      <c r="O21">
        <f t="shared" ref="O21:O26" ca="1" si="3">+C$11+C$12*$F21</f>
        <v>-4.3242768768568945E-3</v>
      </c>
      <c r="Q21" s="2">
        <f t="shared" ref="Q21:Q26" si="4">+C21-15018.5</f>
        <v>37481.515500000001</v>
      </c>
    </row>
    <row r="22" spans="1:17" ht="12" customHeight="1" x14ac:dyDescent="0.2">
      <c r="A22" s="32" t="s">
        <v>45</v>
      </c>
      <c r="B22" s="30" t="s">
        <v>40</v>
      </c>
      <c r="C22" s="31">
        <v>54023.752099999998</v>
      </c>
      <c r="D22" s="31">
        <v>1E-4</v>
      </c>
      <c r="E22">
        <f t="shared" si="0"/>
        <v>3109.0003162587536</v>
      </c>
      <c r="F22">
        <f t="shared" si="1"/>
        <v>3109</v>
      </c>
      <c r="G22">
        <f t="shared" si="2"/>
        <v>1.5499999426538125E-4</v>
      </c>
      <c r="K22">
        <f t="shared" ref="K22:K32" si="5">+G22</f>
        <v>1.5499999426538125E-4</v>
      </c>
      <c r="O22">
        <f t="shared" ca="1" si="3"/>
        <v>-7.9391508736014003E-4</v>
      </c>
      <c r="Q22" s="2">
        <f t="shared" si="4"/>
        <v>39005.252099999998</v>
      </c>
    </row>
    <row r="23" spans="1:17" ht="12" customHeight="1" x14ac:dyDescent="0.2">
      <c r="A23" s="32" t="s">
        <v>45</v>
      </c>
      <c r="B23" s="30" t="s">
        <v>46</v>
      </c>
      <c r="C23" s="31">
        <v>54037.719400000002</v>
      </c>
      <c r="D23" s="31">
        <v>2.0000000000000001E-4</v>
      </c>
      <c r="E23">
        <f t="shared" si="0"/>
        <v>3137.498903296233</v>
      </c>
      <c r="F23">
        <f t="shared" si="1"/>
        <v>3137.5</v>
      </c>
      <c r="G23">
        <f t="shared" si="2"/>
        <v>-5.3749999642604962E-4</v>
      </c>
      <c r="K23">
        <f t="shared" si="5"/>
        <v>-5.3749999642604962E-4</v>
      </c>
      <c r="O23">
        <f t="shared" ca="1" si="3"/>
        <v>-7.6155249134834914E-4</v>
      </c>
      <c r="Q23" s="2">
        <f t="shared" si="4"/>
        <v>39019.219400000002</v>
      </c>
    </row>
    <row r="24" spans="1:17" ht="12" customHeight="1" x14ac:dyDescent="0.2">
      <c r="A24" s="32" t="s">
        <v>45</v>
      </c>
      <c r="B24" s="30" t="s">
        <v>46</v>
      </c>
      <c r="C24" s="31">
        <v>54041.642</v>
      </c>
      <c r="D24" s="31">
        <v>2.9999999999999997E-4</v>
      </c>
      <c r="E24">
        <f t="shared" si="0"/>
        <v>3145.5024943634494</v>
      </c>
      <c r="F24">
        <f t="shared" si="1"/>
        <v>3145.5</v>
      </c>
      <c r="G24">
        <f t="shared" si="2"/>
        <v>1.2224999954923987E-3</v>
      </c>
      <c r="K24">
        <f t="shared" si="5"/>
        <v>1.2224999954923987E-3</v>
      </c>
      <c r="O24">
        <f t="shared" ca="1" si="3"/>
        <v>-7.5246825387135542E-4</v>
      </c>
      <c r="Q24" s="2">
        <f t="shared" si="4"/>
        <v>39023.142</v>
      </c>
    </row>
    <row r="25" spans="1:17" ht="12" customHeight="1" x14ac:dyDescent="0.2">
      <c r="A25" s="31" t="s">
        <v>47</v>
      </c>
      <c r="B25" s="30"/>
      <c r="C25" s="31">
        <v>57346.175999999978</v>
      </c>
      <c r="D25" s="31">
        <v>2E-3</v>
      </c>
      <c r="E25">
        <f t="shared" si="0"/>
        <v>9888.0046112567234</v>
      </c>
      <c r="F25">
        <f t="shared" si="1"/>
        <v>9888</v>
      </c>
      <c r="G25">
        <f t="shared" si="2"/>
        <v>2.2599999792873859E-3</v>
      </c>
      <c r="K25">
        <f t="shared" si="5"/>
        <v>2.2599999792873859E-3</v>
      </c>
      <c r="O25">
        <f t="shared" ca="1" si="3"/>
        <v>6.9038406447075665E-3</v>
      </c>
      <c r="Q25" s="2">
        <f t="shared" si="4"/>
        <v>42327.675999999978</v>
      </c>
    </row>
    <row r="26" spans="1:17" ht="12" customHeight="1" x14ac:dyDescent="0.2">
      <c r="A26" s="31" t="s">
        <v>47</v>
      </c>
      <c r="B26" s="30"/>
      <c r="C26" s="31">
        <v>57362.104999999981</v>
      </c>
      <c r="D26" s="31">
        <v>2E-3</v>
      </c>
      <c r="E26">
        <f t="shared" si="0"/>
        <v>9920.5058099794533</v>
      </c>
      <c r="F26">
        <f t="shared" si="1"/>
        <v>9920.5</v>
      </c>
      <c r="G26">
        <f t="shared" si="2"/>
        <v>2.8474999780883081E-3</v>
      </c>
      <c r="K26">
        <f t="shared" si="5"/>
        <v>2.8474999780883081E-3</v>
      </c>
      <c r="O26">
        <f t="shared" ca="1" si="3"/>
        <v>6.940745359457854E-3</v>
      </c>
      <c r="Q26" s="2">
        <f t="shared" si="4"/>
        <v>42343.604999999981</v>
      </c>
    </row>
    <row r="27" spans="1:17" ht="12" customHeight="1" x14ac:dyDescent="0.2">
      <c r="A27" s="33" t="s">
        <v>0</v>
      </c>
      <c r="B27" s="34" t="s">
        <v>40</v>
      </c>
      <c r="C27" s="33">
        <v>57403.025000000001</v>
      </c>
      <c r="D27" s="33">
        <v>2E-3</v>
      </c>
      <c r="E27">
        <f t="shared" ref="E27:E32" si="6">+(C27-C$7)/C$8</f>
        <v>10003.998122851226</v>
      </c>
      <c r="F27">
        <f t="shared" si="1"/>
        <v>10004</v>
      </c>
      <c r="G27">
        <f t="shared" ref="G27:G32" si="7">+C27-(C$7+F27*C$8)</f>
        <v>-9.1999999858671799E-4</v>
      </c>
      <c r="K27">
        <f t="shared" si="5"/>
        <v>-9.1999999858671799E-4</v>
      </c>
      <c r="O27">
        <f t="shared" ref="O27:O32" ca="1" si="8">+C$11+C$12*$F27</f>
        <v>7.0355620881239773E-3</v>
      </c>
      <c r="Q27" s="2">
        <f t="shared" ref="Q27:Q32" si="9">+C27-15018.5</f>
        <v>42384.525000000001</v>
      </c>
    </row>
    <row r="28" spans="1:17" ht="12" customHeight="1" x14ac:dyDescent="0.2">
      <c r="A28" s="35" t="s">
        <v>1</v>
      </c>
      <c r="B28" s="36" t="s">
        <v>40</v>
      </c>
      <c r="C28" s="35">
        <v>57774.04</v>
      </c>
      <c r="D28" s="35">
        <v>2E-3</v>
      </c>
      <c r="E28">
        <f t="shared" si="6"/>
        <v>10761.009375541975</v>
      </c>
      <c r="F28">
        <f t="shared" si="1"/>
        <v>10761</v>
      </c>
      <c r="G28">
        <f t="shared" si="7"/>
        <v>4.5949999985168688E-3</v>
      </c>
      <c r="K28">
        <f t="shared" si="5"/>
        <v>4.5949999985168688E-3</v>
      </c>
      <c r="O28">
        <f t="shared" ca="1" si="8"/>
        <v>7.8951580593845262E-3</v>
      </c>
      <c r="Q28" s="2">
        <f t="shared" si="9"/>
        <v>42755.54</v>
      </c>
    </row>
    <row r="29" spans="1:17" ht="12" customHeight="1" x14ac:dyDescent="0.2">
      <c r="A29" s="35" t="s">
        <v>1</v>
      </c>
      <c r="B29" s="36" t="s">
        <v>40</v>
      </c>
      <c r="C29" s="35">
        <v>58094.078600000124</v>
      </c>
      <c r="D29" s="35">
        <v>1E-3</v>
      </c>
      <c r="E29">
        <f t="shared" si="6"/>
        <v>11414.009446955495</v>
      </c>
      <c r="F29">
        <f t="shared" si="1"/>
        <v>11414</v>
      </c>
      <c r="G29">
        <f t="shared" si="7"/>
        <v>4.6300001267809421E-3</v>
      </c>
      <c r="K29">
        <f t="shared" si="5"/>
        <v>4.6300001267809421E-3</v>
      </c>
      <c r="O29">
        <f t="shared" ca="1" si="8"/>
        <v>8.6366589434441528E-3</v>
      </c>
      <c r="Q29" s="2">
        <f t="shared" si="9"/>
        <v>43075.578600000124</v>
      </c>
    </row>
    <row r="30" spans="1:17" ht="12" customHeight="1" x14ac:dyDescent="0.2">
      <c r="A30" s="35" t="s">
        <v>1</v>
      </c>
      <c r="B30" s="36" t="s">
        <v>40</v>
      </c>
      <c r="C30" s="35">
        <v>58099.960200000089</v>
      </c>
      <c r="D30" s="35">
        <v>8.9999999999999998E-4</v>
      </c>
      <c r="E30">
        <f t="shared" si="6"/>
        <v>11426.010140684317</v>
      </c>
      <c r="F30">
        <f t="shared" si="1"/>
        <v>11426</v>
      </c>
      <c r="G30">
        <f t="shared" si="7"/>
        <v>4.9700000890879892E-3</v>
      </c>
      <c r="K30">
        <f t="shared" si="5"/>
        <v>4.9700000890879892E-3</v>
      </c>
      <c r="O30">
        <f t="shared" ca="1" si="8"/>
        <v>8.6502852996596432E-3</v>
      </c>
      <c r="Q30" s="2">
        <f t="shared" si="9"/>
        <v>43081.460200000089</v>
      </c>
    </row>
    <row r="31" spans="1:17" ht="12" customHeight="1" x14ac:dyDescent="0.2">
      <c r="A31" s="35" t="s">
        <v>1</v>
      </c>
      <c r="B31" s="36" t="s">
        <v>46</v>
      </c>
      <c r="C31" s="35">
        <v>58100.204599999823</v>
      </c>
      <c r="D31" s="35">
        <v>1.2999999999999999E-3</v>
      </c>
      <c r="E31">
        <f t="shared" si="6"/>
        <v>11426.50880933641</v>
      </c>
      <c r="F31">
        <f t="shared" si="1"/>
        <v>11426.5</v>
      </c>
      <c r="G31">
        <f t="shared" si="7"/>
        <v>4.317499820899684E-3</v>
      </c>
      <c r="K31">
        <f t="shared" si="5"/>
        <v>4.317499820899684E-3</v>
      </c>
      <c r="O31">
        <f t="shared" ca="1" si="8"/>
        <v>8.6508530645019559E-3</v>
      </c>
      <c r="Q31" s="2">
        <f t="shared" si="9"/>
        <v>43081.704599999823</v>
      </c>
    </row>
    <row r="32" spans="1:17" ht="12" customHeight="1" x14ac:dyDescent="0.2">
      <c r="A32" s="35" t="s">
        <v>2</v>
      </c>
      <c r="B32" s="36" t="s">
        <v>46</v>
      </c>
      <c r="C32" s="35">
        <v>58479.0602</v>
      </c>
      <c r="D32" s="35">
        <v>1.1999999999999999E-3</v>
      </c>
      <c r="E32">
        <f t="shared" si="6"/>
        <v>12199.51785841809</v>
      </c>
      <c r="F32">
        <f t="shared" si="1"/>
        <v>12199.5</v>
      </c>
      <c r="G32">
        <f t="shared" si="7"/>
        <v>8.7524999980814755E-3</v>
      </c>
      <c r="K32">
        <f t="shared" si="5"/>
        <v>8.7524999980814755E-3</v>
      </c>
      <c r="O32">
        <f t="shared" ca="1" si="8"/>
        <v>9.5286175107164913E-3</v>
      </c>
      <c r="Q32" s="2">
        <f t="shared" si="9"/>
        <v>43460.5602</v>
      </c>
    </row>
    <row r="33" spans="1:17" ht="12" customHeight="1" x14ac:dyDescent="0.25">
      <c r="A33" s="39" t="s">
        <v>49</v>
      </c>
      <c r="B33" s="40" t="s">
        <v>40</v>
      </c>
      <c r="C33" s="39">
        <v>58384.715389018413</v>
      </c>
      <c r="D33" s="39">
        <v>4.6000000000000001E-4</v>
      </c>
      <c r="E33">
        <f t="shared" ref="E33:E62" si="10">+(C33-C$7)/C$8</f>
        <v>12007.018677667869</v>
      </c>
      <c r="F33">
        <f t="shared" ref="F33:F62" si="11">ROUND(2*E33,0)/2</f>
        <v>12007</v>
      </c>
      <c r="G33">
        <f t="shared" ref="G33:G62" si="12">+C33-(C$7+F33*C$8)</f>
        <v>9.1540184075711295E-3</v>
      </c>
      <c r="L33" s="41">
        <v>9.1500000000000001E-3</v>
      </c>
      <c r="O33">
        <f t="shared" ref="O33:O62" ca="1" si="13">+C$11+C$12*$F33</f>
        <v>9.310028046426326E-3</v>
      </c>
      <c r="Q33" s="2">
        <f t="shared" ref="Q33:Q62" si="14">+C33-15018.5</f>
        <v>43366.215389018413</v>
      </c>
    </row>
    <row r="34" spans="1:17" ht="12" customHeight="1" x14ac:dyDescent="0.25">
      <c r="A34" s="39" t="s">
        <v>49</v>
      </c>
      <c r="B34" s="40" t="s">
        <v>46</v>
      </c>
      <c r="C34" s="39">
        <v>58384.96057522716</v>
      </c>
      <c r="D34" s="39">
        <v>4.7100000000000001E-4</v>
      </c>
      <c r="E34">
        <f t="shared" si="10"/>
        <v>12007.518950484404</v>
      </c>
      <c r="F34">
        <f t="shared" si="11"/>
        <v>12007.5</v>
      </c>
      <c r="G34">
        <f t="shared" si="12"/>
        <v>9.287727159971837E-3</v>
      </c>
      <c r="L34">
        <f>+G34</f>
        <v>9.287727159971837E-3</v>
      </c>
      <c r="O34">
        <f t="shared" ca="1" si="13"/>
        <v>9.310595811268637E-3</v>
      </c>
      <c r="Q34" s="2">
        <f t="shared" si="14"/>
        <v>43366.46057522716</v>
      </c>
    </row>
    <row r="35" spans="1:17" ht="12" customHeight="1" x14ac:dyDescent="0.25">
      <c r="A35" s="39" t="s">
        <v>49</v>
      </c>
      <c r="B35" s="40" t="s">
        <v>40</v>
      </c>
      <c r="C35" s="39">
        <v>58394.027526126243</v>
      </c>
      <c r="D35" s="39">
        <v>4.4799999999999999E-4</v>
      </c>
      <c r="E35">
        <f t="shared" si="10"/>
        <v>12026.018967621718</v>
      </c>
      <c r="F35">
        <f t="shared" si="11"/>
        <v>12026</v>
      </c>
      <c r="G35">
        <f t="shared" si="12"/>
        <v>9.2961262416793033E-3</v>
      </c>
      <c r="L35">
        <f>+G35</f>
        <v>9.2961262416793033E-3</v>
      </c>
      <c r="O35">
        <f t="shared" ca="1" si="13"/>
        <v>9.3316031104341852E-3</v>
      </c>
      <c r="Q35" s="2">
        <f t="shared" si="14"/>
        <v>43375.527526126243</v>
      </c>
    </row>
    <row r="36" spans="1:17" ht="12" customHeight="1" x14ac:dyDescent="0.25">
      <c r="A36" s="39" t="s">
        <v>49</v>
      </c>
      <c r="B36" s="40" t="s">
        <v>46</v>
      </c>
      <c r="C36" s="39">
        <v>58394.272756145336</v>
      </c>
      <c r="D36" s="39">
        <v>5.7200000000000003E-4</v>
      </c>
      <c r="E36">
        <f t="shared" si="10"/>
        <v>12026.519329827965</v>
      </c>
      <c r="F36">
        <f t="shared" si="11"/>
        <v>12026.5</v>
      </c>
      <c r="G36">
        <f t="shared" si="12"/>
        <v>9.4736453320365399E-3</v>
      </c>
      <c r="L36">
        <f>+G36</f>
        <v>9.4736453320365399E-3</v>
      </c>
      <c r="O36">
        <f t="shared" ca="1" si="13"/>
        <v>9.3321708752764979E-3</v>
      </c>
      <c r="Q36" s="2">
        <f t="shared" si="14"/>
        <v>43375.772756145336</v>
      </c>
    </row>
    <row r="37" spans="1:17" ht="12" customHeight="1" x14ac:dyDescent="0.25">
      <c r="A37" s="39" t="s">
        <v>49</v>
      </c>
      <c r="B37" s="40" t="s">
        <v>40</v>
      </c>
      <c r="C37" s="39">
        <v>58405.300106997602</v>
      </c>
      <c r="D37" s="39">
        <v>4.0200000000000001E-4</v>
      </c>
      <c r="E37">
        <f t="shared" si="10"/>
        <v>12049.019306062171</v>
      </c>
      <c r="F37">
        <f t="shared" si="11"/>
        <v>12049</v>
      </c>
      <c r="G37">
        <f t="shared" si="12"/>
        <v>9.4619976007379591E-3</v>
      </c>
      <c r="L37">
        <f>+G37</f>
        <v>9.4619976007379591E-3</v>
      </c>
      <c r="O37">
        <f t="shared" ca="1" si="13"/>
        <v>9.357720293180544E-3</v>
      </c>
      <c r="Q37" s="2">
        <f t="shared" si="14"/>
        <v>43386.800106997602</v>
      </c>
    </row>
    <row r="38" spans="1:17" ht="12" customHeight="1" x14ac:dyDescent="0.25">
      <c r="A38" s="39" t="s">
        <v>49</v>
      </c>
      <c r="B38" s="40" t="s">
        <v>46</v>
      </c>
      <c r="C38" s="39">
        <v>58405.545371496584</v>
      </c>
      <c r="D38" s="39">
        <v>5.2999999999999998E-4</v>
      </c>
      <c r="E38">
        <f t="shared" si="10"/>
        <v>12049.519738620465</v>
      </c>
      <c r="F38">
        <f t="shared" si="11"/>
        <v>12049.5</v>
      </c>
      <c r="G38">
        <f t="shared" si="12"/>
        <v>9.6739965811138973E-3</v>
      </c>
      <c r="L38">
        <f>+G38</f>
        <v>9.6739965811138973E-3</v>
      </c>
      <c r="O38">
        <f t="shared" ca="1" si="13"/>
        <v>9.3582880580228549E-3</v>
      </c>
      <c r="Q38" s="2">
        <f t="shared" si="14"/>
        <v>43387.045371496584</v>
      </c>
    </row>
    <row r="39" spans="1:17" ht="12" customHeight="1" x14ac:dyDescent="0.25">
      <c r="A39" s="39" t="s">
        <v>49</v>
      </c>
      <c r="B39" s="40" t="s">
        <v>40</v>
      </c>
      <c r="C39" s="39">
        <v>58411.671460007783</v>
      </c>
      <c r="D39" s="39">
        <v>5.53E-4</v>
      </c>
      <c r="E39">
        <f t="shared" si="10"/>
        <v>12062.019281598396</v>
      </c>
      <c r="F39">
        <f t="shared" si="11"/>
        <v>12062</v>
      </c>
      <c r="G39">
        <f t="shared" si="12"/>
        <v>9.4500077830161899E-3</v>
      </c>
      <c r="L39">
        <f>+G39</f>
        <v>9.4500077830161899E-3</v>
      </c>
      <c r="O39">
        <f t="shared" ca="1" si="13"/>
        <v>9.372482179080658E-3</v>
      </c>
      <c r="Q39" s="2">
        <f t="shared" si="14"/>
        <v>43393.171460007783</v>
      </c>
    </row>
    <row r="40" spans="1:17" ht="12" customHeight="1" x14ac:dyDescent="0.25">
      <c r="A40" s="39" t="s">
        <v>49</v>
      </c>
      <c r="B40" s="40" t="s">
        <v>46</v>
      </c>
      <c r="C40" s="39">
        <v>58411.916741628665</v>
      </c>
      <c r="D40" s="39">
        <v>5.53E-4</v>
      </c>
      <c r="E40">
        <f t="shared" si="10"/>
        <v>12062.519749091856</v>
      </c>
      <c r="F40">
        <f t="shared" si="11"/>
        <v>12062.5</v>
      </c>
      <c r="G40">
        <f t="shared" si="12"/>
        <v>9.6791286632651463E-3</v>
      </c>
      <c r="L40">
        <f>+G40</f>
        <v>9.6791286632651463E-3</v>
      </c>
      <c r="O40">
        <f t="shared" ca="1" si="13"/>
        <v>9.3730499439229707E-3</v>
      </c>
      <c r="Q40" s="2">
        <f t="shared" si="14"/>
        <v>43393.416741628665</v>
      </c>
    </row>
    <row r="41" spans="1:17" ht="12" customHeight="1" x14ac:dyDescent="0.25">
      <c r="A41" s="39" t="s">
        <v>49</v>
      </c>
      <c r="B41" s="40" t="s">
        <v>40</v>
      </c>
      <c r="C41" s="39">
        <v>58422.454141452909</v>
      </c>
      <c r="D41" s="39">
        <v>4.7399999999999997E-4</v>
      </c>
      <c r="E41">
        <f t="shared" si="10"/>
        <v>12084.020039487266</v>
      </c>
      <c r="F41">
        <f t="shared" si="11"/>
        <v>12084</v>
      </c>
      <c r="G41">
        <f t="shared" si="12"/>
        <v>9.8214529061806388E-3</v>
      </c>
      <c r="L41">
        <f>+G41</f>
        <v>9.8214529061806388E-3</v>
      </c>
      <c r="O41">
        <f t="shared" ca="1" si="13"/>
        <v>9.3974638321423914E-3</v>
      </c>
      <c r="Q41" s="2">
        <f t="shared" si="14"/>
        <v>43403.954141452909</v>
      </c>
    </row>
    <row r="42" spans="1:17" ht="12" customHeight="1" x14ac:dyDescent="0.25">
      <c r="A42" s="39" t="s">
        <v>49</v>
      </c>
      <c r="B42" s="40" t="s">
        <v>46</v>
      </c>
      <c r="C42" s="39">
        <v>58422.699292594567</v>
      </c>
      <c r="D42" s="39">
        <v>4.8999999999999998E-4</v>
      </c>
      <c r="E42">
        <f t="shared" si="10"/>
        <v>12084.520240753645</v>
      </c>
      <c r="F42">
        <f t="shared" si="11"/>
        <v>12084.5</v>
      </c>
      <c r="G42">
        <f t="shared" si="12"/>
        <v>9.920094562403392E-3</v>
      </c>
      <c r="L42">
        <f>+G42</f>
        <v>9.920094562403392E-3</v>
      </c>
      <c r="O42">
        <f t="shared" ca="1" si="13"/>
        <v>9.3980315969847041E-3</v>
      </c>
      <c r="Q42" s="2">
        <f t="shared" si="14"/>
        <v>43404.199292594567</v>
      </c>
    </row>
    <row r="43" spans="1:17" ht="12" customHeight="1" x14ac:dyDescent="0.25">
      <c r="A43" s="39" t="s">
        <v>49</v>
      </c>
      <c r="B43" s="40" t="s">
        <v>40</v>
      </c>
      <c r="C43" s="39">
        <v>58435.196927618701</v>
      </c>
      <c r="D43" s="39">
        <v>4.08E-4</v>
      </c>
      <c r="E43">
        <f t="shared" si="10"/>
        <v>12110.020154086777</v>
      </c>
      <c r="F43">
        <f t="shared" si="11"/>
        <v>12110</v>
      </c>
      <c r="G43">
        <f t="shared" si="12"/>
        <v>9.8776187005569227E-3</v>
      </c>
      <c r="L43">
        <f>+G43</f>
        <v>9.8776187005569227E-3</v>
      </c>
      <c r="O43">
        <f t="shared" ca="1" si="13"/>
        <v>9.4269876039426211E-3</v>
      </c>
      <c r="Q43" s="2">
        <f t="shared" si="14"/>
        <v>43416.696927618701</v>
      </c>
    </row>
    <row r="44" spans="1:17" ht="12" customHeight="1" x14ac:dyDescent="0.25">
      <c r="A44" s="39" t="s">
        <v>49</v>
      </c>
      <c r="B44" s="40" t="s">
        <v>46</v>
      </c>
      <c r="C44" s="39">
        <v>58435.442181082442</v>
      </c>
      <c r="D44" s="39">
        <v>5.3700000000000004E-4</v>
      </c>
      <c r="E44">
        <f t="shared" si="10"/>
        <v>12110.520564128994</v>
      </c>
      <c r="F44">
        <f t="shared" si="11"/>
        <v>12110.5</v>
      </c>
      <c r="G44">
        <f t="shared" si="12"/>
        <v>1.0078582439746242E-2</v>
      </c>
      <c r="L44">
        <f>+G44</f>
        <v>1.0078582439746242E-2</v>
      </c>
      <c r="O44">
        <f t="shared" ca="1" si="13"/>
        <v>9.4275553687849338E-3</v>
      </c>
      <c r="Q44" s="2">
        <f t="shared" si="14"/>
        <v>43416.942181082442</v>
      </c>
    </row>
    <row r="45" spans="1:17" ht="12" customHeight="1" x14ac:dyDescent="0.25">
      <c r="A45" s="39" t="s">
        <v>49</v>
      </c>
      <c r="B45" s="40" t="s">
        <v>40</v>
      </c>
      <c r="C45" s="39">
        <v>59088.998789488804</v>
      </c>
      <c r="D45" s="39">
        <v>3.6299999999999999E-4</v>
      </c>
      <c r="E45">
        <f t="shared" si="10"/>
        <v>13444.023810181088</v>
      </c>
      <c r="F45">
        <f t="shared" si="11"/>
        <v>13444</v>
      </c>
      <c r="G45">
        <f t="shared" si="12"/>
        <v>1.1669488798361272E-2</v>
      </c>
      <c r="L45">
        <f>+G45</f>
        <v>1.1669488798361272E-2</v>
      </c>
      <c r="O45">
        <f t="shared" ca="1" si="13"/>
        <v>1.0941784203231355E-2</v>
      </c>
      <c r="Q45" s="2">
        <f t="shared" si="14"/>
        <v>44070.498789488804</v>
      </c>
    </row>
    <row r="46" spans="1:17" ht="12" customHeight="1" x14ac:dyDescent="0.25">
      <c r="A46" s="39" t="s">
        <v>49</v>
      </c>
      <c r="B46" s="40" t="s">
        <v>46</v>
      </c>
      <c r="C46" s="39">
        <v>59089.244191488251</v>
      </c>
      <c r="D46" s="39">
        <v>5.8799999999999998E-4</v>
      </c>
      <c r="E46">
        <f t="shared" si="10"/>
        <v>13444.524523292457</v>
      </c>
      <c r="F46">
        <f t="shared" si="11"/>
        <v>13444.5</v>
      </c>
      <c r="G46">
        <f t="shared" si="12"/>
        <v>1.2018988250929397E-2</v>
      </c>
      <c r="L46">
        <f>+G46</f>
        <v>1.2018988250929397E-2</v>
      </c>
      <c r="O46">
        <f t="shared" ca="1" si="13"/>
        <v>1.0942351968073668E-2</v>
      </c>
      <c r="Q46" s="2">
        <f t="shared" si="14"/>
        <v>44070.744191488251</v>
      </c>
    </row>
    <row r="47" spans="1:17" ht="12" customHeight="1" x14ac:dyDescent="0.25">
      <c r="A47" s="39" t="s">
        <v>49</v>
      </c>
      <c r="B47" s="40" t="s">
        <v>40</v>
      </c>
      <c r="C47" s="39">
        <v>59099.781400838867</v>
      </c>
      <c r="D47" s="39">
        <v>4.4299999999999998E-4</v>
      </c>
      <c r="E47">
        <f t="shared" si="10"/>
        <v>13466.02442504946</v>
      </c>
      <c r="F47">
        <f t="shared" si="11"/>
        <v>13466</v>
      </c>
      <c r="G47">
        <f t="shared" si="12"/>
        <v>1.1970838866545819E-2</v>
      </c>
      <c r="L47">
        <f>+G47</f>
        <v>1.1970838866545819E-2</v>
      </c>
      <c r="O47">
        <f t="shared" ca="1" si="13"/>
        <v>1.0966765856293088E-2</v>
      </c>
      <c r="Q47" s="2">
        <f t="shared" si="14"/>
        <v>44081.281400838867</v>
      </c>
    </row>
    <row r="48" spans="1:17" ht="12" customHeight="1" x14ac:dyDescent="0.25">
      <c r="A48" s="39" t="s">
        <v>49</v>
      </c>
      <c r="B48" s="40" t="s">
        <v>46</v>
      </c>
      <c r="C48" s="39">
        <v>59100.026613810565</v>
      </c>
      <c r="D48" s="39">
        <v>6.02E-4</v>
      </c>
      <c r="E48">
        <f t="shared" si="10"/>
        <v>13466.52475247256</v>
      </c>
      <c r="F48">
        <f t="shared" si="11"/>
        <v>13466.5</v>
      </c>
      <c r="G48">
        <f t="shared" si="12"/>
        <v>1.2131310562836006E-2</v>
      </c>
      <c r="L48">
        <f>+G48</f>
        <v>1.2131310562836006E-2</v>
      </c>
      <c r="O48">
        <f t="shared" ca="1" si="13"/>
        <v>1.0967333621135399E-2</v>
      </c>
      <c r="Q48" s="2">
        <f t="shared" si="14"/>
        <v>44081.526613810565</v>
      </c>
    </row>
    <row r="49" spans="1:17" ht="12" customHeight="1" x14ac:dyDescent="0.25">
      <c r="A49" s="39" t="s">
        <v>49</v>
      </c>
      <c r="B49" s="40" t="s">
        <v>40</v>
      </c>
      <c r="C49" s="39">
        <v>59112.524255644064</v>
      </c>
      <c r="D49" s="39">
        <v>4.75E-4</v>
      </c>
      <c r="E49">
        <f t="shared" si="10"/>
        <v>13492.024679699376</v>
      </c>
      <c r="F49">
        <f t="shared" si="11"/>
        <v>13492</v>
      </c>
      <c r="G49">
        <f t="shared" si="12"/>
        <v>1.2095644065993838E-2</v>
      </c>
      <c r="L49">
        <f>+G49</f>
        <v>1.2095644065993838E-2</v>
      </c>
      <c r="O49">
        <f t="shared" ca="1" si="13"/>
        <v>1.0996289628093318E-2</v>
      </c>
      <c r="Q49" s="2">
        <f t="shared" si="14"/>
        <v>44094.024255644064</v>
      </c>
    </row>
    <row r="50" spans="1:17" ht="12" customHeight="1" x14ac:dyDescent="0.25">
      <c r="A50" s="39" t="s">
        <v>49</v>
      </c>
      <c r="B50" s="40" t="s">
        <v>46</v>
      </c>
      <c r="C50" s="39">
        <v>59112.769574184902</v>
      </c>
      <c r="D50" s="39">
        <v>4.9600000000000002E-4</v>
      </c>
      <c r="E50">
        <f t="shared" si="10"/>
        <v>13492.525222523542</v>
      </c>
      <c r="F50">
        <f t="shared" si="11"/>
        <v>13492.5</v>
      </c>
      <c r="G50">
        <f t="shared" si="12"/>
        <v>1.2361684901406989E-2</v>
      </c>
      <c r="L50">
        <f>+G50</f>
        <v>1.2361684901406989E-2</v>
      </c>
      <c r="O50">
        <f t="shared" ca="1" si="13"/>
        <v>1.0996857392935631E-2</v>
      </c>
      <c r="Q50" s="2">
        <f t="shared" si="14"/>
        <v>44094.269574184902</v>
      </c>
    </row>
    <row r="51" spans="1:17" ht="12" customHeight="1" x14ac:dyDescent="0.25">
      <c r="A51" s="39" t="s">
        <v>49</v>
      </c>
      <c r="B51" s="40" t="s">
        <v>40</v>
      </c>
      <c r="C51" s="39">
        <v>59116.9352577338</v>
      </c>
      <c r="D51" s="39">
        <v>4.73E-4</v>
      </c>
      <c r="E51">
        <f t="shared" si="10"/>
        <v>13501.02479618408</v>
      </c>
      <c r="F51">
        <f t="shared" si="11"/>
        <v>13501</v>
      </c>
      <c r="G51">
        <f t="shared" si="12"/>
        <v>1.2152733797847759E-2</v>
      </c>
      <c r="L51">
        <f>+G51</f>
        <v>1.2152733797847759E-2</v>
      </c>
      <c r="O51">
        <f t="shared" ca="1" si="13"/>
        <v>1.1006509395254936E-2</v>
      </c>
      <c r="Q51" s="2">
        <f t="shared" si="14"/>
        <v>44098.4352577338</v>
      </c>
    </row>
    <row r="52" spans="1:17" ht="12" customHeight="1" x14ac:dyDescent="0.25">
      <c r="A52" s="39" t="s">
        <v>49</v>
      </c>
      <c r="B52" s="40" t="s">
        <v>46</v>
      </c>
      <c r="C52" s="39">
        <v>59117.180474730674</v>
      </c>
      <c r="D52" s="39">
        <v>6.1799999999999995E-4</v>
      </c>
      <c r="E52">
        <f t="shared" si="10"/>
        <v>13501.525131820064</v>
      </c>
      <c r="F52">
        <f t="shared" si="11"/>
        <v>13501.5</v>
      </c>
      <c r="G52">
        <f t="shared" si="12"/>
        <v>1.2317230670305435E-2</v>
      </c>
      <c r="L52">
        <f>+G52</f>
        <v>1.2317230670305435E-2</v>
      </c>
      <c r="O52">
        <f t="shared" ca="1" si="13"/>
        <v>1.1007077160097248E-2</v>
      </c>
      <c r="Q52" s="2">
        <f t="shared" si="14"/>
        <v>44098.680474730674</v>
      </c>
    </row>
    <row r="53" spans="1:17" ht="12" customHeight="1" x14ac:dyDescent="0.25">
      <c r="A53" s="39" t="s">
        <v>49</v>
      </c>
      <c r="B53" s="40" t="s">
        <v>40</v>
      </c>
      <c r="C53" s="39">
        <v>59127.227560486179</v>
      </c>
      <c r="D53" s="39">
        <v>4.7600000000000002E-4</v>
      </c>
      <c r="E53">
        <f t="shared" si="10"/>
        <v>13522.024995635991</v>
      </c>
      <c r="F53">
        <f t="shared" si="11"/>
        <v>13522</v>
      </c>
      <c r="G53">
        <f t="shared" si="12"/>
        <v>1.2250486179254949E-2</v>
      </c>
      <c r="L53">
        <f>+G53</f>
        <v>1.2250486179254949E-2</v>
      </c>
      <c r="O53">
        <f t="shared" ca="1" si="13"/>
        <v>1.1030355518632046E-2</v>
      </c>
      <c r="Q53" s="2">
        <f t="shared" si="14"/>
        <v>44108.727560486179</v>
      </c>
    </row>
    <row r="54" spans="1:17" ht="12" customHeight="1" x14ac:dyDescent="0.25">
      <c r="A54" s="39" t="s">
        <v>49</v>
      </c>
      <c r="B54" s="40" t="s">
        <v>46</v>
      </c>
      <c r="C54" s="39">
        <v>59127.472777148709</v>
      </c>
      <c r="D54" s="39">
        <v>5.13E-4</v>
      </c>
      <c r="E54">
        <f t="shared" si="10"/>
        <v>13522.525330589786</v>
      </c>
      <c r="F54">
        <f t="shared" si="11"/>
        <v>13522.5</v>
      </c>
      <c r="G54">
        <f t="shared" si="12"/>
        <v>1.2414648706908338E-2</v>
      </c>
      <c r="L54">
        <f>+G54</f>
        <v>1.2414648706908338E-2</v>
      </c>
      <c r="O54">
        <f t="shared" ca="1" si="13"/>
        <v>1.1030923283474357E-2</v>
      </c>
      <c r="Q54" s="2">
        <f t="shared" si="14"/>
        <v>44108.972777148709</v>
      </c>
    </row>
    <row r="55" spans="1:17" ht="12" customHeight="1" x14ac:dyDescent="0.25">
      <c r="A55" s="39" t="s">
        <v>49</v>
      </c>
      <c r="B55" s="40" t="s">
        <v>40</v>
      </c>
      <c r="C55" s="39">
        <v>59141.440872952808</v>
      </c>
      <c r="D55" s="39">
        <v>4.6799999999999999E-4</v>
      </c>
      <c r="E55">
        <f t="shared" si="10"/>
        <v>13551.02554136931</v>
      </c>
      <c r="F55">
        <f t="shared" si="11"/>
        <v>13551</v>
      </c>
      <c r="G55">
        <f t="shared" si="12"/>
        <v>1.2517952804046217E-2</v>
      </c>
      <c r="L55">
        <f>+G55</f>
        <v>1.2517952804046217E-2</v>
      </c>
      <c r="O55">
        <f t="shared" ca="1" si="13"/>
        <v>1.1063285879486148E-2</v>
      </c>
      <c r="Q55" s="2">
        <f t="shared" si="14"/>
        <v>44122.940872952808</v>
      </c>
    </row>
    <row r="56" spans="1:17" ht="12" customHeight="1" x14ac:dyDescent="0.25">
      <c r="A56" s="39" t="s">
        <v>49</v>
      </c>
      <c r="B56" s="40" t="s">
        <v>46</v>
      </c>
      <c r="C56" s="39">
        <v>59141.686209676787</v>
      </c>
      <c r="D56" s="39">
        <v>5.7200000000000003E-4</v>
      </c>
      <c r="E56">
        <f t="shared" si="10"/>
        <v>13551.526121293979</v>
      </c>
      <c r="F56">
        <f t="shared" si="11"/>
        <v>13551.5</v>
      </c>
      <c r="G56">
        <f t="shared" si="12"/>
        <v>1.2802176788682118E-2</v>
      </c>
      <c r="L56">
        <f>+G56</f>
        <v>1.2802176788682118E-2</v>
      </c>
      <c r="O56">
        <f t="shared" ca="1" si="13"/>
        <v>1.1063853644328461E-2</v>
      </c>
      <c r="Q56" s="2">
        <f t="shared" si="14"/>
        <v>44123.186209676787</v>
      </c>
    </row>
    <row r="57" spans="1:17" ht="12" customHeight="1" x14ac:dyDescent="0.25">
      <c r="A57" s="39" t="s">
        <v>49</v>
      </c>
      <c r="B57" s="40" t="s">
        <v>40</v>
      </c>
      <c r="C57" s="39">
        <v>59145.361617479939</v>
      </c>
      <c r="D57" s="39">
        <v>5.04E-4</v>
      </c>
      <c r="E57">
        <f t="shared" si="10"/>
        <v>13559.025346568465</v>
      </c>
      <c r="F57">
        <f t="shared" si="11"/>
        <v>13559</v>
      </c>
      <c r="G57">
        <f t="shared" si="12"/>
        <v>1.2422479936503805E-2</v>
      </c>
      <c r="L57">
        <f>+G57</f>
        <v>1.2422479936503805E-2</v>
      </c>
      <c r="O57">
        <f t="shared" ca="1" si="13"/>
        <v>1.1072370116963142E-2</v>
      </c>
      <c r="Q57" s="2">
        <f t="shared" si="14"/>
        <v>44126.861617479939</v>
      </c>
    </row>
    <row r="58" spans="1:17" ht="12" customHeight="1" x14ac:dyDescent="0.25">
      <c r="A58" s="39" t="s">
        <v>49</v>
      </c>
      <c r="B58" s="40" t="s">
        <v>46</v>
      </c>
      <c r="C58" s="39">
        <v>59145.606774663087</v>
      </c>
      <c r="D58" s="39">
        <v>6.3400000000000001E-4</v>
      </c>
      <c r="E58">
        <f t="shared" si="10"/>
        <v>13559.525560161772</v>
      </c>
      <c r="F58">
        <f t="shared" si="11"/>
        <v>13559.5</v>
      </c>
      <c r="G58">
        <f t="shared" si="12"/>
        <v>1.2527163082268089E-2</v>
      </c>
      <c r="L58">
        <f>+G58</f>
        <v>1.2527163082268089E-2</v>
      </c>
      <c r="O58">
        <f t="shared" ca="1" si="13"/>
        <v>1.1072937881805455E-2</v>
      </c>
      <c r="Q58" s="2">
        <f t="shared" si="14"/>
        <v>44127.106774663087</v>
      </c>
    </row>
    <row r="59" spans="1:17" ht="12" customHeight="1" x14ac:dyDescent="0.25">
      <c r="A59" s="39" t="s">
        <v>49</v>
      </c>
      <c r="B59" s="40" t="s">
        <v>40</v>
      </c>
      <c r="C59" s="39">
        <v>59155.653532282449</v>
      </c>
      <c r="D59" s="39">
        <v>5.8600000000000004E-4</v>
      </c>
      <c r="E59">
        <f t="shared" si="10"/>
        <v>13580.024754455571</v>
      </c>
      <c r="F59">
        <f t="shared" si="11"/>
        <v>13580</v>
      </c>
      <c r="G59">
        <f t="shared" si="12"/>
        <v>1.2132282448874321E-2</v>
      </c>
      <c r="L59">
        <f>+G59</f>
        <v>1.2132282448874321E-2</v>
      </c>
      <c r="O59">
        <f t="shared" ca="1" si="13"/>
        <v>1.109621624034025E-2</v>
      </c>
      <c r="Q59" s="2">
        <f t="shared" si="14"/>
        <v>44137.153532282449</v>
      </c>
    </row>
    <row r="60" spans="1:17" ht="12" customHeight="1" x14ac:dyDescent="0.25">
      <c r="A60" s="39" t="s">
        <v>49</v>
      </c>
      <c r="B60" s="40" t="s">
        <v>46</v>
      </c>
      <c r="C60" s="39">
        <v>59155.899002058432</v>
      </c>
      <c r="D60" s="39">
        <v>6.4400000000000004E-4</v>
      </c>
      <c r="E60">
        <f t="shared" si="10"/>
        <v>13580.525605856765</v>
      </c>
      <c r="F60">
        <f t="shared" si="11"/>
        <v>13580.5</v>
      </c>
      <c r="G60">
        <f t="shared" si="12"/>
        <v>1.2549558428872842E-2</v>
      </c>
      <c r="L60">
        <f>+G60</f>
        <v>1.2549558428872842E-2</v>
      </c>
      <c r="O60">
        <f t="shared" ca="1" si="13"/>
        <v>1.1096784005182563E-2</v>
      </c>
      <c r="Q60" s="2">
        <f t="shared" si="14"/>
        <v>44137.399002058432</v>
      </c>
    </row>
    <row r="61" spans="1:17" ht="12" customHeight="1" x14ac:dyDescent="0.25">
      <c r="A61" s="39" t="s">
        <v>49</v>
      </c>
      <c r="B61" s="40" t="s">
        <v>40</v>
      </c>
      <c r="C61" s="39">
        <v>59167.906342851929</v>
      </c>
      <c r="D61" s="39">
        <v>5.3600000000000002E-4</v>
      </c>
      <c r="E61">
        <f t="shared" si="10"/>
        <v>13605.02513308766</v>
      </c>
      <c r="F61">
        <f t="shared" si="11"/>
        <v>13605</v>
      </c>
      <c r="G61">
        <f t="shared" si="12"/>
        <v>1.2317851927946322E-2</v>
      </c>
      <c r="L61">
        <f>+G61</f>
        <v>1.2317851927946322E-2</v>
      </c>
      <c r="O61">
        <f t="shared" ca="1" si="13"/>
        <v>1.1124604482455856E-2</v>
      </c>
      <c r="Q61" s="2">
        <f t="shared" si="14"/>
        <v>44149.406342851929</v>
      </c>
    </row>
    <row r="62" spans="1:17" ht="12" customHeight="1" x14ac:dyDescent="0.25">
      <c r="A62" s="39" t="s">
        <v>49</v>
      </c>
      <c r="B62" s="40" t="s">
        <v>46</v>
      </c>
      <c r="C62" s="39">
        <v>59168.151565040927</v>
      </c>
      <c r="D62" s="39">
        <v>6.0599999999999998E-4</v>
      </c>
      <c r="E62">
        <f t="shared" si="10"/>
        <v>13605.525479317546</v>
      </c>
      <c r="F62">
        <f t="shared" si="11"/>
        <v>13605.5</v>
      </c>
      <c r="G62">
        <f t="shared" si="12"/>
        <v>1.2487540923757479E-2</v>
      </c>
      <c r="L62">
        <f>+G62</f>
        <v>1.2487540923757479E-2</v>
      </c>
      <c r="O62">
        <f t="shared" ca="1" si="13"/>
        <v>1.1125172247298169E-2</v>
      </c>
      <c r="Q62" s="2">
        <f t="shared" si="14"/>
        <v>44149.651565040927</v>
      </c>
    </row>
    <row r="63" spans="1:17" ht="12" customHeight="1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hyperlinks>
    <hyperlink ref="H63057" r:id="rId1" display="http://vsolj.cetus-net.org/bulletin.html"/>
    <hyperlink ref="H63050" r:id="rId2" display="https://www.aavso.org/ejaavso"/>
    <hyperlink ref="I63057" r:id="rId3" display="http://vsolj.cetus-net.org/bulletin.html"/>
    <hyperlink ref="AQ56708" r:id="rId4" display="http://cdsbib.u-strasbg.fr/cgi-bin/cdsbib?1990RMxAA..21..381G"/>
    <hyperlink ref="H63054" r:id="rId5" display="https://www.aavso.org/ejaavso"/>
    <hyperlink ref="AP4072" r:id="rId6" display="http://cdsbib.u-strasbg.fr/cgi-bin/cdsbib?1990RMxAA..21..381G"/>
    <hyperlink ref="AP4075" r:id="rId7" display="http://cdsbib.u-strasbg.fr/cgi-bin/cdsbib?1990RMxAA..21..381G"/>
    <hyperlink ref="AP4073" r:id="rId8" display="http://cdsbib.u-strasbg.fr/cgi-bin/cdsbib?1990RMxAA..21..381G"/>
    <hyperlink ref="AP4057" r:id="rId9" display="http://cdsbib.u-strasbg.fr/cgi-bin/cdsbib?1990RMxAA..21..381G"/>
    <hyperlink ref="AQ4286" r:id="rId10" display="http://cdsbib.u-strasbg.fr/cgi-bin/cdsbib?1990RMxAA..21..381G"/>
    <hyperlink ref="AQ4290" r:id="rId11" display="http://cdsbib.u-strasbg.fr/cgi-bin/cdsbib?1990RMxAA..21..381G"/>
    <hyperlink ref="AQ63970" r:id="rId12" display="http://cdsbib.u-strasbg.fr/cgi-bin/cdsbib?1990RMxAA..21..381G"/>
    <hyperlink ref="I1178" r:id="rId13" display="http://vsolj.cetus-net.org/bulletin.html"/>
    <hyperlink ref="H1178" r:id="rId14" display="http://vsolj.cetus-net.org/bulletin.html"/>
    <hyperlink ref="AQ64631" r:id="rId15" display="http://cdsbib.u-strasbg.fr/cgi-bin/cdsbib?1990RMxAA..21..381G"/>
    <hyperlink ref="AQ64630" r:id="rId16" display="http://cdsbib.u-strasbg.fr/cgi-bin/cdsbib?1990RMxAA..21..381G"/>
    <hyperlink ref="AP2348" r:id="rId17" display="http://cdsbib.u-strasbg.fr/cgi-bin/cdsbib?1990RMxAA..21..381G"/>
    <hyperlink ref="AP2366" r:id="rId18" display="http://cdsbib.u-strasbg.fr/cgi-bin/cdsbib?1990RMxAA..21..381G"/>
    <hyperlink ref="AP2367" r:id="rId19" display="http://cdsbib.u-strasbg.fr/cgi-bin/cdsbib?1990RMxAA..21..381G"/>
    <hyperlink ref="AP236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2023-07-29T06:46:35Z</dcterms:modified>
</cp:coreProperties>
</file>