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FC9FCF-E581-4DCF-8C88-BB6AE259097C}" xr6:coauthVersionLast="47" xr6:coauthVersionMax="47" xr10:uidLastSave="{00000000-0000-0000-0000-000000000000}"/>
  <bookViews>
    <workbookView xWindow="14250" yWindow="480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8" i="1"/>
  <c r="F28" i="1" s="1"/>
  <c r="G28" i="1" s="1"/>
  <c r="K28" i="1" s="1"/>
  <c r="Q28" i="1"/>
  <c r="E27" i="1"/>
  <c r="F27" i="1" s="1"/>
  <c r="G27" i="1" s="1"/>
  <c r="K27" i="1" s="1"/>
  <c r="Q27" i="1"/>
  <c r="E25" i="1"/>
  <c r="F25" i="1"/>
  <c r="G25" i="1"/>
  <c r="K25" i="1"/>
  <c r="E26" i="1"/>
  <c r="F26" i="1"/>
  <c r="G26" i="1"/>
  <c r="K26" i="1"/>
  <c r="Q25" i="1"/>
  <c r="Q26" i="1"/>
  <c r="E24" i="1"/>
  <c r="F24" i="1"/>
  <c r="G24" i="1"/>
  <c r="K24" i="1"/>
  <c r="E21" i="1"/>
  <c r="F21" i="1"/>
  <c r="G21" i="1"/>
  <c r="I21" i="1"/>
  <c r="Q24" i="1"/>
  <c r="E22" i="1"/>
  <c r="F22" i="1"/>
  <c r="G22" i="1"/>
  <c r="K22" i="1"/>
  <c r="E23" i="1"/>
  <c r="F23" i="1"/>
  <c r="G23" i="1"/>
  <c r="K23" i="1"/>
  <c r="Q22" i="1"/>
  <c r="Q23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G133" i="2"/>
  <c r="D133" i="2"/>
  <c r="C133" i="2"/>
  <c r="B133" i="2"/>
  <c r="A133" i="2"/>
  <c r="H132" i="2"/>
  <c r="G132" i="2"/>
  <c r="C132" i="2"/>
  <c r="D132" i="2"/>
  <c r="B132" i="2"/>
  <c r="A132" i="2"/>
  <c r="H131" i="2"/>
  <c r="B131" i="2"/>
  <c r="G131" i="2"/>
  <c r="D131" i="2"/>
  <c r="C131" i="2"/>
  <c r="A131" i="2"/>
  <c r="H130" i="2"/>
  <c r="B130" i="2"/>
  <c r="G130" i="2"/>
  <c r="C130" i="2"/>
  <c r="D130" i="2"/>
  <c r="A130" i="2"/>
  <c r="H129" i="2"/>
  <c r="G129" i="2"/>
  <c r="D129" i="2"/>
  <c r="C129" i="2"/>
  <c r="B129" i="2"/>
  <c r="A129" i="2"/>
  <c r="H128" i="2"/>
  <c r="G128" i="2"/>
  <c r="C128" i="2"/>
  <c r="D128" i="2"/>
  <c r="B128" i="2"/>
  <c r="A128" i="2"/>
  <c r="H127" i="2"/>
  <c r="B127" i="2"/>
  <c r="G127" i="2"/>
  <c r="D127" i="2"/>
  <c r="C127" i="2"/>
  <c r="A127" i="2"/>
  <c r="H126" i="2"/>
  <c r="B126" i="2"/>
  <c r="G126" i="2"/>
  <c r="C126" i="2"/>
  <c r="D126" i="2"/>
  <c r="A126" i="2"/>
  <c r="H125" i="2"/>
  <c r="G125" i="2"/>
  <c r="D125" i="2"/>
  <c r="C125" i="2"/>
  <c r="B125" i="2"/>
  <c r="A125" i="2"/>
  <c r="H124" i="2"/>
  <c r="G124" i="2"/>
  <c r="C124" i="2"/>
  <c r="D124" i="2"/>
  <c r="B124" i="2"/>
  <c r="A124" i="2"/>
  <c r="H123" i="2"/>
  <c r="B123" i="2"/>
  <c r="G123" i="2"/>
  <c r="D123" i="2"/>
  <c r="C123" i="2"/>
  <c r="A123" i="2"/>
  <c r="H122" i="2"/>
  <c r="B122" i="2"/>
  <c r="G122" i="2"/>
  <c r="C122" i="2"/>
  <c r="D122" i="2"/>
  <c r="A122" i="2"/>
  <c r="H121" i="2"/>
  <c r="G121" i="2"/>
  <c r="D121" i="2"/>
  <c r="C121" i="2"/>
  <c r="B121" i="2"/>
  <c r="A121" i="2"/>
  <c r="H120" i="2"/>
  <c r="G120" i="2"/>
  <c r="C120" i="2"/>
  <c r="D120" i="2"/>
  <c r="B120" i="2"/>
  <c r="A120" i="2"/>
  <c r="H119" i="2"/>
  <c r="B119" i="2"/>
  <c r="G119" i="2"/>
  <c r="D119" i="2"/>
  <c r="C119" i="2"/>
  <c r="A119" i="2"/>
  <c r="H118" i="2"/>
  <c r="B118" i="2"/>
  <c r="G118" i="2"/>
  <c r="C118" i="2"/>
  <c r="D118" i="2"/>
  <c r="A118" i="2"/>
  <c r="H117" i="2"/>
  <c r="G117" i="2"/>
  <c r="D117" i="2"/>
  <c r="C117" i="2"/>
  <c r="B117" i="2"/>
  <c r="A117" i="2"/>
  <c r="H116" i="2"/>
  <c r="G116" i="2"/>
  <c r="C116" i="2"/>
  <c r="D116" i="2"/>
  <c r="B116" i="2"/>
  <c r="A116" i="2"/>
  <c r="H115" i="2"/>
  <c r="B115" i="2"/>
  <c r="G115" i="2"/>
  <c r="D115" i="2"/>
  <c r="C115" i="2"/>
  <c r="A115" i="2"/>
  <c r="H114" i="2"/>
  <c r="B114" i="2"/>
  <c r="G114" i="2"/>
  <c r="C114" i="2"/>
  <c r="D114" i="2"/>
  <c r="A114" i="2"/>
  <c r="H113" i="2"/>
  <c r="G113" i="2"/>
  <c r="D113" i="2"/>
  <c r="C113" i="2"/>
  <c r="B113" i="2"/>
  <c r="A113" i="2"/>
  <c r="H112" i="2"/>
  <c r="G112" i="2"/>
  <c r="C112" i="2"/>
  <c r="D112" i="2"/>
  <c r="B112" i="2"/>
  <c r="A112" i="2"/>
  <c r="H111" i="2"/>
  <c r="B111" i="2"/>
  <c r="G111" i="2"/>
  <c r="D111" i="2"/>
  <c r="C111" i="2"/>
  <c r="A111" i="2"/>
  <c r="H110" i="2"/>
  <c r="B110" i="2"/>
  <c r="G110" i="2"/>
  <c r="C110" i="2"/>
  <c r="D110" i="2"/>
  <c r="A110" i="2"/>
  <c r="H109" i="2"/>
  <c r="G109" i="2"/>
  <c r="D109" i="2"/>
  <c r="C109" i="2"/>
  <c r="B109" i="2"/>
  <c r="A109" i="2"/>
  <c r="H108" i="2"/>
  <c r="G108" i="2"/>
  <c r="C108" i="2"/>
  <c r="D108" i="2"/>
  <c r="B108" i="2"/>
  <c r="A108" i="2"/>
  <c r="H107" i="2"/>
  <c r="B107" i="2"/>
  <c r="G107" i="2"/>
  <c r="D107" i="2"/>
  <c r="C107" i="2"/>
  <c r="A107" i="2"/>
  <c r="H106" i="2"/>
  <c r="B106" i="2"/>
  <c r="G106" i="2"/>
  <c r="C106" i="2"/>
  <c r="D106" i="2"/>
  <c r="A106" i="2"/>
  <c r="H105" i="2"/>
  <c r="G105" i="2"/>
  <c r="D105" i="2"/>
  <c r="C105" i="2"/>
  <c r="B105" i="2"/>
  <c r="A105" i="2"/>
  <c r="H104" i="2"/>
  <c r="G104" i="2"/>
  <c r="C104" i="2"/>
  <c r="D104" i="2"/>
  <c r="B104" i="2"/>
  <c r="A104" i="2"/>
  <c r="H103" i="2"/>
  <c r="B103" i="2"/>
  <c r="G103" i="2"/>
  <c r="D103" i="2"/>
  <c r="C103" i="2"/>
  <c r="A103" i="2"/>
  <c r="H102" i="2"/>
  <c r="B102" i="2"/>
  <c r="G102" i="2"/>
  <c r="C102" i="2"/>
  <c r="D102" i="2"/>
  <c r="A102" i="2"/>
  <c r="H101" i="2"/>
  <c r="G101" i="2"/>
  <c r="D101" i="2"/>
  <c r="C101" i="2"/>
  <c r="B101" i="2"/>
  <c r="A101" i="2"/>
  <c r="H100" i="2"/>
  <c r="G100" i="2"/>
  <c r="C100" i="2"/>
  <c r="D100" i="2"/>
  <c r="B100" i="2"/>
  <c r="A100" i="2"/>
  <c r="H99" i="2"/>
  <c r="B99" i="2"/>
  <c r="G99" i="2"/>
  <c r="D99" i="2"/>
  <c r="C99" i="2"/>
  <c r="A99" i="2"/>
  <c r="H98" i="2"/>
  <c r="B98" i="2"/>
  <c r="G98" i="2"/>
  <c r="C98" i="2"/>
  <c r="D98" i="2"/>
  <c r="A98" i="2"/>
  <c r="H97" i="2"/>
  <c r="G97" i="2"/>
  <c r="D97" i="2"/>
  <c r="C97" i="2"/>
  <c r="B97" i="2"/>
  <c r="A97" i="2"/>
  <c r="H96" i="2"/>
  <c r="G96" i="2"/>
  <c r="C96" i="2"/>
  <c r="D96" i="2"/>
  <c r="B96" i="2"/>
  <c r="A96" i="2"/>
  <c r="H95" i="2"/>
  <c r="B95" i="2"/>
  <c r="G95" i="2"/>
  <c r="D95" i="2"/>
  <c r="C95" i="2"/>
  <c r="A95" i="2"/>
  <c r="H94" i="2"/>
  <c r="B94" i="2"/>
  <c r="G94" i="2"/>
  <c r="C94" i="2"/>
  <c r="D94" i="2"/>
  <c r="A94" i="2"/>
  <c r="H93" i="2"/>
  <c r="G93" i="2"/>
  <c r="D93" i="2"/>
  <c r="C93" i="2"/>
  <c r="B93" i="2"/>
  <c r="A93" i="2"/>
  <c r="H92" i="2"/>
  <c r="G92" i="2"/>
  <c r="C92" i="2"/>
  <c r="D92" i="2"/>
  <c r="B92" i="2"/>
  <c r="A92" i="2"/>
  <c r="H91" i="2"/>
  <c r="B91" i="2"/>
  <c r="G91" i="2"/>
  <c r="D91" i="2"/>
  <c r="C91" i="2"/>
  <c r="A91" i="2"/>
  <c r="H90" i="2"/>
  <c r="B90" i="2"/>
  <c r="G90" i="2"/>
  <c r="C90" i="2"/>
  <c r="D90" i="2"/>
  <c r="A90" i="2"/>
  <c r="H89" i="2"/>
  <c r="G89" i="2"/>
  <c r="D89" i="2"/>
  <c r="C89" i="2"/>
  <c r="B89" i="2"/>
  <c r="A89" i="2"/>
  <c r="H88" i="2"/>
  <c r="G88" i="2"/>
  <c r="C88" i="2"/>
  <c r="D88" i="2"/>
  <c r="B88" i="2"/>
  <c r="A88" i="2"/>
  <c r="H87" i="2"/>
  <c r="B87" i="2"/>
  <c r="G87" i="2"/>
  <c r="D87" i="2"/>
  <c r="C87" i="2"/>
  <c r="A87" i="2"/>
  <c r="H86" i="2"/>
  <c r="B86" i="2"/>
  <c r="G86" i="2"/>
  <c r="C86" i="2"/>
  <c r="D86" i="2"/>
  <c r="A86" i="2"/>
  <c r="H85" i="2"/>
  <c r="G85" i="2"/>
  <c r="D85" i="2"/>
  <c r="C85" i="2"/>
  <c r="B85" i="2"/>
  <c r="A85" i="2"/>
  <c r="H84" i="2"/>
  <c r="G84" i="2"/>
  <c r="C84" i="2"/>
  <c r="D84" i="2"/>
  <c r="B84" i="2"/>
  <c r="A84" i="2"/>
  <c r="H83" i="2"/>
  <c r="B83" i="2"/>
  <c r="G83" i="2"/>
  <c r="D83" i="2"/>
  <c r="C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D75" i="2"/>
  <c r="C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D71" i="2"/>
  <c r="C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D67" i="2"/>
  <c r="C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D63" i="2"/>
  <c r="C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D59" i="2"/>
  <c r="C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G55" i="2"/>
  <c r="D55" i="2"/>
  <c r="C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D51" i="2"/>
  <c r="C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D9" i="1"/>
  <c r="E9" i="1"/>
  <c r="F16" i="1"/>
  <c r="F17" i="1" s="1"/>
  <c r="C17" i="1"/>
  <c r="Q21" i="1"/>
  <c r="C12" i="1"/>
  <c r="C11" i="1"/>
  <c r="O29" i="1" l="1"/>
  <c r="O28" i="1"/>
  <c r="O27" i="1"/>
  <c r="C15" i="1"/>
  <c r="O23" i="1"/>
  <c r="O24" i="1"/>
  <c r="O26" i="1"/>
  <c r="O22" i="1"/>
  <c r="O25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<sst xmlns="http://schemas.openxmlformats.org/spreadsheetml/2006/main" count="437" uniqueCount="70">
  <si>
    <t>OEJV 0182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</si>
  <si>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</si>
  <si>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</si>
  <si>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</si>
  <si>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</si>
  <si>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</si>
  <si>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</si>
  <si>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</si>
  <si>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</si>
  <si>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</si>
  <si>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</si>
  <si>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</si>
  <si>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</si>
  <si>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</si>
  <si>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</si>
  <si>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</si>
  <si>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</si>
  <si>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</si>
  <si>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</si>
  <si>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</si>
  <si>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</si>
  <si>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</si>
  <si>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</si>
  <si>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</si>
  <si>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</si>
  <si>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</si>
  <si>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</si>
  <si>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</si>
  <si>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</si>
  <si>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</si>
  <si>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</si>
  <si>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</si>
  <si>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</si>
  <si>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</si>
  <si>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</si>
  <si>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</si>
  <si>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</si>
  <si>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</si>
  <si>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</si>
  <si>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</si>
  <si>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</si>
  <si>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</si>
  <si>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</si>
  <si>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</si>
  <si>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</si>
  <si>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</si>
  <si>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</si>
  <si>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</si>
  <si>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</si>
  <si>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</si>
  <si>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</si>
  <si>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</si>
  <si>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</si>
  <si>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</si>
  <si>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</si>
  <si>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</si>
  <si>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</si>
  <si>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</si>
  <si>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V0954 Sco</t>
  </si>
  <si>
    <t>EB</t>
  </si>
  <si>
    <t>VSX</t>
  </si>
  <si>
    <t>V0954 Sco / GSC 7866-1134</t>
  </si>
  <si>
    <t>OEJV 0177</t>
  </si>
  <si>
    <t>I</t>
  </si>
  <si>
    <t>OEJV 0181</t>
  </si>
  <si>
    <t>JAVSO, 48, 250</t>
  </si>
  <si>
    <t>II</t>
  </si>
  <si>
    <t>ARX</t>
  </si>
  <si>
    <t>JBAV, 79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</si>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</sst>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6" fillId="0" borderId="0"/>
    <xf numFmtId="0" fontId="16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1" fillId="0" borderId="0" applyFon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7" fillId="26" borderId="5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6" fillId="24" borderId="5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7" fillId="0" borderId="0" xfId="44" applyFont="1" applyAlignment="1">
      <alignment horizontal="left"/>
    </xf>
    <xf numFmtId="0" fontId="37" fillId="0" borderId="0" xfId="44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166" fontId="40" fillId="0" borderId="0" xfId="0" applyNumberFormat="1" applyFont="1" applyAlignment="1"/>
    <xf numFmtId="165" fontId="40" fillId="0" borderId="0" xfId="0" applyNumberFormat="1" applyFont="1" applyAlignment="1"/>
    <xf numFmtId="43" fontId="39" fillId="0" borderId="0" xfId="50" applyFont="1" applyBorder="1"/>
    <xf numFmtId="165" fontId="39" fillId="0" borderId="0" xfId="0" applyNumberFormat="1" applyFont="1" applyAlignment="1" applyProtection="1">
      <alignment vertical="center" wrapText="1"/>
      <protection locked="0"/>
    </xf>
    <xf numFmtId="0" fontId="6" fillId="0" borderId="18" xfId="0" applyFont="1" applyBorder="1" applyAlignment="1"/>
    <xf numFmtId="0" fontId="0" fillId="0" borderId="18" xfId="0" applyBorder="1" applyAlignment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0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V0954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  <c:pt idx="7">
                  <c:v>8859.5</c:v>
                </c:pt>
                <c:pt idx="8">
                  <c:v>8889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E-46F8-92DB-7FF270CDAA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  <c:pt idx="7">
                  <c:v>8859.5</c:v>
                </c:pt>
                <c:pt idx="8">
                  <c:v>8889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E-46F8-92DB-7FF270CDAA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  <c:pt idx="7">
                  <c:v>8859.5</c:v>
                </c:pt>
                <c:pt idx="8">
                  <c:v>8889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E-46F8-92DB-7FF270CDAA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  <c:pt idx="7">
                  <c:v>8859.5</c:v>
                </c:pt>
                <c:pt idx="8">
                  <c:v>8889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-8.2100000159698538E-2</c:v>
                </c:pt>
                <c:pt idx="2">
                  <c:v>-8.7800000073912088E-2</c:v>
                </c:pt>
                <c:pt idx="3">
                  <c:v>-9.1999999996914994E-2</c:v>
                </c:pt>
                <c:pt idx="4">
                  <c:v>-8.4999999999126885E-2</c:v>
                </c:pt>
                <c:pt idx="5">
                  <c:v>-8.7299999999231659E-2</c:v>
                </c:pt>
                <c:pt idx="6">
                  <c:v>-7.935000005090842E-2</c:v>
                </c:pt>
                <c:pt idx="7">
                  <c:v>-9.773200006748084E-2</c:v>
                </c:pt>
                <c:pt idx="8">
                  <c:v>-9.4400000147288665E-2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E-46F8-92DB-7FF270CDAA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  <c:pt idx="7">
                  <c:v>8859.5</c:v>
                </c:pt>
                <c:pt idx="8">
                  <c:v>8889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E-46F8-92DB-7FF270CDAA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  <c:pt idx="7">
                  <c:v>8859.5</c:v>
                </c:pt>
                <c:pt idx="8">
                  <c:v>8889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E-46F8-92DB-7FF270CDAA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5.0000000000000001E-3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3.7000000000000002E-3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  <c:pt idx="7">
                  <c:v>8859.5</c:v>
                </c:pt>
                <c:pt idx="8">
                  <c:v>8889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E-46F8-92DB-7FF270CDAA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  <c:pt idx="7">
                  <c:v>8859.5</c:v>
                </c:pt>
                <c:pt idx="8">
                  <c:v>8889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-4.1955836843872579E-3</c:v>
                </c:pt>
                <c:pt idx="1">
                  <c:v>-7.8742797487693222E-2</c:v>
                </c:pt>
                <c:pt idx="2">
                  <c:v>-7.8845980780638716E-2</c:v>
                </c:pt>
                <c:pt idx="3">
                  <c:v>-8.1854588374944207E-2</c:v>
                </c:pt>
                <c:pt idx="4">
                  <c:v>-8.1637360389795799E-2</c:v>
                </c:pt>
                <c:pt idx="5">
                  <c:v>-8.7860942164297781E-2</c:v>
                </c:pt>
                <c:pt idx="6">
                  <c:v>-9.1380035523702038E-2</c:v>
                </c:pt>
                <c:pt idx="7">
                  <c:v>-0.10042215040550465</c:v>
                </c:pt>
                <c:pt idx="8">
                  <c:v>-0.10074256168359855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E-46F8-92DB-7FF270CDAA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7150</c:v>
                </c:pt>
                <c:pt idx="4">
                  <c:v>7130</c:v>
                </c:pt>
                <c:pt idx="5">
                  <c:v>7703</c:v>
                </c:pt>
                <c:pt idx="6">
                  <c:v>8027</c:v>
                </c:pt>
                <c:pt idx="7">
                  <c:v>8859.5</c:v>
                </c:pt>
                <c:pt idx="8">
                  <c:v>8889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2E-46F8-92DB-7FF270CD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5624"/>
        <c:axId val="1"/>
      </c:scatterChart>
      <c:valAx>
        <c:axId val="765825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DF3A7F-D1AE-7993-1EB4-E3B562599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.42578125" customWidth="1"/>
  </cols>
  <sheetData>
    <row r="1" spans="1:20" ht="20.25" x14ac:dyDescent="0.3">
      <c r="A1" s="1" t="s">
        <v>61</v>
      </c>
      <c r="F1" s="48" t="s">
        <v>58</v>
      </c>
      <c r="G1" s="49">
        <v>16.385390000000001</v>
      </c>
      <c r="H1" s="8">
        <v>-44.092599999999997</v>
      </c>
      <c r="I1" s="50">
        <v>48501.044999999998</v>
      </c>
      <c r="J1" s="50">
        <v>1.2685999999999999</v>
      </c>
      <c r="K1" s="10" t="s">
        <v>59</v>
      </c>
      <c r="L1" s="31"/>
      <c r="M1" s="32">
        <v>48501.044999999998</v>
      </c>
      <c r="N1" s="32">
        <v>1.2685999999999999</v>
      </c>
      <c r="O1" s="31" t="s">
        <v>59</v>
      </c>
      <c r="T1" s="69" t="s">
        <v>69</v>
      </c>
    </row>
    <row r="2" spans="1:20" x14ac:dyDescent="0.2">
      <c r="A2" t="s">
        <v>25</v>
      </c>
      <c r="B2" t="s">
        <v>59</v>
      </c>
      <c r="C2" s="30"/>
      <c r="D2" s="3"/>
      <c r="T2" s="69" t="s">
        <v>67</v>
      </c>
    </row>
    <row r="3" spans="1:20" ht="13.5" thickBot="1" x14ac:dyDescent="0.25">
      <c r="T3" s="70"/>
    </row>
    <row r="4" spans="1:20" ht="14.25" thickTop="1" thickBot="1" x14ac:dyDescent="0.25">
      <c r="A4" s="5" t="s">
        <v>2</v>
      </c>
      <c r="C4" s="27" t="s">
        <v>39</v>
      </c>
      <c r="D4" s="28" t="s">
        <v>39</v>
      </c>
      <c r="T4" s="70"/>
    </row>
    <row r="5" spans="1:20" ht="13.5" thickTop="1" x14ac:dyDescent="0.2">
      <c r="A5" s="9" t="s">
        <v>30</v>
      </c>
      <c r="B5" s="10"/>
      <c r="C5" s="11">
        <v>-9.5</v>
      </c>
      <c r="D5" s="10" t="s">
        <v>31</v>
      </c>
      <c r="E5" s="10"/>
      <c r="T5" s="70"/>
    </row>
    <row r="6" spans="1:20" x14ac:dyDescent="0.2">
      <c r="A6" s="5" t="s">
        <v>3</v>
      </c>
    </row>
    <row r="7" spans="1:20" x14ac:dyDescent="0.2">
      <c r="A7" t="s">
        <v>4</v>
      </c>
      <c r="C7" s="8">
        <v>48501.044999999998</v>
      </c>
      <c r="D7" s="29" t="s">
        <v>60</v>
      </c>
    </row>
    <row r="8" spans="1:20" x14ac:dyDescent="0.2">
      <c r="A8" t="s">
        <v>5</v>
      </c>
      <c r="C8" s="8">
        <v>1.2685999999999999</v>
      </c>
      <c r="D8" s="29" t="s">
        <v>60</v>
      </c>
    </row>
    <row r="9" spans="1:20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0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0" x14ac:dyDescent="0.2">
      <c r="A11" s="10" t="s">
        <v>17</v>
      </c>
      <c r="B11" s="10"/>
      <c r="C11" s="21">
        <f ca="1">INTERCEPT(INDIRECT($E$9):G992,INDIRECT($D$9):F992)</f>
        <v>-4.1955836843872579E-3</v>
      </c>
      <c r="D11" s="3"/>
      <c r="E11" s="10"/>
    </row>
    <row r="12" spans="1:20" x14ac:dyDescent="0.2">
      <c r="A12" s="10" t="s">
        <v>18</v>
      </c>
      <c r="B12" s="10"/>
      <c r="C12" s="21">
        <f ca="1">SLOPE(INDIRECT($E$9):G992,INDIRECT($D$9):F992)</f>
        <v>-1.0861399257420553E-5</v>
      </c>
      <c r="D12" s="3"/>
      <c r="E12" s="10"/>
    </row>
    <row r="13" spans="1:20" x14ac:dyDescent="0.2">
      <c r="A13" s="10" t="s">
        <v>20</v>
      </c>
      <c r="B13" s="10"/>
      <c r="C13" s="3" t="s">
        <v>15</v>
      </c>
    </row>
    <row r="14" spans="1:20" x14ac:dyDescent="0.2">
      <c r="A14" s="10"/>
      <c r="B14" s="10"/>
      <c r="C14" s="10"/>
    </row>
    <row r="15" spans="1:20" x14ac:dyDescent="0.2">
      <c r="A15" s="12" t="s">
        <v>19</v>
      </c>
      <c r="B15" s="10"/>
      <c r="C15" s="13">
        <f ca="1">(C7+C11)+(C8+C12)*INT(MAX(F21:F3533))</f>
        <v>59777.52965743831</v>
      </c>
      <c r="E15" s="14" t="s">
        <v>36</v>
      </c>
      <c r="F15" s="33">
        <v>1</v>
      </c>
    </row>
    <row r="16" spans="1:20" x14ac:dyDescent="0.2">
      <c r="A16" s="16" t="s">
        <v>6</v>
      </c>
      <c r="B16" s="10"/>
      <c r="C16" s="17">
        <f ca="1">+C8+C12</f>
        <v>1.2685891386007426</v>
      </c>
      <c r="E16" s="14" t="s">
        <v>32</v>
      </c>
      <c r="F16" s="34">
        <f ca="1">NOW()+15018.5+$C$5/24</f>
        <v>60173.817420370367</v>
      </c>
    </row>
    <row r="17" spans="1:21" ht="13.5" thickBot="1" x14ac:dyDescent="0.25">
      <c r="A17" s="14" t="s">
        <v>29</v>
      </c>
      <c r="B17" s="10"/>
      <c r="C17" s="10">
        <f>COUNT(C21:C2191)</f>
        <v>9</v>
      </c>
      <c r="E17" s="14" t="s">
        <v>37</v>
      </c>
      <c r="F17" s="15">
        <f ca="1">ROUND(2*(F16-$C$7)/$C$8,0)/2+F15</f>
        <v>9202.5</v>
      </c>
    </row>
    <row r="18" spans="1:21" ht="14.25" thickTop="1" thickBot="1" x14ac:dyDescent="0.25">
      <c r="A18" s="16" t="s">
        <v>7</v>
      </c>
      <c r="B18" s="10"/>
      <c r="C18" s="19">
        <f ca="1">+C15</f>
        <v>59777.52965743831</v>
      </c>
      <c r="D18" s="20">
        <f ca="1">+C16</f>
        <v>1.2685891386007426</v>
      </c>
      <c r="E18" s="14" t="s">
        <v>38</v>
      </c>
      <c r="F18" s="23">
        <f ca="1">ROUND(2*(F16-$C$15)/$C$16,0)/2+F15</f>
        <v>313.5</v>
      </c>
    </row>
    <row r="19" spans="1:21" ht="13.5" thickTop="1" x14ac:dyDescent="0.2">
      <c r="E19" s="14" t="s">
        <v>33</v>
      </c>
      <c r="F19" s="18">
        <f ca="1">+$C$15+$C$16*F18-15018.5-$C$5/24</f>
        <v>45157.128185722977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60</v>
      </c>
      <c r="C21" s="8">
        <v>48501.044999999998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-4.1955836843872579E-3</v>
      </c>
      <c r="Q21" s="2">
        <f t="shared" ref="Q21:Q26" si="4">+C21-15018.5</f>
        <v>33482.544999999998</v>
      </c>
    </row>
    <row r="22" spans="1:21" x14ac:dyDescent="0.2">
      <c r="A22" s="51" t="s">
        <v>62</v>
      </c>
      <c r="B22" s="52"/>
      <c r="C22" s="51">
        <v>57207.998999999836</v>
      </c>
      <c r="D22" s="51">
        <v>6.0000000000000001E-3</v>
      </c>
      <c r="E22">
        <f t="shared" si="0"/>
        <v>6863.435282988994</v>
      </c>
      <c r="F22">
        <f t="shared" si="1"/>
        <v>6863.5</v>
      </c>
      <c r="G22">
        <f t="shared" si="2"/>
        <v>-8.2100000159698538E-2</v>
      </c>
      <c r="K22">
        <f t="shared" ref="K22:K27" si="5">+G22</f>
        <v>-8.2100000159698538E-2</v>
      </c>
      <c r="O22">
        <f t="shared" ca="1" si="3"/>
        <v>-7.8742797487693222E-2</v>
      </c>
      <c r="Q22" s="2">
        <f t="shared" si="4"/>
        <v>42189.498999999836</v>
      </c>
    </row>
    <row r="23" spans="1:21" x14ac:dyDescent="0.2">
      <c r="A23" s="51" t="s">
        <v>62</v>
      </c>
      <c r="B23" s="52"/>
      <c r="C23" s="51">
        <v>57220.044999999925</v>
      </c>
      <c r="D23" s="51">
        <v>5.0000000000000001E-3</v>
      </c>
      <c r="E23">
        <f t="shared" si="0"/>
        <v>6872.9307898470188</v>
      </c>
      <c r="F23">
        <f t="shared" si="1"/>
        <v>6873</v>
      </c>
      <c r="G23">
        <f t="shared" si="2"/>
        <v>-8.7800000073912088E-2</v>
      </c>
      <c r="K23">
        <f t="shared" si="5"/>
        <v>-8.7800000073912088E-2</v>
      </c>
      <c r="O23">
        <f t="shared" ca="1" si="3"/>
        <v>-7.8845980780638716E-2</v>
      </c>
      <c r="Q23" s="2">
        <f t="shared" si="4"/>
        <v>42201.544999999925</v>
      </c>
    </row>
    <row r="24" spans="1:21" x14ac:dyDescent="0.2">
      <c r="A24" s="53" t="s">
        <v>64</v>
      </c>
      <c r="B24" s="54" t="s">
        <v>63</v>
      </c>
      <c r="C24" s="55">
        <v>57571.442999999999</v>
      </c>
      <c r="D24" s="55">
        <v>8.0000000000000002E-3</v>
      </c>
      <c r="E24">
        <f t="shared" si="0"/>
        <v>7149.9274791108319</v>
      </c>
      <c r="F24">
        <f t="shared" si="1"/>
        <v>7150</v>
      </c>
      <c r="G24">
        <f t="shared" si="2"/>
        <v>-9.1999999996914994E-2</v>
      </c>
      <c r="K24">
        <f t="shared" si="5"/>
        <v>-9.1999999996914994E-2</v>
      </c>
      <c r="O24">
        <f t="shared" ca="1" si="3"/>
        <v>-8.1854588374944207E-2</v>
      </c>
      <c r="Q24" s="2">
        <f t="shared" si="4"/>
        <v>42552.942999999999</v>
      </c>
    </row>
    <row r="25" spans="1:21" ht="12" customHeight="1" x14ac:dyDescent="0.2">
      <c r="A25" s="56" t="s">
        <v>0</v>
      </c>
      <c r="B25" s="57" t="s">
        <v>63</v>
      </c>
      <c r="C25" s="56">
        <v>57546.078000000001</v>
      </c>
      <c r="D25" s="56">
        <v>5.0000000000000001E-3</v>
      </c>
      <c r="E25">
        <f t="shared" si="0"/>
        <v>7129.9329970045746</v>
      </c>
      <c r="F25">
        <f t="shared" si="1"/>
        <v>7130</v>
      </c>
      <c r="G25">
        <f t="shared" si="2"/>
        <v>-8.4999999999126885E-2</v>
      </c>
      <c r="K25">
        <f t="shared" si="5"/>
        <v>-8.4999999999126885E-2</v>
      </c>
      <c r="O25">
        <f t="shared" ca="1" si="3"/>
        <v>-8.1637360389795799E-2</v>
      </c>
      <c r="Q25" s="2">
        <f t="shared" si="4"/>
        <v>42527.578000000001</v>
      </c>
    </row>
    <row r="26" spans="1:21" ht="12" customHeight="1" x14ac:dyDescent="0.2">
      <c r="A26" s="58" t="s">
        <v>1</v>
      </c>
      <c r="B26" s="59" t="s">
        <v>63</v>
      </c>
      <c r="C26" s="58">
        <v>58272.983500000002</v>
      </c>
      <c r="D26" s="58">
        <v>4.4999999999999997E-3</v>
      </c>
      <c r="E26">
        <f t="shared" si="0"/>
        <v>7702.9311839823458</v>
      </c>
      <c r="F26">
        <f t="shared" si="1"/>
        <v>7703</v>
      </c>
      <c r="G26">
        <f t="shared" si="2"/>
        <v>-8.7299999999231659E-2</v>
      </c>
      <c r="K26">
        <f t="shared" si="5"/>
        <v>-8.7299999999231659E-2</v>
      </c>
      <c r="O26">
        <f t="shared" ca="1" si="3"/>
        <v>-8.7860942164297781E-2</v>
      </c>
      <c r="Q26" s="2">
        <f t="shared" si="4"/>
        <v>43254.483500000002</v>
      </c>
    </row>
    <row r="27" spans="1:21" ht="12" customHeight="1" x14ac:dyDescent="0.2">
      <c r="A27" s="60" t="s">
        <v>65</v>
      </c>
      <c r="B27" s="61" t="s">
        <v>63</v>
      </c>
      <c r="C27" s="62">
        <v>58684.017849999946</v>
      </c>
      <c r="D27" s="60">
        <v>3.8000000000000002E-4</v>
      </c>
      <c r="E27">
        <f t="shared" ref="E27" si="6">+(C27-C$7)/C$8</f>
        <v>8026.9374507330504</v>
      </c>
      <c r="F27">
        <f t="shared" ref="F27" si="7">ROUND(2*E27,0)/2</f>
        <v>8027</v>
      </c>
      <c r="G27">
        <f t="shared" ref="G27" si="8">+C27-(C$7+F27*C$8)</f>
        <v>-7.935000005090842E-2</v>
      </c>
      <c r="K27">
        <f t="shared" si="5"/>
        <v>-7.935000005090842E-2</v>
      </c>
      <c r="O27">
        <f t="shared" ref="O27" ca="1" si="9">+C$11+C$12*$F27</f>
        <v>-9.1380035523702038E-2</v>
      </c>
      <c r="Q27" s="2">
        <f t="shared" ref="Q27" si="10">+C27-15018.5</f>
        <v>43665.517849999946</v>
      </c>
    </row>
    <row r="28" spans="1:21" ht="12" customHeight="1" x14ac:dyDescent="0.2">
      <c r="A28" s="63" t="s">
        <v>67</v>
      </c>
      <c r="B28" s="64" t="s">
        <v>66</v>
      </c>
      <c r="C28" s="65">
        <v>59740.108967999928</v>
      </c>
      <c r="D28" s="66">
        <v>3.7000000000000002E-3</v>
      </c>
      <c r="E28">
        <f t="shared" ref="E28" si="11">+(C28-C$7)/C$8</f>
        <v>8859.422960744072</v>
      </c>
      <c r="F28">
        <f t="shared" ref="F28" si="12">ROUND(2*E28,0)/2</f>
        <v>8859.5</v>
      </c>
      <c r="G28">
        <f t="shared" ref="G28" si="13">+C28-(C$7+F28*C$8)</f>
        <v>-9.773200006748084E-2</v>
      </c>
      <c r="K28">
        <f t="shared" ref="K28" si="14">+G28</f>
        <v>-9.773200006748084E-2</v>
      </c>
      <c r="O28">
        <f t="shared" ref="O28" ca="1" si="15">+C$11+C$12*$F28</f>
        <v>-0.10042215040550465</v>
      </c>
      <c r="Q28" s="2">
        <f t="shared" ref="Q28" si="16">+C28-15018.5</f>
        <v>44721.608967999928</v>
      </c>
    </row>
    <row r="29" spans="1:21" ht="12" customHeight="1" x14ac:dyDescent="0.2">
      <c r="A29" s="67" t="s">
        <v>68</v>
      </c>
      <c r="B29" s="67" t="s">
        <v>63</v>
      </c>
      <c r="C29" s="68">
        <v>59777.535999999847</v>
      </c>
      <c r="D29" s="60">
        <v>0.01</v>
      </c>
      <c r="E29">
        <f t="shared" ref="E29" si="17">+(C29-C$7)/C$8</f>
        <v>8888.9255872614303</v>
      </c>
      <c r="F29">
        <f t="shared" ref="F29" si="18">ROUND(2*E29,0)/2</f>
        <v>8889</v>
      </c>
      <c r="G29">
        <f t="shared" ref="G29" si="19">+C29-(C$7+F29*C$8)</f>
        <v>-9.4400000147288665E-2</v>
      </c>
      <c r="K29">
        <f t="shared" ref="K29" si="20">+G29</f>
        <v>-9.4400000147288665E-2</v>
      </c>
      <c r="O29">
        <f t="shared" ref="O29" ca="1" si="21">+C$11+C$12*$F29</f>
        <v>-0.10074256168359855</v>
      </c>
      <c r="Q29" s="2">
        <f t="shared" ref="Q29" si="22">+C29-15018.5</f>
        <v>44759.035999999847</v>
      </c>
    </row>
    <row r="30" spans="1:21" ht="12" customHeight="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028" r:id="rId1" display="http://vsolj.cetus-net.org/bulletin.html" xr:uid="{00000000-0004-0000-0000-000000000000}"/>
    <hyperlink ref="H63021" r:id="rId2" display="https://www.aavso.org/ejaavso" xr:uid="{00000000-0004-0000-0000-000001000000}"/>
    <hyperlink ref="I63028" r:id="rId3" display="http://vsolj.cetus-net.org/bulletin.html" xr:uid="{00000000-0004-0000-0000-000002000000}"/>
    <hyperlink ref="AQ56679" r:id="rId4" display="http://cdsbib.u-strasbg.fr/cgi-bin/cdsbib?1990RMxAA..21..381G" xr:uid="{00000000-0004-0000-0000-000003000000}"/>
    <hyperlink ref="H63025" r:id="rId5" display="https://www.aavso.org/ejaavso" xr:uid="{00000000-0004-0000-0000-000004000000}"/>
    <hyperlink ref="AP4043" r:id="rId6" display="http://cdsbib.u-strasbg.fr/cgi-bin/cdsbib?1990RMxAA..21..381G" xr:uid="{00000000-0004-0000-0000-000005000000}"/>
    <hyperlink ref="AP4046" r:id="rId7" display="http://cdsbib.u-strasbg.fr/cgi-bin/cdsbib?1990RMxAA..21..381G" xr:uid="{00000000-0004-0000-0000-000006000000}"/>
    <hyperlink ref="AP4044" r:id="rId8" display="http://cdsbib.u-strasbg.fr/cgi-bin/cdsbib?1990RMxAA..21..381G" xr:uid="{00000000-0004-0000-0000-000007000000}"/>
    <hyperlink ref="AP4028" r:id="rId9" display="http://cdsbib.u-strasbg.fr/cgi-bin/cdsbib?1990RMxAA..21..381G" xr:uid="{00000000-0004-0000-0000-000008000000}"/>
    <hyperlink ref="AQ4257" r:id="rId10" display="http://cdsbib.u-strasbg.fr/cgi-bin/cdsbib?1990RMxAA..21..381G" xr:uid="{00000000-0004-0000-0000-000009000000}"/>
    <hyperlink ref="AQ4261" r:id="rId11" display="http://cdsbib.u-strasbg.fr/cgi-bin/cdsbib?1990RMxAA..21..381G" xr:uid="{00000000-0004-0000-0000-00000A000000}"/>
    <hyperlink ref="AQ63941" r:id="rId12" display="http://cdsbib.u-strasbg.fr/cgi-bin/cdsbib?1990RMxAA..21..381G" xr:uid="{00000000-0004-0000-0000-00000B000000}"/>
    <hyperlink ref="I1149" r:id="rId13" display="http://vsolj.cetus-net.org/bulletin.html" xr:uid="{00000000-0004-0000-0000-00000C000000}"/>
    <hyperlink ref="H1149" r:id="rId14" display="http://vsolj.cetus-net.org/bulletin.html" xr:uid="{00000000-0004-0000-0000-00000D000000}"/>
    <hyperlink ref="AQ64602" r:id="rId15" display="http://cdsbib.u-strasbg.fr/cgi-bin/cdsbib?1990RMxAA..21..381G" xr:uid="{00000000-0004-0000-0000-00000E000000}"/>
    <hyperlink ref="AQ64601" r:id="rId16" display="http://cdsbib.u-strasbg.fr/cgi-bin/cdsbib?1990RMxAA..21..381G" xr:uid="{00000000-0004-0000-0000-00000F000000}"/>
    <hyperlink ref="AP2319" r:id="rId17" display="http://cdsbib.u-strasbg.fr/cgi-bin/cdsbib?1990RMxAA..21..381G" xr:uid="{00000000-0004-0000-0000-000010000000}"/>
    <hyperlink ref="AP2337" r:id="rId18" display="http://cdsbib.u-strasbg.fr/cgi-bin/cdsbib?1990RMxAA..21..381G" xr:uid="{00000000-0004-0000-0000-000011000000}"/>
    <hyperlink ref="AP2338" r:id="rId19" display="http://cdsbib.u-strasbg.fr/cgi-bin/cdsbib?1990RMxAA..21..381G" xr:uid="{00000000-0004-0000-0000-000012000000}"/>
    <hyperlink ref="AP23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44</v>
      </c>
      <c r="I1" s="36" t="s">
        <v>45</v>
      </c>
      <c r="J1" s="37" t="s">
        <v>43</v>
      </c>
    </row>
    <row r="2" spans="1:16" x14ac:dyDescent="0.2">
      <c r="I2" s="38" t="s">
        <v>46</v>
      </c>
      <c r="J2" s="39" t="s">
        <v>42</v>
      </c>
    </row>
    <row r="3" spans="1:16" x14ac:dyDescent="0.2">
      <c r="A3" s="40" t="s">
        <v>47</v>
      </c>
      <c r="I3" s="38" t="s">
        <v>48</v>
      </c>
      <c r="J3" s="39" t="s">
        <v>40</v>
      </c>
    </row>
    <row r="4" spans="1:16" x14ac:dyDescent="0.2">
      <c r="I4" s="38" t="s">
        <v>49</v>
      </c>
      <c r="J4" s="39" t="s">
        <v>40</v>
      </c>
    </row>
    <row r="5" spans="1:16" ht="13.5" thickBot="1" x14ac:dyDescent="0.25">
      <c r="I5" s="41" t="s">
        <v>50</v>
      </c>
      <c r="J5" s="42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3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4" t="s">
        <v>52</v>
      </c>
      <c r="J11" s="45" t="s">
        <v>53</v>
      </c>
      <c r="K11" s="44">
        <v>-3273</v>
      </c>
      <c r="L11" s="44" t="s">
        <v>54</v>
      </c>
      <c r="M11" s="45" t="s">
        <v>55</v>
      </c>
      <c r="N11" s="45"/>
      <c r="O11" s="46" t="s">
        <v>56</v>
      </c>
      <c r="P11" s="46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3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4"/>
      <c r="J12" s="45"/>
      <c r="K12" s="44"/>
      <c r="L12" s="44"/>
      <c r="M12" s="45"/>
      <c r="N12" s="45"/>
      <c r="O12" s="46"/>
      <c r="P12" s="46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3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4"/>
      <c r="J13" s="45"/>
      <c r="K13" s="44"/>
      <c r="L13" s="44"/>
      <c r="M13" s="45"/>
      <c r="N13" s="45"/>
      <c r="O13" s="46"/>
      <c r="P13" s="46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3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4"/>
      <c r="J14" s="45"/>
      <c r="K14" s="44"/>
      <c r="L14" s="44"/>
      <c r="M14" s="45"/>
      <c r="N14" s="45"/>
      <c r="O14" s="46"/>
      <c r="P14" s="46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3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4"/>
      <c r="J15" s="45"/>
      <c r="K15" s="44"/>
      <c r="L15" s="44"/>
      <c r="M15" s="45"/>
      <c r="N15" s="45"/>
      <c r="O15" s="46"/>
      <c r="P15" s="46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3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4"/>
      <c r="J16" s="45"/>
      <c r="K16" s="44"/>
      <c r="L16" s="44"/>
      <c r="M16" s="45"/>
      <c r="N16" s="45"/>
      <c r="O16" s="46"/>
      <c r="P16" s="46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3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4"/>
      <c r="J17" s="45"/>
      <c r="K17" s="44"/>
      <c r="L17" s="44"/>
      <c r="M17" s="45"/>
      <c r="N17" s="45"/>
      <c r="O17" s="46"/>
      <c r="P17" s="46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3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4"/>
      <c r="J18" s="45"/>
      <c r="K18" s="44"/>
      <c r="L18" s="44"/>
      <c r="M18" s="45"/>
      <c r="N18" s="45"/>
      <c r="O18" s="46"/>
      <c r="P18" s="46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3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4"/>
      <c r="J19" s="45"/>
      <c r="K19" s="44"/>
      <c r="L19" s="44"/>
      <c r="M19" s="45"/>
      <c r="N19" s="45"/>
      <c r="O19" s="46"/>
      <c r="P19" s="46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3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4"/>
      <c r="J20" s="45"/>
      <c r="K20" s="44"/>
      <c r="L20" s="44"/>
      <c r="M20" s="45"/>
      <c r="N20" s="45"/>
      <c r="O20" s="46"/>
      <c r="P20" s="46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3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4"/>
      <c r="J21" s="45"/>
      <c r="K21" s="44"/>
      <c r="L21" s="44"/>
      <c r="M21" s="45"/>
      <c r="N21" s="45"/>
      <c r="O21" s="46"/>
      <c r="P21" s="46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3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4"/>
      <c r="J22" s="45"/>
      <c r="K22" s="44"/>
      <c r="L22" s="44"/>
      <c r="M22" s="45"/>
      <c r="N22" s="45"/>
      <c r="O22" s="46"/>
      <c r="P22" s="46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3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4"/>
      <c r="J23" s="45"/>
      <c r="K23" s="44"/>
      <c r="L23" s="44"/>
      <c r="M23" s="45"/>
      <c r="N23" s="45"/>
      <c r="O23" s="46"/>
      <c r="P23" s="46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3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4"/>
      <c r="J24" s="45"/>
      <c r="K24" s="44"/>
      <c r="L24" s="44"/>
      <c r="M24" s="45"/>
      <c r="N24" s="45"/>
      <c r="O24" s="46"/>
      <c r="P24" s="46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3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4"/>
      <c r="J25" s="45"/>
      <c r="K25" s="44"/>
      <c r="L25" s="44"/>
      <c r="M25" s="45"/>
      <c r="N25" s="45"/>
      <c r="O25" s="46"/>
      <c r="P25" s="46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3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4"/>
      <c r="J26" s="45"/>
      <c r="K26" s="44"/>
      <c r="L26" s="44"/>
      <c r="M26" s="45"/>
      <c r="N26" s="45"/>
      <c r="O26" s="46"/>
      <c r="P26" s="46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3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3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3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3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3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3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4"/>
      <c r="J32" s="45"/>
      <c r="K32" s="44"/>
      <c r="L32" s="44"/>
      <c r="M32" s="45"/>
      <c r="N32" s="45"/>
      <c r="O32" s="46"/>
      <c r="P32" s="46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3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4"/>
      <c r="J33" s="45"/>
      <c r="K33" s="44"/>
      <c r="L33" s="44"/>
      <c r="M33" s="45"/>
      <c r="N33" s="45"/>
      <c r="O33" s="46"/>
      <c r="P33" s="46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3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4"/>
      <c r="J34" s="45"/>
      <c r="K34" s="44"/>
      <c r="L34" s="44"/>
      <c r="M34" s="45"/>
      <c r="N34" s="45"/>
      <c r="O34" s="46"/>
      <c r="P34" s="46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3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4"/>
      <c r="J35" s="45"/>
      <c r="K35" s="44"/>
      <c r="L35" s="44"/>
      <c r="M35" s="45"/>
      <c r="N35" s="45"/>
      <c r="O35" s="46"/>
      <c r="P35" s="46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3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4"/>
      <c r="J36" s="45"/>
      <c r="K36" s="44"/>
      <c r="L36" s="44"/>
      <c r="M36" s="45"/>
      <c r="N36" s="45"/>
      <c r="O36" s="46"/>
      <c r="P36" s="46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3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4"/>
      <c r="J37" s="45"/>
      <c r="K37" s="44"/>
      <c r="L37" s="44"/>
      <c r="M37" s="45"/>
      <c r="N37" s="45"/>
      <c r="O37" s="46"/>
      <c r="P37" s="46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3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4"/>
      <c r="J38" s="45"/>
      <c r="K38" s="44"/>
      <c r="L38" s="44"/>
      <c r="M38" s="45"/>
      <c r="N38" s="45"/>
      <c r="O38" s="46"/>
      <c r="P38" s="46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3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4"/>
      <c r="J39" s="45"/>
      <c r="K39" s="44"/>
      <c r="L39" s="44"/>
      <c r="M39" s="45"/>
      <c r="N39" s="45"/>
      <c r="O39" s="46"/>
      <c r="P39" s="46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3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4"/>
      <c r="J40" s="45"/>
      <c r="K40" s="44"/>
      <c r="L40" s="44"/>
      <c r="M40" s="45"/>
      <c r="N40" s="45"/>
      <c r="O40" s="46"/>
      <c r="P40" s="46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3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4"/>
      <c r="J41" s="45"/>
      <c r="K41" s="44"/>
      <c r="L41" s="44"/>
      <c r="M41" s="45"/>
      <c r="N41" s="45"/>
      <c r="O41" s="46"/>
      <c r="P41" s="46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3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4"/>
      <c r="J42" s="45"/>
      <c r="K42" s="44"/>
      <c r="L42" s="44"/>
      <c r="M42" s="45"/>
      <c r="N42" s="45"/>
      <c r="O42" s="46"/>
      <c r="P42" s="46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3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4"/>
      <c r="J43" s="45"/>
      <c r="K43" s="44"/>
      <c r="L43" s="44"/>
      <c r="M43" s="45"/>
      <c r="N43" s="45"/>
      <c r="O43" s="46"/>
      <c r="P43" s="46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3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4"/>
      <c r="J44" s="45"/>
      <c r="K44" s="44"/>
      <c r="L44" s="44"/>
      <c r="M44" s="45"/>
      <c r="N44" s="45"/>
      <c r="O44" s="46"/>
      <c r="P44" s="46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3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4"/>
      <c r="J45" s="45"/>
      <c r="K45" s="44"/>
      <c r="L45" s="44"/>
      <c r="M45" s="45"/>
      <c r="N45" s="45"/>
      <c r="O45" s="46"/>
      <c r="P45" s="46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3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4"/>
      <c r="J46" s="45"/>
      <c r="K46" s="44"/>
      <c r="L46" s="44"/>
      <c r="M46" s="45"/>
      <c r="N46" s="45"/>
      <c r="O46" s="46"/>
      <c r="P46" s="46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3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4"/>
      <c r="J47" s="45"/>
      <c r="K47" s="44"/>
      <c r="L47" s="44"/>
      <c r="M47" s="45"/>
      <c r="N47" s="45"/>
      <c r="O47" s="46"/>
      <c r="P47" s="46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3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4"/>
      <c r="J48" s="45"/>
      <c r="K48" s="44"/>
      <c r="L48" s="44"/>
      <c r="M48" s="45"/>
      <c r="N48" s="45"/>
      <c r="O48" s="46"/>
      <c r="P48" s="46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3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4"/>
      <c r="J49" s="45"/>
      <c r="K49" s="44"/>
      <c r="L49" s="44"/>
      <c r="M49" s="45"/>
      <c r="N49" s="45"/>
      <c r="O49" s="46"/>
      <c r="P49" s="46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3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4"/>
      <c r="J50" s="45"/>
      <c r="K50" s="44"/>
      <c r="L50" s="44"/>
      <c r="M50" s="45"/>
      <c r="N50" s="45"/>
      <c r="O50" s="46"/>
      <c r="P50" s="46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3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4"/>
      <c r="J51" s="45"/>
      <c r="K51" s="44"/>
      <c r="L51" s="44"/>
      <c r="M51" s="45"/>
      <c r="N51" s="45"/>
      <c r="O51" s="46"/>
      <c r="P51" s="46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3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4"/>
      <c r="J52" s="45"/>
      <c r="K52" s="44"/>
      <c r="L52" s="44"/>
      <c r="M52" s="45"/>
      <c r="N52" s="45"/>
      <c r="O52" s="46"/>
      <c r="P52" s="46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3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4"/>
      <c r="J53" s="45"/>
      <c r="K53" s="44"/>
      <c r="L53" s="44"/>
      <c r="M53" s="45"/>
      <c r="N53" s="45"/>
      <c r="O53" s="46"/>
      <c r="P53" s="46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3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4"/>
      <c r="J54" s="45"/>
      <c r="K54" s="44"/>
      <c r="L54" s="44"/>
      <c r="M54" s="45"/>
      <c r="N54" s="45"/>
      <c r="O54" s="46"/>
      <c r="P54" s="46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3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4"/>
      <c r="J55" s="45"/>
      <c r="K55" s="44"/>
      <c r="L55" s="44"/>
      <c r="M55" s="45"/>
      <c r="N55" s="45"/>
      <c r="O55" s="46"/>
      <c r="P55" s="46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3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4"/>
      <c r="J56" s="45"/>
      <c r="K56" s="44"/>
      <c r="L56" s="44"/>
      <c r="M56" s="45"/>
      <c r="N56" s="45"/>
      <c r="O56" s="46"/>
      <c r="P56" s="46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3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4"/>
      <c r="J57" s="45"/>
      <c r="K57" s="44"/>
      <c r="L57" s="44"/>
      <c r="M57" s="45"/>
      <c r="N57" s="45"/>
      <c r="O57" s="46"/>
      <c r="P57" s="46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3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4"/>
      <c r="J58" s="45"/>
      <c r="K58" s="44"/>
      <c r="L58" s="44"/>
      <c r="M58" s="45"/>
      <c r="N58" s="45"/>
      <c r="O58" s="46"/>
      <c r="P58" s="46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3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4"/>
      <c r="J59" s="45"/>
      <c r="K59" s="44"/>
      <c r="L59" s="44"/>
      <c r="M59" s="45"/>
      <c r="N59" s="45"/>
      <c r="O59" s="46"/>
      <c r="P59" s="46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3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4"/>
      <c r="J60" s="45"/>
      <c r="K60" s="44"/>
      <c r="L60" s="44"/>
      <c r="M60" s="45"/>
      <c r="N60" s="45"/>
      <c r="O60" s="46"/>
      <c r="P60" s="46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3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4"/>
      <c r="J61" s="45"/>
      <c r="K61" s="44"/>
      <c r="L61" s="44"/>
      <c r="M61" s="45"/>
      <c r="N61" s="45"/>
      <c r="O61" s="46"/>
      <c r="P61" s="46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3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4"/>
      <c r="J62" s="45"/>
      <c r="K62" s="44"/>
      <c r="L62" s="44"/>
      <c r="M62" s="45"/>
      <c r="N62" s="45"/>
      <c r="O62" s="46"/>
      <c r="P62" s="46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3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4"/>
      <c r="J63" s="45"/>
      <c r="K63" s="44"/>
      <c r="L63" s="44"/>
      <c r="M63" s="45"/>
      <c r="N63" s="45"/>
      <c r="O63" s="46"/>
      <c r="P63" s="46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3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4"/>
      <c r="J64" s="45"/>
      <c r="K64" s="44"/>
      <c r="L64" s="44"/>
      <c r="M64" s="45"/>
      <c r="N64" s="45"/>
      <c r="O64" s="46"/>
      <c r="P64" s="46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3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4"/>
      <c r="J65" s="45"/>
      <c r="K65" s="44"/>
      <c r="L65" s="44"/>
      <c r="M65" s="45"/>
      <c r="N65" s="45"/>
      <c r="O65" s="46"/>
      <c r="P65" s="46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3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4"/>
      <c r="J66" s="45"/>
      <c r="K66" s="44"/>
      <c r="L66" s="44"/>
      <c r="M66" s="45"/>
      <c r="N66" s="45"/>
      <c r="O66" s="46"/>
      <c r="P66" s="46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3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4"/>
      <c r="J67" s="45"/>
      <c r="K67" s="44"/>
      <c r="L67" s="44"/>
      <c r="M67" s="45"/>
      <c r="N67" s="45"/>
      <c r="O67" s="46"/>
      <c r="P67" s="46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3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4"/>
      <c r="J68" s="45"/>
      <c r="K68" s="44"/>
      <c r="L68" s="44"/>
      <c r="M68" s="45"/>
      <c r="N68" s="45"/>
      <c r="O68" s="46"/>
      <c r="P68" s="46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3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4"/>
      <c r="J69" s="45"/>
      <c r="K69" s="44"/>
      <c r="L69" s="44"/>
      <c r="M69" s="45"/>
      <c r="N69" s="45"/>
      <c r="O69" s="46"/>
      <c r="P69" s="46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3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4"/>
      <c r="J70" s="45"/>
      <c r="K70" s="44"/>
      <c r="L70" s="44"/>
      <c r="M70" s="45"/>
      <c r="N70" s="45"/>
      <c r="O70" s="46"/>
      <c r="P70" s="46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3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4"/>
      <c r="J71" s="45"/>
      <c r="K71" s="44"/>
      <c r="L71" s="44"/>
      <c r="M71" s="45"/>
      <c r="N71" s="45"/>
      <c r="O71" s="46"/>
      <c r="P71" s="46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3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4"/>
      <c r="J72" s="45"/>
      <c r="K72" s="44"/>
      <c r="L72" s="44"/>
      <c r="M72" s="45"/>
      <c r="N72" s="45"/>
      <c r="O72" s="46"/>
      <c r="P72" s="46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3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4"/>
      <c r="J73" s="45"/>
      <c r="K73" s="44"/>
      <c r="L73" s="44"/>
      <c r="M73" s="45"/>
      <c r="N73" s="45"/>
      <c r="O73" s="46"/>
      <c r="P73" s="46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3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4"/>
      <c r="J74" s="45"/>
      <c r="K74" s="44"/>
      <c r="L74" s="44"/>
      <c r="M74" s="45"/>
      <c r="N74" s="45"/>
      <c r="O74" s="46"/>
      <c r="P74" s="46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3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4"/>
      <c r="J75" s="45"/>
      <c r="K75" s="44"/>
      <c r="L75" s="44"/>
      <c r="M75" s="45"/>
      <c r="N75" s="45"/>
      <c r="O75" s="46"/>
      <c r="P75" s="46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3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4"/>
      <c r="J76" s="45"/>
      <c r="K76" s="44"/>
      <c r="L76" s="44"/>
      <c r="M76" s="45"/>
      <c r="N76" s="45"/>
      <c r="O76" s="46"/>
      <c r="P76" s="46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3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4"/>
      <c r="J77" s="45"/>
      <c r="K77" s="44"/>
      <c r="L77" s="44"/>
      <c r="M77" s="45"/>
      <c r="N77" s="45"/>
      <c r="O77" s="46"/>
      <c r="P77" s="46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3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4"/>
      <c r="J78" s="45"/>
      <c r="K78" s="44"/>
      <c r="L78" s="44"/>
      <c r="M78" s="45"/>
      <c r="N78" s="45"/>
      <c r="O78" s="46"/>
      <c r="P78" s="46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3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4"/>
      <c r="J79" s="45"/>
      <c r="K79" s="44"/>
      <c r="L79" s="44"/>
      <c r="M79" s="45"/>
      <c r="N79" s="45"/>
      <c r="O79" s="46"/>
      <c r="P79" s="46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3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4"/>
      <c r="J80" s="45"/>
      <c r="K80" s="44"/>
      <c r="L80" s="44"/>
      <c r="M80" s="45"/>
      <c r="N80" s="45"/>
      <c r="O80" s="46"/>
      <c r="P80" s="46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3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4"/>
      <c r="J81" s="45"/>
      <c r="K81" s="44"/>
      <c r="L81" s="44"/>
      <c r="M81" s="45"/>
      <c r="N81" s="45"/>
      <c r="O81" s="46"/>
      <c r="P81" s="46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3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4"/>
      <c r="J82" s="45"/>
      <c r="K82" s="44"/>
      <c r="L82" s="44"/>
      <c r="M82" s="45"/>
      <c r="N82" s="45"/>
      <c r="O82" s="46"/>
      <c r="P82" s="46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3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4"/>
      <c r="J83" s="45"/>
      <c r="K83" s="44"/>
      <c r="L83" s="44"/>
      <c r="M83" s="45"/>
      <c r="N83" s="45"/>
      <c r="O83" s="46"/>
      <c r="P83" s="46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3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4"/>
      <c r="J84" s="45"/>
      <c r="K84" s="44"/>
      <c r="L84" s="44"/>
      <c r="M84" s="45"/>
      <c r="N84" s="45"/>
      <c r="O84" s="46"/>
      <c r="P84" s="46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3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4"/>
      <c r="J85" s="45"/>
      <c r="K85" s="44"/>
      <c r="L85" s="44"/>
      <c r="M85" s="45"/>
      <c r="N85" s="45"/>
      <c r="O85" s="46"/>
      <c r="P85" s="46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3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4"/>
      <c r="J86" s="45"/>
      <c r="K86" s="44"/>
      <c r="L86" s="44"/>
      <c r="M86" s="45"/>
      <c r="N86" s="45"/>
      <c r="O86" s="46"/>
      <c r="P86" s="46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3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4"/>
      <c r="J87" s="45"/>
      <c r="K87" s="44"/>
      <c r="L87" s="44"/>
      <c r="M87" s="45"/>
      <c r="N87" s="45"/>
      <c r="O87" s="46"/>
      <c r="P87" s="46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3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4"/>
      <c r="J88" s="45"/>
      <c r="K88" s="44"/>
      <c r="L88" s="44"/>
      <c r="M88" s="45"/>
      <c r="N88" s="45"/>
      <c r="O88" s="46"/>
      <c r="P88" s="46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3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4"/>
      <c r="J89" s="45"/>
      <c r="K89" s="44"/>
      <c r="L89" s="44"/>
      <c r="M89" s="45"/>
      <c r="N89" s="45"/>
      <c r="O89" s="46"/>
      <c r="P89" s="46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3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4"/>
      <c r="J90" s="45"/>
      <c r="K90" s="44"/>
      <c r="L90" s="44"/>
      <c r="M90" s="45"/>
      <c r="N90" s="45"/>
      <c r="O90" s="46"/>
      <c r="P90" s="46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3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4"/>
      <c r="J91" s="45"/>
      <c r="K91" s="44"/>
      <c r="L91" s="44"/>
      <c r="M91" s="45"/>
      <c r="N91" s="45"/>
      <c r="O91" s="46"/>
      <c r="P91" s="46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3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4"/>
      <c r="J92" s="45"/>
      <c r="K92" s="44"/>
      <c r="L92" s="44"/>
      <c r="M92" s="45"/>
      <c r="N92" s="45"/>
      <c r="O92" s="46"/>
      <c r="P92" s="46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3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4"/>
      <c r="J93" s="45"/>
      <c r="K93" s="44"/>
      <c r="L93" s="44"/>
      <c r="M93" s="45"/>
      <c r="N93" s="45"/>
      <c r="O93" s="46"/>
      <c r="P93" s="46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3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4"/>
      <c r="J94" s="45"/>
      <c r="K94" s="44"/>
      <c r="L94" s="44"/>
      <c r="M94" s="45"/>
      <c r="N94" s="45"/>
      <c r="O94" s="46"/>
      <c r="P94" s="46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3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4"/>
      <c r="J95" s="45"/>
      <c r="K95" s="44"/>
      <c r="L95" s="44"/>
      <c r="M95" s="45"/>
      <c r="N95" s="45"/>
      <c r="O95" s="46"/>
      <c r="P95" s="46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3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4"/>
      <c r="J96" s="45"/>
      <c r="K96" s="44"/>
      <c r="L96" s="44"/>
      <c r="M96" s="45"/>
      <c r="N96" s="45"/>
      <c r="O96" s="46"/>
      <c r="P96" s="46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3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4"/>
      <c r="J97" s="45"/>
      <c r="K97" s="44"/>
      <c r="L97" s="44"/>
      <c r="M97" s="45"/>
      <c r="N97" s="45"/>
      <c r="O97" s="46"/>
      <c r="P97" s="46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3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4"/>
      <c r="J98" s="45"/>
      <c r="K98" s="44"/>
      <c r="L98" s="44"/>
      <c r="M98" s="45"/>
      <c r="N98" s="45"/>
      <c r="O98" s="46"/>
      <c r="P98" s="46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3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4"/>
      <c r="J99" s="45"/>
      <c r="K99" s="44"/>
      <c r="L99" s="44"/>
      <c r="M99" s="45"/>
      <c r="N99" s="45"/>
      <c r="O99" s="46"/>
      <c r="P99" s="46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3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4"/>
      <c r="J100" s="45"/>
      <c r="K100" s="44"/>
      <c r="L100" s="44"/>
      <c r="M100" s="45"/>
      <c r="N100" s="45"/>
      <c r="O100" s="46"/>
      <c r="P100" s="46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3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4"/>
      <c r="J101" s="45"/>
      <c r="K101" s="44"/>
      <c r="L101" s="44"/>
      <c r="M101" s="45"/>
      <c r="N101" s="45"/>
      <c r="O101" s="46"/>
      <c r="P101" s="46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3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4"/>
      <c r="J102" s="45"/>
      <c r="K102" s="44"/>
      <c r="L102" s="44"/>
      <c r="M102" s="45"/>
      <c r="N102" s="45"/>
      <c r="O102" s="46"/>
      <c r="P102" s="46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3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4"/>
      <c r="J103" s="45"/>
      <c r="K103" s="44"/>
      <c r="L103" s="44"/>
      <c r="M103" s="45"/>
      <c r="N103" s="45"/>
      <c r="O103" s="46"/>
      <c r="P103" s="46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3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4"/>
      <c r="J104" s="45"/>
      <c r="K104" s="44"/>
      <c r="L104" s="44"/>
      <c r="M104" s="45"/>
      <c r="N104" s="45"/>
      <c r="O104" s="46"/>
      <c r="P104" s="46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3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4"/>
      <c r="J105" s="45"/>
      <c r="K105" s="44"/>
      <c r="L105" s="44"/>
      <c r="M105" s="45"/>
      <c r="N105" s="45"/>
      <c r="O105" s="46"/>
      <c r="P105" s="46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3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4"/>
      <c r="J106" s="45"/>
      <c r="K106" s="44"/>
      <c r="L106" s="44"/>
      <c r="M106" s="45"/>
      <c r="N106" s="45"/>
      <c r="O106" s="46"/>
      <c r="P106" s="46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3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4"/>
      <c r="J107" s="45"/>
      <c r="K107" s="44"/>
      <c r="L107" s="44"/>
      <c r="M107" s="45"/>
      <c r="N107" s="45"/>
      <c r="O107" s="46"/>
      <c r="P107" s="46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3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4"/>
      <c r="J108" s="45"/>
      <c r="K108" s="44"/>
      <c r="L108" s="44"/>
      <c r="M108" s="45"/>
      <c r="N108" s="45"/>
      <c r="O108" s="46"/>
      <c r="P108" s="46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3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4"/>
      <c r="J109" s="45"/>
      <c r="K109" s="44"/>
      <c r="L109" s="44"/>
      <c r="M109" s="45"/>
      <c r="N109" s="45"/>
      <c r="O109" s="46"/>
      <c r="P109" s="46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3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4"/>
      <c r="J110" s="45"/>
      <c r="K110" s="44"/>
      <c r="L110" s="44"/>
      <c r="M110" s="45"/>
      <c r="N110" s="45"/>
      <c r="O110" s="46"/>
      <c r="P110" s="46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3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4"/>
      <c r="J111" s="45"/>
      <c r="K111" s="44"/>
      <c r="L111" s="44"/>
      <c r="M111" s="45"/>
      <c r="N111" s="45"/>
      <c r="O111" s="46"/>
      <c r="P111" s="46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3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4"/>
      <c r="J112" s="45"/>
      <c r="K112" s="44"/>
      <c r="L112" s="44"/>
      <c r="M112" s="45"/>
      <c r="N112" s="45"/>
      <c r="O112" s="46"/>
      <c r="P112" s="46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3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4"/>
      <c r="J113" s="45"/>
      <c r="K113" s="44"/>
      <c r="L113" s="44"/>
      <c r="M113" s="45"/>
      <c r="N113" s="45"/>
      <c r="O113" s="46"/>
      <c r="P113" s="46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3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4"/>
      <c r="J114" s="45"/>
      <c r="K114" s="44"/>
      <c r="L114" s="44"/>
      <c r="M114" s="45"/>
      <c r="N114" s="45"/>
      <c r="O114" s="46"/>
      <c r="P114" s="46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3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4"/>
      <c r="J115" s="45"/>
      <c r="K115" s="44"/>
      <c r="L115" s="44"/>
      <c r="M115" s="45"/>
      <c r="N115" s="45"/>
      <c r="O115" s="46"/>
      <c r="P115" s="46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3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4"/>
      <c r="J116" s="45"/>
      <c r="K116" s="44"/>
      <c r="L116" s="44"/>
      <c r="M116" s="45"/>
      <c r="N116" s="45"/>
      <c r="O116" s="46"/>
      <c r="P116" s="46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3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4"/>
      <c r="J117" s="45"/>
      <c r="K117" s="44"/>
      <c r="L117" s="44"/>
      <c r="M117" s="45"/>
      <c r="N117" s="45"/>
      <c r="O117" s="46"/>
      <c r="P117" s="46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3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4"/>
      <c r="J118" s="45"/>
      <c r="K118" s="44"/>
      <c r="L118" s="44"/>
      <c r="M118" s="45"/>
      <c r="N118" s="45"/>
      <c r="O118" s="46"/>
      <c r="P118" s="46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3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4"/>
      <c r="J119" s="45"/>
      <c r="K119" s="44"/>
      <c r="L119" s="44"/>
      <c r="M119" s="45"/>
      <c r="N119" s="45"/>
      <c r="O119" s="46"/>
      <c r="P119" s="46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3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4"/>
      <c r="J120" s="45"/>
      <c r="K120" s="44"/>
      <c r="L120" s="44"/>
      <c r="M120" s="45"/>
      <c r="N120" s="45"/>
      <c r="O120" s="46"/>
      <c r="P120" s="46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3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4"/>
      <c r="J121" s="45"/>
      <c r="K121" s="44"/>
      <c r="L121" s="44"/>
      <c r="M121" s="45"/>
      <c r="N121" s="45"/>
      <c r="O121" s="46"/>
      <c r="P121" s="46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3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4"/>
      <c r="J122" s="45"/>
      <c r="K122" s="44"/>
      <c r="L122" s="44"/>
      <c r="M122" s="45"/>
      <c r="N122" s="45"/>
      <c r="O122" s="46"/>
      <c r="P122" s="46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3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4"/>
      <c r="J123" s="45"/>
      <c r="K123" s="44"/>
      <c r="L123" s="44"/>
      <c r="M123" s="45"/>
      <c r="N123" s="45"/>
      <c r="O123" s="46"/>
      <c r="P123" s="46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3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4"/>
      <c r="J124" s="45"/>
      <c r="K124" s="44"/>
      <c r="L124" s="44"/>
      <c r="M124" s="45"/>
      <c r="N124" s="45"/>
      <c r="O124" s="46"/>
      <c r="P124" s="46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3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4"/>
      <c r="J125" s="45"/>
      <c r="K125" s="44"/>
      <c r="L125" s="44"/>
      <c r="M125" s="45"/>
      <c r="N125" s="45"/>
      <c r="O125" s="46"/>
      <c r="P125" s="46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3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4"/>
      <c r="J126" s="45"/>
      <c r="K126" s="44"/>
      <c r="L126" s="44"/>
      <c r="M126" s="45"/>
      <c r="N126" s="45"/>
      <c r="O126" s="46"/>
      <c r="P126" s="46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3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4"/>
      <c r="J127" s="45"/>
      <c r="K127" s="44"/>
      <c r="L127" s="44"/>
      <c r="M127" s="45"/>
      <c r="N127" s="45"/>
      <c r="O127" s="46"/>
      <c r="P127" s="46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3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4"/>
      <c r="J128" s="45"/>
      <c r="K128" s="44"/>
      <c r="L128" s="44"/>
      <c r="M128" s="45"/>
      <c r="N128" s="45"/>
      <c r="O128" s="46"/>
      <c r="P128" s="46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3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4"/>
      <c r="J129" s="45"/>
      <c r="K129" s="44"/>
      <c r="L129" s="44"/>
      <c r="M129" s="45"/>
      <c r="N129" s="45"/>
      <c r="O129" s="46"/>
      <c r="P129" s="46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3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4"/>
      <c r="J130" s="45"/>
      <c r="K130" s="44"/>
      <c r="L130" s="44"/>
      <c r="M130" s="45"/>
      <c r="N130" s="45"/>
      <c r="O130" s="46"/>
      <c r="P130" s="46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3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4"/>
      <c r="J131" s="45"/>
      <c r="K131" s="44"/>
      <c r="L131" s="44"/>
      <c r="M131" s="45"/>
      <c r="N131" s="45"/>
      <c r="O131" s="46"/>
      <c r="P131" s="46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3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4"/>
      <c r="J132" s="45"/>
      <c r="K132" s="44"/>
      <c r="L132" s="44"/>
      <c r="M132" s="45"/>
      <c r="N132" s="45"/>
      <c r="O132" s="46"/>
      <c r="P132" s="46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3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4"/>
      <c r="J133" s="45"/>
      <c r="K133" s="44"/>
      <c r="L133" s="44"/>
      <c r="M133" s="45"/>
      <c r="N133" s="45"/>
      <c r="O133" s="46"/>
      <c r="P133" s="46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3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4"/>
      <c r="J134" s="45"/>
      <c r="K134" s="44"/>
      <c r="L134" s="44"/>
      <c r="M134" s="45"/>
      <c r="N134" s="45"/>
      <c r="O134" s="46"/>
      <c r="P134" s="46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3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4"/>
      <c r="J135" s="45"/>
      <c r="K135" s="44"/>
      <c r="L135" s="44"/>
      <c r="M135" s="45"/>
      <c r="N135" s="45"/>
      <c r="O135" s="46"/>
      <c r="P135" s="46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3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4"/>
      <c r="J136" s="45"/>
      <c r="K136" s="44"/>
      <c r="L136" s="44"/>
      <c r="M136" s="45"/>
      <c r="N136" s="45"/>
      <c r="O136" s="46"/>
      <c r="P136" s="46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3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4"/>
      <c r="J137" s="45"/>
      <c r="K137" s="44"/>
      <c r="L137" s="44"/>
      <c r="M137" s="45"/>
      <c r="N137" s="45"/>
      <c r="O137" s="46"/>
      <c r="P137" s="46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3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4"/>
      <c r="J138" s="45"/>
      <c r="K138" s="44"/>
      <c r="L138" s="44"/>
      <c r="M138" s="45"/>
      <c r="N138" s="45"/>
      <c r="O138" s="46"/>
      <c r="P138" s="46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3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4"/>
      <c r="J139" s="45"/>
      <c r="K139" s="44"/>
      <c r="L139" s="44"/>
      <c r="M139" s="45"/>
      <c r="N139" s="45"/>
      <c r="O139" s="46"/>
      <c r="P139" s="46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3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4"/>
      <c r="J140" s="45"/>
      <c r="K140" s="44"/>
      <c r="L140" s="44"/>
      <c r="M140" s="45"/>
      <c r="N140" s="45"/>
      <c r="O140" s="46"/>
      <c r="P140" s="46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3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4"/>
      <c r="J141" s="45"/>
      <c r="K141" s="44"/>
      <c r="L141" s="44"/>
      <c r="M141" s="45"/>
      <c r="N141" s="45"/>
      <c r="O141" s="46"/>
      <c r="P141" s="46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3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4"/>
      <c r="J142" s="45"/>
      <c r="K142" s="44"/>
      <c r="L142" s="44"/>
      <c r="M142" s="45"/>
      <c r="N142" s="45"/>
      <c r="O142" s="46"/>
      <c r="P142" s="46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3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4"/>
      <c r="J143" s="45"/>
      <c r="K143" s="44"/>
      <c r="L143" s="44"/>
      <c r="M143" s="45"/>
      <c r="N143" s="45"/>
      <c r="O143" s="46"/>
      <c r="P143" s="46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3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4"/>
      <c r="J144" s="45"/>
      <c r="K144" s="44"/>
      <c r="L144" s="44"/>
      <c r="M144" s="45"/>
      <c r="N144" s="45"/>
      <c r="O144" s="46"/>
      <c r="P144" s="46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3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4"/>
      <c r="J145" s="45"/>
      <c r="K145" s="44"/>
      <c r="L145" s="44"/>
      <c r="M145" s="45"/>
      <c r="N145" s="45"/>
      <c r="O145" s="46"/>
      <c r="P145" s="47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3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4"/>
      <c r="J146" s="45"/>
      <c r="K146" s="44"/>
      <c r="L146" s="44"/>
      <c r="M146" s="45"/>
      <c r="N146" s="45"/>
      <c r="O146" s="46"/>
      <c r="P146" s="46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3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4"/>
      <c r="J147" s="45"/>
      <c r="K147" s="44"/>
      <c r="L147" s="44"/>
      <c r="M147" s="45"/>
      <c r="N147" s="45"/>
      <c r="O147" s="46"/>
      <c r="P147" s="47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3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4"/>
      <c r="J148" s="45"/>
      <c r="K148" s="44"/>
      <c r="L148" s="44"/>
      <c r="M148" s="45"/>
      <c r="N148" s="45"/>
      <c r="O148" s="46"/>
      <c r="P148" s="46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3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4"/>
      <c r="J149" s="45"/>
      <c r="K149" s="44"/>
      <c r="L149" s="44"/>
      <c r="M149" s="45"/>
      <c r="N149" s="45"/>
      <c r="O149" s="46"/>
      <c r="P149" s="46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3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4"/>
      <c r="J150" s="45"/>
      <c r="K150" s="44"/>
      <c r="L150" s="44"/>
      <c r="M150" s="45"/>
      <c r="N150" s="45"/>
      <c r="O150" s="46"/>
      <c r="P150" s="46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3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4"/>
      <c r="J151" s="45"/>
      <c r="K151" s="44"/>
      <c r="L151" s="44"/>
      <c r="M151" s="45"/>
      <c r="N151" s="45"/>
      <c r="O151" s="46"/>
      <c r="P151" s="46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3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4"/>
      <c r="J152" s="45"/>
      <c r="K152" s="44"/>
      <c r="L152" s="44"/>
      <c r="M152" s="45"/>
      <c r="N152" s="45"/>
      <c r="O152" s="46"/>
      <c r="P152" s="46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3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4"/>
      <c r="J153" s="45"/>
      <c r="K153" s="44"/>
      <c r="L153" s="44"/>
      <c r="M153" s="45"/>
      <c r="N153" s="45"/>
      <c r="O153" s="46"/>
      <c r="P153" s="46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3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4"/>
      <c r="J154" s="45"/>
      <c r="K154" s="44"/>
      <c r="L154" s="44"/>
      <c r="M154" s="45"/>
      <c r="N154" s="45"/>
      <c r="O154" s="46"/>
      <c r="P154" s="46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3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4"/>
      <c r="J155" s="45"/>
      <c r="K155" s="44"/>
      <c r="L155" s="44"/>
      <c r="M155" s="45"/>
      <c r="N155" s="45"/>
      <c r="O155" s="46"/>
      <c r="P155" s="46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3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4"/>
      <c r="J156" s="45"/>
      <c r="K156" s="44"/>
      <c r="L156" s="44"/>
      <c r="M156" s="45"/>
      <c r="N156" s="45"/>
      <c r="O156" s="46"/>
      <c r="P156" s="46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3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4"/>
      <c r="J157" s="45"/>
      <c r="K157" s="44"/>
      <c r="L157" s="44"/>
      <c r="M157" s="45"/>
      <c r="N157" s="45"/>
      <c r="O157" s="46"/>
      <c r="P157" s="46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3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4"/>
      <c r="J158" s="45"/>
      <c r="K158" s="44"/>
      <c r="L158" s="44"/>
      <c r="M158" s="45"/>
      <c r="N158" s="45"/>
      <c r="O158" s="46"/>
      <c r="P158" s="46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3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4"/>
      <c r="J159" s="45"/>
      <c r="K159" s="44"/>
      <c r="L159" s="44"/>
      <c r="M159" s="45"/>
      <c r="N159" s="45"/>
      <c r="O159" s="46"/>
      <c r="P159" s="46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3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4"/>
      <c r="J160" s="45"/>
      <c r="K160" s="44"/>
      <c r="L160" s="44"/>
      <c r="M160" s="45"/>
      <c r="N160" s="45"/>
      <c r="O160" s="46"/>
      <c r="P160" s="46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3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4"/>
      <c r="J161" s="45"/>
      <c r="K161" s="44"/>
      <c r="L161" s="44"/>
      <c r="M161" s="45"/>
      <c r="N161" s="45"/>
      <c r="O161" s="46"/>
      <c r="P161" s="46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3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4"/>
      <c r="J162" s="45"/>
      <c r="K162" s="44"/>
      <c r="L162" s="44"/>
      <c r="M162" s="45"/>
      <c r="N162" s="45"/>
      <c r="O162" s="46"/>
      <c r="P162" s="46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3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4"/>
      <c r="J163" s="45"/>
      <c r="K163" s="44"/>
      <c r="L163" s="44"/>
      <c r="M163" s="45"/>
      <c r="N163" s="45"/>
      <c r="O163" s="46"/>
      <c r="P163" s="46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3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4"/>
      <c r="J164" s="45"/>
      <c r="K164" s="44"/>
      <c r="L164" s="44"/>
      <c r="M164" s="45"/>
      <c r="N164" s="45"/>
      <c r="O164" s="46"/>
      <c r="P164" s="46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3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4"/>
      <c r="J165" s="45"/>
      <c r="K165" s="44"/>
      <c r="L165" s="44"/>
      <c r="M165" s="45"/>
      <c r="N165" s="45"/>
      <c r="O165" s="46"/>
      <c r="P165" s="46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3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4"/>
      <c r="J166" s="45"/>
      <c r="K166" s="44"/>
      <c r="L166" s="44"/>
      <c r="M166" s="45"/>
      <c r="N166" s="45"/>
      <c r="O166" s="46"/>
      <c r="P166" s="46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3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4"/>
      <c r="J167" s="45"/>
      <c r="K167" s="44"/>
      <c r="L167" s="44"/>
      <c r="M167" s="45"/>
      <c r="N167" s="45"/>
      <c r="O167" s="46"/>
      <c r="P167" s="46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3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4"/>
      <c r="J168" s="45"/>
      <c r="K168" s="44"/>
      <c r="L168" s="44"/>
      <c r="M168" s="45"/>
      <c r="N168" s="45"/>
      <c r="O168" s="46"/>
      <c r="P168" s="46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3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4"/>
      <c r="J169" s="45"/>
      <c r="K169" s="44"/>
      <c r="L169" s="44"/>
      <c r="M169" s="45"/>
      <c r="N169" s="45"/>
      <c r="O169" s="46"/>
      <c r="P169" s="46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3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4"/>
      <c r="J170" s="45"/>
      <c r="K170" s="44"/>
      <c r="L170" s="44"/>
      <c r="M170" s="45"/>
      <c r="N170" s="45"/>
      <c r="O170" s="46"/>
      <c r="P170" s="46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3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4"/>
      <c r="J171" s="45"/>
      <c r="K171" s="44"/>
      <c r="L171" s="44"/>
      <c r="M171" s="45"/>
      <c r="N171" s="45"/>
      <c r="O171" s="46"/>
      <c r="P171" s="47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3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4"/>
      <c r="J172" s="45"/>
      <c r="K172" s="44"/>
      <c r="L172" s="44"/>
      <c r="M172" s="45"/>
      <c r="N172" s="45"/>
      <c r="O172" s="46"/>
      <c r="P172" s="46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3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4"/>
      <c r="J173" s="45"/>
      <c r="K173" s="44"/>
      <c r="L173" s="44"/>
      <c r="M173" s="45"/>
      <c r="N173" s="45"/>
      <c r="O173" s="46"/>
      <c r="P173" s="47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3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4"/>
      <c r="J174" s="45"/>
      <c r="K174" s="44"/>
      <c r="L174" s="44"/>
      <c r="M174" s="45"/>
      <c r="N174" s="45"/>
      <c r="O174" s="46"/>
      <c r="P174" s="46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3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4"/>
      <c r="J175" s="45"/>
      <c r="K175" s="44"/>
      <c r="L175" s="44"/>
      <c r="M175" s="45"/>
      <c r="N175" s="45"/>
      <c r="O175" s="46"/>
      <c r="P175" s="47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3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4"/>
      <c r="J176" s="45"/>
      <c r="K176" s="44"/>
      <c r="L176" s="44"/>
      <c r="M176" s="45"/>
      <c r="N176" s="45"/>
      <c r="O176" s="46"/>
      <c r="P176" s="47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3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4"/>
      <c r="J177" s="45"/>
      <c r="K177" s="44"/>
      <c r="L177" s="44"/>
      <c r="M177" s="45"/>
      <c r="N177" s="45"/>
      <c r="O177" s="46"/>
      <c r="P177" s="47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3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4"/>
      <c r="J178" s="45"/>
      <c r="K178" s="44"/>
      <c r="L178" s="44"/>
      <c r="M178" s="45"/>
      <c r="N178" s="45"/>
      <c r="O178" s="46"/>
      <c r="P178" s="47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3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4"/>
      <c r="J179" s="45"/>
      <c r="K179" s="44"/>
      <c r="L179" s="44"/>
      <c r="M179" s="45"/>
      <c r="N179" s="45"/>
      <c r="O179" s="46"/>
      <c r="P179" s="47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3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4"/>
      <c r="J180" s="45"/>
      <c r="K180" s="44"/>
      <c r="L180" s="44"/>
      <c r="M180" s="45"/>
      <c r="N180" s="45"/>
      <c r="O180" s="46"/>
      <c r="P180" s="47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3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4"/>
      <c r="J181" s="45"/>
      <c r="K181" s="44"/>
      <c r="L181" s="44"/>
      <c r="M181" s="45"/>
      <c r="N181" s="45"/>
      <c r="O181" s="46"/>
      <c r="P181" s="46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3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4"/>
      <c r="J182" s="45"/>
      <c r="K182" s="44"/>
      <c r="L182" s="44"/>
      <c r="M182" s="45"/>
      <c r="N182" s="45"/>
      <c r="O182" s="46"/>
      <c r="P182" s="47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3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4"/>
      <c r="J183" s="45"/>
      <c r="K183" s="44"/>
      <c r="L183" s="44"/>
      <c r="M183" s="45"/>
      <c r="N183" s="45"/>
      <c r="O183" s="46"/>
      <c r="P183" s="46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3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4"/>
      <c r="J184" s="45"/>
      <c r="K184" s="44"/>
      <c r="L184" s="44"/>
      <c r="M184" s="45"/>
      <c r="N184" s="45"/>
      <c r="O184" s="46"/>
      <c r="P184" s="46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3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4"/>
      <c r="J185" s="45"/>
      <c r="K185" s="44"/>
      <c r="L185" s="44"/>
      <c r="M185" s="45"/>
      <c r="N185" s="45"/>
      <c r="O185" s="46"/>
      <c r="P185" s="46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3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4"/>
      <c r="J186" s="45"/>
      <c r="K186" s="44"/>
      <c r="L186" s="44"/>
      <c r="M186" s="45"/>
      <c r="N186" s="45"/>
      <c r="O186" s="46"/>
      <c r="P186" s="46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3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4"/>
      <c r="J187" s="45"/>
      <c r="K187" s="44"/>
      <c r="L187" s="44"/>
      <c r="M187" s="45"/>
      <c r="N187" s="45"/>
      <c r="O187" s="46"/>
      <c r="P187" s="47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3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4"/>
      <c r="J188" s="45"/>
      <c r="K188" s="44"/>
      <c r="L188" s="44"/>
      <c r="M188" s="45"/>
      <c r="N188" s="45"/>
      <c r="O188" s="46"/>
      <c r="P188" s="47"/>
    </row>
    <row r="189" spans="1:16" x14ac:dyDescent="0.2">
      <c r="B189" s="3"/>
      <c r="E189" s="43"/>
      <c r="F189" s="3"/>
    </row>
    <row r="190" spans="1:16" x14ac:dyDescent="0.2">
      <c r="B190" s="3"/>
      <c r="E190" s="43"/>
      <c r="F190" s="3"/>
    </row>
    <row r="191" spans="1:16" x14ac:dyDescent="0.2">
      <c r="B191" s="3"/>
      <c r="E191" s="43"/>
      <c r="F191" s="3"/>
    </row>
    <row r="192" spans="1:1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2023-08-17T07:37:05Z</dcterms:modified>
</cp:coreProperties>
</file>