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235CD948-0DF7-42C6-BD0A-79D18E216462}" xr6:coauthVersionLast="47" xr6:coauthVersionMax="47" xr10:uidLastSave="{00000000-0000-0000-0000-000000000000}"/>
  <bookViews>
    <workbookView xWindow="13905" yWindow="1350" windowWidth="13320" windowHeight="14565" xr2:uid="{00000000-000D-0000-FFFF-FFFF00000000}"/>
  </bookViews>
  <sheets>
    <sheet name="Active" sheetId="1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A21" i="1"/>
  <c r="C21" i="1"/>
  <c r="C17" i="1" s="1"/>
  <c r="C9" i="1"/>
  <c r="D9" i="1"/>
  <c r="F15" i="1"/>
  <c r="F16" i="1" s="1"/>
  <c r="Q21" i="1" l="1"/>
  <c r="E21" i="1"/>
  <c r="F21" i="1" s="1"/>
  <c r="G21" i="1" s="1"/>
  <c r="C11" i="1"/>
  <c r="C12" i="1"/>
  <c r="O22" i="1" l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<sst xmlns="http://schemas.openxmlformats.org/spreadsheetml/2006/main" count="51" uniqueCount="49">
  <si>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</si>
  <si>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</si>
  <si>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</si>
  <si>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</si>
  <si>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</si>
  <si>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</si>
  <si>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</si>
  <si>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</si>
  <si>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</si>
  <si>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</si>
  <si>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</si>
  <si>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</si>
  <si>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</si>
  <si>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</si>
  <si>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</si>
  <si>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</si>
  <si>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</si>
  <si>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</si>
  <si>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</si>
  <si>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</si>
  <si>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</si>
  <si>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</si>
  <si>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</si>
  <si>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</si>
  <si>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</si>
  <si>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</si>
  <si>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</si>
  <si>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</si>
  <si>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</si>
  <si>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</si>
  <si>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</si>
  <si>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</si>
  <si>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</si>
  <si>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</si>
  <si>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</si>
  <si>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</si>
  <si>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</si>
  <si>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</si>
  <si>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</si>
  <si>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</si>
  <si>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</si>
  <si>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</si>
  <si>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</si>
  <si>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</si>
  <si>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V0660 Ser</t>
  </si>
  <si>
    <t>EA</t>
  </si>
  <si>
    <t>VSX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</si>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</sst>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V0660</a:t>
            </a:r>
            <a:r>
              <a:rPr lang="en-AU" baseline="0"/>
              <a:t> Ser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10404.5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10404.5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10404.5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10404.5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3.4930500078189652E-2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10404.5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10404.5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10404.5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10404.5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3.4930500078189652E-2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10404.5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obert%20&amp;%20Bonnie\Documents\Documents\Robert\Astronomy\Variable%20research\Variables\Bob%20Nelson\Master%20Updates8%202022-07-07%20on.xlsx" TargetMode="External"/><Relationship Id="rId1" Type="http://schemas.openxmlformats.org/officeDocument/2006/relationships/externalLinkPath" Target="/Users/Robert%20&amp;%20Bonnie/Documents/Documents/Robert/Astronomy/Variable%20research/Variables/Bob%20Nelson/Master%20Updates8%202022-07-07%20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5167">
          <cell r="H5167">
            <v>59257.384000000078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51949.53</v>
      </c>
      <c r="D7" s="29" t="s">
        <v>46</v>
      </c>
    </row>
    <row r="8" spans="1:15" x14ac:dyDescent="0.2">
      <c r="A8" t="s">
        <v>3</v>
      </c>
      <c r="C8" s="8">
        <v>0.70237099999999997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3.3572492746590082E-6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59257.032812821453</v>
      </c>
      <c r="E15" s="14" t="s">
        <v>30</v>
      </c>
      <c r="F15" s="33">
        <f ca="1">NOW()+15018.5+$C$5/24</f>
        <v>59968.770065393517</v>
      </c>
    </row>
    <row r="16" spans="1:15" x14ac:dyDescent="0.2">
      <c r="A16" s="16" t="s">
        <v>4</v>
      </c>
      <c r="B16" s="10"/>
      <c r="C16" s="17">
        <f ca="1">+C8+C12</f>
        <v>0.70237435724927466</v>
      </c>
      <c r="E16" s="14" t="s">
        <v>35</v>
      </c>
      <c r="F16" s="15">
        <f ca="1">ROUND(2*(F15-$C$7)/$C$8,0)/2+F14</f>
        <v>11418.5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1014.5</v>
      </c>
    </row>
    <row r="18" spans="1:21" ht="14.25" thickTop="1" thickBot="1" x14ac:dyDescent="0.25">
      <c r="A18" s="16" t="s">
        <v>5</v>
      </c>
      <c r="B18" s="10"/>
      <c r="C18" s="19">
        <f ca="1">+C15</f>
        <v>59257.032812821453</v>
      </c>
      <c r="D18" s="20">
        <f ca="1">+C16</f>
        <v>0.70237435724927466</v>
      </c>
      <c r="E18" s="14" t="s">
        <v>31</v>
      </c>
      <c r="F18" s="18">
        <f ca="1">+$C$15+$C$16*F17-15018.5-$C$5/24</f>
        <v>44951.487431584181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$D$7</f>
        <v>VSX</v>
      </c>
      <c r="C21" s="8">
        <f>$C$7</f>
        <v>51949.53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43">
        <f>+C21-15018.5</f>
        <v>36931.03</v>
      </c>
    </row>
    <row r="22" spans="1:21" x14ac:dyDescent="0.2">
      <c r="A22" s="45" t="s">
        <v>47</v>
      </c>
      <c r="B22" s="46" t="s">
        <v>48</v>
      </c>
      <c r="C22" s="47">
        <v>59423.47</v>
      </c>
      <c r="D22" s="45">
        <v>7.0000000000000001E-3</v>
      </c>
      <c r="E22">
        <f>+([1]Sheet1!H5167-C$7)/C$8</f>
        <v>10404.549732264117</v>
      </c>
      <c r="F22">
        <f>ROUND(2*E22,0)/2</f>
        <v>10404.5</v>
      </c>
      <c r="G22">
        <f>+[1]Sheet1!H5167-(C$7+F22*C$8)</f>
        <v>3.4930500078189652E-2</v>
      </c>
      <c r="K22">
        <f>+G22</f>
        <v>3.4930500078189652E-2</v>
      </c>
      <c r="O22">
        <f ca="1">+C$11+C$12*$F22</f>
        <v>3.4930500078189652E-2</v>
      </c>
      <c r="Q22" s="43">
        <f>+[1]Sheet1!H5167-15018.5</f>
        <v>44238.884000000078</v>
      </c>
    </row>
    <row r="23" spans="1:21" x14ac:dyDescent="0.2"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2023-01-24T05:28:53Z</dcterms:modified>
</cp:coreProperties>
</file>