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BF6DAF4-64A4-4A22-B547-5AA49B493B59}" xr6:coauthVersionLast="47" xr6:coauthVersionMax="47" xr10:uidLastSave="{00000000-0000-0000-0000-000000000000}"/>
  <bookViews>
    <workbookView xWindow="13680" yWindow="450" windowWidth="14535" windowHeight="144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R25" i="1" s="1"/>
  <c r="Q25" i="1"/>
  <c r="E26" i="1"/>
  <c r="F26" i="1"/>
  <c r="G26" i="1" s="1"/>
  <c r="I26" i="1" s="1"/>
  <c r="Q26" i="1"/>
  <c r="E27" i="1"/>
  <c r="F27" i="1"/>
  <c r="G27" i="1"/>
  <c r="I27" i="1" s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 s="1"/>
  <c r="I30" i="1" s="1"/>
  <c r="Q30" i="1"/>
  <c r="E31" i="1"/>
  <c r="F31" i="1"/>
  <c r="G31" i="1" s="1"/>
  <c r="I31" i="1" s="1"/>
  <c r="Q31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G11" i="1"/>
  <c r="F11" i="1"/>
  <c r="Q21" i="1"/>
  <c r="Q22" i="1"/>
  <c r="Q23" i="1"/>
  <c r="Q24" i="1"/>
  <c r="E14" i="1"/>
  <c r="E15" i="1" s="1"/>
  <c r="C17" i="1"/>
  <c r="C11" i="1"/>
  <c r="C12" i="1"/>
  <c r="O28" i="1" l="1"/>
  <c r="S28" i="1" s="1"/>
  <c r="O27" i="1"/>
  <c r="S27" i="1" s="1"/>
  <c r="O29" i="1"/>
  <c r="S29" i="1" s="1"/>
  <c r="O26" i="1"/>
  <c r="S26" i="1" s="1"/>
  <c r="O31" i="1"/>
  <c r="S31" i="1" s="1"/>
  <c r="O25" i="1"/>
  <c r="S25" i="1" s="1"/>
  <c r="O30" i="1"/>
  <c r="S30" i="1" s="1"/>
  <c r="C16" i="1"/>
  <c r="D18" i="1" s="1"/>
  <c r="O22" i="1"/>
  <c r="S22" i="1" s="1"/>
  <c r="O24" i="1"/>
  <c r="S24" i="1" s="1"/>
  <c r="O21" i="1"/>
  <c r="S21" i="1" s="1"/>
  <c r="C15" i="1"/>
  <c r="E16" i="1" s="1"/>
  <c r="O23" i="1"/>
  <c r="S23" i="1" s="1"/>
  <c r="C18" i="1" l="1"/>
  <c r="E17" i="1"/>
  <c r="S19" i="1"/>
</calcChain>
</file>

<file path=xl/sharedStrings.xml><?xml version="1.0" encoding="utf-8"?>
<sst xmlns="http://schemas.openxmlformats.org/spreadsheetml/2006/main" count="74" uniqueCount="55">
  <si>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</si>
  <si>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</si>
  <si>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</si>
  <si>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</si>
  <si>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</si>
  <si>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</si>
  <si>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</si>
  <si>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</si>
  <si>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</si>
  <si>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</si>
  <si>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</si>
  <si>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</si>
  <si>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</si>
  <si>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</si>
  <si>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</si>
  <si>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</si>
  <si>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</si>
  <si>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</si>
  <si>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</si>
  <si>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</si>
  <si>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</si>
  <si>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</si>
  <si>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</si>
  <si>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</si>
  <si>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</si>
  <si>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</si>
  <si>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</si>
  <si>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</si>
  <si>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</si>
  <si>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</si>
  <si>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</si>
  <si>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</si>
  <si>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</si>
  <si>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</si>
  <si>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</si>
  <si>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</si>
  <si>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</si>
  <si>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</si>
  <si>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</si>
  <si>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</si>
  <si>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</si>
  <si>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</si>
  <si>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</si>
  <si>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G4907-1262</t>
  </si>
  <si>
    <t>G4907-1262_Sex.xls</t>
  </si>
  <si>
    <t>EB / EW</t>
  </si>
  <si>
    <t>Sex</t>
  </si>
  <si>
    <t>VSX</t>
  </si>
  <si>
    <t>IBVS 5992</t>
  </si>
  <si>
    <t>I</t>
  </si>
  <si>
    <t>II</t>
  </si>
  <si>
    <t>IBVS 6029</t>
  </si>
  <si>
    <t>VSB, 108</t>
  </si>
  <si>
    <t>CV Sex / GSC 4907-1262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</si>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</sst>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172" fontId="16" fillId="0" borderId="0" xfId="0" applyNumberFormat="1" applyFont="1" applyAlignment="1" applyProtection="1">
      <alignment vertical="center" wrapText="1"/>
      <protection locked="0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CV Sex / GSC 4907-1262 - O-C Diagr.</a:t>
            </a:r>
          </a:p>
        </c:rich>
      </c:tx>
      <c:layout>
        <c:manualLayout>
          <c:xMode val="edge"/>
          <c:yMode val="edge"/>
          <c:x val="0.34135338345864663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-236.5</c:v>
                </c:pt>
                <c:pt idx="2">
                  <c:v>-236</c:v>
                </c:pt>
                <c:pt idx="3">
                  <c:v>1008.5</c:v>
                </c:pt>
                <c:pt idx="4">
                  <c:v>13214.5</c:v>
                </c:pt>
                <c:pt idx="5">
                  <c:v>13434.5</c:v>
                </c:pt>
                <c:pt idx="6">
                  <c:v>13434.5</c:v>
                </c:pt>
                <c:pt idx="7">
                  <c:v>13434.5</c:v>
                </c:pt>
                <c:pt idx="8">
                  <c:v>13435</c:v>
                </c:pt>
                <c:pt idx="9">
                  <c:v>13435</c:v>
                </c:pt>
                <c:pt idx="10">
                  <c:v>13435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1.0394999990239739E-3</c:v>
                </c:pt>
                <c:pt idx="2">
                  <c:v>2.7999994927085936E-5</c:v>
                </c:pt>
                <c:pt idx="3">
                  <c:v>2.404500002739951E-3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14-4EF7-B34F-0039376B90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-236.5</c:v>
                </c:pt>
                <c:pt idx="2">
                  <c:v>-236</c:v>
                </c:pt>
                <c:pt idx="3">
                  <c:v>1008.5</c:v>
                </c:pt>
                <c:pt idx="4">
                  <c:v>13214.5</c:v>
                </c:pt>
                <c:pt idx="5">
                  <c:v>13434.5</c:v>
                </c:pt>
                <c:pt idx="6">
                  <c:v>13434.5</c:v>
                </c:pt>
                <c:pt idx="7">
                  <c:v>13434.5</c:v>
                </c:pt>
                <c:pt idx="8">
                  <c:v>13435</c:v>
                </c:pt>
                <c:pt idx="9">
                  <c:v>13435</c:v>
                </c:pt>
                <c:pt idx="10">
                  <c:v>13435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5">
                  <c:v>2.2506500201416202E-2</c:v>
                </c:pt>
                <c:pt idx="6">
                  <c:v>2.2806500157457776E-2</c:v>
                </c:pt>
                <c:pt idx="7">
                  <c:v>2.3206499943626113E-2</c:v>
                </c:pt>
                <c:pt idx="8">
                  <c:v>2.1595000114757568E-2</c:v>
                </c:pt>
                <c:pt idx="9">
                  <c:v>2.1595000114757568E-2</c:v>
                </c:pt>
                <c:pt idx="10">
                  <c:v>2.2594999813009053E-2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14-4EF7-B34F-0039376B90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-236.5</c:v>
                </c:pt>
                <c:pt idx="2">
                  <c:v>-236</c:v>
                </c:pt>
                <c:pt idx="3">
                  <c:v>1008.5</c:v>
                </c:pt>
                <c:pt idx="4">
                  <c:v>13214.5</c:v>
                </c:pt>
                <c:pt idx="5">
                  <c:v>13434.5</c:v>
                </c:pt>
                <c:pt idx="6">
                  <c:v>13434.5</c:v>
                </c:pt>
                <c:pt idx="7">
                  <c:v>13434.5</c:v>
                </c:pt>
                <c:pt idx="8">
                  <c:v>13435</c:v>
                </c:pt>
                <c:pt idx="9">
                  <c:v>13435</c:v>
                </c:pt>
                <c:pt idx="10">
                  <c:v>13435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14-4EF7-B34F-0039376B90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-236.5</c:v>
                </c:pt>
                <c:pt idx="2">
                  <c:v>-236</c:v>
                </c:pt>
                <c:pt idx="3">
                  <c:v>1008.5</c:v>
                </c:pt>
                <c:pt idx="4">
                  <c:v>13214.5</c:v>
                </c:pt>
                <c:pt idx="5">
                  <c:v>13434.5</c:v>
                </c:pt>
                <c:pt idx="6">
                  <c:v>13434.5</c:v>
                </c:pt>
                <c:pt idx="7">
                  <c:v>13434.5</c:v>
                </c:pt>
                <c:pt idx="8">
                  <c:v>13435</c:v>
                </c:pt>
                <c:pt idx="9">
                  <c:v>13435</c:v>
                </c:pt>
                <c:pt idx="10">
                  <c:v>13435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14-4EF7-B34F-0039376B90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-236.5</c:v>
                </c:pt>
                <c:pt idx="2">
                  <c:v>-236</c:v>
                </c:pt>
                <c:pt idx="3">
                  <c:v>1008.5</c:v>
                </c:pt>
                <c:pt idx="4">
                  <c:v>13214.5</c:v>
                </c:pt>
                <c:pt idx="5">
                  <c:v>13434.5</c:v>
                </c:pt>
                <c:pt idx="6">
                  <c:v>13434.5</c:v>
                </c:pt>
                <c:pt idx="7">
                  <c:v>13434.5</c:v>
                </c:pt>
                <c:pt idx="8">
                  <c:v>13435</c:v>
                </c:pt>
                <c:pt idx="9">
                  <c:v>13435</c:v>
                </c:pt>
                <c:pt idx="10">
                  <c:v>13435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14-4EF7-B34F-0039376B90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-236.5</c:v>
                </c:pt>
                <c:pt idx="2">
                  <c:v>-236</c:v>
                </c:pt>
                <c:pt idx="3">
                  <c:v>1008.5</c:v>
                </c:pt>
                <c:pt idx="4">
                  <c:v>13214.5</c:v>
                </c:pt>
                <c:pt idx="5">
                  <c:v>13434.5</c:v>
                </c:pt>
                <c:pt idx="6">
                  <c:v>13434.5</c:v>
                </c:pt>
                <c:pt idx="7">
                  <c:v>13434.5</c:v>
                </c:pt>
                <c:pt idx="8">
                  <c:v>13435</c:v>
                </c:pt>
                <c:pt idx="9">
                  <c:v>13435</c:v>
                </c:pt>
                <c:pt idx="10">
                  <c:v>13435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14-4EF7-B34F-0039376B90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-236.5</c:v>
                </c:pt>
                <c:pt idx="2">
                  <c:v>-236</c:v>
                </c:pt>
                <c:pt idx="3">
                  <c:v>1008.5</c:v>
                </c:pt>
                <c:pt idx="4">
                  <c:v>13214.5</c:v>
                </c:pt>
                <c:pt idx="5">
                  <c:v>13434.5</c:v>
                </c:pt>
                <c:pt idx="6">
                  <c:v>13434.5</c:v>
                </c:pt>
                <c:pt idx="7">
                  <c:v>13434.5</c:v>
                </c:pt>
                <c:pt idx="8">
                  <c:v>13435</c:v>
                </c:pt>
                <c:pt idx="9">
                  <c:v>13435</c:v>
                </c:pt>
                <c:pt idx="10">
                  <c:v>13435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14-4EF7-B34F-0039376B90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-236.5</c:v>
                </c:pt>
                <c:pt idx="2">
                  <c:v>-236</c:v>
                </c:pt>
                <c:pt idx="3">
                  <c:v>1008.5</c:v>
                </c:pt>
                <c:pt idx="4">
                  <c:v>13214.5</c:v>
                </c:pt>
                <c:pt idx="5">
                  <c:v>13434.5</c:v>
                </c:pt>
                <c:pt idx="6">
                  <c:v>13434.5</c:v>
                </c:pt>
                <c:pt idx="7">
                  <c:v>13434.5</c:v>
                </c:pt>
                <c:pt idx="8">
                  <c:v>13435</c:v>
                </c:pt>
                <c:pt idx="9">
                  <c:v>13435</c:v>
                </c:pt>
                <c:pt idx="10">
                  <c:v>13435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7.519022427342377E-4</c:v>
                </c:pt>
                <c:pt idx="1">
                  <c:v>2.6648542097516706E-4</c:v>
                </c:pt>
                <c:pt idx="2">
                  <c:v>2.6751167218396003E-4</c:v>
                </c:pt>
                <c:pt idx="3">
                  <c:v>2.8218509308696404E-3</c:v>
                </c:pt>
                <c:pt idx="4">
                  <c:v>2.7874695439923408E-2</c:v>
                </c:pt>
                <c:pt idx="5">
                  <c:v>2.8326245971792313E-2</c:v>
                </c:pt>
                <c:pt idx="6">
                  <c:v>2.8326245971792313E-2</c:v>
                </c:pt>
                <c:pt idx="7">
                  <c:v>2.8326245971792313E-2</c:v>
                </c:pt>
                <c:pt idx="8">
                  <c:v>2.8327272223001104E-2</c:v>
                </c:pt>
                <c:pt idx="9">
                  <c:v>2.8327272223001104E-2</c:v>
                </c:pt>
                <c:pt idx="10">
                  <c:v>2.8327272223001104E-2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14-4EF7-B34F-0039376B908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-236.5</c:v>
                </c:pt>
                <c:pt idx="2">
                  <c:v>-236</c:v>
                </c:pt>
                <c:pt idx="3">
                  <c:v>1008.5</c:v>
                </c:pt>
                <c:pt idx="4">
                  <c:v>13214.5</c:v>
                </c:pt>
                <c:pt idx="5">
                  <c:v>13434.5</c:v>
                </c:pt>
                <c:pt idx="6">
                  <c:v>13434.5</c:v>
                </c:pt>
                <c:pt idx="7">
                  <c:v>13434.5</c:v>
                </c:pt>
                <c:pt idx="8">
                  <c:v>13435</c:v>
                </c:pt>
                <c:pt idx="9">
                  <c:v>13435</c:v>
                </c:pt>
                <c:pt idx="10">
                  <c:v>13435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  <c:pt idx="4">
                  <c:v>6.4166499949351419E-2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14-4EF7-B34F-0039376B9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894208"/>
        <c:axId val="1"/>
      </c:scatterChart>
      <c:valAx>
        <c:axId val="643894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894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02122E-5F2A-B0CC-D88C-898048AA5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53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55653.717400000001</v>
      </c>
      <c r="D7" s="29" t="s">
        <v>47</v>
      </c>
    </row>
    <row r="8" spans="1:7" x14ac:dyDescent="0.2">
      <c r="A8" t="s">
        <v>3</v>
      </c>
      <c r="C8" s="7">
        <v>0.29962299999999997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INTERCEPT(INDIRECT($G$11):G991,INDIRECT($F$11):F991)</f>
        <v>7.519022427342377E-4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SLOPE(INDIRECT($G$11):G991,INDIRECT($F$11):F991)</f>
        <v>2.0525024175859224E-6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60178.812939814816</v>
      </c>
    </row>
    <row r="15" spans="1:7" x14ac:dyDescent="0.2">
      <c r="A15" s="11" t="s">
        <v>17</v>
      </c>
      <c r="B15" s="9"/>
      <c r="C15" s="12">
        <f ca="1">(C7+C11)+(C8+C12)*INT(MAX(F21:F3532))</f>
        <v>59679.180732272223</v>
      </c>
      <c r="D15" s="13" t="s">
        <v>39</v>
      </c>
      <c r="E15" s="14">
        <f ca="1">ROUND(2*(E14-$C$7)/$C$8,0)/2+E13</f>
        <v>15103.5</v>
      </c>
    </row>
    <row r="16" spans="1:7" x14ac:dyDescent="0.2">
      <c r="A16" s="15" t="s">
        <v>4</v>
      </c>
      <c r="B16" s="9"/>
      <c r="C16" s="16">
        <f ca="1">+C8+C12</f>
        <v>0.29962505250241755</v>
      </c>
      <c r="D16" s="13" t="s">
        <v>40</v>
      </c>
      <c r="E16" s="23">
        <f ca="1">ROUND(2*(E14-$C$15)/$C$16,0)/2+E13</f>
        <v>1668.5</v>
      </c>
    </row>
    <row r="17" spans="1:19" ht="13.5" thickBot="1" x14ac:dyDescent="0.25">
      <c r="A17" s="13" t="s">
        <v>30</v>
      </c>
      <c r="B17" s="9"/>
      <c r="C17" s="9">
        <f>COUNT(C21:C2190)</f>
        <v>11</v>
      </c>
      <c r="D17" s="13" t="s">
        <v>34</v>
      </c>
      <c r="E17" s="17">
        <f ca="1">+$C$15+$C$16*E16-15018.5-$C$9/24</f>
        <v>45161.00096570584</v>
      </c>
    </row>
    <row r="18" spans="1:19" ht="14.25" thickTop="1" thickBot="1" x14ac:dyDescent="0.25">
      <c r="A18" s="15" t="s">
        <v>5</v>
      </c>
      <c r="B18" s="9"/>
      <c r="C18" s="18">
        <f ca="1">+C15</f>
        <v>59679.180732272223</v>
      </c>
      <c r="D18" s="19">
        <f ca="1">+C16</f>
        <v>0.29962505250241755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SQRT(SUM(S21:S49)/(COUNT(S21:S49)-1))</f>
        <v>1.2379597276376234E-2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29</v>
      </c>
      <c r="I20" s="6" t="s">
        <v>54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s="32" t="s">
        <v>48</v>
      </c>
      <c r="B21" s="33" t="s">
        <v>49</v>
      </c>
      <c r="C21" s="32">
        <v>55653.717400000001</v>
      </c>
      <c r="D21" s="32">
        <v>2.0000000000000001E-4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7.519022427342377E-4</v>
      </c>
      <c r="Q21" s="1">
        <f>+C21-15018.5</f>
        <v>40635.217400000001</v>
      </c>
      <c r="S21">
        <f ca="1">+(O21-G21)^2</f>
        <v>5.6535698262877652E-7</v>
      </c>
    </row>
    <row r="22" spans="1:19" x14ac:dyDescent="0.2">
      <c r="A22" s="32" t="s">
        <v>48</v>
      </c>
      <c r="B22" s="33" t="s">
        <v>50</v>
      </c>
      <c r="C22" s="32">
        <v>55582.857600000003</v>
      </c>
      <c r="D22" s="32">
        <v>8.9999999999999998E-4</v>
      </c>
      <c r="E22">
        <f>+(C22-C$7)/C$8</f>
        <v>-236.4965306401657</v>
      </c>
      <c r="F22">
        <f>ROUND(2*E22,0)/2</f>
        <v>-236.5</v>
      </c>
      <c r="G22">
        <f>+C22-(C$7+F22*C$8)</f>
        <v>1.0394999990239739E-3</v>
      </c>
      <c r="H22">
        <f>+G22</f>
        <v>1.0394999990239739E-3</v>
      </c>
      <c r="O22">
        <f ca="1">+C$11+C$12*$F22</f>
        <v>2.6648542097516706E-4</v>
      </c>
      <c r="Q22" s="1">
        <f>+C22-15018.5</f>
        <v>40564.357600000003</v>
      </c>
      <c r="S22">
        <f ca="1">+(O22-G22)^2</f>
        <v>5.9755153787597497E-7</v>
      </c>
    </row>
    <row r="23" spans="1:19" x14ac:dyDescent="0.2">
      <c r="A23" s="32" t="s">
        <v>48</v>
      </c>
      <c r="B23" s="33" t="s">
        <v>49</v>
      </c>
      <c r="C23" s="32">
        <v>55583.006399999998</v>
      </c>
      <c r="D23" s="32">
        <v>1.8E-3</v>
      </c>
      <c r="E23">
        <f>+(C23-C$7)/C$8</f>
        <v>-235.99990654924014</v>
      </c>
      <c r="F23">
        <f>ROUND(2*E23,0)/2</f>
        <v>-236</v>
      </c>
      <c r="G23">
        <f>+C23-(C$7+F23*C$8)</f>
        <v>2.7999994927085936E-5</v>
      </c>
      <c r="H23">
        <f>+G23</f>
        <v>2.7999994927085936E-5</v>
      </c>
      <c r="O23">
        <f ca="1">+C$11+C$12*$F23</f>
        <v>2.6751167218396003E-4</v>
      </c>
      <c r="Q23" s="1">
        <f>+C23-15018.5</f>
        <v>40564.506399999998</v>
      </c>
      <c r="S23">
        <f ca="1">+(O23-G23)^2</f>
        <v>5.736584354240102E-8</v>
      </c>
    </row>
    <row r="24" spans="1:19" x14ac:dyDescent="0.2">
      <c r="A24" s="34" t="s">
        <v>51</v>
      </c>
      <c r="B24" s="35" t="s">
        <v>50</v>
      </c>
      <c r="C24" s="34">
        <v>55955.889600000002</v>
      </c>
      <c r="D24" s="34">
        <v>2.9999999999999997E-4</v>
      </c>
      <c r="E24">
        <f>+(C24-C$7)/C$8</f>
        <v>1008.5080250848597</v>
      </c>
      <c r="F24">
        <f>ROUND(2*E24,0)/2</f>
        <v>1008.5</v>
      </c>
      <c r="G24">
        <f>+C24-(C$7+F24*C$8)</f>
        <v>2.404500002739951E-3</v>
      </c>
      <c r="H24">
        <f>+G24</f>
        <v>2.404500002739951E-3</v>
      </c>
      <c r="O24">
        <f ca="1">+C$11+C$12*$F24</f>
        <v>2.8218509308696404E-3</v>
      </c>
      <c r="Q24" s="1">
        <f>+C24-15018.5</f>
        <v>40937.389600000002</v>
      </c>
      <c r="S24">
        <f ca="1">+(O24-G24)^2</f>
        <v>1.7418179721071313E-7</v>
      </c>
    </row>
    <row r="25" spans="1:19" x14ac:dyDescent="0.2">
      <c r="A25" s="36" t="s">
        <v>52</v>
      </c>
      <c r="B25" s="37" t="s">
        <v>50</v>
      </c>
      <c r="C25" s="38">
        <v>59613.149699999951</v>
      </c>
      <c r="D25" s="7"/>
      <c r="E25">
        <f t="shared" ref="E25:E31" si="0">+(C25-C$7)/C$8</f>
        <v>13214.714157457705</v>
      </c>
      <c r="F25">
        <f t="shared" ref="F25:F31" si="1">ROUND(2*E25,0)/2</f>
        <v>13214.5</v>
      </c>
      <c r="G25">
        <f t="shared" ref="G25:G31" si="2">+C25-(C$7+F25*C$8)</f>
        <v>6.4166499949351419E-2</v>
      </c>
      <c r="O25">
        <f t="shared" ref="O25:O31" ca="1" si="3">+C$11+C$12*$F25</f>
        <v>2.7874695439923408E-2</v>
      </c>
      <c r="Q25" s="1">
        <f t="shared" ref="Q25:Q31" si="4">+C25-15018.5</f>
        <v>44594.649699999951</v>
      </c>
      <c r="R25">
        <f>+G25</f>
        <v>6.4166499949351419E-2</v>
      </c>
      <c r="S25">
        <f t="shared" ref="S25:S31" ca="1" si="5">+(O25-G25)^2</f>
        <v>1.3170950745505393E-3</v>
      </c>
    </row>
    <row r="26" spans="1:19" x14ac:dyDescent="0.2">
      <c r="A26" s="36" t="s">
        <v>52</v>
      </c>
      <c r="B26" s="37" t="s">
        <v>49</v>
      </c>
      <c r="C26" s="38">
        <v>59679.025100000203</v>
      </c>
      <c r="D26" s="7"/>
      <c r="E26">
        <f t="shared" si="0"/>
        <v>13434.575116063192</v>
      </c>
      <c r="F26">
        <f t="shared" si="1"/>
        <v>13434.5</v>
      </c>
      <c r="G26">
        <f t="shared" si="2"/>
        <v>2.2506500201416202E-2</v>
      </c>
      <c r="I26">
        <f>+G26</f>
        <v>2.2506500201416202E-2</v>
      </c>
      <c r="O26">
        <f t="shared" ca="1" si="3"/>
        <v>2.8326245971792313E-2</v>
      </c>
      <c r="Q26" s="1">
        <f t="shared" si="4"/>
        <v>44660.525100000203</v>
      </c>
      <c r="S26">
        <f t="shared" ca="1" si="5"/>
        <v>3.3869440831810634E-5</v>
      </c>
    </row>
    <row r="27" spans="1:19" x14ac:dyDescent="0.2">
      <c r="A27" s="36" t="s">
        <v>52</v>
      </c>
      <c r="B27" s="37" t="s">
        <v>49</v>
      </c>
      <c r="C27" s="38">
        <v>59679.025400000159</v>
      </c>
      <c r="D27" s="7"/>
      <c r="E27">
        <f t="shared" si="0"/>
        <v>13434.576117321292</v>
      </c>
      <c r="F27">
        <f t="shared" si="1"/>
        <v>13434.5</v>
      </c>
      <c r="G27">
        <f t="shared" si="2"/>
        <v>2.2806500157457776E-2</v>
      </c>
      <c r="I27">
        <f>+G27</f>
        <v>2.2806500157457776E-2</v>
      </c>
      <c r="O27">
        <f t="shared" ca="1" si="3"/>
        <v>2.8326245971792313E-2</v>
      </c>
      <c r="Q27" s="1">
        <f t="shared" si="4"/>
        <v>44660.525400000159</v>
      </c>
      <c r="S27">
        <f t="shared" ca="1" si="5"/>
        <v>3.0467593854863638E-5</v>
      </c>
    </row>
    <row r="28" spans="1:19" x14ac:dyDescent="0.2">
      <c r="A28" s="36" t="s">
        <v>52</v>
      </c>
      <c r="B28" s="37" t="s">
        <v>49</v>
      </c>
      <c r="C28" s="38">
        <v>59679.025799999945</v>
      </c>
      <c r="D28" s="7"/>
      <c r="E28">
        <f t="shared" si="0"/>
        <v>13434.577452331576</v>
      </c>
      <c r="F28">
        <f t="shared" si="1"/>
        <v>13434.5</v>
      </c>
      <c r="G28">
        <f t="shared" si="2"/>
        <v>2.3206499943626113E-2</v>
      </c>
      <c r="I28">
        <f>+G28</f>
        <v>2.3206499943626113E-2</v>
      </c>
      <c r="O28">
        <f t="shared" ca="1" si="3"/>
        <v>2.8326245971792313E-2</v>
      </c>
      <c r="Q28" s="1">
        <f t="shared" si="4"/>
        <v>44660.525799999945</v>
      </c>
      <c r="S28">
        <f t="shared" ca="1" si="5"/>
        <v>2.6211799392923581E-5</v>
      </c>
    </row>
    <row r="29" spans="1:19" x14ac:dyDescent="0.2">
      <c r="A29" s="36" t="s">
        <v>52</v>
      </c>
      <c r="B29" s="37" t="s">
        <v>50</v>
      </c>
      <c r="C29" s="38">
        <v>59679.174000000115</v>
      </c>
      <c r="D29" s="7"/>
      <c r="E29">
        <f t="shared" si="0"/>
        <v>13435.072073906591</v>
      </c>
      <c r="F29">
        <f t="shared" si="1"/>
        <v>13435</v>
      </c>
      <c r="G29">
        <f t="shared" si="2"/>
        <v>2.1595000114757568E-2</v>
      </c>
      <c r="I29">
        <f>+G29</f>
        <v>2.1595000114757568E-2</v>
      </c>
      <c r="O29">
        <f t="shared" ca="1" si="3"/>
        <v>2.8327272223001104E-2</v>
      </c>
      <c r="Q29" s="1">
        <f t="shared" si="4"/>
        <v>44660.674000000115</v>
      </c>
      <c r="S29">
        <f t="shared" ca="1" si="5"/>
        <v>4.5323487739433876E-5</v>
      </c>
    </row>
    <row r="30" spans="1:19" x14ac:dyDescent="0.2">
      <c r="A30" s="36" t="s">
        <v>52</v>
      </c>
      <c r="B30" s="37" t="s">
        <v>50</v>
      </c>
      <c r="C30" s="38">
        <v>59679.174000000115</v>
      </c>
      <c r="D30" s="7"/>
      <c r="E30">
        <f t="shared" si="0"/>
        <v>13435.072073906591</v>
      </c>
      <c r="F30">
        <f t="shared" si="1"/>
        <v>13435</v>
      </c>
      <c r="G30">
        <f t="shared" si="2"/>
        <v>2.1595000114757568E-2</v>
      </c>
      <c r="I30">
        <f>+G30</f>
        <v>2.1595000114757568E-2</v>
      </c>
      <c r="O30">
        <f t="shared" ca="1" si="3"/>
        <v>2.8327272223001104E-2</v>
      </c>
      <c r="Q30" s="1">
        <f t="shared" si="4"/>
        <v>44660.674000000115</v>
      </c>
      <c r="S30">
        <f t="shared" ca="1" si="5"/>
        <v>4.5323487739433876E-5</v>
      </c>
    </row>
    <row r="31" spans="1:19" x14ac:dyDescent="0.2">
      <c r="A31" s="36" t="s">
        <v>52</v>
      </c>
      <c r="B31" s="37" t="s">
        <v>50</v>
      </c>
      <c r="C31" s="38">
        <v>59679.174999999814</v>
      </c>
      <c r="D31" s="7"/>
      <c r="E31">
        <f t="shared" si="0"/>
        <v>13435.075411433078</v>
      </c>
      <c r="F31">
        <f t="shared" si="1"/>
        <v>13435</v>
      </c>
      <c r="G31">
        <f t="shared" si="2"/>
        <v>2.2594999813009053E-2</v>
      </c>
      <c r="I31">
        <f>+G31</f>
        <v>2.2594999813009053E-2</v>
      </c>
      <c r="O31">
        <f t="shared" ca="1" si="3"/>
        <v>2.8327272223001104E-2</v>
      </c>
      <c r="Q31" s="1">
        <f t="shared" si="4"/>
        <v>44660.674999999814</v>
      </c>
      <c r="S31">
        <f t="shared" ca="1" si="5"/>
        <v>3.2858946982356073E-5</v>
      </c>
    </row>
    <row r="32" spans="1:19" x14ac:dyDescent="0.2">
      <c r="C32" s="7"/>
      <c r="D32" s="7"/>
      <c r="Q32" s="1"/>
    </row>
    <row r="33" spans="3:4" x14ac:dyDescent="0.2">
      <c r="C33" s="7"/>
      <c r="D33" s="7"/>
    </row>
    <row r="34" spans="3:4" x14ac:dyDescent="0.2">
      <c r="C34" s="7"/>
      <c r="D34" s="7"/>
    </row>
    <row r="35" spans="3:4" x14ac:dyDescent="0.2">
      <c r="C35" s="7"/>
      <c r="D35" s="7"/>
    </row>
    <row r="36" spans="3:4" x14ac:dyDescent="0.2">
      <c r="C36" s="7"/>
      <c r="D36" s="7"/>
    </row>
    <row r="37" spans="3:4" x14ac:dyDescent="0.2">
      <c r="C37" s="7"/>
      <c r="D37" s="7"/>
    </row>
    <row r="38" spans="3:4" x14ac:dyDescent="0.2">
      <c r="C38" s="7"/>
      <c r="D38" s="7"/>
    </row>
    <row r="39" spans="3:4" x14ac:dyDescent="0.2">
      <c r="C39" s="7"/>
      <c r="D39" s="7"/>
    </row>
    <row r="40" spans="3:4" x14ac:dyDescent="0.2">
      <c r="C40" s="7"/>
      <c r="D40" s="7"/>
    </row>
    <row r="41" spans="3:4" x14ac:dyDescent="0.2">
      <c r="C41" s="7"/>
      <c r="D41" s="7"/>
    </row>
    <row r="42" spans="3:4" x14ac:dyDescent="0.2">
      <c r="C42" s="7"/>
      <c r="D42" s="7"/>
    </row>
    <row r="43" spans="3:4" x14ac:dyDescent="0.2">
      <c r="C43" s="7"/>
      <c r="D43" s="7"/>
    </row>
    <row r="44" spans="3:4" x14ac:dyDescent="0.2">
      <c r="C44" s="7"/>
      <c r="D44" s="7"/>
    </row>
    <row r="45" spans="3:4" x14ac:dyDescent="0.2">
      <c r="C45" s="7"/>
      <c r="D45" s="7"/>
    </row>
    <row r="46" spans="3:4" x14ac:dyDescent="0.2">
      <c r="C46" s="7"/>
      <c r="D46" s="7"/>
    </row>
    <row r="47" spans="3:4" x14ac:dyDescent="0.2">
      <c r="C47" s="7"/>
      <c r="D47" s="7"/>
    </row>
    <row r="48" spans="3:4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2023-08-22T07:30:38Z</dcterms:modified>
</cp:coreProperties>
</file>