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7328C78-C022-44F7-92A3-D072D0944CB3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/>
  <c r="K25" i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/>
  <c r="K29" i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/>
  <c r="G37" i="1"/>
  <c r="K37" i="1"/>
  <c r="Q37" i="1"/>
  <c r="E38" i="1"/>
  <c r="F38" i="1"/>
  <c r="G38" i="1" s="1"/>
  <c r="K38" i="1" s="1"/>
  <c r="Q38" i="1"/>
  <c r="E39" i="1"/>
  <c r="F39" i="1"/>
  <c r="G39" i="1" s="1"/>
  <c r="K39" i="1" s="1"/>
  <c r="Q39" i="1"/>
  <c r="E40" i="1"/>
  <c r="F40" i="1"/>
  <c r="G40" i="1" s="1"/>
  <c r="K40" i="1" s="1"/>
  <c r="Q40" i="1"/>
  <c r="E41" i="1"/>
  <c r="F41" i="1"/>
  <c r="G41" i="1"/>
  <c r="K41" i="1"/>
  <c r="Q41" i="1"/>
  <c r="E42" i="1"/>
  <c r="F42" i="1"/>
  <c r="G42" i="1" s="1"/>
  <c r="K42" i="1" s="1"/>
  <c r="Q42" i="1"/>
  <c r="E43" i="1"/>
  <c r="F43" i="1"/>
  <c r="G43" i="1" s="1"/>
  <c r="K43" i="1" s="1"/>
  <c r="Q43" i="1"/>
  <c r="E44" i="1"/>
  <c r="F44" i="1"/>
  <c r="G44" i="1" s="1"/>
  <c r="K44" i="1" s="1"/>
  <c r="Q44" i="1"/>
  <c r="E45" i="1"/>
  <c r="F45" i="1"/>
  <c r="G45" i="1"/>
  <c r="K45" i="1"/>
  <c r="Q45" i="1"/>
  <c r="E46" i="1"/>
  <c r="F46" i="1"/>
  <c r="G46" i="1" s="1"/>
  <c r="K46" i="1" s="1"/>
  <c r="Q46" i="1"/>
  <c r="E47" i="1"/>
  <c r="F47" i="1"/>
  <c r="G47" i="1" s="1"/>
  <c r="K47" i="1" s="1"/>
  <c r="Q47" i="1"/>
  <c r="E48" i="1"/>
  <c r="F48" i="1"/>
  <c r="G48" i="1" s="1"/>
  <c r="K48" i="1" s="1"/>
  <c r="Q48" i="1"/>
  <c r="E49" i="1"/>
  <c r="F49" i="1"/>
  <c r="G49" i="1"/>
  <c r="K49" i="1"/>
  <c r="Q49" i="1"/>
  <c r="E50" i="1"/>
  <c r="F50" i="1"/>
  <c r="G50" i="1" s="1"/>
  <c r="K50" i="1" s="1"/>
  <c r="Q50" i="1"/>
  <c r="E51" i="1"/>
  <c r="F51" i="1"/>
  <c r="G51" i="1" s="1"/>
  <c r="K51" i="1" s="1"/>
  <c r="Q51" i="1"/>
  <c r="E52" i="1"/>
  <c r="F52" i="1"/>
  <c r="G52" i="1" s="1"/>
  <c r="K52" i="1" s="1"/>
  <c r="Q52" i="1"/>
  <c r="E53" i="1"/>
  <c r="F53" i="1"/>
  <c r="G53" i="1"/>
  <c r="K53" i="1"/>
  <c r="Q53" i="1"/>
  <c r="E54" i="1"/>
  <c r="F54" i="1"/>
  <c r="G54" i="1" s="1"/>
  <c r="K54" i="1" s="1"/>
  <c r="Q54" i="1"/>
  <c r="E55" i="1"/>
  <c r="F55" i="1"/>
  <c r="G55" i="1" s="1"/>
  <c r="K55" i="1" s="1"/>
  <c r="Q55" i="1"/>
  <c r="E56" i="1"/>
  <c r="F56" i="1"/>
  <c r="G56" i="1" s="1"/>
  <c r="K56" i="1" s="1"/>
  <c r="Q56" i="1"/>
  <c r="E57" i="1"/>
  <c r="F57" i="1"/>
  <c r="G57" i="1"/>
  <c r="K57" i="1"/>
  <c r="Q57" i="1"/>
  <c r="E58" i="1"/>
  <c r="F58" i="1"/>
  <c r="G58" i="1" s="1"/>
  <c r="K58" i="1" s="1"/>
  <c r="Q58" i="1"/>
  <c r="E59" i="1"/>
  <c r="F59" i="1"/>
  <c r="G59" i="1" s="1"/>
  <c r="K59" i="1" s="1"/>
  <c r="Q59" i="1"/>
  <c r="E60" i="1"/>
  <c r="F60" i="1"/>
  <c r="G60" i="1" s="1"/>
  <c r="K60" i="1" s="1"/>
  <c r="Q60" i="1"/>
  <c r="E61" i="1"/>
  <c r="F61" i="1"/>
  <c r="G61" i="1"/>
  <c r="K61" i="1"/>
  <c r="Q61" i="1"/>
  <c r="E62" i="1"/>
  <c r="F62" i="1"/>
  <c r="G62" i="1" s="1"/>
  <c r="K62" i="1" s="1"/>
  <c r="Q62" i="1"/>
  <c r="E63" i="1"/>
  <c r="F63" i="1"/>
  <c r="G63" i="1" s="1"/>
  <c r="K63" i="1" s="1"/>
  <c r="Q63" i="1"/>
  <c r="E64" i="1"/>
  <c r="F64" i="1"/>
  <c r="G64" i="1" s="1"/>
  <c r="K64" i="1" s="1"/>
  <c r="Q64" i="1"/>
  <c r="E65" i="1"/>
  <c r="F65" i="1"/>
  <c r="G65" i="1"/>
  <c r="K65" i="1"/>
  <c r="Q65" i="1"/>
  <c r="E66" i="1"/>
  <c r="F66" i="1"/>
  <c r="G66" i="1" s="1"/>
  <c r="K66" i="1" s="1"/>
  <c r="Q66" i="1"/>
  <c r="E67" i="1"/>
  <c r="F67" i="1"/>
  <c r="G67" i="1" s="1"/>
  <c r="K67" i="1" s="1"/>
  <c r="Q67" i="1"/>
  <c r="E68" i="1"/>
  <c r="F68" i="1"/>
  <c r="G68" i="1" s="1"/>
  <c r="K68" i="1" s="1"/>
  <c r="Q68" i="1"/>
  <c r="E69" i="1"/>
  <c r="F69" i="1"/>
  <c r="G69" i="1"/>
  <c r="K69" i="1"/>
  <c r="Q69" i="1"/>
  <c r="E70" i="1"/>
  <c r="F70" i="1"/>
  <c r="G70" i="1" s="1"/>
  <c r="K70" i="1" s="1"/>
  <c r="Q70" i="1"/>
  <c r="E71" i="1"/>
  <c r="F71" i="1"/>
  <c r="G71" i="1" s="1"/>
  <c r="K71" i="1" s="1"/>
  <c r="Q71" i="1"/>
  <c r="Q22" i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C17" i="1"/>
  <c r="Q21" i="1"/>
  <c r="C12" i="1"/>
  <c r="C11" i="1"/>
  <c r="O25" i="1" l="1"/>
  <c r="O29" i="1"/>
  <c r="O33" i="1"/>
  <c r="O37" i="1"/>
  <c r="O41" i="1"/>
  <c r="O45" i="1"/>
  <c r="O49" i="1"/>
  <c r="O53" i="1"/>
  <c r="O57" i="1"/>
  <c r="O61" i="1"/>
  <c r="O65" i="1"/>
  <c r="O69" i="1"/>
  <c r="O24" i="1"/>
  <c r="O28" i="1"/>
  <c r="O32" i="1"/>
  <c r="O36" i="1"/>
  <c r="O40" i="1"/>
  <c r="O44" i="1"/>
  <c r="O48" i="1"/>
  <c r="O52" i="1"/>
  <c r="O56" i="1"/>
  <c r="O60" i="1"/>
  <c r="O64" i="1"/>
  <c r="O68" i="1"/>
  <c r="O50" i="1"/>
  <c r="O58" i="1"/>
  <c r="O62" i="1"/>
  <c r="O26" i="1"/>
  <c r="O38" i="1"/>
  <c r="O46" i="1"/>
  <c r="O66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30" i="1"/>
  <c r="O34" i="1"/>
  <c r="O42" i="1"/>
  <c r="O70" i="1"/>
  <c r="O54" i="1"/>
  <c r="C16" i="1"/>
  <c r="D18" i="1" s="1"/>
  <c r="O21" i="1"/>
  <c r="C15" i="1"/>
  <c r="F18" i="1" s="1"/>
  <c r="O22" i="1"/>
  <c r="F17" i="1"/>
  <c r="C18" i="1" l="1"/>
  <c r="F19" i="1"/>
</calcChain>
</file>

<file path=xl/sharedStrings.xml><?xml version="1.0" encoding="utf-8"?>
<sst xmlns="http://schemas.openxmlformats.org/spreadsheetml/2006/main" count="154" uniqueCount="52">
  <si>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</si>
  <si>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</si>
  <si>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</si>
  <si>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</si>
  <si>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</si>
  <si>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</si>
  <si>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</si>
  <si>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</si>
  <si>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</si>
  <si>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</si>
  <si>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</si>
  <si>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</si>
  <si>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</si>
  <si>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</si>
  <si>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</si>
  <si>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</si>
  <si>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</si>
  <si>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</si>
  <si>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</si>
  <si>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</si>
  <si>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</si>
  <si>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</si>
  <si>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</si>
  <si>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</si>
  <si>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</si>
  <si>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</si>
  <si>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</si>
  <si>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</si>
  <si>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</si>
  <si>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</si>
  <si>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</si>
  <si>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</si>
  <si>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</si>
  <si>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</si>
  <si>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</si>
  <si>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</si>
  <si>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</si>
  <si>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</si>
  <si>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</si>
  <si>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</si>
  <si>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</si>
  <si>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SW Sex</t>
  </si>
  <si>
    <t>G4907-0182</t>
  </si>
  <si>
    <t>E/WD+NL</t>
  </si>
  <si>
    <t>pr_0</t>
  </si>
  <si>
    <t>CV</t>
  </si>
  <si>
    <t>SW Sex / GSC 4907-0182</t>
  </si>
  <si>
    <t>Kreiner</t>
  </si>
  <si>
    <t>I</t>
  </si>
  <si>
    <t>OEJV 0179</t>
  </si>
  <si>
    <t>BAD?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</si>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</sst>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165" fontId="34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Sex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2-47F1-B005-7CEF5D8645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E2-47F1-B005-7CEF5D8645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E2-47F1-B005-7CEF5D8645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-4.257199980202131E-4</c:v>
                </c:pt>
                <c:pt idx="2">
                  <c:v>-9.4799928774591535E-5</c:v>
                </c:pt>
                <c:pt idx="3">
                  <c:v>-2.3443977988790721E-4</c:v>
                </c:pt>
                <c:pt idx="4">
                  <c:v>-3.88840060622897E-4</c:v>
                </c:pt>
                <c:pt idx="5">
                  <c:v>-3.7896013236604631E-4</c:v>
                </c:pt>
                <c:pt idx="6">
                  <c:v>-3.7715978396590799E-4</c:v>
                </c:pt>
                <c:pt idx="7">
                  <c:v>-4.4531978346640244E-4</c:v>
                </c:pt>
                <c:pt idx="8">
                  <c:v>-4.0511999395675957E-4</c:v>
                </c:pt>
                <c:pt idx="9">
                  <c:v>-9.1680018522311002E-4</c:v>
                </c:pt>
                <c:pt idx="10">
                  <c:v>-6.4695985929574817E-4</c:v>
                </c:pt>
                <c:pt idx="11">
                  <c:v>-9.7692014969652519E-4</c:v>
                </c:pt>
                <c:pt idx="12">
                  <c:v>-6.8620016827480868E-4</c:v>
                </c:pt>
                <c:pt idx="13">
                  <c:v>-1.0861199989449233E-3</c:v>
                </c:pt>
                <c:pt idx="14">
                  <c:v>-1.2525599013315514E-3</c:v>
                </c:pt>
                <c:pt idx="15">
                  <c:v>-1.0199998432653956E-3</c:v>
                </c:pt>
                <c:pt idx="16">
                  <c:v>-1.07515982381301E-3</c:v>
                </c:pt>
                <c:pt idx="17">
                  <c:v>-1.245279869181104E-3</c:v>
                </c:pt>
                <c:pt idx="18">
                  <c:v>-1.1630798326223157E-3</c:v>
                </c:pt>
                <c:pt idx="19">
                  <c:v>-1.3341999947442673E-3</c:v>
                </c:pt>
                <c:pt idx="20">
                  <c:v>-1.4628399512730539E-3</c:v>
                </c:pt>
                <c:pt idx="21">
                  <c:v>-1.7055200587492436E-3</c:v>
                </c:pt>
                <c:pt idx="22">
                  <c:v>-1.8451599098625593E-3</c:v>
                </c:pt>
                <c:pt idx="23">
                  <c:v>-1.9248399621574208E-3</c:v>
                </c:pt>
                <c:pt idx="24">
                  <c:v>-2.1330000890884548E-3</c:v>
                </c:pt>
                <c:pt idx="25">
                  <c:v>-2.0404401657287963E-3</c:v>
                </c:pt>
                <c:pt idx="26">
                  <c:v>-1.9244799696025439E-3</c:v>
                </c:pt>
                <c:pt idx="27">
                  <c:v>-2.1822802009410225E-3</c:v>
                </c:pt>
                <c:pt idx="28">
                  <c:v>-2.3719199671177194E-3</c:v>
                </c:pt>
                <c:pt idx="29">
                  <c:v>-2.3300800603465177E-3</c:v>
                </c:pt>
                <c:pt idx="30">
                  <c:v>-2.2062799471314065E-3</c:v>
                </c:pt>
                <c:pt idx="31">
                  <c:v>-2.706559891521465E-3</c:v>
                </c:pt>
                <c:pt idx="32">
                  <c:v>-2.897160047723446E-3</c:v>
                </c:pt>
                <c:pt idx="33">
                  <c:v>-2.884960085793864E-3</c:v>
                </c:pt>
                <c:pt idx="34">
                  <c:v>-3.8332801341312006E-3</c:v>
                </c:pt>
                <c:pt idx="35">
                  <c:v>-4.5403599651763216E-3</c:v>
                </c:pt>
                <c:pt idx="36">
                  <c:v>-4.1159597894875333E-3</c:v>
                </c:pt>
                <c:pt idx="37">
                  <c:v>-4.2968000125256367E-3</c:v>
                </c:pt>
                <c:pt idx="38">
                  <c:v>-4.0464401536155492E-3</c:v>
                </c:pt>
                <c:pt idx="39">
                  <c:v>-5.7417201896896586E-3</c:v>
                </c:pt>
                <c:pt idx="40">
                  <c:v>-5.3798801745870151E-3</c:v>
                </c:pt>
                <c:pt idx="41">
                  <c:v>-5.8695198968052864E-3</c:v>
                </c:pt>
                <c:pt idx="42">
                  <c:v>-6.9126002199482173E-3</c:v>
                </c:pt>
                <c:pt idx="43">
                  <c:v>-6.9707601505797356E-3</c:v>
                </c:pt>
                <c:pt idx="44">
                  <c:v>-7.2030800656648353E-3</c:v>
                </c:pt>
                <c:pt idx="45">
                  <c:v>-8.1488000505487435E-3</c:v>
                </c:pt>
                <c:pt idx="46">
                  <c:v>-7.9736798143130727E-3</c:v>
                </c:pt>
                <c:pt idx="47">
                  <c:v>-7.8114801071933471E-3</c:v>
                </c:pt>
                <c:pt idx="48">
                  <c:v>-8.0058802268467844E-3</c:v>
                </c:pt>
                <c:pt idx="49">
                  <c:v>-7.8636802063556388E-3</c:v>
                </c:pt>
                <c:pt idx="50">
                  <c:v>-7.9041600038181059E-3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E2-47F1-B005-7CEF5D8645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E2-47F1-B005-7CEF5D8645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E2-47F1-B005-7CEF5D8645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E2-47F1-B005-7CEF5D8645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3.167867709556467E-3</c:v>
                </c:pt>
                <c:pt idx="1">
                  <c:v>-3.1011467951310313E-3</c:v>
                </c:pt>
                <c:pt idx="2">
                  <c:v>1.0144618306327066E-3</c:v>
                </c:pt>
                <c:pt idx="3">
                  <c:v>1.0132549578422772E-3</c:v>
                </c:pt>
                <c:pt idx="4">
                  <c:v>5.4429867356104193E-4</c:v>
                </c:pt>
                <c:pt idx="5">
                  <c:v>5.3033343127178436E-4</c:v>
                </c:pt>
                <c:pt idx="6">
                  <c:v>9.3273070737618508E-5</c:v>
                </c:pt>
                <c:pt idx="7">
                  <c:v>9.1893787548555893E-5</c:v>
                </c:pt>
                <c:pt idx="8">
                  <c:v>-3.5895940487623438E-4</c:v>
                </c:pt>
                <c:pt idx="9">
                  <c:v>-3.8206239829303079E-4</c:v>
                </c:pt>
                <c:pt idx="10">
                  <c:v>-8.3170871792739159E-4</c:v>
                </c:pt>
                <c:pt idx="11">
                  <c:v>-8.7015623682250732E-4</c:v>
                </c:pt>
                <c:pt idx="12">
                  <c:v>-8.7256998240336711E-4</c:v>
                </c:pt>
                <c:pt idx="13">
                  <c:v>-1.2942858174592132E-3</c:v>
                </c:pt>
                <c:pt idx="14">
                  <c:v>-1.3110096261265951E-3</c:v>
                </c:pt>
                <c:pt idx="15">
                  <c:v>-1.3148026548965167E-3</c:v>
                </c:pt>
                <c:pt idx="16">
                  <c:v>-1.7428976747017773E-3</c:v>
                </c:pt>
                <c:pt idx="17">
                  <c:v>-1.756862916991034E-3</c:v>
                </c:pt>
                <c:pt idx="18">
                  <c:v>-1.7594490729705261E-3</c:v>
                </c:pt>
                <c:pt idx="19">
                  <c:v>-2.2346121316025426E-3</c:v>
                </c:pt>
                <c:pt idx="20">
                  <c:v>-2.2487497842904325E-3</c:v>
                </c:pt>
                <c:pt idx="21">
                  <c:v>-2.7330505940499879E-3</c:v>
                </c:pt>
                <c:pt idx="22">
                  <c:v>-2.7342574668404174E-3</c:v>
                </c:pt>
                <c:pt idx="23">
                  <c:v>-3.1711454169759505E-3</c:v>
                </c:pt>
                <c:pt idx="24">
                  <c:v>-3.1725247001650131E-3</c:v>
                </c:pt>
                <c:pt idx="25">
                  <c:v>-3.1763177289349347E-3</c:v>
                </c:pt>
                <c:pt idx="26">
                  <c:v>-3.6464808860065994E-3</c:v>
                </c:pt>
                <c:pt idx="27">
                  <c:v>-3.6490670419860923E-3</c:v>
                </c:pt>
                <c:pt idx="28">
                  <c:v>-3.6502739147765218E-3</c:v>
                </c:pt>
                <c:pt idx="29">
                  <c:v>-3.6516531979655844E-3</c:v>
                </c:pt>
                <c:pt idx="30">
                  <c:v>-3.6835491217126533E-3</c:v>
                </c:pt>
                <c:pt idx="31">
                  <c:v>-4.10405808397807E-3</c:v>
                </c:pt>
                <c:pt idx="32">
                  <c:v>-4.1307816957661548E-3</c:v>
                </c:pt>
                <c:pt idx="33">
                  <c:v>-4.1333678517456469E-3</c:v>
                </c:pt>
                <c:pt idx="34">
                  <c:v>-4.5843934545690699E-3</c:v>
                </c:pt>
                <c:pt idx="35">
                  <c:v>-4.5893933561294217E-3</c:v>
                </c:pt>
                <c:pt idx="36">
                  <c:v>-4.5945656680884059E-3</c:v>
                </c:pt>
                <c:pt idx="37">
                  <c:v>-4.6061171647968037E-3</c:v>
                </c:pt>
                <c:pt idx="38">
                  <c:v>-4.607324037587234E-3</c:v>
                </c:pt>
                <c:pt idx="39">
                  <c:v>-5.0493842996817504E-3</c:v>
                </c:pt>
                <c:pt idx="40">
                  <c:v>-5.0507635828708139E-3</c:v>
                </c:pt>
                <c:pt idx="41">
                  <c:v>-5.0519704556612425E-3</c:v>
                </c:pt>
                <c:pt idx="42">
                  <c:v>-5.4966168737352519E-3</c:v>
                </c:pt>
                <c:pt idx="43">
                  <c:v>-5.4979961569243153E-3</c:v>
                </c:pt>
                <c:pt idx="44">
                  <c:v>-5.5093752432340808E-3</c:v>
                </c:pt>
                <c:pt idx="45">
                  <c:v>-6.0026413937225419E-3</c:v>
                </c:pt>
                <c:pt idx="46">
                  <c:v>-6.010227451262385E-3</c:v>
                </c:pt>
                <c:pt idx="47">
                  <c:v>-6.0128136072418771E-3</c:v>
                </c:pt>
                <c:pt idx="48">
                  <c:v>-6.4817698915231124E-3</c:v>
                </c:pt>
                <c:pt idx="49">
                  <c:v>-6.4843560475026044E-3</c:v>
                </c:pt>
                <c:pt idx="50">
                  <c:v>-6.4971144170014317E-3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E2-47F1-B005-7CEF5D86458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E2-47F1-B005-7CEF5D86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05456"/>
        <c:axId val="1"/>
      </c:scatterChart>
      <c:valAx>
        <c:axId val="66170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705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701F24-DDC1-AB1E-5AE9-7A8001C7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24" sqref="A24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6" t="s">
        <v>41</v>
      </c>
      <c r="G1" s="29">
        <v>0</v>
      </c>
      <c r="H1" s="30"/>
      <c r="I1" s="37" t="s">
        <v>42</v>
      </c>
      <c r="J1" s="38" t="s">
        <v>41</v>
      </c>
      <c r="K1" s="39">
        <v>10.15094</v>
      </c>
      <c r="L1" s="40">
        <v>-3.0832999999999999</v>
      </c>
      <c r="M1" s="32">
        <v>52500.055</v>
      </c>
      <c r="N1" s="32">
        <v>0.13493852000000001</v>
      </c>
      <c r="O1" s="41" t="s">
        <v>43</v>
      </c>
      <c r="P1" s="40">
        <v>14.8</v>
      </c>
      <c r="Q1" s="40">
        <v>16.7</v>
      </c>
      <c r="R1" s="42" t="s">
        <v>44</v>
      </c>
      <c r="S1" s="43" t="s">
        <v>45</v>
      </c>
    </row>
    <row r="2" spans="1:19" x14ac:dyDescent="0.2">
      <c r="A2" t="s">
        <v>23</v>
      </c>
      <c r="B2" t="s">
        <v>43</v>
      </c>
      <c r="C2" s="28"/>
      <c r="D2" s="2"/>
    </row>
    <row r="3" spans="1:19" ht="13.5" thickBot="1" x14ac:dyDescent="0.25"/>
    <row r="4" spans="1:19" ht="14.25" thickTop="1" thickBot="1" x14ac:dyDescent="0.25">
      <c r="A4" s="4" t="s">
        <v>0</v>
      </c>
      <c r="C4" s="25" t="s">
        <v>36</v>
      </c>
      <c r="D4" s="26" t="s">
        <v>36</v>
      </c>
    </row>
    <row r="5" spans="1:19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9" x14ac:dyDescent="0.2">
      <c r="A6" s="4" t="s">
        <v>1</v>
      </c>
    </row>
    <row r="7" spans="1:19" x14ac:dyDescent="0.2">
      <c r="A7" t="s">
        <v>2</v>
      </c>
      <c r="C7" s="7">
        <v>52500.055</v>
      </c>
      <c r="D7" s="31" t="s">
        <v>47</v>
      </c>
    </row>
    <row r="8" spans="1:19" x14ac:dyDescent="0.2">
      <c r="A8" t="s">
        <v>3</v>
      </c>
      <c r="C8" s="7">
        <f>N1</f>
        <v>0.13493852000000001</v>
      </c>
      <c r="D8" s="27" t="str">
        <f>D7</f>
        <v>Kreiner</v>
      </c>
    </row>
    <row r="9" spans="1:19" x14ac:dyDescent="0.2">
      <c r="A9" s="23" t="s">
        <v>32</v>
      </c>
      <c r="B9" s="35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9"/>
      <c r="B10" s="9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9"/>
      <c r="C11" s="20">
        <f ca="1">INTERCEPT(INDIRECT($D$9):G992,INDIRECT($C$9):F992)</f>
        <v>3.167867709556467E-3</v>
      </c>
      <c r="D11" s="2"/>
      <c r="E11" s="9"/>
    </row>
    <row r="12" spans="1:19" x14ac:dyDescent="0.2">
      <c r="A12" s="9" t="s">
        <v>16</v>
      </c>
      <c r="B12" s="9"/>
      <c r="C12" s="20">
        <f ca="1">SLOPE(INDIRECT($D$9):G992,INDIRECT($C$9):F992)</f>
        <v>-1.7241039863280707E-7</v>
      </c>
      <c r="D12" s="2"/>
      <c r="E12" s="9"/>
    </row>
    <row r="13" spans="1:19" x14ac:dyDescent="0.2">
      <c r="A13" s="9" t="s">
        <v>18</v>
      </c>
      <c r="B13" s="9"/>
      <c r="C13" s="2" t="s">
        <v>13</v>
      </c>
    </row>
    <row r="14" spans="1:19" x14ac:dyDescent="0.2">
      <c r="A14" s="9"/>
      <c r="B14" s="9"/>
      <c r="C14" s="9"/>
    </row>
    <row r="15" spans="1:19" x14ac:dyDescent="0.2">
      <c r="A15" s="11" t="s">
        <v>17</v>
      </c>
      <c r="B15" s="9"/>
      <c r="C15" s="12">
        <f ca="1">(C7+C11)+(C8+C12)*INT(MAX(F21:F3533))</f>
        <v>60064.432057045589</v>
      </c>
      <c r="E15" s="13" t="s">
        <v>33</v>
      </c>
      <c r="F15" s="33">
        <v>1</v>
      </c>
    </row>
    <row r="16" spans="1:19" x14ac:dyDescent="0.2">
      <c r="A16" s="15" t="s">
        <v>4</v>
      </c>
      <c r="B16" s="9"/>
      <c r="C16" s="16">
        <f ca="1">+C8+C12</f>
        <v>0.13493834758960138</v>
      </c>
      <c r="E16" s="13" t="s">
        <v>30</v>
      </c>
      <c r="F16" s="34">
        <f ca="1">NOW()+15018.5+$C$5/24</f>
        <v>60162.813806018516</v>
      </c>
    </row>
    <row r="17" spans="1:21" ht="13.5" thickBot="1" x14ac:dyDescent="0.25">
      <c r="A17" s="13" t="s">
        <v>27</v>
      </c>
      <c r="B17" s="9"/>
      <c r="C17" s="9">
        <f>COUNT(C21:C2191)</f>
        <v>51</v>
      </c>
      <c r="E17" s="13" t="s">
        <v>34</v>
      </c>
      <c r="F17" s="14">
        <f ca="1">ROUND(2*(F16-$C$7)/$C$8,0)/2+F15</f>
        <v>56788</v>
      </c>
    </row>
    <row r="18" spans="1:21" ht="14.25" thickTop="1" thickBot="1" x14ac:dyDescent="0.25">
      <c r="A18" s="15" t="s">
        <v>5</v>
      </c>
      <c r="B18" s="9"/>
      <c r="C18" s="18">
        <f ca="1">+C15</f>
        <v>60064.432057045589</v>
      </c>
      <c r="D18" s="19">
        <f ca="1">+C16</f>
        <v>0.13493834758960138</v>
      </c>
      <c r="E18" s="13" t="s">
        <v>35</v>
      </c>
      <c r="F18" s="22">
        <f ca="1">ROUND(2*(F16-$C$15)/$C$16,0)/2+F15</f>
        <v>730</v>
      </c>
    </row>
    <row r="19" spans="1:21" ht="13.5" thickTop="1" x14ac:dyDescent="0.2">
      <c r="E19" s="13" t="s">
        <v>31</v>
      </c>
      <c r="F19" s="17">
        <f ca="1">+$C$15+$C$16*F18-15018.5-$C$5/24</f>
        <v>45144.832884119336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4" t="s">
        <v>50</v>
      </c>
    </row>
    <row r="21" spans="1:21" s="49" customFormat="1" ht="12" customHeight="1" x14ac:dyDescent="0.2">
      <c r="A21" s="49" t="s">
        <v>47</v>
      </c>
      <c r="C21" s="50">
        <v>52500.055</v>
      </c>
      <c r="D21" s="50" t="s">
        <v>13</v>
      </c>
      <c r="E21" s="49">
        <f>+(C21-C$7)/C$8</f>
        <v>0</v>
      </c>
      <c r="F21" s="49">
        <f>ROUND(2*E21,0)/2</f>
        <v>0</v>
      </c>
      <c r="G21" s="49">
        <f>+C21-(C$7+F21*C$8)</f>
        <v>0</v>
      </c>
      <c r="I21" s="49">
        <f>+G21</f>
        <v>0</v>
      </c>
      <c r="O21" s="49">
        <f ca="1">+C$11+C$12*$F21</f>
        <v>3.167867709556467E-3</v>
      </c>
      <c r="Q21" s="51">
        <f>+C21-15018.5</f>
        <v>37481.555</v>
      </c>
    </row>
    <row r="22" spans="1:21" s="49" customFormat="1" ht="12" customHeight="1" x14ac:dyDescent="0.2">
      <c r="A22" s="44" t="s">
        <v>49</v>
      </c>
      <c r="B22" s="45" t="s">
        <v>48</v>
      </c>
      <c r="C22" s="46">
        <v>57406.554100000001</v>
      </c>
      <c r="D22" s="46">
        <v>4.0000000000000002E-4</v>
      </c>
      <c r="E22" s="49">
        <f>+(C22-C$7)/C$8</f>
        <v>36360.996845081747</v>
      </c>
      <c r="F22" s="49">
        <f>ROUND(2*E22,0)/2</f>
        <v>36361</v>
      </c>
      <c r="G22" s="49">
        <f>+C22-(C$7+F22*C$8)</f>
        <v>-4.257199980202131E-4</v>
      </c>
      <c r="K22" s="49">
        <f>+G22</f>
        <v>-4.257199980202131E-4</v>
      </c>
      <c r="O22" s="49">
        <f ca="1">+C$11+C$12*$F22</f>
        <v>-3.1011467951310313E-3</v>
      </c>
      <c r="Q22" s="51">
        <f>+C22-15018.5</f>
        <v>42388.054100000001</v>
      </c>
    </row>
    <row r="23" spans="1:21" s="49" customFormat="1" ht="12" customHeight="1" x14ac:dyDescent="0.2">
      <c r="A23" s="47" t="s">
        <v>51</v>
      </c>
      <c r="B23" s="48" t="s">
        <v>48</v>
      </c>
      <c r="C23" s="52">
        <v>54185.43702000007</v>
      </c>
      <c r="D23" s="53">
        <v>4.4000000000000002E-4</v>
      </c>
      <c r="E23" s="49">
        <f t="shared" ref="E23:E71" si="0">+(C23-C$7)/C$8</f>
        <v>12489.999297458353</v>
      </c>
      <c r="F23" s="49">
        <f t="shared" ref="F23:F71" si="1">ROUND(2*E23,0)/2</f>
        <v>12490</v>
      </c>
      <c r="G23" s="49">
        <f t="shared" ref="G23:G71" si="2">+C23-(C$7+F23*C$8)</f>
        <v>-9.4799928774591535E-5</v>
      </c>
      <c r="K23" s="49">
        <f t="shared" ref="K23:K71" si="3">+G23</f>
        <v>-9.4799928774591535E-5</v>
      </c>
      <c r="O23" s="49">
        <f t="shared" ref="O23:O71" ca="1" si="4">+C$11+C$12*$F23</f>
        <v>1.0144618306327066E-3</v>
      </c>
      <c r="Q23" s="51">
        <f t="shared" ref="Q23:Q71" si="5">+C23-15018.5</f>
        <v>39166.93702000007</v>
      </c>
    </row>
    <row r="24" spans="1:21" s="49" customFormat="1" ht="12" customHeight="1" x14ac:dyDescent="0.2">
      <c r="A24" s="47" t="s">
        <v>51</v>
      </c>
      <c r="B24" s="48" t="s">
        <v>48</v>
      </c>
      <c r="C24" s="52">
        <v>54186.381450000219</v>
      </c>
      <c r="D24" s="53">
        <v>2.9E-4</v>
      </c>
      <c r="E24" s="49">
        <f t="shared" si="0"/>
        <v>12496.99826261781</v>
      </c>
      <c r="F24" s="49">
        <f t="shared" si="1"/>
        <v>12497</v>
      </c>
      <c r="G24" s="49">
        <f t="shared" si="2"/>
        <v>-2.3443977988790721E-4</v>
      </c>
      <c r="K24" s="49">
        <f t="shared" si="3"/>
        <v>-2.3443977988790721E-4</v>
      </c>
      <c r="O24" s="49">
        <f t="shared" ca="1" si="4"/>
        <v>1.0132549578422772E-3</v>
      </c>
      <c r="Q24" s="51">
        <f t="shared" si="5"/>
        <v>39167.881450000219</v>
      </c>
    </row>
    <row r="25" spans="1:21" s="49" customFormat="1" ht="12" customHeight="1" x14ac:dyDescent="0.2">
      <c r="A25" s="47" t="s">
        <v>51</v>
      </c>
      <c r="B25" s="48" t="s">
        <v>48</v>
      </c>
      <c r="C25" s="52">
        <v>54553.414069999941</v>
      </c>
      <c r="D25" s="53">
        <v>4.8000000000000001E-4</v>
      </c>
      <c r="E25" s="49">
        <f t="shared" si="0"/>
        <v>15216.997118390955</v>
      </c>
      <c r="F25" s="49">
        <f t="shared" si="1"/>
        <v>15217</v>
      </c>
      <c r="G25" s="49">
        <f t="shared" si="2"/>
        <v>-3.88840060622897E-4</v>
      </c>
      <c r="K25" s="49">
        <f t="shared" si="3"/>
        <v>-3.88840060622897E-4</v>
      </c>
      <c r="O25" s="49">
        <f t="shared" ca="1" si="4"/>
        <v>5.4429867356104193E-4</v>
      </c>
      <c r="Q25" s="51">
        <f t="shared" si="5"/>
        <v>39534.914069999941</v>
      </c>
    </row>
    <row r="26" spans="1:21" s="49" customFormat="1" ht="12" customHeight="1" x14ac:dyDescent="0.2">
      <c r="A26" s="47" t="s">
        <v>51</v>
      </c>
      <c r="B26" s="48" t="s">
        <v>48</v>
      </c>
      <c r="C26" s="52">
        <v>54564.344099999871</v>
      </c>
      <c r="D26" s="53">
        <v>2.0000000000000001E-4</v>
      </c>
      <c r="E26" s="49">
        <f t="shared" si="0"/>
        <v>15297.997191608969</v>
      </c>
      <c r="F26" s="49">
        <f t="shared" si="1"/>
        <v>15298</v>
      </c>
      <c r="G26" s="49">
        <f t="shared" si="2"/>
        <v>-3.7896013236604631E-4</v>
      </c>
      <c r="K26" s="49">
        <f t="shared" si="3"/>
        <v>-3.7896013236604631E-4</v>
      </c>
      <c r="O26" s="49">
        <f t="shared" ca="1" si="4"/>
        <v>5.3033343127178436E-4</v>
      </c>
      <c r="Q26" s="51">
        <f t="shared" si="5"/>
        <v>39545.844099999871</v>
      </c>
    </row>
    <row r="27" spans="1:21" s="49" customFormat="1" ht="12" customHeight="1" x14ac:dyDescent="0.2">
      <c r="A27" s="47" t="s">
        <v>51</v>
      </c>
      <c r="B27" s="48" t="s">
        <v>48</v>
      </c>
      <c r="C27" s="52">
        <v>54906.413250000216</v>
      </c>
      <c r="D27" s="53">
        <v>1.9000000000000001E-4</v>
      </c>
      <c r="E27" s="49">
        <f t="shared" si="0"/>
        <v>17832.997204950934</v>
      </c>
      <c r="F27" s="49">
        <f t="shared" si="1"/>
        <v>17833</v>
      </c>
      <c r="G27" s="49">
        <f t="shared" si="2"/>
        <v>-3.7715978396590799E-4</v>
      </c>
      <c r="K27" s="49">
        <f t="shared" si="3"/>
        <v>-3.7715978396590799E-4</v>
      </c>
      <c r="O27" s="49">
        <f t="shared" ca="1" si="4"/>
        <v>9.3273070737618508E-5</v>
      </c>
      <c r="Q27" s="51">
        <f t="shared" si="5"/>
        <v>39887.913250000216</v>
      </c>
    </row>
    <row r="28" spans="1:21" s="49" customFormat="1" ht="12" customHeight="1" x14ac:dyDescent="0.2">
      <c r="A28" s="47" t="s">
        <v>51</v>
      </c>
      <c r="B28" s="48" t="s">
        <v>48</v>
      </c>
      <c r="C28" s="52">
        <v>54907.492690000217</v>
      </c>
      <c r="D28" s="53">
        <v>1.9000000000000001E-4</v>
      </c>
      <c r="E28" s="49">
        <f t="shared" si="0"/>
        <v>17840.99669983202</v>
      </c>
      <c r="F28" s="49">
        <f t="shared" si="1"/>
        <v>17841</v>
      </c>
      <c r="G28" s="49">
        <f t="shared" si="2"/>
        <v>-4.4531978346640244E-4</v>
      </c>
      <c r="K28" s="49">
        <f t="shared" si="3"/>
        <v>-4.4531978346640244E-4</v>
      </c>
      <c r="O28" s="49">
        <f t="shared" ca="1" si="4"/>
        <v>9.1893787548555893E-5</v>
      </c>
      <c r="Q28" s="51">
        <f t="shared" si="5"/>
        <v>39888.992690000217</v>
      </c>
    </row>
    <row r="29" spans="1:21" s="49" customFormat="1" ht="12" customHeight="1" x14ac:dyDescent="0.2">
      <c r="A29" s="47" t="s">
        <v>51</v>
      </c>
      <c r="B29" s="48" t="s">
        <v>48</v>
      </c>
      <c r="C29" s="52">
        <v>55260.356960000005</v>
      </c>
      <c r="D29" s="53">
        <v>1.8000000000000001E-4</v>
      </c>
      <c r="E29" s="49">
        <f t="shared" si="0"/>
        <v>20455.996997743892</v>
      </c>
      <c r="F29" s="49">
        <f t="shared" si="1"/>
        <v>20456</v>
      </c>
      <c r="G29" s="49">
        <f t="shared" si="2"/>
        <v>-4.0511999395675957E-4</v>
      </c>
      <c r="K29" s="49">
        <f t="shared" si="3"/>
        <v>-4.0511999395675957E-4</v>
      </c>
      <c r="O29" s="49">
        <f t="shared" ca="1" si="4"/>
        <v>-3.5895940487623438E-4</v>
      </c>
      <c r="Q29" s="51">
        <f t="shared" si="5"/>
        <v>40241.856960000005</v>
      </c>
    </row>
    <row r="30" spans="1:21" s="49" customFormat="1" ht="12" customHeight="1" x14ac:dyDescent="0.2">
      <c r="A30" s="47" t="s">
        <v>51</v>
      </c>
      <c r="B30" s="48" t="s">
        <v>48</v>
      </c>
      <c r="C30" s="52">
        <v>55278.438209999818</v>
      </c>
      <c r="D30" s="53">
        <v>1.2E-4</v>
      </c>
      <c r="E30" s="49">
        <f t="shared" si="0"/>
        <v>20589.993205793409</v>
      </c>
      <c r="F30" s="49">
        <f t="shared" si="1"/>
        <v>20590</v>
      </c>
      <c r="G30" s="49">
        <f t="shared" si="2"/>
        <v>-9.1680018522311002E-4</v>
      </c>
      <c r="K30" s="49">
        <f t="shared" si="3"/>
        <v>-9.1680018522311002E-4</v>
      </c>
      <c r="O30" s="49">
        <f t="shared" ca="1" si="4"/>
        <v>-3.8206239829303079E-4</v>
      </c>
      <c r="Q30" s="51">
        <f t="shared" si="5"/>
        <v>40259.938209999818</v>
      </c>
    </row>
    <row r="31" spans="1:21" s="49" customFormat="1" ht="12" customHeight="1" x14ac:dyDescent="0.2">
      <c r="A31" s="47" t="s">
        <v>51</v>
      </c>
      <c r="B31" s="48" t="s">
        <v>48</v>
      </c>
      <c r="C31" s="52">
        <v>55630.358140000142</v>
      </c>
      <c r="D31" s="53">
        <v>2.5999999999999998E-4</v>
      </c>
      <c r="E31" s="49">
        <f t="shared" si="0"/>
        <v>23197.995205521311</v>
      </c>
      <c r="F31" s="49">
        <f t="shared" si="1"/>
        <v>23198</v>
      </c>
      <c r="G31" s="49">
        <f t="shared" si="2"/>
        <v>-6.4695985929574817E-4</v>
      </c>
      <c r="K31" s="49">
        <f t="shared" si="3"/>
        <v>-6.4695985929574817E-4</v>
      </c>
      <c r="O31" s="49">
        <f t="shared" ca="1" si="4"/>
        <v>-8.3170871792739159E-4</v>
      </c>
      <c r="Q31" s="51">
        <f t="shared" si="5"/>
        <v>40611.858140000142</v>
      </c>
    </row>
    <row r="32" spans="1:21" s="49" customFormat="1" ht="12" customHeight="1" x14ac:dyDescent="0.2">
      <c r="A32" s="47" t="s">
        <v>51</v>
      </c>
      <c r="B32" s="48" t="s">
        <v>48</v>
      </c>
      <c r="C32" s="52">
        <v>55660.449099999852</v>
      </c>
      <c r="D32" s="53">
        <v>1.3999999999999999E-4</v>
      </c>
      <c r="E32" s="49">
        <f t="shared" si="0"/>
        <v>23420.992760257428</v>
      </c>
      <c r="F32" s="49">
        <f t="shared" si="1"/>
        <v>23421</v>
      </c>
      <c r="G32" s="49">
        <f t="shared" si="2"/>
        <v>-9.7692014969652519E-4</v>
      </c>
      <c r="K32" s="49">
        <f t="shared" si="3"/>
        <v>-9.7692014969652519E-4</v>
      </c>
      <c r="O32" s="49">
        <f t="shared" ca="1" si="4"/>
        <v>-8.7015623682250732E-4</v>
      </c>
      <c r="Q32" s="51">
        <f t="shared" si="5"/>
        <v>40641.949099999852</v>
      </c>
    </row>
    <row r="33" spans="1:17" s="49" customFormat="1" ht="12" customHeight="1" x14ac:dyDescent="0.2">
      <c r="A33" s="47" t="s">
        <v>51</v>
      </c>
      <c r="B33" s="48" t="s">
        <v>48</v>
      </c>
      <c r="C33" s="52">
        <v>55662.338529999834</v>
      </c>
      <c r="D33" s="53">
        <v>2.7999999999999998E-4</v>
      </c>
      <c r="E33" s="49">
        <f t="shared" si="0"/>
        <v>23434.994914719926</v>
      </c>
      <c r="F33" s="49">
        <f t="shared" si="1"/>
        <v>23435</v>
      </c>
      <c r="G33" s="49">
        <f t="shared" si="2"/>
        <v>-6.8620016827480868E-4</v>
      </c>
      <c r="K33" s="49">
        <f t="shared" si="3"/>
        <v>-6.8620016827480868E-4</v>
      </c>
      <c r="O33" s="49">
        <f t="shared" ca="1" si="4"/>
        <v>-8.7256998240336711E-4</v>
      </c>
      <c r="Q33" s="51">
        <f t="shared" si="5"/>
        <v>40643.838529999834</v>
      </c>
    </row>
    <row r="34" spans="1:17" s="49" customFormat="1" ht="12" customHeight="1" x14ac:dyDescent="0.2">
      <c r="A34" s="47" t="s">
        <v>51</v>
      </c>
      <c r="B34" s="48" t="s">
        <v>48</v>
      </c>
      <c r="C34" s="52">
        <v>55992.397750000004</v>
      </c>
      <c r="D34" s="53">
        <v>2.2000000000000001E-4</v>
      </c>
      <c r="E34" s="49">
        <f t="shared" si="0"/>
        <v>25880.991951001117</v>
      </c>
      <c r="F34" s="49">
        <f t="shared" si="1"/>
        <v>25881</v>
      </c>
      <c r="G34" s="49">
        <f t="shared" si="2"/>
        <v>-1.0861199989449233E-3</v>
      </c>
      <c r="K34" s="49">
        <f t="shared" si="3"/>
        <v>-1.0861199989449233E-3</v>
      </c>
      <c r="O34" s="49">
        <f t="shared" ca="1" si="4"/>
        <v>-1.2942858174592132E-3</v>
      </c>
      <c r="Q34" s="51">
        <f t="shared" si="5"/>
        <v>40973.897750000004</v>
      </c>
    </row>
    <row r="35" spans="1:17" s="49" customFormat="1" ht="12" customHeight="1" x14ac:dyDescent="0.2">
      <c r="A35" s="47" t="s">
        <v>51</v>
      </c>
      <c r="B35" s="48" t="s">
        <v>48</v>
      </c>
      <c r="C35" s="52">
        <v>56005.486620000098</v>
      </c>
      <c r="D35" s="53">
        <v>1E-4</v>
      </c>
      <c r="E35" s="49">
        <f t="shared" si="0"/>
        <v>25977.990717551205</v>
      </c>
      <c r="F35" s="49">
        <f t="shared" si="1"/>
        <v>25978</v>
      </c>
      <c r="G35" s="49">
        <f t="shared" si="2"/>
        <v>-1.2525599013315514E-3</v>
      </c>
      <c r="K35" s="49">
        <f t="shared" si="3"/>
        <v>-1.2525599013315514E-3</v>
      </c>
      <c r="O35" s="49">
        <f t="shared" ca="1" si="4"/>
        <v>-1.3110096261265951E-3</v>
      </c>
      <c r="Q35" s="51">
        <f t="shared" si="5"/>
        <v>40986.986620000098</v>
      </c>
    </row>
    <row r="36" spans="1:17" s="49" customFormat="1" ht="12" customHeight="1" x14ac:dyDescent="0.2">
      <c r="A36" s="47" t="s">
        <v>51</v>
      </c>
      <c r="B36" s="48" t="s">
        <v>48</v>
      </c>
      <c r="C36" s="52">
        <v>56008.455500000156</v>
      </c>
      <c r="D36" s="53">
        <v>1.8000000000000001E-4</v>
      </c>
      <c r="E36" s="49">
        <f t="shared" si="0"/>
        <v>25999.992441003178</v>
      </c>
      <c r="F36" s="49">
        <f t="shared" si="1"/>
        <v>26000</v>
      </c>
      <c r="G36" s="49">
        <f t="shared" si="2"/>
        <v>-1.0199998432653956E-3</v>
      </c>
      <c r="K36" s="49">
        <f t="shared" si="3"/>
        <v>-1.0199998432653956E-3</v>
      </c>
      <c r="O36" s="49">
        <f t="shared" ca="1" si="4"/>
        <v>-1.3148026548965167E-3</v>
      </c>
      <c r="Q36" s="51">
        <f t="shared" si="5"/>
        <v>40989.955500000156</v>
      </c>
    </row>
    <row r="37" spans="1:17" s="49" customFormat="1" ht="12" customHeight="1" x14ac:dyDescent="0.2">
      <c r="A37" s="47" t="s">
        <v>51</v>
      </c>
      <c r="B37" s="48" t="s">
        <v>48</v>
      </c>
      <c r="C37" s="52">
        <v>56343.507790000178</v>
      </c>
      <c r="D37" s="53">
        <v>1.2E-4</v>
      </c>
      <c r="E37" s="49">
        <f t="shared" si="0"/>
        <v>28482.992032224582</v>
      </c>
      <c r="F37" s="49">
        <f t="shared" si="1"/>
        <v>28483</v>
      </c>
      <c r="G37" s="49">
        <f t="shared" si="2"/>
        <v>-1.07515982381301E-3</v>
      </c>
      <c r="K37" s="49">
        <f t="shared" si="3"/>
        <v>-1.07515982381301E-3</v>
      </c>
      <c r="O37" s="49">
        <f t="shared" ca="1" si="4"/>
        <v>-1.7428976747017773E-3</v>
      </c>
      <c r="Q37" s="51">
        <f t="shared" si="5"/>
        <v>41325.007790000178</v>
      </c>
    </row>
    <row r="38" spans="1:17" s="49" customFormat="1" ht="12" customHeight="1" x14ac:dyDescent="0.2">
      <c r="A38" s="47" t="s">
        <v>51</v>
      </c>
      <c r="B38" s="48" t="s">
        <v>48</v>
      </c>
      <c r="C38" s="52">
        <v>56354.437640000135</v>
      </c>
      <c r="D38" s="53">
        <v>1.2999999999999999E-4</v>
      </c>
      <c r="E38" s="49">
        <f t="shared" si="0"/>
        <v>28563.990771501973</v>
      </c>
      <c r="F38" s="49">
        <f t="shared" si="1"/>
        <v>28564</v>
      </c>
      <c r="G38" s="49">
        <f t="shared" si="2"/>
        <v>-1.245279869181104E-3</v>
      </c>
      <c r="K38" s="49">
        <f t="shared" si="3"/>
        <v>-1.245279869181104E-3</v>
      </c>
      <c r="O38" s="49">
        <f t="shared" ca="1" si="4"/>
        <v>-1.756862916991034E-3</v>
      </c>
      <c r="Q38" s="51">
        <f t="shared" si="5"/>
        <v>41335.937640000135</v>
      </c>
    </row>
    <row r="39" spans="1:17" s="49" customFormat="1" ht="12" customHeight="1" x14ac:dyDescent="0.2">
      <c r="A39" s="47" t="s">
        <v>51</v>
      </c>
      <c r="B39" s="48" t="s">
        <v>48</v>
      </c>
      <c r="C39" s="52">
        <v>56356.461800000165</v>
      </c>
      <c r="D39" s="53">
        <v>1.6000000000000001E-4</v>
      </c>
      <c r="E39" s="49">
        <f t="shared" si="0"/>
        <v>28578.9913806685</v>
      </c>
      <c r="F39" s="49">
        <f t="shared" si="1"/>
        <v>28579</v>
      </c>
      <c r="G39" s="49">
        <f t="shared" si="2"/>
        <v>-1.1630798326223157E-3</v>
      </c>
      <c r="K39" s="49">
        <f t="shared" si="3"/>
        <v>-1.1630798326223157E-3</v>
      </c>
      <c r="O39" s="49">
        <f t="shared" ca="1" si="4"/>
        <v>-1.7594490729705261E-3</v>
      </c>
      <c r="Q39" s="51">
        <f t="shared" si="5"/>
        <v>41337.961800000165</v>
      </c>
    </row>
    <row r="40" spans="1:17" s="49" customFormat="1" ht="12" customHeight="1" x14ac:dyDescent="0.2">
      <c r="A40" s="47" t="s">
        <v>51</v>
      </c>
      <c r="B40" s="48" t="s">
        <v>48</v>
      </c>
      <c r="C40" s="52">
        <v>56728.352190000005</v>
      </c>
      <c r="D40" s="53">
        <v>1.9000000000000001E-4</v>
      </c>
      <c r="E40" s="49">
        <f t="shared" si="0"/>
        <v>31334.990112534248</v>
      </c>
      <c r="F40" s="49">
        <f t="shared" si="1"/>
        <v>31335</v>
      </c>
      <c r="G40" s="49">
        <f t="shared" si="2"/>
        <v>-1.3341999947442673E-3</v>
      </c>
      <c r="K40" s="49">
        <f t="shared" si="3"/>
        <v>-1.3341999947442673E-3</v>
      </c>
      <c r="O40" s="49">
        <f t="shared" ca="1" si="4"/>
        <v>-2.2346121316025426E-3</v>
      </c>
      <c r="Q40" s="51">
        <f t="shared" si="5"/>
        <v>41709.852190000005</v>
      </c>
    </row>
    <row r="41" spans="1:17" s="49" customFormat="1" ht="12" customHeight="1" x14ac:dyDescent="0.2">
      <c r="A41" s="47" t="s">
        <v>51</v>
      </c>
      <c r="B41" s="48" t="s">
        <v>48</v>
      </c>
      <c r="C41" s="52">
        <v>56739.417020000052</v>
      </c>
      <c r="D41" s="53">
        <v>1.2999999999999999E-4</v>
      </c>
      <c r="E41" s="49">
        <f t="shared" si="0"/>
        <v>31416.989159211553</v>
      </c>
      <c r="F41" s="49">
        <f t="shared" si="1"/>
        <v>31417</v>
      </c>
      <c r="G41" s="49">
        <f t="shared" si="2"/>
        <v>-1.4628399512730539E-3</v>
      </c>
      <c r="K41" s="49">
        <f t="shared" si="3"/>
        <v>-1.4628399512730539E-3</v>
      </c>
      <c r="O41" s="49">
        <f t="shared" ca="1" si="4"/>
        <v>-2.2487497842904325E-3</v>
      </c>
      <c r="Q41" s="51">
        <f t="shared" si="5"/>
        <v>41720.917020000052</v>
      </c>
    </row>
    <row r="42" spans="1:17" s="49" customFormat="1" ht="12" customHeight="1" x14ac:dyDescent="0.2">
      <c r="A42" s="47" t="s">
        <v>51</v>
      </c>
      <c r="B42" s="48" t="s">
        <v>48</v>
      </c>
      <c r="C42" s="52">
        <v>57118.459079999942</v>
      </c>
      <c r="D42" s="53">
        <v>1.9000000000000001E-4</v>
      </c>
      <c r="E42" s="49">
        <f t="shared" si="0"/>
        <v>34225.987360762083</v>
      </c>
      <c r="F42" s="49">
        <f t="shared" si="1"/>
        <v>34226</v>
      </c>
      <c r="G42" s="49">
        <f t="shared" si="2"/>
        <v>-1.7055200587492436E-3</v>
      </c>
      <c r="K42" s="49">
        <f t="shared" si="3"/>
        <v>-1.7055200587492436E-3</v>
      </c>
      <c r="O42" s="49">
        <f t="shared" ca="1" si="4"/>
        <v>-2.7330505940499879E-3</v>
      </c>
      <c r="Q42" s="51">
        <f t="shared" si="5"/>
        <v>42099.959079999942</v>
      </c>
    </row>
    <row r="43" spans="1:17" s="49" customFormat="1" ht="12" customHeight="1" x14ac:dyDescent="0.2">
      <c r="A43" s="47" t="s">
        <v>51</v>
      </c>
      <c r="B43" s="48" t="s">
        <v>48</v>
      </c>
      <c r="C43" s="52">
        <v>57119.403510000091</v>
      </c>
      <c r="D43" s="53">
        <v>1E-4</v>
      </c>
      <c r="E43" s="49">
        <f t="shared" si="0"/>
        <v>34232.986325921542</v>
      </c>
      <c r="F43" s="49">
        <f t="shared" si="1"/>
        <v>34233</v>
      </c>
      <c r="G43" s="49">
        <f t="shared" si="2"/>
        <v>-1.8451599098625593E-3</v>
      </c>
      <c r="K43" s="49">
        <f t="shared" si="3"/>
        <v>-1.8451599098625593E-3</v>
      </c>
      <c r="O43" s="49">
        <f t="shared" ca="1" si="4"/>
        <v>-2.7342574668404174E-3</v>
      </c>
      <c r="Q43" s="51">
        <f t="shared" si="5"/>
        <v>42100.903510000091</v>
      </c>
    </row>
    <row r="44" spans="1:17" s="49" customFormat="1" ht="12" customHeight="1" x14ac:dyDescent="0.2">
      <c r="A44" s="47" t="s">
        <v>51</v>
      </c>
      <c r="B44" s="48" t="s">
        <v>48</v>
      </c>
      <c r="C44" s="52">
        <v>57461.337640000042</v>
      </c>
      <c r="D44" s="53">
        <v>1.7000000000000001E-4</v>
      </c>
      <c r="E44" s="49">
        <f t="shared" si="0"/>
        <v>36766.98573543004</v>
      </c>
      <c r="F44" s="49">
        <f t="shared" si="1"/>
        <v>36767</v>
      </c>
      <c r="G44" s="49">
        <f t="shared" si="2"/>
        <v>-1.9248399621574208E-3</v>
      </c>
      <c r="K44" s="49">
        <f t="shared" si="3"/>
        <v>-1.9248399621574208E-3</v>
      </c>
      <c r="O44" s="49">
        <f t="shared" ca="1" si="4"/>
        <v>-3.1711454169759505E-3</v>
      </c>
      <c r="Q44" s="51">
        <f t="shared" si="5"/>
        <v>42442.837640000042</v>
      </c>
    </row>
    <row r="45" spans="1:17" s="49" customFormat="1" ht="12" customHeight="1" x14ac:dyDescent="0.2">
      <c r="A45" s="47" t="s">
        <v>51</v>
      </c>
      <c r="B45" s="48" t="s">
        <v>48</v>
      </c>
      <c r="C45" s="52">
        <v>57462.416939999908</v>
      </c>
      <c r="D45" s="53">
        <v>1.4999999999999999E-4</v>
      </c>
      <c r="E45" s="49">
        <f t="shared" si="0"/>
        <v>36774.984192800599</v>
      </c>
      <c r="F45" s="49">
        <f t="shared" si="1"/>
        <v>36775</v>
      </c>
      <c r="G45" s="49">
        <f t="shared" si="2"/>
        <v>-2.1330000890884548E-3</v>
      </c>
      <c r="K45" s="49">
        <f t="shared" si="3"/>
        <v>-2.1330000890884548E-3</v>
      </c>
      <c r="O45" s="49">
        <f t="shared" ca="1" si="4"/>
        <v>-3.1725247001650131E-3</v>
      </c>
      <c r="Q45" s="51">
        <f t="shared" si="5"/>
        <v>42443.916939999908</v>
      </c>
    </row>
    <row r="46" spans="1:17" s="49" customFormat="1" ht="12" customHeight="1" x14ac:dyDescent="0.2">
      <c r="A46" s="47" t="s">
        <v>51</v>
      </c>
      <c r="B46" s="48" t="s">
        <v>48</v>
      </c>
      <c r="C46" s="52">
        <v>57465.385679999832</v>
      </c>
      <c r="D46" s="53">
        <v>2.4000000000000001E-4</v>
      </c>
      <c r="E46" s="49">
        <f t="shared" si="0"/>
        <v>36796.984878742049</v>
      </c>
      <c r="F46" s="49">
        <f t="shared" si="1"/>
        <v>36797</v>
      </c>
      <c r="G46" s="49">
        <f t="shared" si="2"/>
        <v>-2.0404401657287963E-3</v>
      </c>
      <c r="K46" s="49">
        <f t="shared" si="3"/>
        <v>-2.0404401657287963E-3</v>
      </c>
      <c r="O46" s="49">
        <f t="shared" ca="1" si="4"/>
        <v>-3.1763177289349347E-3</v>
      </c>
      <c r="Q46" s="51">
        <f t="shared" si="5"/>
        <v>42446.885679999832</v>
      </c>
    </row>
    <row r="47" spans="1:17" s="49" customFormat="1" ht="12" customHeight="1" x14ac:dyDescent="0.2">
      <c r="A47" s="47" t="s">
        <v>51</v>
      </c>
      <c r="B47" s="48" t="s">
        <v>48</v>
      </c>
      <c r="C47" s="52">
        <v>57833.36314000003</v>
      </c>
      <c r="D47" s="53">
        <v>1.3999999999999999E-4</v>
      </c>
      <c r="E47" s="49">
        <f t="shared" si="0"/>
        <v>39523.985738097836</v>
      </c>
      <c r="F47" s="49">
        <f t="shared" si="1"/>
        <v>39524</v>
      </c>
      <c r="G47" s="49">
        <f t="shared" si="2"/>
        <v>-1.9244799696025439E-3</v>
      </c>
      <c r="K47" s="49">
        <f t="shared" si="3"/>
        <v>-1.9244799696025439E-3</v>
      </c>
      <c r="O47" s="49">
        <f t="shared" ca="1" si="4"/>
        <v>-3.6464808860065994E-3</v>
      </c>
      <c r="Q47" s="51">
        <f t="shared" si="5"/>
        <v>42814.86314000003</v>
      </c>
    </row>
    <row r="48" spans="1:17" s="49" customFormat="1" ht="12" customHeight="1" x14ac:dyDescent="0.2">
      <c r="A48" s="47" t="s">
        <v>51</v>
      </c>
      <c r="B48" s="48" t="s">
        <v>48</v>
      </c>
      <c r="C48" s="52">
        <v>57835.3869599998</v>
      </c>
      <c r="D48" s="53">
        <v>1.3999999999999999E-4</v>
      </c>
      <c r="E48" s="49">
        <f t="shared" si="0"/>
        <v>39538.983827596443</v>
      </c>
      <c r="F48" s="49">
        <f t="shared" si="1"/>
        <v>39539</v>
      </c>
      <c r="G48" s="49">
        <f t="shared" si="2"/>
        <v>-2.1822802009410225E-3</v>
      </c>
      <c r="K48" s="49">
        <f t="shared" si="3"/>
        <v>-2.1822802009410225E-3</v>
      </c>
      <c r="O48" s="49">
        <f t="shared" ca="1" si="4"/>
        <v>-3.6490670419860923E-3</v>
      </c>
      <c r="Q48" s="51">
        <f t="shared" si="5"/>
        <v>42816.8869599998</v>
      </c>
    </row>
    <row r="49" spans="1:17" s="49" customFormat="1" ht="12" customHeight="1" x14ac:dyDescent="0.2">
      <c r="A49" s="47" t="s">
        <v>51</v>
      </c>
      <c r="B49" s="48" t="s">
        <v>48</v>
      </c>
      <c r="C49" s="52">
        <v>57836.331340000033</v>
      </c>
      <c r="D49" s="53">
        <v>2.5999999999999998E-4</v>
      </c>
      <c r="E49" s="49">
        <f t="shared" si="0"/>
        <v>39545.982422217414</v>
      </c>
      <c r="F49" s="49">
        <f t="shared" si="1"/>
        <v>39546</v>
      </c>
      <c r="G49" s="49">
        <f t="shared" si="2"/>
        <v>-2.3719199671177194E-3</v>
      </c>
      <c r="K49" s="49">
        <f t="shared" si="3"/>
        <v>-2.3719199671177194E-3</v>
      </c>
      <c r="O49" s="49">
        <f t="shared" ca="1" si="4"/>
        <v>-3.6502739147765218E-3</v>
      </c>
      <c r="Q49" s="51">
        <f t="shared" si="5"/>
        <v>42817.831340000033</v>
      </c>
    </row>
    <row r="50" spans="1:17" s="49" customFormat="1" ht="12" customHeight="1" x14ac:dyDescent="0.2">
      <c r="A50" s="47" t="s">
        <v>51</v>
      </c>
      <c r="B50" s="48" t="s">
        <v>48</v>
      </c>
      <c r="C50" s="52">
        <v>57837.410889999941</v>
      </c>
      <c r="D50" s="53">
        <v>1.4999999999999999E-4</v>
      </c>
      <c r="E50" s="49">
        <f t="shared" si="0"/>
        <v>39553.982732283861</v>
      </c>
      <c r="F50" s="49">
        <f t="shared" si="1"/>
        <v>39554</v>
      </c>
      <c r="G50" s="49">
        <f t="shared" si="2"/>
        <v>-2.3300800603465177E-3</v>
      </c>
      <c r="K50" s="49">
        <f t="shared" si="3"/>
        <v>-2.3300800603465177E-3</v>
      </c>
      <c r="O50" s="49">
        <f t="shared" ca="1" si="4"/>
        <v>-3.6516531979655844E-3</v>
      </c>
      <c r="Q50" s="51">
        <f t="shared" si="5"/>
        <v>42818.910889999941</v>
      </c>
    </row>
    <row r="51" spans="1:17" s="49" customFormat="1" ht="12" customHeight="1" x14ac:dyDescent="0.2">
      <c r="A51" s="47" t="s">
        <v>51</v>
      </c>
      <c r="B51" s="48" t="s">
        <v>48</v>
      </c>
      <c r="C51" s="52">
        <v>57862.374640000053</v>
      </c>
      <c r="D51" s="53">
        <v>1.8000000000000001E-4</v>
      </c>
      <c r="E51" s="49">
        <f t="shared" si="0"/>
        <v>39738.983649739544</v>
      </c>
      <c r="F51" s="49">
        <f t="shared" si="1"/>
        <v>39739</v>
      </c>
      <c r="G51" s="49">
        <f t="shared" si="2"/>
        <v>-2.2062799471314065E-3</v>
      </c>
      <c r="K51" s="49">
        <f t="shared" si="3"/>
        <v>-2.2062799471314065E-3</v>
      </c>
      <c r="O51" s="49">
        <f t="shared" ca="1" si="4"/>
        <v>-3.6835491217126533E-3</v>
      </c>
      <c r="Q51" s="51">
        <f t="shared" si="5"/>
        <v>42843.874640000053</v>
      </c>
    </row>
    <row r="52" spans="1:17" s="49" customFormat="1" ht="12" customHeight="1" x14ac:dyDescent="0.2">
      <c r="A52" s="47" t="s">
        <v>51</v>
      </c>
      <c r="B52" s="48" t="s">
        <v>48</v>
      </c>
      <c r="C52" s="52">
        <v>58191.489190000109</v>
      </c>
      <c r="D52" s="53">
        <v>9.0000000000000006E-5</v>
      </c>
      <c r="E52" s="49">
        <f t="shared" si="0"/>
        <v>42177.979942273778</v>
      </c>
      <c r="F52" s="49">
        <f t="shared" si="1"/>
        <v>42178</v>
      </c>
      <c r="G52" s="49">
        <f t="shared" si="2"/>
        <v>-2.706559891521465E-3</v>
      </c>
      <c r="K52" s="49">
        <f t="shared" si="3"/>
        <v>-2.706559891521465E-3</v>
      </c>
      <c r="O52" s="49">
        <f t="shared" ca="1" si="4"/>
        <v>-4.10405808397807E-3</v>
      </c>
      <c r="Q52" s="51">
        <f t="shared" si="5"/>
        <v>43172.989190000109</v>
      </c>
    </row>
    <row r="53" spans="1:17" s="49" customFormat="1" ht="12" customHeight="1" x14ac:dyDescent="0.2">
      <c r="A53" s="47" t="s">
        <v>51</v>
      </c>
      <c r="B53" s="48" t="s">
        <v>48</v>
      </c>
      <c r="C53" s="52">
        <v>58212.40446999995</v>
      </c>
      <c r="D53" s="53">
        <v>1.2999999999999999E-4</v>
      </c>
      <c r="E53" s="49">
        <f t="shared" si="0"/>
        <v>42332.978529777487</v>
      </c>
      <c r="F53" s="49">
        <f t="shared" si="1"/>
        <v>42333</v>
      </c>
      <c r="G53" s="49">
        <f t="shared" si="2"/>
        <v>-2.897160047723446E-3</v>
      </c>
      <c r="K53" s="49">
        <f t="shared" si="3"/>
        <v>-2.897160047723446E-3</v>
      </c>
      <c r="O53" s="49">
        <f t="shared" ca="1" si="4"/>
        <v>-4.1307816957661548E-3</v>
      </c>
      <c r="Q53" s="51">
        <f t="shared" si="5"/>
        <v>43193.90446999995</v>
      </c>
    </row>
    <row r="54" spans="1:17" s="49" customFormat="1" ht="12" customHeight="1" x14ac:dyDescent="0.2">
      <c r="A54" s="47" t="s">
        <v>51</v>
      </c>
      <c r="B54" s="48" t="s">
        <v>48</v>
      </c>
      <c r="C54" s="52">
        <v>58214.428559999913</v>
      </c>
      <c r="D54" s="53">
        <v>1E-4</v>
      </c>
      <c r="E54" s="49">
        <f t="shared" si="0"/>
        <v>42347.978620188755</v>
      </c>
      <c r="F54" s="49">
        <f t="shared" si="1"/>
        <v>42348</v>
      </c>
      <c r="G54" s="49">
        <f t="shared" si="2"/>
        <v>-2.884960085793864E-3</v>
      </c>
      <c r="K54" s="49">
        <f t="shared" si="3"/>
        <v>-2.884960085793864E-3</v>
      </c>
      <c r="O54" s="49">
        <f t="shared" ca="1" si="4"/>
        <v>-4.1333678517456469E-3</v>
      </c>
      <c r="Q54" s="51">
        <f t="shared" si="5"/>
        <v>43195.928559999913</v>
      </c>
    </row>
    <row r="55" spans="1:17" s="49" customFormat="1" ht="12" customHeight="1" x14ac:dyDescent="0.2">
      <c r="A55" s="47" t="s">
        <v>51</v>
      </c>
      <c r="B55" s="48" t="s">
        <v>48</v>
      </c>
      <c r="C55" s="52">
        <v>58567.426779999863</v>
      </c>
      <c r="D55" s="53">
        <v>8.0000000000000007E-5</v>
      </c>
      <c r="E55" s="49">
        <f t="shared" si="0"/>
        <v>44963.971592395283</v>
      </c>
      <c r="F55" s="49">
        <f t="shared" si="1"/>
        <v>44964</v>
      </c>
      <c r="G55" s="49">
        <f t="shared" si="2"/>
        <v>-3.8332801341312006E-3</v>
      </c>
      <c r="K55" s="49">
        <f t="shared" si="3"/>
        <v>-3.8332801341312006E-3</v>
      </c>
      <c r="O55" s="49">
        <f t="shared" ca="1" si="4"/>
        <v>-4.5843934545690699E-3</v>
      </c>
      <c r="Q55" s="51">
        <f t="shared" si="5"/>
        <v>43548.926779999863</v>
      </c>
    </row>
    <row r="56" spans="1:17" s="49" customFormat="1" ht="12" customHeight="1" x14ac:dyDescent="0.2">
      <c r="A56" s="47" t="s">
        <v>51</v>
      </c>
      <c r="B56" s="48" t="s">
        <v>48</v>
      </c>
      <c r="C56" s="52">
        <v>58571.339290000033</v>
      </c>
      <c r="D56" s="53">
        <v>1.6000000000000001E-4</v>
      </c>
      <c r="E56" s="49">
        <f t="shared" si="0"/>
        <v>44992.966352380565</v>
      </c>
      <c r="F56" s="49">
        <f t="shared" si="1"/>
        <v>44993</v>
      </c>
      <c r="G56" s="49">
        <f t="shared" si="2"/>
        <v>-4.5403599651763216E-3</v>
      </c>
      <c r="K56" s="49">
        <f t="shared" si="3"/>
        <v>-4.5403599651763216E-3</v>
      </c>
      <c r="O56" s="49">
        <f t="shared" ca="1" si="4"/>
        <v>-4.5893933561294217E-3</v>
      </c>
      <c r="Q56" s="51">
        <f t="shared" si="5"/>
        <v>43552.839290000033</v>
      </c>
    </row>
    <row r="57" spans="1:17" s="49" customFormat="1" ht="12" customHeight="1" x14ac:dyDescent="0.2">
      <c r="A57" s="47" t="s">
        <v>51</v>
      </c>
      <c r="B57" s="48" t="s">
        <v>48</v>
      </c>
      <c r="C57" s="52">
        <v>58575.38787000021</v>
      </c>
      <c r="D57" s="53">
        <v>1.1E-4</v>
      </c>
      <c r="E57" s="49">
        <f t="shared" si="0"/>
        <v>45022.969497517901</v>
      </c>
      <c r="F57" s="49">
        <f t="shared" si="1"/>
        <v>45023</v>
      </c>
      <c r="G57" s="49">
        <f t="shared" si="2"/>
        <v>-4.1159597894875333E-3</v>
      </c>
      <c r="K57" s="49">
        <f t="shared" si="3"/>
        <v>-4.1159597894875333E-3</v>
      </c>
      <c r="O57" s="49">
        <f t="shared" ca="1" si="4"/>
        <v>-4.5945656680884059E-3</v>
      </c>
      <c r="Q57" s="51">
        <f t="shared" si="5"/>
        <v>43556.88787000021</v>
      </c>
    </row>
    <row r="58" spans="1:17" s="49" customFormat="1" ht="12" customHeight="1" x14ac:dyDescent="0.2">
      <c r="A58" s="47" t="s">
        <v>51</v>
      </c>
      <c r="B58" s="48" t="s">
        <v>48</v>
      </c>
      <c r="C58" s="52">
        <v>58584.428569999989</v>
      </c>
      <c r="D58" s="53">
        <v>9.0000000000000006E-5</v>
      </c>
      <c r="E58" s="49">
        <f t="shared" si="0"/>
        <v>45089.968157350391</v>
      </c>
      <c r="F58" s="49">
        <f t="shared" si="1"/>
        <v>45090</v>
      </c>
      <c r="G58" s="49">
        <f t="shared" si="2"/>
        <v>-4.2968000125256367E-3</v>
      </c>
      <c r="K58" s="49">
        <f t="shared" si="3"/>
        <v>-4.2968000125256367E-3</v>
      </c>
      <c r="O58" s="49">
        <f t="shared" ca="1" si="4"/>
        <v>-4.6061171647968037E-3</v>
      </c>
      <c r="Q58" s="51">
        <f t="shared" si="5"/>
        <v>43565.928569999989</v>
      </c>
    </row>
    <row r="59" spans="1:17" s="49" customFormat="1" ht="12" customHeight="1" x14ac:dyDescent="0.2">
      <c r="A59" s="47" t="s">
        <v>51</v>
      </c>
      <c r="B59" s="48" t="s">
        <v>48</v>
      </c>
      <c r="C59" s="52">
        <v>58585.373389999848</v>
      </c>
      <c r="D59" s="53">
        <v>1.3999999999999999E-4</v>
      </c>
      <c r="E59" s="49">
        <f t="shared" si="0"/>
        <v>45096.970012712809</v>
      </c>
      <c r="F59" s="49">
        <f t="shared" si="1"/>
        <v>45097</v>
      </c>
      <c r="G59" s="49">
        <f t="shared" si="2"/>
        <v>-4.0464401536155492E-3</v>
      </c>
      <c r="K59" s="49">
        <f t="shared" si="3"/>
        <v>-4.0464401536155492E-3</v>
      </c>
      <c r="O59" s="49">
        <f t="shared" ca="1" si="4"/>
        <v>-4.607324037587234E-3</v>
      </c>
      <c r="Q59" s="51">
        <f t="shared" si="5"/>
        <v>43566.873389999848</v>
      </c>
    </row>
    <row r="60" spans="1:17" s="49" customFormat="1" ht="12" customHeight="1" x14ac:dyDescent="0.2">
      <c r="A60" s="47" t="s">
        <v>51</v>
      </c>
      <c r="B60" s="48" t="s">
        <v>48</v>
      </c>
      <c r="C60" s="52">
        <v>58931.354059999809</v>
      </c>
      <c r="D60" s="53">
        <v>1.4999999999999999E-4</v>
      </c>
      <c r="E60" s="49">
        <f t="shared" si="0"/>
        <v>47660.957449361442</v>
      </c>
      <c r="F60" s="49">
        <f t="shared" si="1"/>
        <v>47661</v>
      </c>
      <c r="G60" s="49">
        <f t="shared" si="2"/>
        <v>-5.7417201896896586E-3</v>
      </c>
      <c r="K60" s="49">
        <f t="shared" si="3"/>
        <v>-5.7417201896896586E-3</v>
      </c>
      <c r="O60" s="49">
        <f t="shared" ca="1" si="4"/>
        <v>-5.0493842996817504E-3</v>
      </c>
      <c r="Q60" s="51">
        <f t="shared" si="5"/>
        <v>43912.854059999809</v>
      </c>
    </row>
    <row r="61" spans="1:17" s="49" customFormat="1" ht="12" customHeight="1" x14ac:dyDescent="0.2">
      <c r="A61" s="47" t="s">
        <v>51</v>
      </c>
      <c r="B61" s="48" t="s">
        <v>48</v>
      </c>
      <c r="C61" s="52">
        <v>58932.433929999825</v>
      </c>
      <c r="D61" s="53">
        <v>1E-4</v>
      </c>
      <c r="E61" s="49">
        <f t="shared" si="0"/>
        <v>47668.960130879037</v>
      </c>
      <c r="F61" s="49">
        <f t="shared" si="1"/>
        <v>47669</v>
      </c>
      <c r="G61" s="49">
        <f t="shared" si="2"/>
        <v>-5.3798801745870151E-3</v>
      </c>
      <c r="K61" s="49">
        <f t="shared" si="3"/>
        <v>-5.3798801745870151E-3</v>
      </c>
      <c r="O61" s="49">
        <f t="shared" ca="1" si="4"/>
        <v>-5.0507635828708139E-3</v>
      </c>
      <c r="Q61" s="51">
        <f t="shared" si="5"/>
        <v>43913.933929999825</v>
      </c>
    </row>
    <row r="62" spans="1:17" s="49" customFormat="1" ht="12" customHeight="1" x14ac:dyDescent="0.2">
      <c r="A62" s="47" t="s">
        <v>51</v>
      </c>
      <c r="B62" s="48" t="s">
        <v>48</v>
      </c>
      <c r="C62" s="52">
        <v>58933.378010000102</v>
      </c>
      <c r="D62" s="53">
        <v>2.9E-4</v>
      </c>
      <c r="E62" s="49">
        <f t="shared" si="0"/>
        <v>47675.956502265639</v>
      </c>
      <c r="F62" s="49">
        <f t="shared" si="1"/>
        <v>47676</v>
      </c>
      <c r="G62" s="49">
        <f t="shared" si="2"/>
        <v>-5.8695198968052864E-3</v>
      </c>
      <c r="K62" s="49">
        <f t="shared" si="3"/>
        <v>-5.8695198968052864E-3</v>
      </c>
      <c r="O62" s="49">
        <f t="shared" ca="1" si="4"/>
        <v>-5.0519704556612425E-3</v>
      </c>
      <c r="Q62" s="51">
        <f t="shared" si="5"/>
        <v>43914.878010000102</v>
      </c>
    </row>
    <row r="63" spans="1:17" s="49" customFormat="1" ht="12" customHeight="1" x14ac:dyDescent="0.2">
      <c r="A63" s="47" t="s">
        <v>51</v>
      </c>
      <c r="B63" s="48" t="s">
        <v>48</v>
      </c>
      <c r="C63" s="52">
        <v>59281.383409999777</v>
      </c>
      <c r="D63" s="53">
        <v>1.4999999999999999E-4</v>
      </c>
      <c r="E63" s="49">
        <f t="shared" si="0"/>
        <v>50254.948772224387</v>
      </c>
      <c r="F63" s="49">
        <f t="shared" si="1"/>
        <v>50255</v>
      </c>
      <c r="G63" s="49">
        <f t="shared" si="2"/>
        <v>-6.9126002199482173E-3</v>
      </c>
      <c r="K63" s="49">
        <f t="shared" si="3"/>
        <v>-6.9126002199482173E-3</v>
      </c>
      <c r="O63" s="49">
        <f t="shared" ca="1" si="4"/>
        <v>-5.4966168737352519E-3</v>
      </c>
      <c r="Q63" s="51">
        <f t="shared" si="5"/>
        <v>44262.883409999777</v>
      </c>
    </row>
    <row r="64" spans="1:17" s="49" customFormat="1" ht="12" customHeight="1" x14ac:dyDescent="0.2">
      <c r="A64" s="47" t="s">
        <v>51</v>
      </c>
      <c r="B64" s="48" t="s">
        <v>48</v>
      </c>
      <c r="C64" s="52">
        <v>59282.462859999854</v>
      </c>
      <c r="D64" s="53">
        <v>1.7000000000000001E-4</v>
      </c>
      <c r="E64" s="49">
        <f t="shared" si="0"/>
        <v>50262.948341213865</v>
      </c>
      <c r="F64" s="49">
        <f t="shared" si="1"/>
        <v>50263</v>
      </c>
      <c r="G64" s="49">
        <f t="shared" si="2"/>
        <v>-6.9707601505797356E-3</v>
      </c>
      <c r="K64" s="49">
        <f t="shared" si="3"/>
        <v>-6.9707601505797356E-3</v>
      </c>
      <c r="O64" s="49">
        <f t="shared" ca="1" si="4"/>
        <v>-5.4979961569243153E-3</v>
      </c>
      <c r="Q64" s="51">
        <f t="shared" si="5"/>
        <v>44263.962859999854</v>
      </c>
    </row>
    <row r="65" spans="1:17" s="49" customFormat="1" ht="12" customHeight="1" x14ac:dyDescent="0.2">
      <c r="A65" s="47" t="s">
        <v>51</v>
      </c>
      <c r="B65" s="48" t="s">
        <v>48</v>
      </c>
      <c r="C65" s="52">
        <v>59291.368569999933</v>
      </c>
      <c r="D65" s="53">
        <v>1.1E-4</v>
      </c>
      <c r="E65" s="49">
        <f t="shared" si="0"/>
        <v>50328.946619541493</v>
      </c>
      <c r="F65" s="49">
        <f t="shared" si="1"/>
        <v>50329</v>
      </c>
      <c r="G65" s="49">
        <f t="shared" si="2"/>
        <v>-7.2030800656648353E-3</v>
      </c>
      <c r="K65" s="49">
        <f t="shared" si="3"/>
        <v>-7.2030800656648353E-3</v>
      </c>
      <c r="O65" s="49">
        <f t="shared" ca="1" si="4"/>
        <v>-5.5093752432340808E-3</v>
      </c>
      <c r="Q65" s="51">
        <f t="shared" si="5"/>
        <v>44272.868569999933</v>
      </c>
    </row>
    <row r="66" spans="1:17" s="49" customFormat="1" ht="12" customHeight="1" x14ac:dyDescent="0.2">
      <c r="A66" s="47" t="s">
        <v>51</v>
      </c>
      <c r="B66" s="48" t="s">
        <v>48</v>
      </c>
      <c r="C66" s="52">
        <v>59677.426729999948</v>
      </c>
      <c r="D66" s="53">
        <v>1.3999999999999999E-4</v>
      </c>
      <c r="E66" s="49">
        <f t="shared" si="0"/>
        <v>53189.93961101654</v>
      </c>
      <c r="F66" s="49">
        <f t="shared" si="1"/>
        <v>53190</v>
      </c>
      <c r="G66" s="49">
        <f t="shared" si="2"/>
        <v>-8.1488000505487435E-3</v>
      </c>
      <c r="K66" s="49">
        <f t="shared" si="3"/>
        <v>-8.1488000505487435E-3</v>
      </c>
      <c r="O66" s="49">
        <f t="shared" ca="1" si="4"/>
        <v>-6.0026413937225419E-3</v>
      </c>
      <c r="Q66" s="51">
        <f t="shared" si="5"/>
        <v>44658.926729999948</v>
      </c>
    </row>
    <row r="67" spans="1:17" s="49" customFormat="1" ht="12" customHeight="1" x14ac:dyDescent="0.2">
      <c r="A67" s="47" t="s">
        <v>51</v>
      </c>
      <c r="B67" s="48" t="s">
        <v>48</v>
      </c>
      <c r="C67" s="52">
        <v>59683.364200000186</v>
      </c>
      <c r="D67" s="53">
        <v>2.5000000000000001E-4</v>
      </c>
      <c r="E67" s="49">
        <f t="shared" si="0"/>
        <v>53233.940908794502</v>
      </c>
      <c r="F67" s="49">
        <f t="shared" si="1"/>
        <v>53234</v>
      </c>
      <c r="G67" s="49">
        <f t="shared" si="2"/>
        <v>-7.9736798143130727E-3</v>
      </c>
      <c r="K67" s="49">
        <f t="shared" si="3"/>
        <v>-7.9736798143130727E-3</v>
      </c>
      <c r="O67" s="49">
        <f t="shared" ca="1" si="4"/>
        <v>-6.010227451262385E-3</v>
      </c>
      <c r="Q67" s="51">
        <f t="shared" si="5"/>
        <v>44664.864200000186</v>
      </c>
    </row>
    <row r="68" spans="1:17" s="49" customFormat="1" ht="12" customHeight="1" x14ac:dyDescent="0.2">
      <c r="A68" s="47" t="s">
        <v>51</v>
      </c>
      <c r="B68" s="48" t="s">
        <v>48</v>
      </c>
      <c r="C68" s="52">
        <v>59685.388439999893</v>
      </c>
      <c r="D68" s="53">
        <v>2.1000000000000001E-4</v>
      </c>
      <c r="E68" s="49">
        <f t="shared" si="0"/>
        <v>53248.942110821226</v>
      </c>
      <c r="F68" s="49">
        <f t="shared" si="1"/>
        <v>53249</v>
      </c>
      <c r="G68" s="49">
        <f t="shared" si="2"/>
        <v>-7.8114801071933471E-3</v>
      </c>
      <c r="K68" s="49">
        <f t="shared" si="3"/>
        <v>-7.8114801071933471E-3</v>
      </c>
      <c r="O68" s="49">
        <f t="shared" ca="1" si="4"/>
        <v>-6.0128136072418771E-3</v>
      </c>
      <c r="Q68" s="51">
        <f t="shared" si="5"/>
        <v>44666.888439999893</v>
      </c>
    </row>
    <row r="69" spans="1:17" s="49" customFormat="1" ht="12" customHeight="1" x14ac:dyDescent="0.2">
      <c r="A69" s="47" t="s">
        <v>51</v>
      </c>
      <c r="B69" s="48" t="s">
        <v>48</v>
      </c>
      <c r="C69" s="52">
        <v>60052.421019999776</v>
      </c>
      <c r="D69" s="53">
        <v>8.0000000000000007E-5</v>
      </c>
      <c r="E69" s="49">
        <f t="shared" si="0"/>
        <v>55968.940670164273</v>
      </c>
      <c r="F69" s="49">
        <f t="shared" si="1"/>
        <v>55969</v>
      </c>
      <c r="G69" s="49">
        <f t="shared" si="2"/>
        <v>-8.0058802268467844E-3</v>
      </c>
      <c r="K69" s="49">
        <f t="shared" si="3"/>
        <v>-8.0058802268467844E-3</v>
      </c>
      <c r="O69" s="49">
        <f t="shared" ca="1" si="4"/>
        <v>-6.4817698915231124E-3</v>
      </c>
      <c r="Q69" s="51">
        <f t="shared" si="5"/>
        <v>45033.921019999776</v>
      </c>
    </row>
    <row r="70" spans="1:17" s="49" customFormat="1" ht="12" customHeight="1" x14ac:dyDescent="0.2">
      <c r="A70" s="47" t="s">
        <v>51</v>
      </c>
      <c r="B70" s="48" t="s">
        <v>48</v>
      </c>
      <c r="C70" s="52">
        <v>60054.445239999797</v>
      </c>
      <c r="D70" s="53">
        <v>1.1E-4</v>
      </c>
      <c r="E70" s="49">
        <f t="shared" si="0"/>
        <v>55983.941723977681</v>
      </c>
      <c r="F70" s="49">
        <f t="shared" si="1"/>
        <v>55984</v>
      </c>
      <c r="G70" s="49">
        <f t="shared" si="2"/>
        <v>-7.8636802063556388E-3</v>
      </c>
      <c r="K70" s="49">
        <f t="shared" si="3"/>
        <v>-7.8636802063556388E-3</v>
      </c>
      <c r="O70" s="49">
        <f t="shared" ca="1" si="4"/>
        <v>-6.4843560475026044E-3</v>
      </c>
      <c r="Q70" s="51">
        <f t="shared" si="5"/>
        <v>45035.945239999797</v>
      </c>
    </row>
    <row r="71" spans="1:17" s="49" customFormat="1" ht="12" customHeight="1" x14ac:dyDescent="0.2">
      <c r="A71" s="47" t="s">
        <v>51</v>
      </c>
      <c r="B71" s="48" t="s">
        <v>48</v>
      </c>
      <c r="C71" s="52">
        <v>60064.430649999995</v>
      </c>
      <c r="D71" s="53">
        <v>2.7999999999999998E-4</v>
      </c>
      <c r="E71" s="49">
        <f t="shared" si="0"/>
        <v>56057.941423990676</v>
      </c>
      <c r="F71" s="49">
        <f t="shared" si="1"/>
        <v>56058</v>
      </c>
      <c r="G71" s="49">
        <f t="shared" si="2"/>
        <v>-7.9041600038181059E-3</v>
      </c>
      <c r="K71" s="49">
        <f t="shared" si="3"/>
        <v>-7.9041600038181059E-3</v>
      </c>
      <c r="O71" s="49">
        <f t="shared" ca="1" si="4"/>
        <v>-6.4971144170014317E-3</v>
      </c>
      <c r="Q71" s="51">
        <f t="shared" si="5"/>
        <v>45045.930649999995</v>
      </c>
    </row>
    <row r="72" spans="1:17" s="49" customFormat="1" ht="12" customHeight="1" x14ac:dyDescent="0.2">
      <c r="C72" s="50"/>
      <c r="D72" s="50"/>
    </row>
    <row r="73" spans="1:17" s="49" customFormat="1" ht="12" customHeight="1" x14ac:dyDescent="0.2">
      <c r="C73" s="50"/>
      <c r="D73" s="50"/>
    </row>
    <row r="74" spans="1:17" s="49" customFormat="1" ht="12" customHeight="1" x14ac:dyDescent="0.2">
      <c r="C74" s="50"/>
      <c r="D74" s="50"/>
    </row>
    <row r="75" spans="1:17" s="49" customFormat="1" ht="12" customHeight="1" x14ac:dyDescent="0.2">
      <c r="C75" s="50"/>
      <c r="D75" s="50"/>
    </row>
    <row r="76" spans="1:17" s="49" customFormat="1" ht="12" customHeight="1" x14ac:dyDescent="0.2">
      <c r="C76" s="50"/>
      <c r="D76" s="50"/>
    </row>
    <row r="77" spans="1:17" s="49" customFormat="1" ht="12" customHeight="1" x14ac:dyDescent="0.2">
      <c r="C77" s="50"/>
      <c r="D77" s="50"/>
    </row>
    <row r="78" spans="1:17" s="49" customFormat="1" ht="12" customHeight="1" x14ac:dyDescent="0.2">
      <c r="C78" s="50"/>
      <c r="D78" s="50"/>
    </row>
    <row r="79" spans="1:17" s="49" customFormat="1" ht="12" customHeight="1" x14ac:dyDescent="0.2">
      <c r="C79" s="50"/>
      <c r="D79" s="50"/>
    </row>
    <row r="80" spans="1:17" s="49" customFormat="1" ht="12" customHeight="1" x14ac:dyDescent="0.2">
      <c r="C80" s="50"/>
      <c r="D80" s="50"/>
    </row>
    <row r="81" spans="3:4" s="49" customFormat="1" ht="12" customHeight="1" x14ac:dyDescent="0.2">
      <c r="C81" s="50"/>
      <c r="D81" s="50"/>
    </row>
    <row r="82" spans="3:4" s="49" customFormat="1" ht="12" customHeight="1" x14ac:dyDescent="0.2">
      <c r="C82" s="50"/>
      <c r="D82" s="50"/>
    </row>
    <row r="83" spans="3:4" s="49" customFormat="1" ht="12" customHeight="1" x14ac:dyDescent="0.2">
      <c r="C83" s="50"/>
      <c r="D83" s="50"/>
    </row>
    <row r="84" spans="3:4" s="49" customFormat="1" ht="12" customHeight="1" x14ac:dyDescent="0.2">
      <c r="C84" s="50"/>
      <c r="D84" s="50"/>
    </row>
    <row r="85" spans="3:4" s="49" customFormat="1" ht="12" customHeight="1" x14ac:dyDescent="0.2">
      <c r="C85" s="50"/>
      <c r="D85" s="50"/>
    </row>
    <row r="86" spans="3:4" s="49" customFormat="1" ht="12" customHeight="1" x14ac:dyDescent="0.2">
      <c r="C86" s="50"/>
      <c r="D86" s="50"/>
    </row>
    <row r="87" spans="3:4" s="49" customFormat="1" ht="12" customHeight="1" x14ac:dyDescent="0.2">
      <c r="C87" s="50"/>
      <c r="D87" s="50"/>
    </row>
    <row r="88" spans="3:4" s="49" customFormat="1" ht="12" customHeight="1" x14ac:dyDescent="0.2">
      <c r="C88" s="50"/>
      <c r="D88" s="50"/>
    </row>
    <row r="89" spans="3:4" s="49" customFormat="1" ht="12" customHeight="1" x14ac:dyDescent="0.2">
      <c r="C89" s="50"/>
      <c r="D89" s="50"/>
    </row>
    <row r="90" spans="3:4" s="49" customFormat="1" ht="12" customHeight="1" x14ac:dyDescent="0.2">
      <c r="C90" s="50"/>
      <c r="D90" s="50"/>
    </row>
    <row r="91" spans="3:4" s="49" customFormat="1" ht="12" customHeight="1" x14ac:dyDescent="0.2">
      <c r="C91" s="50"/>
      <c r="D91" s="50"/>
    </row>
    <row r="92" spans="3:4" s="49" customFormat="1" ht="12" customHeight="1" x14ac:dyDescent="0.2">
      <c r="C92" s="50"/>
      <c r="D92" s="50"/>
    </row>
    <row r="93" spans="3:4" s="49" customFormat="1" ht="12" customHeight="1" x14ac:dyDescent="0.2">
      <c r="C93" s="50"/>
      <c r="D93" s="50"/>
    </row>
    <row r="94" spans="3:4" s="49" customFormat="1" ht="12" customHeight="1" x14ac:dyDescent="0.2">
      <c r="C94" s="50"/>
      <c r="D94" s="50"/>
    </row>
    <row r="95" spans="3:4" s="49" customFormat="1" ht="12" customHeight="1" x14ac:dyDescent="0.2">
      <c r="C95" s="50"/>
      <c r="D95" s="50"/>
    </row>
    <row r="96" spans="3:4" s="49" customFormat="1" ht="12" customHeight="1" x14ac:dyDescent="0.2">
      <c r="C96" s="50"/>
      <c r="D96" s="50"/>
    </row>
    <row r="97" spans="3:4" s="49" customFormat="1" ht="12" customHeight="1" x14ac:dyDescent="0.2">
      <c r="C97" s="50"/>
      <c r="D97" s="50"/>
    </row>
    <row r="98" spans="3:4" s="49" customFormat="1" ht="12" customHeight="1" x14ac:dyDescent="0.2">
      <c r="C98" s="50"/>
      <c r="D98" s="50"/>
    </row>
    <row r="99" spans="3:4" s="49" customFormat="1" ht="12" customHeight="1" x14ac:dyDescent="0.2">
      <c r="C99" s="50"/>
      <c r="D99" s="50"/>
    </row>
    <row r="100" spans="3:4" s="49" customFormat="1" ht="12" customHeight="1" x14ac:dyDescent="0.2">
      <c r="C100" s="50"/>
      <c r="D100" s="50"/>
    </row>
    <row r="101" spans="3:4" s="49" customFormat="1" ht="12" customHeight="1" x14ac:dyDescent="0.2">
      <c r="C101" s="50"/>
      <c r="D101" s="50"/>
    </row>
    <row r="102" spans="3:4" s="49" customFormat="1" ht="12" customHeight="1" x14ac:dyDescent="0.2">
      <c r="C102" s="50"/>
      <c r="D102" s="50"/>
    </row>
    <row r="103" spans="3:4" s="49" customFormat="1" ht="12" customHeight="1" x14ac:dyDescent="0.2">
      <c r="C103" s="50"/>
      <c r="D103" s="50"/>
    </row>
    <row r="104" spans="3:4" s="49" customFormat="1" ht="12" customHeight="1" x14ac:dyDescent="0.2">
      <c r="C104" s="50"/>
      <c r="D104" s="50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2023-08-06T07:31:52Z</dcterms:modified>
</cp:coreProperties>
</file>