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295DFC-F663-48EB-A1BD-5EC1F8AF210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7" i="1" l="1"/>
  <c r="F237" i="1" s="1"/>
  <c r="G237" i="1" s="1"/>
  <c r="K237" i="1" s="1"/>
  <c r="Q237" i="1"/>
  <c r="E236" i="1"/>
  <c r="F236" i="1"/>
  <c r="G236" i="1"/>
  <c r="K236" i="1"/>
  <c r="Q236" i="1"/>
  <c r="E235" i="1"/>
  <c r="F235" i="1"/>
  <c r="G235" i="1"/>
  <c r="K235" i="1"/>
  <c r="Q235" i="1"/>
  <c r="E69" i="1"/>
  <c r="F69" i="1"/>
  <c r="G69" i="1"/>
  <c r="H69" i="1"/>
  <c r="E22" i="1"/>
  <c r="F22" i="1"/>
  <c r="G22" i="1"/>
  <c r="H22" i="1"/>
  <c r="E23" i="1"/>
  <c r="F23" i="1"/>
  <c r="G23" i="1"/>
  <c r="E24" i="1"/>
  <c r="F24" i="1"/>
  <c r="G24" i="1"/>
  <c r="H24" i="1"/>
  <c r="E25" i="1"/>
  <c r="F25" i="1"/>
  <c r="G25" i="1"/>
  <c r="E26" i="1"/>
  <c r="F26" i="1"/>
  <c r="G26" i="1"/>
  <c r="E27" i="1"/>
  <c r="F27" i="1"/>
  <c r="G27" i="1"/>
  <c r="E28" i="1"/>
  <c r="F28" i="1"/>
  <c r="G28" i="1"/>
  <c r="H28" i="1"/>
  <c r="E29" i="1"/>
  <c r="F29" i="1"/>
  <c r="G29" i="1"/>
  <c r="E30" i="1"/>
  <c r="F30" i="1"/>
  <c r="G30" i="1"/>
  <c r="E31" i="1"/>
  <c r="F31" i="1"/>
  <c r="G31" i="1"/>
  <c r="E32" i="1"/>
  <c r="F32" i="1"/>
  <c r="G32" i="1"/>
  <c r="H32" i="1"/>
  <c r="E33" i="1"/>
  <c r="F33" i="1"/>
  <c r="G33" i="1"/>
  <c r="E34" i="1"/>
  <c r="F34" i="1"/>
  <c r="G34" i="1"/>
  <c r="E35" i="1"/>
  <c r="F35" i="1"/>
  <c r="G35" i="1"/>
  <c r="H35" i="1"/>
  <c r="E36" i="1"/>
  <c r="F36" i="1"/>
  <c r="G36" i="1"/>
  <c r="H36" i="1"/>
  <c r="E37" i="1"/>
  <c r="F37" i="1"/>
  <c r="G37" i="1"/>
  <c r="E38" i="1"/>
  <c r="F38" i="1"/>
  <c r="G38" i="1"/>
  <c r="E39" i="1"/>
  <c r="F39" i="1"/>
  <c r="G39" i="1"/>
  <c r="E40" i="1"/>
  <c r="F40" i="1"/>
  <c r="G40" i="1"/>
  <c r="H40" i="1"/>
  <c r="E41" i="1"/>
  <c r="F41" i="1"/>
  <c r="G41" i="1"/>
  <c r="E42" i="1"/>
  <c r="F42" i="1"/>
  <c r="G42" i="1"/>
  <c r="E43" i="1"/>
  <c r="F43" i="1"/>
  <c r="G43" i="1"/>
  <c r="E44" i="1"/>
  <c r="F44" i="1"/>
  <c r="G44" i="1"/>
  <c r="H44" i="1"/>
  <c r="E45" i="1"/>
  <c r="F45" i="1"/>
  <c r="G45" i="1"/>
  <c r="E46" i="1"/>
  <c r="F46" i="1"/>
  <c r="G46" i="1"/>
  <c r="E47" i="1"/>
  <c r="F47" i="1"/>
  <c r="G47" i="1"/>
  <c r="E48" i="1"/>
  <c r="F48" i="1"/>
  <c r="G48" i="1"/>
  <c r="H48" i="1"/>
  <c r="E49" i="1"/>
  <c r="F49" i="1"/>
  <c r="G49" i="1"/>
  <c r="E50" i="1"/>
  <c r="F50" i="1"/>
  <c r="G50" i="1"/>
  <c r="E51" i="1"/>
  <c r="F51" i="1"/>
  <c r="G51" i="1"/>
  <c r="E52" i="1"/>
  <c r="F52" i="1"/>
  <c r="G52" i="1"/>
  <c r="H52" i="1"/>
  <c r="E53" i="1"/>
  <c r="F53" i="1"/>
  <c r="G53" i="1"/>
  <c r="E54" i="1"/>
  <c r="F54" i="1"/>
  <c r="G54" i="1"/>
  <c r="H54" i="1"/>
  <c r="E55" i="1"/>
  <c r="F55" i="1"/>
  <c r="G55" i="1"/>
  <c r="E56" i="1"/>
  <c r="F56" i="1"/>
  <c r="G56" i="1"/>
  <c r="H56" i="1"/>
  <c r="E57" i="1"/>
  <c r="F57" i="1"/>
  <c r="G57" i="1"/>
  <c r="E58" i="1"/>
  <c r="F58" i="1"/>
  <c r="G58" i="1"/>
  <c r="E59" i="1"/>
  <c r="F59" i="1"/>
  <c r="G59" i="1"/>
  <c r="E60" i="1"/>
  <c r="F60" i="1"/>
  <c r="G60" i="1"/>
  <c r="H60" i="1"/>
  <c r="E61" i="1"/>
  <c r="F61" i="1"/>
  <c r="G61" i="1"/>
  <c r="E62" i="1"/>
  <c r="F62" i="1"/>
  <c r="G62" i="1"/>
  <c r="E63" i="1"/>
  <c r="F63" i="1"/>
  <c r="G63" i="1"/>
  <c r="E64" i="1"/>
  <c r="F64" i="1"/>
  <c r="G64" i="1"/>
  <c r="H64" i="1"/>
  <c r="E65" i="1"/>
  <c r="F65" i="1"/>
  <c r="G65" i="1"/>
  <c r="E66" i="1"/>
  <c r="F66" i="1"/>
  <c r="G66" i="1"/>
  <c r="E67" i="1"/>
  <c r="F67" i="1"/>
  <c r="G67" i="1"/>
  <c r="E68" i="1"/>
  <c r="F68" i="1"/>
  <c r="G68" i="1"/>
  <c r="H68" i="1"/>
  <c r="E70" i="1"/>
  <c r="F70" i="1"/>
  <c r="G70" i="1"/>
  <c r="H70" i="1"/>
  <c r="E71" i="1"/>
  <c r="F71" i="1"/>
  <c r="G71" i="1"/>
  <c r="E72" i="1"/>
  <c r="F72" i="1"/>
  <c r="G72" i="1"/>
  <c r="E73" i="1"/>
  <c r="F73" i="1"/>
  <c r="G73" i="1"/>
  <c r="H73" i="1"/>
  <c r="E74" i="1"/>
  <c r="F74" i="1"/>
  <c r="G74" i="1"/>
  <c r="E75" i="1"/>
  <c r="F75" i="1"/>
  <c r="G75" i="1"/>
  <c r="E76" i="1"/>
  <c r="F76" i="1"/>
  <c r="G76" i="1"/>
  <c r="E77" i="1"/>
  <c r="F77" i="1"/>
  <c r="G77" i="1"/>
  <c r="H77" i="1"/>
  <c r="E78" i="1"/>
  <c r="F78" i="1"/>
  <c r="G78" i="1"/>
  <c r="E79" i="1"/>
  <c r="F79" i="1"/>
  <c r="G79" i="1"/>
  <c r="E80" i="1"/>
  <c r="F80" i="1"/>
  <c r="G80" i="1"/>
  <c r="H80" i="1"/>
  <c r="E81" i="1"/>
  <c r="F81" i="1"/>
  <c r="G81" i="1"/>
  <c r="H81" i="1"/>
  <c r="E82" i="1"/>
  <c r="F82" i="1"/>
  <c r="G82" i="1"/>
  <c r="E83" i="1"/>
  <c r="F83" i="1"/>
  <c r="G83" i="1"/>
  <c r="E84" i="1"/>
  <c r="F84" i="1"/>
  <c r="G84" i="1"/>
  <c r="E85" i="1"/>
  <c r="F85" i="1"/>
  <c r="G85" i="1"/>
  <c r="H85" i="1"/>
  <c r="E86" i="1"/>
  <c r="F86" i="1"/>
  <c r="G86" i="1"/>
  <c r="H86" i="1"/>
  <c r="E87" i="1"/>
  <c r="F87" i="1"/>
  <c r="G87" i="1"/>
  <c r="E88" i="1"/>
  <c r="F88" i="1"/>
  <c r="G88" i="1"/>
  <c r="E89" i="1"/>
  <c r="F89" i="1"/>
  <c r="G89" i="1"/>
  <c r="H89" i="1"/>
  <c r="E90" i="1"/>
  <c r="F90" i="1"/>
  <c r="G90" i="1"/>
  <c r="E91" i="1"/>
  <c r="F91" i="1"/>
  <c r="G91" i="1"/>
  <c r="E92" i="1"/>
  <c r="F92" i="1"/>
  <c r="G92" i="1"/>
  <c r="E93" i="1"/>
  <c r="F93" i="1"/>
  <c r="G93" i="1"/>
  <c r="H93" i="1"/>
  <c r="E94" i="1"/>
  <c r="F94" i="1"/>
  <c r="G94" i="1"/>
  <c r="E95" i="1"/>
  <c r="F95" i="1"/>
  <c r="G95" i="1"/>
  <c r="E96" i="1"/>
  <c r="F96" i="1"/>
  <c r="G96" i="1"/>
  <c r="E97" i="1"/>
  <c r="F97" i="1"/>
  <c r="G97" i="1"/>
  <c r="H97" i="1"/>
  <c r="E98" i="1"/>
  <c r="F98" i="1"/>
  <c r="G98" i="1"/>
  <c r="E99" i="1"/>
  <c r="F99" i="1"/>
  <c r="G99" i="1"/>
  <c r="E100" i="1"/>
  <c r="F100" i="1"/>
  <c r="G100" i="1"/>
  <c r="H100" i="1"/>
  <c r="E101" i="1"/>
  <c r="F101" i="1"/>
  <c r="G101" i="1"/>
  <c r="H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H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2" i="1"/>
  <c r="F132" i="1"/>
  <c r="G132" i="1"/>
  <c r="I132" i="1"/>
  <c r="E137" i="1"/>
  <c r="F137" i="1"/>
  <c r="G137" i="1"/>
  <c r="I137" i="1"/>
  <c r="E138" i="1"/>
  <c r="F138" i="1"/>
  <c r="G138" i="1"/>
  <c r="I138" i="1"/>
  <c r="E147" i="1"/>
  <c r="F147" i="1"/>
  <c r="G147" i="1"/>
  <c r="I147" i="1"/>
  <c r="E148" i="1"/>
  <c r="F148" i="1"/>
  <c r="G148" i="1"/>
  <c r="I148" i="1"/>
  <c r="E168" i="1"/>
  <c r="F168" i="1"/>
  <c r="G168" i="1"/>
  <c r="J168" i="1"/>
  <c r="E169" i="1"/>
  <c r="F169" i="1"/>
  <c r="G169" i="1"/>
  <c r="E170" i="1"/>
  <c r="F170" i="1"/>
  <c r="G170" i="1"/>
  <c r="J170" i="1"/>
  <c r="E174" i="1"/>
  <c r="F174" i="1"/>
  <c r="G174" i="1"/>
  <c r="I174" i="1"/>
  <c r="E177" i="1"/>
  <c r="F177" i="1"/>
  <c r="G177" i="1"/>
  <c r="E178" i="1"/>
  <c r="F178" i="1"/>
  <c r="G178" i="1"/>
  <c r="J178" i="1"/>
  <c r="E179" i="1"/>
  <c r="F179" i="1"/>
  <c r="G179" i="1"/>
  <c r="E180" i="1"/>
  <c r="F180" i="1"/>
  <c r="G180" i="1"/>
  <c r="E189" i="1"/>
  <c r="F189" i="1"/>
  <c r="G189" i="1"/>
  <c r="E205" i="1"/>
  <c r="F205" i="1"/>
  <c r="G205" i="1"/>
  <c r="K205" i="1"/>
  <c r="E206" i="1"/>
  <c r="F206" i="1"/>
  <c r="G206" i="1"/>
  <c r="K206" i="1"/>
  <c r="E207" i="1"/>
  <c r="F207" i="1"/>
  <c r="G207" i="1"/>
  <c r="K207" i="1"/>
  <c r="E208" i="1"/>
  <c r="F208" i="1"/>
  <c r="G208" i="1"/>
  <c r="K208" i="1"/>
  <c r="E212" i="1"/>
  <c r="F212" i="1"/>
  <c r="G212" i="1"/>
  <c r="K212" i="1"/>
  <c r="E223" i="1"/>
  <c r="F223" i="1"/>
  <c r="G223" i="1"/>
  <c r="K223" i="1"/>
  <c r="E224" i="1"/>
  <c r="F224" i="1"/>
  <c r="G224" i="1"/>
  <c r="K224" i="1"/>
  <c r="E225" i="1"/>
  <c r="F225" i="1"/>
  <c r="G225" i="1"/>
  <c r="K225" i="1"/>
  <c r="D9" i="1"/>
  <c r="C9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J185" i="1"/>
  <c r="E186" i="1"/>
  <c r="F186" i="1"/>
  <c r="G186" i="1"/>
  <c r="E187" i="1"/>
  <c r="F187" i="1"/>
  <c r="G187" i="1"/>
  <c r="J187" i="1"/>
  <c r="E190" i="1"/>
  <c r="F190" i="1"/>
  <c r="G190" i="1"/>
  <c r="J190" i="1"/>
  <c r="E191" i="1"/>
  <c r="F191" i="1"/>
  <c r="G191" i="1"/>
  <c r="J191" i="1"/>
  <c r="E192" i="1"/>
  <c r="F192" i="1"/>
  <c r="G192" i="1"/>
  <c r="I192" i="1"/>
  <c r="E193" i="1"/>
  <c r="F193" i="1"/>
  <c r="G193" i="1"/>
  <c r="K193" i="1"/>
  <c r="E194" i="1"/>
  <c r="F194" i="1"/>
  <c r="G194" i="1"/>
  <c r="K194" i="1"/>
  <c r="E195" i="1"/>
  <c r="F195" i="1"/>
  <c r="G195" i="1"/>
  <c r="J195" i="1"/>
  <c r="E196" i="1"/>
  <c r="F196" i="1"/>
  <c r="G196" i="1"/>
  <c r="J196" i="1"/>
  <c r="E197" i="1"/>
  <c r="F197" i="1"/>
  <c r="G197" i="1"/>
  <c r="K197" i="1"/>
  <c r="E198" i="1"/>
  <c r="F198" i="1"/>
  <c r="G198" i="1"/>
  <c r="J198" i="1"/>
  <c r="E199" i="1"/>
  <c r="F199" i="1"/>
  <c r="G199" i="1"/>
  <c r="K199" i="1"/>
  <c r="E200" i="1"/>
  <c r="F200" i="1"/>
  <c r="G200" i="1"/>
  <c r="K200" i="1"/>
  <c r="E201" i="1"/>
  <c r="F201" i="1"/>
  <c r="G201" i="1"/>
  <c r="K201" i="1"/>
  <c r="E202" i="1"/>
  <c r="F202" i="1"/>
  <c r="G202" i="1"/>
  <c r="K202" i="1"/>
  <c r="E203" i="1"/>
  <c r="F203" i="1"/>
  <c r="G203" i="1"/>
  <c r="K203" i="1"/>
  <c r="E204" i="1"/>
  <c r="F204" i="1"/>
  <c r="G204" i="1"/>
  <c r="J204" i="1"/>
  <c r="E209" i="1"/>
  <c r="F209" i="1"/>
  <c r="G209" i="1"/>
  <c r="K209" i="1"/>
  <c r="E210" i="1"/>
  <c r="F210" i="1"/>
  <c r="G210" i="1"/>
  <c r="K210" i="1"/>
  <c r="E211" i="1"/>
  <c r="F211" i="1"/>
  <c r="G211" i="1"/>
  <c r="K211" i="1"/>
  <c r="E213" i="1"/>
  <c r="F213" i="1"/>
  <c r="G213" i="1"/>
  <c r="K213" i="1"/>
  <c r="E214" i="1"/>
  <c r="F214" i="1"/>
  <c r="G214" i="1"/>
  <c r="K214" i="1"/>
  <c r="E215" i="1"/>
  <c r="F215" i="1"/>
  <c r="G215" i="1"/>
  <c r="K215" i="1"/>
  <c r="E216" i="1"/>
  <c r="F216" i="1"/>
  <c r="G216" i="1"/>
  <c r="K216" i="1"/>
  <c r="E217" i="1"/>
  <c r="F217" i="1"/>
  <c r="G217" i="1"/>
  <c r="K217" i="1"/>
  <c r="E218" i="1"/>
  <c r="F218" i="1"/>
  <c r="G218" i="1"/>
  <c r="J218" i="1"/>
  <c r="E219" i="1"/>
  <c r="F219" i="1"/>
  <c r="G219" i="1"/>
  <c r="K219" i="1"/>
  <c r="E220" i="1"/>
  <c r="F220" i="1"/>
  <c r="G220" i="1"/>
  <c r="K220" i="1"/>
  <c r="E221" i="1"/>
  <c r="F221" i="1"/>
  <c r="G221" i="1"/>
  <c r="K221" i="1"/>
  <c r="E222" i="1"/>
  <c r="F222" i="1"/>
  <c r="G222" i="1"/>
  <c r="K222" i="1"/>
  <c r="E226" i="1"/>
  <c r="F226" i="1"/>
  <c r="G226" i="1"/>
  <c r="K226" i="1"/>
  <c r="E227" i="1"/>
  <c r="F227" i="1"/>
  <c r="G227" i="1"/>
  <c r="J227" i="1"/>
  <c r="E228" i="1"/>
  <c r="F228" i="1"/>
  <c r="G228" i="1"/>
  <c r="K228" i="1"/>
  <c r="E229" i="1"/>
  <c r="F229" i="1"/>
  <c r="G229" i="1"/>
  <c r="K229" i="1"/>
  <c r="E230" i="1"/>
  <c r="F230" i="1"/>
  <c r="G230" i="1"/>
  <c r="K230" i="1"/>
  <c r="E232" i="1"/>
  <c r="F232" i="1"/>
  <c r="G232" i="1"/>
  <c r="K232" i="1"/>
  <c r="E233" i="1"/>
  <c r="F233" i="1"/>
  <c r="G233" i="1"/>
  <c r="K233" i="1"/>
  <c r="E231" i="1"/>
  <c r="F231" i="1"/>
  <c r="G231" i="1"/>
  <c r="J231" i="1"/>
  <c r="E234" i="1"/>
  <c r="F234" i="1"/>
  <c r="G234" i="1"/>
  <c r="K234" i="1"/>
  <c r="E21" i="1"/>
  <c r="F21" i="1"/>
  <c r="G21" i="1"/>
  <c r="H21" i="1"/>
  <c r="E188" i="1"/>
  <c r="F188" i="1"/>
  <c r="E130" i="1"/>
  <c r="F130" i="1"/>
  <c r="G130" i="1"/>
  <c r="E131" i="1"/>
  <c r="F131" i="1"/>
  <c r="G131" i="1"/>
  <c r="E133" i="1"/>
  <c r="F133" i="1"/>
  <c r="G133" i="1"/>
  <c r="I133" i="1"/>
  <c r="E134" i="1"/>
  <c r="F134" i="1"/>
  <c r="G134" i="1"/>
  <c r="I134" i="1"/>
  <c r="E135" i="1"/>
  <c r="F135" i="1"/>
  <c r="G135" i="1"/>
  <c r="I135" i="1"/>
  <c r="E136" i="1"/>
  <c r="F136" i="1"/>
  <c r="G136" i="1"/>
  <c r="I136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49" i="1"/>
  <c r="F149" i="1"/>
  <c r="G149" i="1"/>
  <c r="I149" i="1"/>
  <c r="E150" i="1"/>
  <c r="F150" i="1"/>
  <c r="G150" i="1"/>
  <c r="I150" i="1"/>
  <c r="E151" i="1"/>
  <c r="F151" i="1"/>
  <c r="G151" i="1"/>
  <c r="I151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5" i="1"/>
  <c r="F155" i="1"/>
  <c r="G155" i="1"/>
  <c r="I155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0" i="1"/>
  <c r="F160" i="1"/>
  <c r="G160" i="1"/>
  <c r="I160" i="1"/>
  <c r="E161" i="1"/>
  <c r="F161" i="1"/>
  <c r="G161" i="1"/>
  <c r="I161" i="1"/>
  <c r="E162" i="1"/>
  <c r="F162" i="1"/>
  <c r="G162" i="1"/>
  <c r="I162" i="1"/>
  <c r="E163" i="1"/>
  <c r="F163" i="1"/>
  <c r="G163" i="1"/>
  <c r="I163" i="1"/>
  <c r="E164" i="1"/>
  <c r="F164" i="1"/>
  <c r="G164" i="1"/>
  <c r="I164" i="1"/>
  <c r="E165" i="1"/>
  <c r="F165" i="1"/>
  <c r="G165" i="1"/>
  <c r="I165" i="1"/>
  <c r="E166" i="1"/>
  <c r="F166" i="1"/>
  <c r="G166" i="1"/>
  <c r="I166" i="1"/>
  <c r="E167" i="1"/>
  <c r="F167" i="1"/>
  <c r="G167" i="1"/>
  <c r="I167" i="1"/>
  <c r="E171" i="1"/>
  <c r="F171" i="1"/>
  <c r="G171" i="1"/>
  <c r="E172" i="1"/>
  <c r="F172" i="1"/>
  <c r="G172" i="1"/>
  <c r="E173" i="1"/>
  <c r="F173" i="1"/>
  <c r="G173" i="1"/>
  <c r="E175" i="1"/>
  <c r="F175" i="1"/>
  <c r="G175" i="1"/>
  <c r="E176" i="1"/>
  <c r="F176" i="1"/>
  <c r="G176" i="1"/>
  <c r="H23" i="1"/>
  <c r="Q23" i="1"/>
  <c r="Q24" i="1"/>
  <c r="H25" i="1"/>
  <c r="Q25" i="1"/>
  <c r="H26" i="1"/>
  <c r="Q26" i="1"/>
  <c r="H27" i="1"/>
  <c r="Q27" i="1"/>
  <c r="Q28" i="1"/>
  <c r="H29" i="1"/>
  <c r="Q29" i="1"/>
  <c r="H30" i="1"/>
  <c r="Q30" i="1"/>
  <c r="H31" i="1"/>
  <c r="Q31" i="1"/>
  <c r="Q32" i="1"/>
  <c r="H33" i="1"/>
  <c r="Q33" i="1"/>
  <c r="H34" i="1"/>
  <c r="Q34" i="1"/>
  <c r="Q35" i="1"/>
  <c r="Q36" i="1"/>
  <c r="H37" i="1"/>
  <c r="Q37" i="1"/>
  <c r="H38" i="1"/>
  <c r="Q38" i="1"/>
  <c r="H39" i="1"/>
  <c r="Q39" i="1"/>
  <c r="Q40" i="1"/>
  <c r="H41" i="1"/>
  <c r="Q41" i="1"/>
  <c r="H42" i="1"/>
  <c r="Q42" i="1"/>
  <c r="H43" i="1"/>
  <c r="Q43" i="1"/>
  <c r="Q44" i="1"/>
  <c r="H45" i="1"/>
  <c r="Q45" i="1"/>
  <c r="H46" i="1"/>
  <c r="Q46" i="1"/>
  <c r="H47" i="1"/>
  <c r="Q47" i="1"/>
  <c r="Q48" i="1"/>
  <c r="H49" i="1"/>
  <c r="Q49" i="1"/>
  <c r="H50" i="1"/>
  <c r="Q50" i="1"/>
  <c r="H51" i="1"/>
  <c r="Q51" i="1"/>
  <c r="Q52" i="1"/>
  <c r="H53" i="1"/>
  <c r="Q53" i="1"/>
  <c r="Q54" i="1"/>
  <c r="H55" i="1"/>
  <c r="Q55" i="1"/>
  <c r="Q56" i="1"/>
  <c r="H57" i="1"/>
  <c r="Q57" i="1"/>
  <c r="H58" i="1"/>
  <c r="Q58" i="1"/>
  <c r="H59" i="1"/>
  <c r="Q59" i="1"/>
  <c r="Q60" i="1"/>
  <c r="H61" i="1"/>
  <c r="Q61" i="1"/>
  <c r="H62" i="1"/>
  <c r="Q62" i="1"/>
  <c r="H63" i="1"/>
  <c r="Q63" i="1"/>
  <c r="Q64" i="1"/>
  <c r="H65" i="1"/>
  <c r="Q65" i="1"/>
  <c r="H66" i="1"/>
  <c r="Q66" i="1"/>
  <c r="H67" i="1"/>
  <c r="Q67" i="1"/>
  <c r="Q68" i="1"/>
  <c r="Q70" i="1"/>
  <c r="H71" i="1"/>
  <c r="Q71" i="1"/>
  <c r="H72" i="1"/>
  <c r="Q72" i="1"/>
  <c r="Q73" i="1"/>
  <c r="H74" i="1"/>
  <c r="Q74" i="1"/>
  <c r="H75" i="1"/>
  <c r="Q75" i="1"/>
  <c r="H76" i="1"/>
  <c r="Q76" i="1"/>
  <c r="Q77" i="1"/>
  <c r="H78" i="1"/>
  <c r="Q78" i="1"/>
  <c r="H79" i="1"/>
  <c r="Q79" i="1"/>
  <c r="Q80" i="1"/>
  <c r="Q81" i="1"/>
  <c r="H82" i="1"/>
  <c r="Q82" i="1"/>
  <c r="H83" i="1"/>
  <c r="Q83" i="1"/>
  <c r="H84" i="1"/>
  <c r="Q84" i="1"/>
  <c r="Q85" i="1"/>
  <c r="Q86" i="1"/>
  <c r="H87" i="1"/>
  <c r="Q87" i="1"/>
  <c r="H88" i="1"/>
  <c r="Q88" i="1"/>
  <c r="Q89" i="1"/>
  <c r="H90" i="1"/>
  <c r="Q90" i="1"/>
  <c r="H91" i="1"/>
  <c r="Q91" i="1"/>
  <c r="H92" i="1"/>
  <c r="Q92" i="1"/>
  <c r="Q93" i="1"/>
  <c r="H94" i="1"/>
  <c r="Q94" i="1"/>
  <c r="H95" i="1"/>
  <c r="Q95" i="1"/>
  <c r="H96" i="1"/>
  <c r="Q96" i="1"/>
  <c r="Q97" i="1"/>
  <c r="H98" i="1"/>
  <c r="Q98" i="1"/>
  <c r="H99" i="1"/>
  <c r="Q99" i="1"/>
  <c r="Q100" i="1"/>
  <c r="Q101" i="1"/>
  <c r="H102" i="1"/>
  <c r="Q102" i="1"/>
  <c r="H103" i="1"/>
  <c r="Q103" i="1"/>
  <c r="H104" i="1"/>
  <c r="Q104" i="1"/>
  <c r="Q105" i="1"/>
  <c r="H106" i="1"/>
  <c r="Q106" i="1"/>
  <c r="H107" i="1"/>
  <c r="Q107" i="1"/>
  <c r="H108" i="1"/>
  <c r="Q108" i="1"/>
  <c r="H109" i="1"/>
  <c r="Q109" i="1"/>
  <c r="H110" i="1"/>
  <c r="Q110" i="1"/>
  <c r="H111" i="1"/>
  <c r="Q111" i="1"/>
  <c r="H112" i="1"/>
  <c r="Q112" i="1"/>
  <c r="H113" i="1"/>
  <c r="Q113" i="1"/>
  <c r="H114" i="1"/>
  <c r="Q114" i="1"/>
  <c r="H115" i="1"/>
  <c r="Q115" i="1"/>
  <c r="H116" i="1"/>
  <c r="Q116" i="1"/>
  <c r="H117" i="1"/>
  <c r="Q117" i="1"/>
  <c r="H118" i="1"/>
  <c r="Q118" i="1"/>
  <c r="H119" i="1"/>
  <c r="Q119" i="1"/>
  <c r="H120" i="1"/>
  <c r="Q120" i="1"/>
  <c r="H121" i="1"/>
  <c r="Q121" i="1"/>
  <c r="H122" i="1"/>
  <c r="Q122" i="1"/>
  <c r="H123" i="1"/>
  <c r="Q123" i="1"/>
  <c r="H124" i="1"/>
  <c r="Q124" i="1"/>
  <c r="H125" i="1"/>
  <c r="Q125" i="1"/>
  <c r="H126" i="1"/>
  <c r="Q126" i="1"/>
  <c r="H127" i="1"/>
  <c r="Q127" i="1"/>
  <c r="H128" i="1"/>
  <c r="Q128" i="1"/>
  <c r="H129" i="1"/>
  <c r="Q129" i="1"/>
  <c r="Q132" i="1"/>
  <c r="Q137" i="1"/>
  <c r="Q138" i="1"/>
  <c r="Q147" i="1"/>
  <c r="Q148" i="1"/>
  <c r="Q168" i="1"/>
  <c r="J169" i="1"/>
  <c r="Q169" i="1"/>
  <c r="Q170" i="1"/>
  <c r="Q174" i="1"/>
  <c r="J177" i="1"/>
  <c r="Q177" i="1"/>
  <c r="Q178" i="1"/>
  <c r="J179" i="1"/>
  <c r="Q179" i="1"/>
  <c r="J180" i="1"/>
  <c r="Q180" i="1"/>
  <c r="K189" i="1"/>
  <c r="Q189" i="1"/>
  <c r="Q205" i="1"/>
  <c r="Q206" i="1"/>
  <c r="Q207" i="1"/>
  <c r="Q208" i="1"/>
  <c r="Q212" i="1"/>
  <c r="Q223" i="1"/>
  <c r="Q224" i="1"/>
  <c r="Q225" i="1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74" i="2"/>
  <c r="C74" i="2"/>
  <c r="E74" i="2"/>
  <c r="G213" i="2"/>
  <c r="C213" i="2"/>
  <c r="E213" i="2"/>
  <c r="G212" i="2"/>
  <c r="C212" i="2"/>
  <c r="E212" i="2"/>
  <c r="G211" i="2"/>
  <c r="C211" i="2"/>
  <c r="E211" i="2"/>
  <c r="G73" i="2"/>
  <c r="C73" i="2"/>
  <c r="E73" i="2"/>
  <c r="G72" i="2"/>
  <c r="C72" i="2"/>
  <c r="E72" i="2"/>
  <c r="G210" i="2"/>
  <c r="C210" i="2"/>
  <c r="E210" i="2"/>
  <c r="G71" i="2"/>
  <c r="C71" i="2"/>
  <c r="E71" i="2"/>
  <c r="G70" i="2"/>
  <c r="C70" i="2"/>
  <c r="E70" i="2"/>
  <c r="G69" i="2"/>
  <c r="C69" i="2"/>
  <c r="E69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05" i="2"/>
  <c r="C205" i="2"/>
  <c r="E20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47" i="2"/>
  <c r="C47" i="2"/>
  <c r="E47" i="2"/>
  <c r="G46" i="2"/>
  <c r="C46" i="2"/>
  <c r="E46" i="2"/>
  <c r="G200" i="2"/>
  <c r="C200" i="2"/>
  <c r="E200" i="2"/>
  <c r="G45" i="2"/>
  <c r="C45" i="2"/>
  <c r="E45" i="2"/>
  <c r="G44" i="2"/>
  <c r="C44" i="2"/>
  <c r="E44" i="2"/>
  <c r="G43" i="2"/>
  <c r="C43" i="2"/>
  <c r="E43" i="2"/>
  <c r="G199" i="2"/>
  <c r="C199" i="2"/>
  <c r="E199" i="2"/>
  <c r="G198" i="2"/>
  <c r="C198" i="2"/>
  <c r="E198" i="2"/>
  <c r="G197" i="2"/>
  <c r="C197" i="2"/>
  <c r="E197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196" i="2"/>
  <c r="C196" i="2"/>
  <c r="E196" i="2"/>
  <c r="G195" i="2"/>
  <c r="C195" i="2"/>
  <c r="E195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94" i="2"/>
  <c r="C194" i="2"/>
  <c r="E194" i="2"/>
  <c r="G193" i="2"/>
  <c r="C193" i="2"/>
  <c r="E193" i="2"/>
  <c r="G15" i="2"/>
  <c r="C15" i="2"/>
  <c r="E15" i="2"/>
  <c r="G14" i="2"/>
  <c r="C14" i="2"/>
  <c r="E14" i="2"/>
  <c r="G13" i="2"/>
  <c r="C13" i="2"/>
  <c r="E13" i="2"/>
  <c r="G12" i="2"/>
  <c r="C12" i="2"/>
  <c r="E12" i="2"/>
  <c r="G192" i="2"/>
  <c r="C192" i="2"/>
  <c r="E192" i="2"/>
  <c r="G11" i="2"/>
  <c r="C11" i="2"/>
  <c r="E11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A67" i="2"/>
  <c r="H67" i="2"/>
  <c r="B67" i="2"/>
  <c r="D67" i="2"/>
  <c r="A68" i="2"/>
  <c r="H68" i="2"/>
  <c r="B68" i="2"/>
  <c r="D68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69" i="2"/>
  <c r="H69" i="2"/>
  <c r="B69" i="2"/>
  <c r="D69" i="2"/>
  <c r="A70" i="2"/>
  <c r="H70" i="2"/>
  <c r="B70" i="2"/>
  <c r="D70" i="2"/>
  <c r="A71" i="2"/>
  <c r="H71" i="2"/>
  <c r="B71" i="2"/>
  <c r="D71" i="2"/>
  <c r="A210" i="2"/>
  <c r="H210" i="2"/>
  <c r="B210" i="2"/>
  <c r="D210" i="2"/>
  <c r="A72" i="2"/>
  <c r="H72" i="2"/>
  <c r="B72" i="2"/>
  <c r="D72" i="2"/>
  <c r="A73" i="2"/>
  <c r="H73" i="2"/>
  <c r="B73" i="2"/>
  <c r="D73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74" i="2"/>
  <c r="H74" i="2"/>
  <c r="B74" i="2"/>
  <c r="D74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205" i="2"/>
  <c r="D205" i="2"/>
  <c r="B205" i="2"/>
  <c r="A20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47" i="2"/>
  <c r="D47" i="2"/>
  <c r="B47" i="2"/>
  <c r="A47" i="2"/>
  <c r="H46" i="2"/>
  <c r="D46" i="2"/>
  <c r="B46" i="2"/>
  <c r="A46" i="2"/>
  <c r="H200" i="2"/>
  <c r="D200" i="2"/>
  <c r="B200" i="2"/>
  <c r="A200" i="2"/>
  <c r="H45" i="2"/>
  <c r="D45" i="2"/>
  <c r="B45" i="2"/>
  <c r="A45" i="2"/>
  <c r="H44" i="2"/>
  <c r="D44" i="2"/>
  <c r="B44" i="2"/>
  <c r="A44" i="2"/>
  <c r="H43" i="2"/>
  <c r="D43" i="2"/>
  <c r="B43" i="2"/>
  <c r="A43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196" i="2"/>
  <c r="D196" i="2"/>
  <c r="B196" i="2"/>
  <c r="A196" i="2"/>
  <c r="H195" i="2"/>
  <c r="D195" i="2"/>
  <c r="B195" i="2"/>
  <c r="A195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94" i="2"/>
  <c r="D194" i="2"/>
  <c r="B194" i="2"/>
  <c r="A194" i="2"/>
  <c r="H193" i="2"/>
  <c r="D193" i="2"/>
  <c r="B193" i="2"/>
  <c r="A193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92" i="2"/>
  <c r="D192" i="2"/>
  <c r="B192" i="2"/>
  <c r="A192" i="2"/>
  <c r="H11" i="2"/>
  <c r="D11" i="2"/>
  <c r="B11" i="2"/>
  <c r="A11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F155" i="2"/>
  <c r="D155" i="2"/>
  <c r="B155" i="2"/>
  <c r="A155" i="2"/>
  <c r="H154" i="2"/>
  <c r="B154" i="2"/>
  <c r="F154" i="2"/>
  <c r="D154" i="2"/>
  <c r="A154" i="2"/>
  <c r="H153" i="2"/>
  <c r="B153" i="2"/>
  <c r="F153" i="2"/>
  <c r="D153" i="2"/>
  <c r="A153" i="2"/>
  <c r="H152" i="2"/>
  <c r="B152" i="2"/>
  <c r="F152" i="2"/>
  <c r="D152" i="2"/>
  <c r="A152" i="2"/>
  <c r="H151" i="2"/>
  <c r="F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Q234" i="1"/>
  <c r="Q231" i="1"/>
  <c r="Q226" i="1"/>
  <c r="Q227" i="1"/>
  <c r="Q228" i="1"/>
  <c r="Q229" i="1"/>
  <c r="Q230" i="1"/>
  <c r="Q232" i="1"/>
  <c r="Q233" i="1"/>
  <c r="Q199" i="1"/>
  <c r="Q200" i="1"/>
  <c r="Q201" i="1"/>
  <c r="Q202" i="1"/>
  <c r="Q203" i="1"/>
  <c r="Q209" i="1"/>
  <c r="Q210" i="1"/>
  <c r="Q211" i="1"/>
  <c r="Q218" i="1"/>
  <c r="Q192" i="1"/>
  <c r="Q222" i="1"/>
  <c r="Q221" i="1"/>
  <c r="Q220" i="1"/>
  <c r="Q219" i="1"/>
  <c r="Q217" i="1"/>
  <c r="Q216" i="1"/>
  <c r="Q215" i="1"/>
  <c r="Q214" i="1"/>
  <c r="Q213" i="1"/>
  <c r="F16" i="1"/>
  <c r="F17" i="1" s="1"/>
  <c r="C17" i="1"/>
  <c r="Q204" i="1"/>
  <c r="Q197" i="1"/>
  <c r="Q187" i="1"/>
  <c r="Q194" i="1"/>
  <c r="Q195" i="1"/>
  <c r="Q196" i="1"/>
  <c r="Q198" i="1"/>
  <c r="I131" i="1"/>
  <c r="Q131" i="1"/>
  <c r="Q133" i="1"/>
  <c r="Q135" i="1"/>
  <c r="Q136" i="1"/>
  <c r="Q140" i="1"/>
  <c r="Q142" i="1"/>
  <c r="Q144" i="1"/>
  <c r="Q145" i="1"/>
  <c r="Q149" i="1"/>
  <c r="Q150" i="1"/>
  <c r="Q152" i="1"/>
  <c r="Q153" i="1"/>
  <c r="Q155" i="1"/>
  <c r="Q156" i="1"/>
  <c r="Q158" i="1"/>
  <c r="Q159" i="1"/>
  <c r="Q161" i="1"/>
  <c r="Q166" i="1"/>
  <c r="I171" i="1"/>
  <c r="Q171" i="1"/>
  <c r="I176" i="1"/>
  <c r="Q176" i="1"/>
  <c r="J183" i="1"/>
  <c r="Q183" i="1"/>
  <c r="J184" i="1"/>
  <c r="Q184" i="1"/>
  <c r="Q185" i="1"/>
  <c r="J186" i="1"/>
  <c r="Q186" i="1"/>
  <c r="Q69" i="1"/>
  <c r="Q134" i="1"/>
  <c r="Q139" i="1"/>
  <c r="Q141" i="1"/>
  <c r="Q143" i="1"/>
  <c r="Q146" i="1"/>
  <c r="Q151" i="1"/>
  <c r="Q154" i="1"/>
  <c r="Q157" i="1"/>
  <c r="Q160" i="1"/>
  <c r="Q162" i="1"/>
  <c r="Q163" i="1"/>
  <c r="Q164" i="1"/>
  <c r="Q165" i="1"/>
  <c r="Q167" i="1"/>
  <c r="I172" i="1"/>
  <c r="Q172" i="1"/>
  <c r="I173" i="1"/>
  <c r="Q173" i="1"/>
  <c r="I175" i="1"/>
  <c r="Q175" i="1"/>
  <c r="J181" i="1"/>
  <c r="Q181" i="1"/>
  <c r="J182" i="1"/>
  <c r="Q182" i="1"/>
  <c r="Q188" i="1"/>
  <c r="Q190" i="1"/>
  <c r="Q191" i="1"/>
  <c r="Q193" i="1"/>
  <c r="I130" i="1"/>
  <c r="Q130" i="1"/>
  <c r="C12" i="1"/>
  <c r="C11" i="1"/>
  <c r="O237" i="1" l="1"/>
  <c r="O184" i="1"/>
  <c r="O226" i="1"/>
  <c r="O199" i="1"/>
  <c r="O235" i="1"/>
  <c r="O210" i="1"/>
  <c r="O230" i="1"/>
  <c r="O178" i="1"/>
  <c r="O179" i="1"/>
  <c r="O192" i="1"/>
  <c r="O196" i="1"/>
  <c r="O218" i="1"/>
  <c r="O213" i="1"/>
  <c r="O216" i="1"/>
  <c r="O236" i="1"/>
  <c r="O170" i="1"/>
  <c r="O206" i="1"/>
  <c r="O205" i="1"/>
  <c r="O212" i="1"/>
  <c r="O229" i="1"/>
  <c r="O204" i="1"/>
  <c r="O168" i="1"/>
  <c r="O183" i="1"/>
  <c r="O198" i="1"/>
  <c r="O203" i="1"/>
  <c r="O197" i="1"/>
  <c r="O225" i="1"/>
  <c r="O180" i="1"/>
  <c r="O220" i="1"/>
  <c r="O219" i="1"/>
  <c r="O232" i="1"/>
  <c r="O201" i="1"/>
  <c r="O177" i="1"/>
  <c r="O208" i="1"/>
  <c r="O169" i="1"/>
  <c r="O209" i="1"/>
  <c r="O222" i="1"/>
  <c r="O214" i="1"/>
  <c r="O215" i="1"/>
  <c r="O207" i="1"/>
  <c r="O211" i="1"/>
  <c r="O190" i="1"/>
  <c r="O200" i="1"/>
  <c r="O193" i="1"/>
  <c r="O227" i="1"/>
  <c r="O217" i="1"/>
  <c r="C15" i="1"/>
  <c r="O223" i="1"/>
  <c r="O231" i="1"/>
  <c r="O234" i="1"/>
  <c r="O187" i="1"/>
  <c r="O228" i="1"/>
  <c r="O195" i="1"/>
  <c r="O221" i="1"/>
  <c r="O186" i="1"/>
  <c r="O182" i="1"/>
  <c r="O185" i="1"/>
  <c r="O194" i="1"/>
  <c r="O189" i="1"/>
  <c r="O181" i="1"/>
  <c r="O174" i="1"/>
  <c r="O224" i="1"/>
  <c r="O233" i="1"/>
  <c r="O202" i="1"/>
  <c r="O191" i="1"/>
  <c r="O18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<sst xmlns="http://schemas.openxmlformats.org/spreadsheetml/2006/main" count="2176" uniqueCount="779">
  <si>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</si>
  <si>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</si>
  <si>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</si>
  <si>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</si>
  <si>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</si>
  <si>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</si>
  <si>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</si>
  <si>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</si>
  <si>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</si>
  <si>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</si>
  <si>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</si>
  <si>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</si>
  <si>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</si>
  <si>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</si>
  <si>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</si>
  <si>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</si>
  <si>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</si>
  <si>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</si>
  <si>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</si>
  <si>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</si>
  <si>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</si>
  <si>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</si>
  <si>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</si>
  <si>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</si>
  <si>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</si>
  <si>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</si>
  <si>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</si>
  <si>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</si>
  <si>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</si>
  <si>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</si>
  <si>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</t>
  </si>
  <si>
    <t>Locher K</t>
  </si>
  <si>
    <t>v</t>
  </si>
  <si>
    <t>Peter H</t>
  </si>
  <si>
    <t>Germann R</t>
  </si>
  <si>
    <t>G. Samolyk</t>
  </si>
  <si>
    <t>A</t>
  </si>
  <si>
    <t>G. Wedemayer</t>
  </si>
  <si>
    <t>K</t>
  </si>
  <si>
    <t>P. Atwood</t>
  </si>
  <si>
    <t>R. Hill</t>
  </si>
  <si>
    <t>Paschke A</t>
  </si>
  <si>
    <t>phe</t>
  </si>
  <si>
    <t>ccd</t>
  </si>
  <si>
    <t>Kohl M</t>
  </si>
  <si>
    <t>CW Sge / gsc 1624-2601</t>
  </si>
  <si>
    <t>EW</t>
  </si>
  <si>
    <t>BBSAG Bull.34</t>
  </si>
  <si>
    <t>II</t>
  </si>
  <si>
    <t>BBSAG Bull.49</t>
  </si>
  <si>
    <t>BBSAG Bull.56</t>
  </si>
  <si>
    <t>BBSAG Bull.89</t>
  </si>
  <si>
    <t>BBSAG Bull.92</t>
  </si>
  <si>
    <t>BBSAG Bull.93</t>
  </si>
  <si>
    <t>BBSAG Bull.95</t>
  </si>
  <si>
    <t>BBSAG Bull.96</t>
  </si>
  <si>
    <t>BBSAG Bull.98</t>
  </si>
  <si>
    <t>BBSAG Bull.99</t>
  </si>
  <si>
    <t>BBSAG Bull.101</t>
  </si>
  <si>
    <t>IBVS 4383</t>
  </si>
  <si>
    <t>IBVS 4472</t>
  </si>
  <si>
    <t>IBVS 4606</t>
  </si>
  <si>
    <t>IBVS 5657</t>
  </si>
  <si>
    <t>IBVS 5668</t>
  </si>
  <si>
    <t>I</t>
  </si>
  <si>
    <t># of data points:</t>
  </si>
  <si>
    <t>IBVS 5731</t>
  </si>
  <si>
    <t>IBVS 5874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</si>
  <si>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</si>
  <si>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</si>
  <si>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</si>
  <si>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</si>
  <si>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</si>
  <si>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</si>
  <si>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</si>
  <si>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</si>
  <si>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</si>
  <si>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5980</t>
  </si>
  <si>
    <t>OEJV 0137</t>
  </si>
  <si>
    <t>IBVS 5777</t>
  </si>
  <si>
    <t>IBVS 5898</t>
  </si>
  <si>
    <t>IBVS 6010</t>
  </si>
  <si>
    <t>OEJV 0003</t>
  </si>
  <si>
    <t>OEJV 0160</t>
  </si>
  <si>
    <t>IBVS 6048</t>
  </si>
  <si>
    <t>IBVS 6118</t>
  </si>
  <si>
    <t>IBVS 6125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</si>
  <si>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</si>
  <si>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</si>
  <si>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</si>
  <si>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</si>
  <si>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</si>
  <si>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</si>
  <si>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</si>
  <si>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</si>
  <si>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</si>
  <si>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</si>
  <si>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</si>
  <si>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</si>
  <si>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2414578.26 </t>
  </si>
  <si>
    <t> 15.10.1898 18:14 </t>
  </si>
  <si>
    <t> 0.45 </t>
  </si>
  <si>
    <t>P </t>
  </si>
  <si>
    <t> N.E.Kurochkin </t>
  </si>
  <si>
    <t> PZ 6.314 </t>
  </si>
  <si>
    <t>2414909.38 </t>
  </si>
  <si>
    <t> 11.09.1899 21:07 </t>
  </si>
  <si>
    <t> 0.41 </t>
  </si>
  <si>
    <t>2415614.34 </t>
  </si>
  <si>
    <t> 17.08.1901 20:09 </t>
  </si>
  <si>
    <t>2417093.28 </t>
  </si>
  <si>
    <t> 04.09.1905 18:43 </t>
  </si>
  <si>
    <t> 0.54 </t>
  </si>
  <si>
    <t>2418889.41 </t>
  </si>
  <si>
    <t> 05.08.1910 21:50 </t>
  </si>
  <si>
    <t> 0.52 </t>
  </si>
  <si>
    <t>2418950.25 </t>
  </si>
  <si>
    <t> 05.10.1910 18:00 </t>
  </si>
  <si>
    <t> 0.61 </t>
  </si>
  <si>
    <t>2428751.40 </t>
  </si>
  <si>
    <t> 05.08.1937 21:36 </t>
  </si>
  <si>
    <t> 0.21 </t>
  </si>
  <si>
    <t>2428785.29 </t>
  </si>
  <si>
    <t> 08.09.1937 18:57 </t>
  </si>
  <si>
    <t> 0.10 </t>
  </si>
  <si>
    <t>2428789.33 </t>
  </si>
  <si>
    <t> 12.09.1937 19:55 </t>
  </si>
  <si>
    <t> 0.17 </t>
  </si>
  <si>
    <t>2429485.37 </t>
  </si>
  <si>
    <t> 09.08.1939 20:52 </t>
  </si>
  <si>
    <t>2431292.40 </t>
  </si>
  <si>
    <t> 20.07.1944 21:36 </t>
  </si>
  <si>
    <t> 0.19 </t>
  </si>
  <si>
    <t> W.Zessewitsch </t>
  </si>
  <si>
    <t> PZ 7.249 </t>
  </si>
  <si>
    <t>2431298.35 </t>
  </si>
  <si>
    <t> 26.07.1944 20:24 </t>
  </si>
  <si>
    <t> 0.20 </t>
  </si>
  <si>
    <t> AC 98.3 </t>
  </si>
  <si>
    <t>2431299.33 </t>
  </si>
  <si>
    <t> 27.07.1944 19:55 </t>
  </si>
  <si>
    <t>2431300.33 </t>
  </si>
  <si>
    <t> 28.07.1944 19:55 </t>
  </si>
  <si>
    <t>2431301.33 </t>
  </si>
  <si>
    <t> 29.07.1944 19:55 </t>
  </si>
  <si>
    <t>2431302.34 </t>
  </si>
  <si>
    <t> 30.07.1944 20:09 </t>
  </si>
  <si>
    <t> 0.23 </t>
  </si>
  <si>
    <t>2431314.20 </t>
  </si>
  <si>
    <t> 11.08.1944 16:48 </t>
  </si>
  <si>
    <t>2431315.20 </t>
  </si>
  <si>
    <t> 12.08.1944 16:48 </t>
  </si>
  <si>
    <t>2431316.21 </t>
  </si>
  <si>
    <t> 13.08.1944 17:02 </t>
  </si>
  <si>
    <t>2431317.18 </t>
  </si>
  <si>
    <t> 14.08.1944 16:19 </t>
  </si>
  <si>
    <t>2431320.22 </t>
  </si>
  <si>
    <t> 17.08.1944 17:16 </t>
  </si>
  <si>
    <t> 0.28 </t>
  </si>
  <si>
    <t>2431321.19 </t>
  </si>
  <si>
    <t> 18.08.1944 16:33 </t>
  </si>
  <si>
    <t> 0.26 </t>
  </si>
  <si>
    <t>2431322.18 </t>
  </si>
  <si>
    <t> 19.08.1944 16:19 </t>
  </si>
  <si>
    <t>2431323.14 </t>
  </si>
  <si>
    <t> 20.08.1944 15:21 </t>
  </si>
  <si>
    <t>2431346.22 </t>
  </si>
  <si>
    <t> 12.09.1944 17:16 </t>
  </si>
  <si>
    <t>2431347.25 </t>
  </si>
  <si>
    <t> 13.09.1944 18:00 </t>
  </si>
  <si>
    <t> 0.24 </t>
  </si>
  <si>
    <t>2436818.338 </t>
  </si>
  <si>
    <t> 06.09.1959 20:06 </t>
  </si>
  <si>
    <t> 0.011 </t>
  </si>
  <si>
    <t> Busch &amp; Häussler </t>
  </si>
  <si>
    <t> HABZ 25 </t>
  </si>
  <si>
    <t>2436842.428 </t>
  </si>
  <si>
    <t> 30.09.1959 22:16 </t>
  </si>
  <si>
    <t> -0.002 </t>
  </si>
  <si>
    <t>2436894.285 </t>
  </si>
  <si>
    <t> 21.11.1959 18:50 </t>
  </si>
  <si>
    <t> 0.018 </t>
  </si>
  <si>
    <t>2437130.352 </t>
  </si>
  <si>
    <t> 14.07.1960 20:26 </t>
  </si>
  <si>
    <t>V </t>
  </si>
  <si>
    <t> G.A.Lange </t>
  </si>
  <si>
    <t> PZP 1.139 </t>
  </si>
  <si>
    <t>2437134.375 </t>
  </si>
  <si>
    <t> 18.07.1960 21:00 </t>
  </si>
  <si>
    <t> 0.071 </t>
  </si>
  <si>
    <t>2437149.481 </t>
  </si>
  <si>
    <t> 02.08.1960 23:32 </t>
  </si>
  <si>
    <t> -0.011 </t>
  </si>
  <si>
    <t> AC 217.12 </t>
  </si>
  <si>
    <t>2437158.410 </t>
  </si>
  <si>
    <t> 11.08.1960 21:50 </t>
  </si>
  <si>
    <t> 0.004 </t>
  </si>
  <si>
    <t>2437159.395 </t>
  </si>
  <si>
    <t> 12.08.1960 21:28 </t>
  </si>
  <si>
    <t>2437161.352 </t>
  </si>
  <si>
    <t> 14.08.1960 20:26 </t>
  </si>
  <si>
    <t> -0.026 </t>
  </si>
  <si>
    <t>2437164.38 </t>
  </si>
  <si>
    <t> 17.08.1960 21:07 </t>
  </si>
  <si>
    <t> 0.03 </t>
  </si>
  <si>
    <t>2437167.321 </t>
  </si>
  <si>
    <t> 20.08.1960 19:42 </t>
  </si>
  <si>
    <t> 0.000 </t>
  </si>
  <si>
    <t>2437169.290 </t>
  </si>
  <si>
    <t> 22.08.1960 18:57 </t>
  </si>
  <si>
    <t> -0.012 </t>
  </si>
  <si>
    <t>2437192.417 </t>
  </si>
  <si>
    <t> 14.09.1960 22:00 </t>
  </si>
  <si>
    <t> 0.003 </t>
  </si>
  <si>
    <t>2437193.378 </t>
  </si>
  <si>
    <t> 15.09.1960 21:04 </t>
  </si>
  <si>
    <t> -0.027 </t>
  </si>
  <si>
    <t>2437195.355 </t>
  </si>
  <si>
    <t> 17.09.1960 20:31 </t>
  </si>
  <si>
    <t> -0.031 </t>
  </si>
  <si>
    <t>2437197.335 </t>
  </si>
  <si>
    <t> 19.09.1960 20:02 </t>
  </si>
  <si>
    <t> -0.032 </t>
  </si>
  <si>
    <t>2437198.35 </t>
  </si>
  <si>
    <t> 20.09.1960 20:24 </t>
  </si>
  <si>
    <t> -0.01 </t>
  </si>
  <si>
    <t>2437204.299 </t>
  </si>
  <si>
    <t> 26.09.1960 19:10 </t>
  </si>
  <si>
    <t> -0.001 </t>
  </si>
  <si>
    <t>2437432.432 </t>
  </si>
  <si>
    <t> 12.05.1961 22:22 </t>
  </si>
  <si>
    <t> -0.019 </t>
  </si>
  <si>
    <t>2437486.333 </t>
  </si>
  <si>
    <t> 05.07.1961 19:59 </t>
  </si>
  <si>
    <t> 0.064 </t>
  </si>
  <si>
    <t>2437496.492 </t>
  </si>
  <si>
    <t> 15.07.1961 23:48 </t>
  </si>
  <si>
    <t>2437497.480 </t>
  </si>
  <si>
    <t> 16.07.1961 23:31 </t>
  </si>
  <si>
    <t> -0.015 </t>
  </si>
  <si>
    <t>2437501.468 </t>
  </si>
  <si>
    <t> 20.07.1961 23:13 </t>
  </si>
  <si>
    <t>2437504.410 </t>
  </si>
  <si>
    <t> 23.07.1961 21:50 </t>
  </si>
  <si>
    <t>2437511.314 </t>
  </si>
  <si>
    <t> 30.07.1961 19:32 </t>
  </si>
  <si>
    <t> -0.048 </t>
  </si>
  <si>
    <t>2437513.327 </t>
  </si>
  <si>
    <t> 01.08.1961 19:50 </t>
  </si>
  <si>
    <t> -0.016 </t>
  </si>
  <si>
    <t>2437518.328 </t>
  </si>
  <si>
    <t> 06.08.1961 19:52 </t>
  </si>
  <si>
    <t> 0.032 </t>
  </si>
  <si>
    <t>2437519.367 </t>
  </si>
  <si>
    <t> 07.08.1961 20:48 </t>
  </si>
  <si>
    <t> 0.081 </t>
  </si>
  <si>
    <t>2437520.323 </t>
  </si>
  <si>
    <t> 08.08.1961 19:45 </t>
  </si>
  <si>
    <t> 0.046 </t>
  </si>
  <si>
    <t>2437521.328 </t>
  </si>
  <si>
    <t> 09.08.1961 19:52 </t>
  </si>
  <si>
    <t> 0.061 </t>
  </si>
  <si>
    <t>2437531.460 </t>
  </si>
  <si>
    <t> 19.08.1961 23:02 </t>
  </si>
  <si>
    <t> -0.043 </t>
  </si>
  <si>
    <t>2437543.360 </t>
  </si>
  <si>
    <t> 31.08.1961 20:38 </t>
  </si>
  <si>
    <t> -0.029 </t>
  </si>
  <si>
    <t>2437543.397 </t>
  </si>
  <si>
    <t> 31.08.1961 21:31 </t>
  </si>
  <si>
    <t> 0.008 </t>
  </si>
  <si>
    <t>2437545.333 </t>
  </si>
  <si>
    <t> 02.09.1961 19:59 </t>
  </si>
  <si>
    <t> -0.037 </t>
  </si>
  <si>
    <t>2437545.348 </t>
  </si>
  <si>
    <t> 02.09.1961 20:21 </t>
  </si>
  <si>
    <t> -0.022 </t>
  </si>
  <si>
    <t>2437546.380 </t>
  </si>
  <si>
    <t> 03.09.1961 21:07 </t>
  </si>
  <si>
    <t> 0.019 </t>
  </si>
  <si>
    <t>2437549.330 </t>
  </si>
  <si>
    <t> 06.09.1961 19:55 </t>
  </si>
  <si>
    <t>2437555.220 </t>
  </si>
  <si>
    <t> 12.09.1961 17:16 </t>
  </si>
  <si>
    <t> -0.055 </t>
  </si>
  <si>
    <t>2437576.384 </t>
  </si>
  <si>
    <t> 03.10.1961 21:12 </t>
  </si>
  <si>
    <t>2437582.280 </t>
  </si>
  <si>
    <t> 09.10.1961 18:43 </t>
  </si>
  <si>
    <t> -0.070 </t>
  </si>
  <si>
    <t>2437583.326 </t>
  </si>
  <si>
    <t> 10.10.1961 19:49 </t>
  </si>
  <si>
    <t> -0.014 </t>
  </si>
  <si>
    <t>2437824.390 </t>
  </si>
  <si>
    <t> 08.06.1962 21:21 </t>
  </si>
  <si>
    <t> 0.023 </t>
  </si>
  <si>
    <t>2437851.418 </t>
  </si>
  <si>
    <t> 05.07.1962 22:01 </t>
  </si>
  <si>
    <t> -0.023 </t>
  </si>
  <si>
    <t>2437878.520 </t>
  </si>
  <si>
    <t> 02.08.1962 00:28 </t>
  </si>
  <si>
    <t>2437884.437 </t>
  </si>
  <si>
    <t> 07.08.1962 22:29 </t>
  </si>
  <si>
    <t>2437885.449 </t>
  </si>
  <si>
    <t> 08.08.1962 22:46 </t>
  </si>
  <si>
    <t> -0.000 </t>
  </si>
  <si>
    <t>2437887.455 </t>
  </si>
  <si>
    <t> 10.08.1962 22:55 </t>
  </si>
  <si>
    <t> 0.025 </t>
  </si>
  <si>
    <t>2437898.327 </t>
  </si>
  <si>
    <t> 21.08.1962 19:50 </t>
  </si>
  <si>
    <t> 0.001 </t>
  </si>
  <si>
    <t>2437900.288 </t>
  </si>
  <si>
    <t> 23.08.1962 18:54 </t>
  </si>
  <si>
    <t>2437902.308 </t>
  </si>
  <si>
    <t> 25.08.1962 19:23 </t>
  </si>
  <si>
    <t> 0.020 </t>
  </si>
  <si>
    <t>2437903.275 </t>
  </si>
  <si>
    <t> 26.08.1962 18:36 </t>
  </si>
  <si>
    <t> -0.004 </t>
  </si>
  <si>
    <t>2437906.272 </t>
  </si>
  <si>
    <t> 29.08.1962 18:31 </t>
  </si>
  <si>
    <t> 0.022 </t>
  </si>
  <si>
    <t>2437932.375 </t>
  </si>
  <si>
    <t> 24.09.1962 21:00 </t>
  </si>
  <si>
    <t> 0.041 </t>
  </si>
  <si>
    <t>2437943.200 </t>
  </si>
  <si>
    <t> 05.10.1962 16:48 </t>
  </si>
  <si>
    <t> -0.030 </t>
  </si>
  <si>
    <t>2438208.315 </t>
  </si>
  <si>
    <t> 27.06.1963 19:33 </t>
  </si>
  <si>
    <t> -0.044 </t>
  </si>
  <si>
    <t>2438209.360 </t>
  </si>
  <si>
    <t> 28.06.1963 20:38 </t>
  </si>
  <si>
    <t> 0.010 </t>
  </si>
  <si>
    <t>2438210.342 </t>
  </si>
  <si>
    <t> 29.06.1963 20:12 </t>
  </si>
  <si>
    <t>2438211.345 </t>
  </si>
  <si>
    <t> 30.06.1963 20:16 </t>
  </si>
  <si>
    <t> 0.014 </t>
  </si>
  <si>
    <t> G.A.Lang </t>
  </si>
  <si>
    <t>2438228.485 </t>
  </si>
  <si>
    <t> 17.07.1963 23:38 </t>
  </si>
  <si>
    <t>2438231.466 </t>
  </si>
  <si>
    <t> 20.07.1963 23:11 </t>
  </si>
  <si>
    <t> -0.006 </t>
  </si>
  <si>
    <t>2438234.437 </t>
  </si>
  <si>
    <t> 23.07.1963 22:29 </t>
  </si>
  <si>
    <t>2438234.468 </t>
  </si>
  <si>
    <t> 23.07.1963 23:13 </t>
  </si>
  <si>
    <t>2438235.405 </t>
  </si>
  <si>
    <t> 24.07.1963 21:43 </t>
  </si>
  <si>
    <t>2438235.473 </t>
  </si>
  <si>
    <t> 24.07.1963 23:21 </t>
  </si>
  <si>
    <t> 0.039 </t>
  </si>
  <si>
    <t>2438283.346 </t>
  </si>
  <si>
    <t> 10.09.1963 20:18 </t>
  </si>
  <si>
    <t> 0.037 </t>
  </si>
  <si>
    <t>2438286.261 </t>
  </si>
  <si>
    <t> 13.09.1963 18:15 </t>
  </si>
  <si>
    <t> -0.020 </t>
  </si>
  <si>
    <t>2438289.277 </t>
  </si>
  <si>
    <t> 16.09.1963 18:38 </t>
  </si>
  <si>
    <t>2438293.227 </t>
  </si>
  <si>
    <t> 20.09.1963 17:26 </t>
  </si>
  <si>
    <t> 0.013 </t>
  </si>
  <si>
    <t>2438322.265 </t>
  </si>
  <si>
    <t> 19.10.1963 18:21 </t>
  </si>
  <si>
    <t> -0.005 </t>
  </si>
  <si>
    <t>2438636.294 </t>
  </si>
  <si>
    <t> 28.08.1964 19:03 </t>
  </si>
  <si>
    <t> 0.029 </t>
  </si>
  <si>
    <t>2438637.265 </t>
  </si>
  <si>
    <t> 29.08.1964 18:21 </t>
  </si>
  <si>
    <t> 0.009 </t>
  </si>
  <si>
    <t>2438638.230 </t>
  </si>
  <si>
    <t> 30.08.1964 17:31 </t>
  </si>
  <si>
    <t>2438665.296 </t>
  </si>
  <si>
    <t> 26.09.1964 19:06 </t>
  </si>
  <si>
    <t> -0.024 </t>
  </si>
  <si>
    <t>2438667.346 </t>
  </si>
  <si>
    <t> 28.09.1964 20:18 </t>
  </si>
  <si>
    <t> 0.045 </t>
  </si>
  <si>
    <t>2438671.255 </t>
  </si>
  <si>
    <t> 02.10.1964 18:07 </t>
  </si>
  <si>
    <t> -0.008 </t>
  </si>
  <si>
    <t>2438674.238 </t>
  </si>
  <si>
    <t> 05.10.1964 17:42 </t>
  </si>
  <si>
    <t>2438676.225 </t>
  </si>
  <si>
    <t> 07.10.1964 17:24 </t>
  </si>
  <si>
    <t>2438679.243 </t>
  </si>
  <si>
    <t> 10.10.1964 17:49 </t>
  </si>
  <si>
    <t> 0.055 </t>
  </si>
  <si>
    <t>2438938.386 </t>
  </si>
  <si>
    <t> 26.06.1965 21:15 </t>
  </si>
  <si>
    <t> 0.012 </t>
  </si>
  <si>
    <t>2438940.351 </t>
  </si>
  <si>
    <t> 28.06.1965 20:25 </t>
  </si>
  <si>
    <t>2438942.359 </t>
  </si>
  <si>
    <t> 30.06.1965 20:36 </t>
  </si>
  <si>
    <t>2438979.302 </t>
  </si>
  <si>
    <t> 06.08.1965 19:14 </t>
  </si>
  <si>
    <t>2443348.507 </t>
  </si>
  <si>
    <t> 24.07.1977 00:10 </t>
  </si>
  <si>
    <t> R.Diethelm </t>
  </si>
  <si>
    <t> BBS 34 </t>
  </si>
  <si>
    <t>2443358.401 </t>
  </si>
  <si>
    <t> 02.08.1977 21:37 </t>
  </si>
  <si>
    <t>2443360.396 </t>
  </si>
  <si>
    <t> 04.08.1977 21:30 </t>
  </si>
  <si>
    <t> 0.002 </t>
  </si>
  <si>
    <t>2444438.410 </t>
  </si>
  <si>
    <t> 17.07.1980 21:50 </t>
  </si>
  <si>
    <t> BBS 49 </t>
  </si>
  <si>
    <t>2444476.361 </t>
  </si>
  <si>
    <t> 24.08.1980 20:39 </t>
  </si>
  <si>
    <t> -0.021 </t>
  </si>
  <si>
    <t>2444832.399 </t>
  </si>
  <si>
    <t> 15.08.1981 21:34 </t>
  </si>
  <si>
    <t> 0.089 </t>
  </si>
  <si>
    <t>E </t>
  </si>
  <si>
    <t>?</t>
  </si>
  <si>
    <t> BBS 56 </t>
  </si>
  <si>
    <t>2445561.469 </t>
  </si>
  <si>
    <t> 14.08.1983 23:15 </t>
  </si>
  <si>
    <t> 0.135 </t>
  </si>
  <si>
    <t> P.Frank </t>
  </si>
  <si>
    <t>BAVM 38 </t>
  </si>
  <si>
    <t>2445604.402 </t>
  </si>
  <si>
    <t> 26.09.1983 21:38 </t>
  </si>
  <si>
    <t> 0.145 </t>
  </si>
  <si>
    <t>2447362.470 </t>
  </si>
  <si>
    <t> 19.07.1988 23:16 </t>
  </si>
  <si>
    <t> H.Peter </t>
  </si>
  <si>
    <t> BBS 89 </t>
  </si>
  <si>
    <t>2447365.444 </t>
  </si>
  <si>
    <t> 22.07.1988 22:39 </t>
  </si>
  <si>
    <t>2447407.333 </t>
  </si>
  <si>
    <t> 02.09.1988 19:59 </t>
  </si>
  <si>
    <t>2447713.434 </t>
  </si>
  <si>
    <t> 05.07.1989 22:24 </t>
  </si>
  <si>
    <t> 0.026 </t>
  </si>
  <si>
    <t> BBS 92 </t>
  </si>
  <si>
    <t>2447714.438 </t>
  </si>
  <si>
    <t> 06.07.1989 22:30 </t>
  </si>
  <si>
    <t>2447748.402 </t>
  </si>
  <si>
    <t> 09.08.1989 21:38 </t>
  </si>
  <si>
    <t>2447754.372 </t>
  </si>
  <si>
    <t> 15.08.1989 20:55 </t>
  </si>
  <si>
    <t>2447794.339 </t>
  </si>
  <si>
    <t> 24.09.1989 20:08 </t>
  </si>
  <si>
    <t> 0.038 </t>
  </si>
  <si>
    <t>2447803.407 </t>
  </si>
  <si>
    <t> 03.10.1989 21:46 </t>
  </si>
  <si>
    <t> -0.139 </t>
  </si>
  <si>
    <t>BAVM 56 </t>
  </si>
  <si>
    <t>2447804.395 </t>
  </si>
  <si>
    <t> 04.10.1989 21:28 </t>
  </si>
  <si>
    <t> 0.189 </t>
  </si>
  <si>
    <t>2447822.380 </t>
  </si>
  <si>
    <t> 22.10.1989 21:07 </t>
  </si>
  <si>
    <t> BBS 93 </t>
  </si>
  <si>
    <t>2447824.359 </t>
  </si>
  <si>
    <t> 24.10.1989 20:36 </t>
  </si>
  <si>
    <t>2447870.240 </t>
  </si>
  <si>
    <t> 09.12.1989 17:45 </t>
  </si>
  <si>
    <t>2448061.411 </t>
  </si>
  <si>
    <t> 18.06.1990 21:51 </t>
  </si>
  <si>
    <t> BBS 95 </t>
  </si>
  <si>
    <t>2448084.536 </t>
  </si>
  <si>
    <t> 12.07.1990 00:51 </t>
  </si>
  <si>
    <t> BBS 96 </t>
  </si>
  <si>
    <t>2448091.459 </t>
  </si>
  <si>
    <t> 18.07.1990 23:00 </t>
  </si>
  <si>
    <t>2448123.506 </t>
  </si>
  <si>
    <t> 20.08.1990 00:08 </t>
  </si>
  <si>
    <t>2448143.314 </t>
  </si>
  <si>
    <t> 08.09.1990 19:32 </t>
  </si>
  <si>
    <t>2448167.390 </t>
  </si>
  <si>
    <t> 02.10.1990 21:21 </t>
  </si>
  <si>
    <t> -0.007 </t>
  </si>
  <si>
    <t>2448170.382 </t>
  </si>
  <si>
    <t> 05.10.1990 21:10 </t>
  </si>
  <si>
    <t>2448178.298 </t>
  </si>
  <si>
    <t> 13.10.1990 19:09 </t>
  </si>
  <si>
    <t> 0.005 </t>
  </si>
  <si>
    <t>2448406.461 </t>
  </si>
  <si>
    <t> 29.05.1991 23:03 </t>
  </si>
  <si>
    <t> BBS 98 </t>
  </si>
  <si>
    <t>2448438.464 </t>
  </si>
  <si>
    <t> 30.06.1991 23:08 </t>
  </si>
  <si>
    <t>2448441.454 </t>
  </si>
  <si>
    <t> 03.07.1991 22:53 </t>
  </si>
  <si>
    <t>2448447.392 </t>
  </si>
  <si>
    <t> 09.07.1991 21:24 </t>
  </si>
  <si>
    <t> 0.007 </t>
  </si>
  <si>
    <t>2448480.404 </t>
  </si>
  <si>
    <t> 11.08.1991 21:41 </t>
  </si>
  <si>
    <t>2448484.395 </t>
  </si>
  <si>
    <t> 15.08.1991 21:28 </t>
  </si>
  <si>
    <t> 0.031 </t>
  </si>
  <si>
    <t>2448489.367 </t>
  </si>
  <si>
    <t> 20.08.1991 20:48 </t>
  </si>
  <si>
    <t> 0.050 </t>
  </si>
  <si>
    <t>2448490.338 </t>
  </si>
  <si>
    <t> 21.08.1991 20:06 </t>
  </si>
  <si>
    <t> 0.030 </t>
  </si>
  <si>
    <t>2448497.437 </t>
  </si>
  <si>
    <t> 28.08.1991 22:29 </t>
  </si>
  <si>
    <t> -0.134 </t>
  </si>
  <si>
    <t> W.Moschner &amp; P.Frank </t>
  </si>
  <si>
    <t>BAVM 60 </t>
  </si>
  <si>
    <t>2448501.4052 </t>
  </si>
  <si>
    <t> 01.09.1991 21:43 </t>
  </si>
  <si>
    <t> -0.1282 </t>
  </si>
  <si>
    <t>G</t>
  </si>
  <si>
    <t> F.Agerer </t>
  </si>
  <si>
    <t>2448501.4065 </t>
  </si>
  <si>
    <t> 01.09.1991 21:45 </t>
  </si>
  <si>
    <t> -0.1269 </t>
  </si>
  <si>
    <t>B;V</t>
  </si>
  <si>
    <t>2448539.402 </t>
  </si>
  <si>
    <t> 09.10.1991 21:38 </t>
  </si>
  <si>
    <t> -0.101 </t>
  </si>
  <si>
    <t> BBS 99 </t>
  </si>
  <si>
    <t>2448546.323 </t>
  </si>
  <si>
    <t> 16.10.1991 19:45 </t>
  </si>
  <si>
    <t> -0.114 </t>
  </si>
  <si>
    <t>2448548.307 </t>
  </si>
  <si>
    <t> 18.10.1991 19:22 </t>
  </si>
  <si>
    <t> -0.111 </t>
  </si>
  <si>
    <t>2448771.497 </t>
  </si>
  <si>
    <t> 28.05.1992 23:55 </t>
  </si>
  <si>
    <t> -0.119 </t>
  </si>
  <si>
    <t> Moschner&amp;Kleikamp </t>
  </si>
  <si>
    <t>BAVM 68 </t>
  </si>
  <si>
    <t>2448802.440 </t>
  </si>
  <si>
    <t> 28.06.1992 22:33 </t>
  </si>
  <si>
    <t> -0.212 </t>
  </si>
  <si>
    <t> BBS 101 </t>
  </si>
  <si>
    <t>2448803.457 </t>
  </si>
  <si>
    <t> 29.06.1992 22:58 </t>
  </si>
  <si>
    <t> -0.186 </t>
  </si>
  <si>
    <t>2448812.4358 </t>
  </si>
  <si>
    <t> 08.07.1992 22:27 </t>
  </si>
  <si>
    <t> -0.1215 </t>
  </si>
  <si>
    <t>BAVM 62 </t>
  </si>
  <si>
    <t>2448812.4391 </t>
  </si>
  <si>
    <t> 08.07.1992 22:32 </t>
  </si>
  <si>
    <t> -0.1182 </t>
  </si>
  <si>
    <t>2448888.3881 </t>
  </si>
  <si>
    <t> 22.09.1992 21:18 </t>
  </si>
  <si>
    <t> -0.1092 </t>
  </si>
  <si>
    <t>o</t>
  </si>
  <si>
    <t>2449279.3134 </t>
  </si>
  <si>
    <t> 18.10.1993 19:31 </t>
  </si>
  <si>
    <t> -0.1099 </t>
  </si>
  <si>
    <t> W.Moschner </t>
  </si>
  <si>
    <t>2449924.4898 </t>
  </si>
  <si>
    <t> 25.07.1995 23:45 </t>
  </si>
  <si>
    <t> -0.0935 </t>
  </si>
  <si>
    <t>BAVM 91 </t>
  </si>
  <si>
    <t>2449924.4902 </t>
  </si>
  <si>
    <t> -0.0931 </t>
  </si>
  <si>
    <t>2449925.4754 </t>
  </si>
  <si>
    <t> 26.07.1995 23:24 </t>
  </si>
  <si>
    <t> -0.0984 </t>
  </si>
  <si>
    <t>2449925.4774 </t>
  </si>
  <si>
    <t> 26.07.1995 23:27 </t>
  </si>
  <si>
    <t> -0.0964 </t>
  </si>
  <si>
    <t>2450279.4305 </t>
  </si>
  <si>
    <t> 14.07.1996 22:19 </t>
  </si>
  <si>
    <t> -0.0898 </t>
  </si>
  <si>
    <t>BAVM 99 </t>
  </si>
  <si>
    <t>2450279.4346 </t>
  </si>
  <si>
    <t> 14.07.1996 22:25 </t>
  </si>
  <si>
    <t> -0.0857 </t>
  </si>
  <si>
    <t>2450709.3253 </t>
  </si>
  <si>
    <t> 17.09.1997 19:48 </t>
  </si>
  <si>
    <t> -0.0815 </t>
  </si>
  <si>
    <t> W.Kleikamp </t>
  </si>
  <si>
    <t>BAVM 111 </t>
  </si>
  <si>
    <t>2452748.2111 </t>
  </si>
  <si>
    <t> 18.04.2003 17:03 </t>
  </si>
  <si>
    <t> -0.0201 </t>
  </si>
  <si>
    <t> Nakajima </t>
  </si>
  <si>
    <t>VSB 42 </t>
  </si>
  <si>
    <t>2453206.4972 </t>
  </si>
  <si>
    <t> 19.07.2004 23:55 </t>
  </si>
  <si>
    <t> -0.0155 </t>
  </si>
  <si>
    <t>BAVM 173 </t>
  </si>
  <si>
    <t>2453215.4072 </t>
  </si>
  <si>
    <t> 28.07.2004 21:46 </t>
  </si>
  <si>
    <t> -0.0202 </t>
  </si>
  <si>
    <t>2453515.524 </t>
  </si>
  <si>
    <t> 25.05.2005 00:34 </t>
  </si>
  <si>
    <t> K.Locher </t>
  </si>
  <si>
    <t>OEJV 0003 </t>
  </si>
  <si>
    <t>2453519.5063 </t>
  </si>
  <si>
    <t> 29.05.2005 00:09 </t>
  </si>
  <si>
    <t> -0.0113 </t>
  </si>
  <si>
    <t> T.Pribulla et al. </t>
  </si>
  <si>
    <t>IBVS 5668 </t>
  </si>
  <si>
    <t>2453565.3995 </t>
  </si>
  <si>
    <t> 13.07.2005 21:35 </t>
  </si>
  <si>
    <t> -0.0123 </t>
  </si>
  <si>
    <t>C </t>
  </si>
  <si>
    <t>-I</t>
  </si>
  <si>
    <t>BAVM 178 </t>
  </si>
  <si>
    <t>2453636.3908 </t>
  </si>
  <si>
    <t> 22.09.2005 21:22 </t>
  </si>
  <si>
    <t>24434</t>
  </si>
  <si>
    <t> -0.0084 </t>
  </si>
  <si>
    <t> F.Walter </t>
  </si>
  <si>
    <t>2453637.38057 </t>
  </si>
  <si>
    <t> 23.09.2005 21:08 </t>
  </si>
  <si>
    <t>24435.5</t>
  </si>
  <si>
    <t> -0.00915 </t>
  </si>
  <si>
    <t> R.Ehrenberger </t>
  </si>
  <si>
    <t>OEJV 0074 </t>
  </si>
  <si>
    <t>2453638.3730 </t>
  </si>
  <si>
    <t> 24.09.2005 20:57 </t>
  </si>
  <si>
    <t>24437</t>
  </si>
  <si>
    <t> -0.0072 </t>
  </si>
  <si>
    <t>2453935.5438 </t>
  </si>
  <si>
    <t> 19.07.2006 01:03 </t>
  </si>
  <si>
    <t>24887</t>
  </si>
  <si>
    <t> 0.0070 </t>
  </si>
  <si>
    <t> S.Parimucha et al. </t>
  </si>
  <si>
    <t>IBVS 5777 </t>
  </si>
  <si>
    <t>2453936.5269 </t>
  </si>
  <si>
    <t> 20.07.2006 00:38 </t>
  </si>
  <si>
    <t>24888.5</t>
  </si>
  <si>
    <t> -0.0005 </t>
  </si>
  <si>
    <t>2453942.4714 </t>
  </si>
  <si>
    <t> 25.07.2006 23:18 </t>
  </si>
  <si>
    <t>24897.5</t>
  </si>
  <si>
    <t> 0.0009 </t>
  </si>
  <si>
    <t>2453967.5616 </t>
  </si>
  <si>
    <t> 20.08.2006 01:28 </t>
  </si>
  <si>
    <t>24935.5</t>
  </si>
  <si>
    <t> -0.0021 </t>
  </si>
  <si>
    <t>2454019.4057 </t>
  </si>
  <si>
    <t> 10.10.2006 21:44 </t>
  </si>
  <si>
    <t>25014</t>
  </si>
  <si>
    <t> 0.0047 </t>
  </si>
  <si>
    <t>2454296.4223 </t>
  </si>
  <si>
    <t> 14.07.2007 22:08 </t>
  </si>
  <si>
    <t>25433.5</t>
  </si>
  <si>
    <t> 0.0053 </t>
  </si>
  <si>
    <t> M.&amp; C.Rätz </t>
  </si>
  <si>
    <t>BAVM 201 </t>
  </si>
  <si>
    <t>2454337.0293 </t>
  </si>
  <si>
    <t> 24.08.2007 12:42 </t>
  </si>
  <si>
    <t>25495</t>
  </si>
  <si>
    <t> H.Itoh </t>
  </si>
  <si>
    <t>VSB 46 </t>
  </si>
  <si>
    <t>2454375.3398 </t>
  </si>
  <si>
    <t> 01.10.2007 20:09 </t>
  </si>
  <si>
    <t>25553</t>
  </si>
  <si>
    <t> 0.0112 </t>
  </si>
  <si>
    <t>BAVM 193 </t>
  </si>
  <si>
    <t>2454712.4563 </t>
  </si>
  <si>
    <t> 02.09.2008 22:57 </t>
  </si>
  <si>
    <t>26063.5</t>
  </si>
  <si>
    <t> 0.0201 </t>
  </si>
  <si>
    <t>BAVM 203 </t>
  </si>
  <si>
    <t>2454719.3907 </t>
  </si>
  <si>
    <t> 09.09.2008 21:22 </t>
  </si>
  <si>
    <t>26074</t>
  </si>
  <si>
    <t> 0.0208 </t>
  </si>
  <si>
    <t>2454988.4833 </t>
  </si>
  <si>
    <t> 05.06.2009 23:35 </t>
  </si>
  <si>
    <t>26481.5</t>
  </si>
  <si>
    <t> 0.0216 </t>
  </si>
  <si>
    <t>IBVS 5898 </t>
  </si>
  <si>
    <t>2455027.4461 </t>
  </si>
  <si>
    <t> 14.07.2009 22:42 </t>
  </si>
  <si>
    <t>26540.5</t>
  </si>
  <si>
    <t> 0.0239 </t>
  </si>
  <si>
    <t>2455028.4405 </t>
  </si>
  <si>
    <t> 15.07.2009 22:34 </t>
  </si>
  <si>
    <t>26542</t>
  </si>
  <si>
    <t> 0.0278 </t>
  </si>
  <si>
    <t>2455028.4412 </t>
  </si>
  <si>
    <t> 15.07.2009 22:35 </t>
  </si>
  <si>
    <t> 0.0285 </t>
  </si>
  <si>
    <t>BAVM 212 </t>
  </si>
  <si>
    <t>2455074.3314 </t>
  </si>
  <si>
    <t> 30.08.2009 19:57 </t>
  </si>
  <si>
    <t>26611.5</t>
  </si>
  <si>
    <t> 0.0245 </t>
  </si>
  <si>
    <t>IBVS 5980 </t>
  </si>
  <si>
    <t>2455075.3245 </t>
  </si>
  <si>
    <t> 31.08.2009 19:47 </t>
  </si>
  <si>
    <t>26613</t>
  </si>
  <si>
    <t> 0.0271 </t>
  </si>
  <si>
    <t>2455155.2290 </t>
  </si>
  <si>
    <t> 19.11.2009 17:29 </t>
  </si>
  <si>
    <t>26734</t>
  </si>
  <si>
    <t> 0.0295 </t>
  </si>
  <si>
    <t> L.Šmelcer </t>
  </si>
  <si>
    <t>OEJV 0137 </t>
  </si>
  <si>
    <t>2455155.2300 </t>
  </si>
  <si>
    <t> 19.11.2009 17:31 </t>
  </si>
  <si>
    <t> 0.0305 </t>
  </si>
  <si>
    <t>R</t>
  </si>
  <si>
    <t>2455374.4668 </t>
  </si>
  <si>
    <t> 26.06.2010 23:12 </t>
  </si>
  <si>
    <t>27066</t>
  </si>
  <si>
    <t> 0.0318 </t>
  </si>
  <si>
    <t> V.P?ibík </t>
  </si>
  <si>
    <t>2455374.4705 </t>
  </si>
  <si>
    <t> 26.06.2010 23:17 </t>
  </si>
  <si>
    <t> 0.0355 </t>
  </si>
  <si>
    <t> M.&amp; K.Rätz </t>
  </si>
  <si>
    <t>BAVM 220 </t>
  </si>
  <si>
    <t>2455376.4506 </t>
  </si>
  <si>
    <t> 28.06.2010 22:48 </t>
  </si>
  <si>
    <t> 0.0345 </t>
  </si>
  <si>
    <t>2455379.4243 </t>
  </si>
  <si>
    <t> 01.07.2010 22:10 </t>
  </si>
  <si>
    <t> 0.0366 </t>
  </si>
  <si>
    <t>2455379.4259 </t>
  </si>
  <si>
    <t> 01.07.2010 22:13 </t>
  </si>
  <si>
    <t> 0.0382 </t>
  </si>
  <si>
    <t>2455381.4002 </t>
  </si>
  <si>
    <t> 03.07.2010 21:36 </t>
  </si>
  <si>
    <t> 0.0315 </t>
  </si>
  <si>
    <t>2455753.1883 </t>
  </si>
  <si>
    <t> 10.07.2011 16:31 </t>
  </si>
  <si>
    <t> 0.0437 </t>
  </si>
  <si>
    <t>VSB 53 </t>
  </si>
  <si>
    <t>2455764.0857 </t>
  </si>
  <si>
    <t> 21.07.2011 14:03 </t>
  </si>
  <si>
    <t> 0.0454 </t>
  </si>
  <si>
    <t>Rc</t>
  </si>
  <si>
    <t> K.Shiokawa </t>
  </si>
  <si>
    <t>2455805.3576 </t>
  </si>
  <si>
    <t> 31.08.2011 20:34 </t>
  </si>
  <si>
    <t> 0.0455 </t>
  </si>
  <si>
    <t>BAVM 225 </t>
  </si>
  <si>
    <t>2455807.33651 </t>
  </si>
  <si>
    <t> 02.09.2011 20:04 </t>
  </si>
  <si>
    <t> 0.04337 </t>
  </si>
  <si>
    <t>OEJV 0160 </t>
  </si>
  <si>
    <t>2456152.3775 </t>
  </si>
  <si>
    <t> 12.08.2012 21:03 </t>
  </si>
  <si>
    <t> 0.0525 </t>
  </si>
  <si>
    <t>BAVM 228 </t>
  </si>
  <si>
    <t>2456182.42563 </t>
  </si>
  <si>
    <t> 11.09.2012 22:12 </t>
  </si>
  <si>
    <t> 0.05485 </t>
  </si>
  <si>
    <t>2456182.42593 </t>
  </si>
  <si>
    <t> 11.09.2012 22:13 </t>
  </si>
  <si>
    <t> 0.05515 </t>
  </si>
  <si>
    <t>2456182.42713 </t>
  </si>
  <si>
    <t> 11.09.2012 22:15 </t>
  </si>
  <si>
    <t> 0.05635 </t>
  </si>
  <si>
    <t>2456539.3539 </t>
  </si>
  <si>
    <t> 03.09.2013 20:29 </t>
  </si>
  <si>
    <t> 0.0650 </t>
  </si>
  <si>
    <t>BAVM 234 </t>
  </si>
  <si>
    <t>2456543.31611 </t>
  </si>
  <si>
    <t> 07.09.2013 19:35 </t>
  </si>
  <si>
    <t> 0.06516 </t>
  </si>
  <si>
    <t>2456543.31686 </t>
  </si>
  <si>
    <t> 07.09.2013 19:36 </t>
  </si>
  <si>
    <t> 0.06591 </t>
  </si>
  <si>
    <t>2456839.4860 </t>
  </si>
  <si>
    <t> 30.06.2014 23:39 </t>
  </si>
  <si>
    <t> 0.0690 </t>
  </si>
  <si>
    <t>m</t>
  </si>
  <si>
    <t> E.Bahar </t>
  </si>
  <si>
    <t>IBVS 6125 </t>
  </si>
  <si>
    <t>IBVS 6196</t>
  </si>
  <si>
    <t>15/10/1898</t>
  </si>
  <si>
    <t>11/09/1899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</si>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</sst>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1" fillId="0" borderId="0" xfId="0" applyFont="1" applyAlignment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wrapText="1"/>
    </xf>
    <xf numFmtId="0" fontId="10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30" fillId="0" borderId="0" xfId="0" applyFont="1" applyAlignment="1"/>
    <xf numFmtId="16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951837042899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723926380368099"/>
          <c:w val="0.797227711042189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F-41B8-8084-45372A6CFC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F-41B8-8084-45372A6CFC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9F-41B8-8084-45372A6CFC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9F-41B8-8084-45372A6CFC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9F-41B8-8084-45372A6CFC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9F-41B8-8084-45372A6CFC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9F-41B8-8084-45372A6CFC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-0.14975441499083103</c:v>
                </c:pt>
                <c:pt idx="148">
                  <c:v>-0.14964838361178973</c:v>
                </c:pt>
                <c:pt idx="149">
                  <c:v>-0.14964838361178973</c:v>
                </c:pt>
                <c:pt idx="153">
                  <c:v>-0.14242057794047353</c:v>
                </c:pt>
                <c:pt idx="156">
                  <c:v>-0.14132492035704658</c:v>
                </c:pt>
                <c:pt idx="157">
                  <c:v>-0.14132492035704658</c:v>
                </c:pt>
                <c:pt idx="158">
                  <c:v>-0.13929265225875476</c:v>
                </c:pt>
                <c:pt idx="159">
                  <c:v>-0.12883088952667848</c:v>
                </c:pt>
                <c:pt idx="160">
                  <c:v>-0.11156544663945117</c:v>
                </c:pt>
                <c:pt idx="161">
                  <c:v>-0.11156544663945117</c:v>
                </c:pt>
                <c:pt idx="162">
                  <c:v>-0.11153893879469085</c:v>
                </c:pt>
                <c:pt idx="163">
                  <c:v>-0.11153893879469085</c:v>
                </c:pt>
                <c:pt idx="164">
                  <c:v>-0.10206680226700016</c:v>
                </c:pt>
                <c:pt idx="165">
                  <c:v>-0.10206680226700016</c:v>
                </c:pt>
                <c:pt idx="166">
                  <c:v>-9.0562397641017589E-2</c:v>
                </c:pt>
                <c:pt idx="167">
                  <c:v>-9.0376842727695306E-2</c:v>
                </c:pt>
                <c:pt idx="168">
                  <c:v>-3.6000417176008215E-2</c:v>
                </c:pt>
                <c:pt idx="169">
                  <c:v>-2.3736121000229593E-2</c:v>
                </c:pt>
                <c:pt idx="170">
                  <c:v>-2.3497550397386602E-2</c:v>
                </c:pt>
                <c:pt idx="171">
                  <c:v>-1.5465673435007099E-2</c:v>
                </c:pt>
                <c:pt idx="172">
                  <c:v>-1.5359642055965794E-2</c:v>
                </c:pt>
                <c:pt idx="173">
                  <c:v>-1.5359642055965794E-2</c:v>
                </c:pt>
                <c:pt idx="174">
                  <c:v>-1.4131445248737218E-2</c:v>
                </c:pt>
                <c:pt idx="175">
                  <c:v>-1.2231716374247026E-2</c:v>
                </c:pt>
                <c:pt idx="176">
                  <c:v>-1.22052085294867E-2</c:v>
                </c:pt>
                <c:pt idx="177">
                  <c:v>-1.2178700684726373E-2</c:v>
                </c:pt>
                <c:pt idx="178">
                  <c:v>-4.2263472566278493E-3</c:v>
                </c:pt>
                <c:pt idx="179">
                  <c:v>-4.1998394118675231E-3</c:v>
                </c:pt>
                <c:pt idx="180">
                  <c:v>-4.0407923433055659E-3</c:v>
                </c:pt>
                <c:pt idx="181">
                  <c:v>-3.369260276043895E-3</c:v>
                </c:pt>
                <c:pt idx="182">
                  <c:v>-1.9820164002533613E-3</c:v>
                </c:pt>
                <c:pt idx="183">
                  <c:v>5.4313441843851784E-3</c:v>
                </c:pt>
                <c:pt idx="184">
                  <c:v>6.5181658195586079E-3</c:v>
                </c:pt>
                <c:pt idx="185">
                  <c:v>7.5431358169579799E-3</c:v>
                </c:pt>
                <c:pt idx="186">
                  <c:v>1.6564638983723123E-2</c:v>
                </c:pt>
                <c:pt idx="187">
                  <c:v>1.6750193897045407E-2</c:v>
                </c:pt>
                <c:pt idx="188">
                  <c:v>2.3951491723601281E-2</c:v>
                </c:pt>
                <c:pt idx="189">
                  <c:v>2.4994133617507575E-2</c:v>
                </c:pt>
                <c:pt idx="190">
                  <c:v>2.5020641462267901E-2</c:v>
                </c:pt>
                <c:pt idx="191">
                  <c:v>2.5020641462267901E-2</c:v>
                </c:pt>
                <c:pt idx="192">
                  <c:v>2.6248838269496422E-2</c:v>
                </c:pt>
                <c:pt idx="193">
                  <c:v>2.6275346114256748E-2</c:v>
                </c:pt>
                <c:pt idx="194">
                  <c:v>2.8413645591589931E-2</c:v>
                </c:pt>
                <c:pt idx="195">
                  <c:v>2.8413645591589931E-2</c:v>
                </c:pt>
                <c:pt idx="196">
                  <c:v>3.428071523187598E-2</c:v>
                </c:pt>
                <c:pt idx="197">
                  <c:v>3.428071523187598E-2</c:v>
                </c:pt>
                <c:pt idx="198">
                  <c:v>3.4333730921396632E-2</c:v>
                </c:pt>
                <c:pt idx="199">
                  <c:v>3.4413254455677611E-2</c:v>
                </c:pt>
                <c:pt idx="200">
                  <c:v>3.4413254455677611E-2</c:v>
                </c:pt>
                <c:pt idx="201">
                  <c:v>3.4466270145198263E-2</c:v>
                </c:pt>
                <c:pt idx="202">
                  <c:v>4.4415547878574879E-2</c:v>
                </c:pt>
                <c:pt idx="203">
                  <c:v>4.4707134170938467E-2</c:v>
                </c:pt>
                <c:pt idx="204">
                  <c:v>4.5811627702618818E-2</c:v>
                </c:pt>
                <c:pt idx="205">
                  <c:v>4.586464339213947E-2</c:v>
                </c:pt>
                <c:pt idx="206">
                  <c:v>5.5098209316987223E-2</c:v>
                </c:pt>
                <c:pt idx="207">
                  <c:v>5.5902280608050525E-2</c:v>
                </c:pt>
                <c:pt idx="208">
                  <c:v>5.5902280608050525E-2</c:v>
                </c:pt>
                <c:pt idx="209">
                  <c:v>5.5902280608050525E-2</c:v>
                </c:pt>
                <c:pt idx="210">
                  <c:v>6.5453940670022193E-2</c:v>
                </c:pt>
                <c:pt idx="211">
                  <c:v>6.5559972049063497E-2</c:v>
                </c:pt>
                <c:pt idx="212">
                  <c:v>6.5559972049063497E-2</c:v>
                </c:pt>
                <c:pt idx="213">
                  <c:v>7.3485817632401695E-2</c:v>
                </c:pt>
                <c:pt idx="214">
                  <c:v>8.5794293549447564E-2</c:v>
                </c:pt>
                <c:pt idx="215">
                  <c:v>0.1023882043694132</c:v>
                </c:pt>
                <c:pt idx="216">
                  <c:v>0.15399014216951923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9F-41B8-8084-45372A6CFC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9F-41B8-8084-45372A6CF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6600"/>
        <c:axId val="1"/>
      </c:scatterChart>
      <c:valAx>
        <c:axId val="608646600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30346574962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38146444865968"/>
          <c:y val="0.92024539877300615"/>
          <c:w val="0.828423604761709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Sge - O-C Diagr.</a:t>
            </a:r>
          </a:p>
        </c:rich>
      </c:tx>
      <c:layout>
        <c:manualLayout>
          <c:xMode val="edge"/>
          <c:yMode val="edge"/>
          <c:x val="0.363321799307958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78942920199375"/>
          <c:w val="0.7941176470588234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0.12229172399929666</c:v>
                </c:pt>
                <c:pt idx="1">
                  <c:v>7.7786774998457986E-2</c:v>
                </c:pt>
                <c:pt idx="2">
                  <c:v>0.11633306999647175</c:v>
                </c:pt>
                <c:pt idx="3">
                  <c:v>-0.12311077000413206</c:v>
                </c:pt>
                <c:pt idx="4">
                  <c:v>-0.13957829000355559</c:v>
                </c:pt>
                <c:pt idx="5">
                  <c:v>-5.1591162002296187E-2</c:v>
                </c:pt>
                <c:pt idx="6">
                  <c:v>-0.11627651700109709</c:v>
                </c:pt>
                <c:pt idx="7">
                  <c:v>9.5977216999017401E-2</c:v>
                </c:pt>
                <c:pt idx="8">
                  <c:v>-0.15628456199920038</c:v>
                </c:pt>
                <c:pt idx="9">
                  <c:v>-0.12304072600454674</c:v>
                </c:pt>
                <c:pt idx="10">
                  <c:v>-0.13524968500132672</c:v>
                </c:pt>
                <c:pt idx="11">
                  <c:v>-0.12838137900325819</c:v>
                </c:pt>
                <c:pt idx="12">
                  <c:v>-0.13890332799928728</c:v>
                </c:pt>
                <c:pt idx="13">
                  <c:v>-0.12942527700215578</c:v>
                </c:pt>
                <c:pt idx="14">
                  <c:v>-0.1199472260013863</c:v>
                </c:pt>
                <c:pt idx="15">
                  <c:v>-0.10046917500221753</c:v>
                </c:pt>
                <c:pt idx="16">
                  <c:v>-0.12673256299967761</c:v>
                </c:pt>
                <c:pt idx="17">
                  <c:v>-0.11725451200254611</c:v>
                </c:pt>
                <c:pt idx="18">
                  <c:v>-9.7776461003377335E-2</c:v>
                </c:pt>
                <c:pt idx="19">
                  <c:v>-0.1182984100014437</c:v>
                </c:pt>
                <c:pt idx="20">
                  <c:v>-4.9864257001900114E-2</c:v>
                </c:pt>
                <c:pt idx="21">
                  <c:v>-7.0386206003604457E-2</c:v>
                </c:pt>
                <c:pt idx="22">
                  <c:v>-7.0908155001234263E-2</c:v>
                </c:pt>
                <c:pt idx="23">
                  <c:v>-0.1014301040013379</c:v>
                </c:pt>
                <c:pt idx="24">
                  <c:v>-0.13360891400225228</c:v>
                </c:pt>
                <c:pt idx="25">
                  <c:v>-9.4130863002646947E-2</c:v>
                </c:pt>
                <c:pt idx="26">
                  <c:v>1.0970827002893202E-2</c:v>
                </c:pt>
                <c:pt idx="27">
                  <c:v>-1.7299320024903864E-3</c:v>
                </c:pt>
                <c:pt idx="28">
                  <c:v>1.7954736998945009E-2</c:v>
                </c:pt>
                <c:pt idx="29">
                  <c:v>1.0556891997111961E-2</c:v>
                </c:pt>
                <c:pt idx="30">
                  <c:v>7.1469096001237631E-2</c:v>
                </c:pt>
                <c:pt idx="31">
                  <c:v>-1.0534122004173696E-2</c:v>
                </c:pt>
                <c:pt idx="32">
                  <c:v>3.7683370028389618E-3</c:v>
                </c:pt>
                <c:pt idx="33">
                  <c:v>-1.7536120067234151E-3</c:v>
                </c:pt>
                <c:pt idx="34">
                  <c:v>-2.5797510003030766E-2</c:v>
                </c:pt>
                <c:pt idx="35">
                  <c:v>3.0636642994068097E-2</c:v>
                </c:pt>
                <c:pt idx="36">
                  <c:v>7.079599890857935E-5</c:v>
                </c:pt>
                <c:pt idx="37">
                  <c:v>-1.1973102002230007E-2</c:v>
                </c:pt>
                <c:pt idx="38">
                  <c:v>2.8480879991548136E-3</c:v>
                </c:pt>
                <c:pt idx="39">
                  <c:v>-2.6673861008021049E-2</c:v>
                </c:pt>
                <c:pt idx="40">
                  <c:v>-3.0717759000253864E-2</c:v>
                </c:pt>
                <c:pt idx="41">
                  <c:v>-3.1761657002789434E-2</c:v>
                </c:pt>
                <c:pt idx="42">
                  <c:v>-7.2836060062400065E-3</c:v>
                </c:pt>
                <c:pt idx="43">
                  <c:v>-1.41530000109924E-3</c:v>
                </c:pt>
                <c:pt idx="44">
                  <c:v>-1.8637553002918139E-2</c:v>
                </c:pt>
                <c:pt idx="45">
                  <c:v>6.4003217994468287E-2</c:v>
                </c:pt>
                <c:pt idx="46">
                  <c:v>-1.2390255003992934E-2</c:v>
                </c:pt>
                <c:pt idx="47">
                  <c:v>-1.4912204002030194E-2</c:v>
                </c:pt>
                <c:pt idx="48">
                  <c:v>0</c:v>
                </c:pt>
                <c:pt idx="49">
                  <c:v>1.0999999998603016E-2</c:v>
                </c:pt>
                <c:pt idx="50">
                  <c:v>-1.8565846999990754E-2</c:v>
                </c:pt>
                <c:pt idx="51">
                  <c:v>-4.8219490003248211E-2</c:v>
                </c:pt>
                <c:pt idx="52">
                  <c:v>-1.6263388002698775E-2</c:v>
                </c:pt>
                <c:pt idx="53">
                  <c:v>3.2126867001352366E-2</c:v>
                </c:pt>
                <c:pt idx="54">
                  <c:v>8.0604917995515279E-2</c:v>
                </c:pt>
                <c:pt idx="55">
                  <c:v>4.6082968990958761E-2</c:v>
                </c:pt>
                <c:pt idx="56">
                  <c:v>6.0561020000022836E-2</c:v>
                </c:pt>
                <c:pt idx="57">
                  <c:v>-4.283245300030103E-2</c:v>
                </c:pt>
                <c:pt idx="58">
                  <c:v>-2.9095841004163958E-2</c:v>
                </c:pt>
                <c:pt idx="59">
                  <c:v>7.9041589924599975E-3</c:v>
                </c:pt>
                <c:pt idx="60">
                  <c:v>-3.7139739004487637E-2</c:v>
                </c:pt>
                <c:pt idx="61">
                  <c:v>-2.2139739005069714E-2</c:v>
                </c:pt>
                <c:pt idx="62">
                  <c:v>1.9338311998581048E-2</c:v>
                </c:pt>
                <c:pt idx="63">
                  <c:v>-2.2275349983829074E-3</c:v>
                </c:pt>
                <c:pt idx="64">
                  <c:v>-5.5359229001624044E-2</c:v>
                </c:pt>
                <c:pt idx="65">
                  <c:v>-2.2494141005154233E-2</c:v>
                </c:pt>
                <c:pt idx="66">
                  <c:v>-6.9625834999897052E-2</c:v>
                </c:pt>
                <c:pt idx="67">
                  <c:v>-1.4147784000670072E-2</c:v>
                </c:pt>
                <c:pt idx="68">
                  <c:v>2.2844626000733115E-2</c:v>
                </c:pt>
                <c:pt idx="69">
                  <c:v>-2.3421980004059151E-2</c:v>
                </c:pt>
                <c:pt idx="70">
                  <c:v>4.3114139916724525E-3</c:v>
                </c:pt>
                <c:pt idx="71">
                  <c:v>-2.1820280002430081E-2</c:v>
                </c:pt>
                <c:pt idx="72">
                  <c:v>-3.4222900285385549E-4</c:v>
                </c:pt>
                <c:pt idx="73">
                  <c:v>2.4613872999907471E-2</c:v>
                </c:pt>
                <c:pt idx="74">
                  <c:v>8.7243399320868775E-4</c:v>
                </c:pt>
                <c:pt idx="75">
                  <c:v>-1.9171464002283756E-2</c:v>
                </c:pt>
                <c:pt idx="76">
                  <c:v>1.9784637996053789E-2</c:v>
                </c:pt>
                <c:pt idx="77">
                  <c:v>-3.7373110026237555E-3</c:v>
                </c:pt>
                <c:pt idx="78">
                  <c:v>2.1696841991797555E-2</c:v>
                </c:pt>
                <c:pt idx="79">
                  <c:v>4.095218499423936E-2</c:v>
                </c:pt>
                <c:pt idx="80">
                  <c:v>-2.978925400384469E-2</c:v>
                </c:pt>
                <c:pt idx="81">
                  <c:v>-4.4497602997580543E-2</c:v>
                </c:pt>
                <c:pt idx="82">
                  <c:v>9.9804479978047311E-3</c:v>
                </c:pt>
                <c:pt idx="83">
                  <c:v>1.4584989912691526E-3</c:v>
                </c:pt>
                <c:pt idx="84">
                  <c:v>1.3936549999925774E-2</c:v>
                </c:pt>
                <c:pt idx="85">
                  <c:v>-1.5110566004295833E-2</c:v>
                </c:pt>
                <c:pt idx="86">
                  <c:v>-5.6764129985822365E-3</c:v>
                </c:pt>
                <c:pt idx="87">
                  <c:v>-6.2422600021818653E-3</c:v>
                </c:pt>
                <c:pt idx="88">
                  <c:v>2.4757740000495687E-2</c:v>
                </c:pt>
                <c:pt idx="89">
                  <c:v>-2.8764209004293662E-2</c:v>
                </c:pt>
                <c:pt idx="90">
                  <c:v>3.9235790995007847E-2</c:v>
                </c:pt>
                <c:pt idx="91">
                  <c:v>3.7008255996624939E-2</c:v>
                </c:pt>
                <c:pt idx="92">
                  <c:v>-1.9557591003831476E-2</c:v>
                </c:pt>
                <c:pt idx="93">
                  <c:v>2.4876561998098623E-2</c:v>
                </c:pt>
                <c:pt idx="94">
                  <c:v>1.2788765998266172E-2</c:v>
                </c:pt>
                <c:pt idx="95">
                  <c:v>-4.5217380029498599E-3</c:v>
                </c:pt>
                <c:pt idx="96">
                  <c:v>2.9020428999501746E-2</c:v>
                </c:pt>
                <c:pt idx="97">
                  <c:v>9.4984799943631515E-3</c:v>
                </c:pt>
                <c:pt idx="98">
                  <c:v>-1.6023468997445889E-2</c:v>
                </c:pt>
                <c:pt idx="99">
                  <c:v>-2.4290075001772493E-2</c:v>
                </c:pt>
                <c:pt idx="100">
                  <c:v>4.4666026995400898E-2</c:v>
                </c:pt>
                <c:pt idx="101">
                  <c:v>-8.4217690018704161E-3</c:v>
                </c:pt>
                <c:pt idx="102">
                  <c:v>3.0123839969746768E-3</c:v>
                </c:pt>
                <c:pt idx="103">
                  <c:v>8.9684859995031729E-3</c:v>
                </c:pt>
                <c:pt idx="104">
                  <c:v>5.5402639001840726E-2</c:v>
                </c:pt>
                <c:pt idx="105">
                  <c:v>1.182598399464041E-2</c:v>
                </c:pt>
                <c:pt idx="106">
                  <c:v>-4.2179140000371262E-3</c:v>
                </c:pt>
                <c:pt idx="107">
                  <c:v>2.2738187995855696E-2</c:v>
                </c:pt>
                <c:pt idx="108">
                  <c:v>-1.3747908000368625E-2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E-4F4A-9F0F-E7A5DF2AC0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48">
                    <c:v>0</c:v>
                  </c:pt>
                  <c:pt idx="139">
                    <c:v>4.0000000000000001E-3</c:v>
                  </c:pt>
                  <c:pt idx="140">
                    <c:v>2E-3</c:v>
                  </c:pt>
                  <c:pt idx="141">
                    <c:v>6.0000000000000001E-3</c:v>
                  </c:pt>
                  <c:pt idx="142">
                    <c:v>5.0000000000000001E-3</c:v>
                  </c:pt>
                  <c:pt idx="143">
                    <c:v>5.0000000000000001E-3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6">
                    <c:v>6.0000000000000001E-3</c:v>
                  </c:pt>
                  <c:pt idx="150">
                    <c:v>7.0000000000000001E-3</c:v>
                  </c:pt>
                  <c:pt idx="151">
                    <c:v>5.0000000000000001E-3</c:v>
                  </c:pt>
                  <c:pt idx="152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60">
                    <c:v>8.0000000000000004E-4</c:v>
                  </c:pt>
                  <c:pt idx="161">
                    <c:v>1.5E-3</c:v>
                  </c:pt>
                  <c:pt idx="162">
                    <c:v>1.1000000000000001E-3</c:v>
                  </c:pt>
                  <c:pt idx="163">
                    <c:v>8.0000000000000004E-4</c:v>
                  </c:pt>
                  <c:pt idx="164">
                    <c:v>1.6999999999999999E-3</c:v>
                  </c:pt>
                  <c:pt idx="165">
                    <c:v>1.6999999999999999E-3</c:v>
                  </c:pt>
                  <c:pt idx="166">
                    <c:v>5.9999999999999995E-4</c:v>
                  </c:pt>
                  <c:pt idx="167">
                    <c:v>5.9999999999999995E-4</c:v>
                  </c:pt>
                  <c:pt idx="169">
                    <c:v>1.4E-3</c:v>
                  </c:pt>
                  <c:pt idx="170">
                    <c:v>3.0999999999999999E-3</c:v>
                  </c:pt>
                  <c:pt idx="171">
                    <c:v>6.0000000000000001E-3</c:v>
                  </c:pt>
                  <c:pt idx="172">
                    <c:v>5.9999999999999995E-4</c:v>
                  </c:pt>
                  <c:pt idx="173">
                    <c:v>5.9999999999999995E-4</c:v>
                  </c:pt>
                  <c:pt idx="174">
                    <c:v>8.0000000000000004E-4</c:v>
                  </c:pt>
                  <c:pt idx="175">
                    <c:v>5.9999999999999995E-4</c:v>
                  </c:pt>
                  <c:pt idx="176">
                    <c:v>4.4999999999999997E-3</c:v>
                  </c:pt>
                  <c:pt idx="177">
                    <c:v>5.9999999999999995E-4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8">
                    <c:v>2.9999999999999997E-4</c:v>
                  </c:pt>
                  <c:pt idx="189">
                    <c:v>2.9999999999999997E-4</c:v>
                  </c:pt>
                  <c:pt idx="190">
                    <c:v>2.0000000000000001E-4</c:v>
                  </c:pt>
                  <c:pt idx="192">
                    <c:v>4.0000000000000002E-4</c:v>
                  </c:pt>
                  <c:pt idx="193">
                    <c:v>2.0000000000000001E-4</c:v>
                  </c:pt>
                  <c:pt idx="194">
                    <c:v>5.9999999999999995E-4</c:v>
                  </c:pt>
                  <c:pt idx="195">
                    <c:v>4.0000000000000002E-4</c:v>
                  </c:pt>
                  <c:pt idx="196">
                    <c:v>1E-3</c:v>
                  </c:pt>
                  <c:pt idx="197">
                    <c:v>2.0000000000000001E-4</c:v>
                  </c:pt>
                  <c:pt idx="198">
                    <c:v>1E-3</c:v>
                  </c:pt>
                  <c:pt idx="199">
                    <c:v>8.9999999999999998E-4</c:v>
                  </c:pt>
                  <c:pt idx="200">
                    <c:v>5.9999999999999995E-4</c:v>
                  </c:pt>
                  <c:pt idx="201">
                    <c:v>1E-3</c:v>
                  </c:pt>
                  <c:pt idx="205">
                    <c:v>5.0000000000000001E-4</c:v>
                  </c:pt>
                  <c:pt idx="206">
                    <c:v>7.0000000000000001E-3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2.5000000000000001E-3</c:v>
                  </c:pt>
                  <c:pt idx="211">
                    <c:v>4.0000000000000002E-4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6.7000000000000002E-3</c:v>
                  </c:pt>
                  <c:pt idx="215">
                    <c:v>4.3E-3</c:v>
                  </c:pt>
                  <c:pt idx="216">
                    <c:v>4.4999999999999997E-3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09">
                  <c:v>-1.0649470059433952E-3</c:v>
                </c:pt>
                <c:pt idx="110">
                  <c:v>-8.8108845004171599E-2</c:v>
                </c:pt>
                <c:pt idx="111">
                  <c:v>-1.2284437005291693E-2</c:v>
                </c:pt>
                <c:pt idx="112">
                  <c:v>1.6716649988666177E-3</c:v>
                </c:pt>
                <c:pt idx="113">
                  <c:v>-2.3828299963497557E-3</c:v>
                </c:pt>
                <c:pt idx="114">
                  <c:v>-2.1390875008364674E-2</c:v>
                </c:pt>
                <c:pt idx="115">
                  <c:v>8.9055450996966101E-2</c:v>
                </c:pt>
                <c:pt idx="116">
                  <c:v>0.1349009869954898</c:v>
                </c:pt>
                <c:pt idx="117">
                  <c:v>0.14528319700184511</c:v>
                </c:pt>
                <c:pt idx="118">
                  <c:v>3.6823721995460801E-2</c:v>
                </c:pt>
                <c:pt idx="119">
                  <c:v>3.9257875003386289E-2</c:v>
                </c:pt>
                <c:pt idx="120">
                  <c:v>-3.8379660036298446E-3</c:v>
                </c:pt>
                <c:pt idx="121">
                  <c:v>2.5879793000058271E-2</c:v>
                </c:pt>
                <c:pt idx="122">
                  <c:v>3.9357843998004682E-2</c:v>
                </c:pt>
                <c:pt idx="123">
                  <c:v>-4.5624049962498248E-3</c:v>
                </c:pt>
                <c:pt idx="124">
                  <c:v>2.2305901002255268E-2</c:v>
                </c:pt>
                <c:pt idx="125">
                  <c:v>3.8253957995038945E-2</c:v>
                </c:pt>
                <c:pt idx="126">
                  <c:v>-0.13861756600090303</c:v>
                </c:pt>
                <c:pt idx="127">
                  <c:v>-0.14113951500621624</c:v>
                </c:pt>
                <c:pt idx="128">
                  <c:v>1.4465402993664611E-2</c:v>
                </c:pt>
                <c:pt idx="129">
                  <c:v>1.2421504994563293E-2</c:v>
                </c:pt>
                <c:pt idx="130">
                  <c:v>-7.6213200372876599E-4</c:v>
                </c:pt>
                <c:pt idx="131">
                  <c:v>-4.9828900228021666E-4</c:v>
                </c:pt>
                <c:pt idx="132">
                  <c:v>1.232290099869715E-2</c:v>
                </c:pt>
                <c:pt idx="133">
                  <c:v>1.6692580029484816E-3</c:v>
                </c:pt>
                <c:pt idx="134">
                  <c:v>2.1792906998598482E-2</c:v>
                </c:pt>
                <c:pt idx="135">
                  <c:v>1.9353926996700466E-2</c:v>
                </c:pt>
                <c:pt idx="136">
                  <c:v>-7.3468320042593405E-3</c:v>
                </c:pt>
                <c:pt idx="137">
                  <c:v>1.3087320992781315E-2</c:v>
                </c:pt>
                <c:pt idx="138">
                  <c:v>4.9117289963760413E-3</c:v>
                </c:pt>
                <c:pt idx="139">
                  <c:v>1.7689476000668947E-2</c:v>
                </c:pt>
                <c:pt idx="140">
                  <c:v>-6.186874998093117E-3</c:v>
                </c:pt>
                <c:pt idx="141">
                  <c:v>1.2247277991264127E-2</c:v>
                </c:pt>
                <c:pt idx="142">
                  <c:v>7.1155839978018776E-3</c:v>
                </c:pt>
                <c:pt idx="143">
                  <c:v>1.7172840016428381E-3</c:v>
                </c:pt>
                <c:pt idx="144">
                  <c:v>3.0629487991973292E-2</c:v>
                </c:pt>
                <c:pt idx="145">
                  <c:v>5.0019742993754335E-2</c:v>
                </c:pt>
                <c:pt idx="146">
                  <c:v>3.0497794003167655E-2</c:v>
                </c:pt>
                <c:pt idx="150">
                  <c:v>-0.10142567299772054</c:v>
                </c:pt>
                <c:pt idx="151">
                  <c:v>-0.11407931600842858</c:v>
                </c:pt>
                <c:pt idx="152">
                  <c:v>-0.11112321400287328</c:v>
                </c:pt>
                <c:pt idx="153">
                  <c:v>-0.11873572199692717</c:v>
                </c:pt>
                <c:pt idx="154">
                  <c:v>0.11808385900076246</c:v>
                </c:pt>
                <c:pt idx="155">
                  <c:v>0.14456190999771934</c:v>
                </c:pt>
                <c:pt idx="171">
                  <c:v>-3.1523466001090128E-2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E-4F4A-9F0F-E7A5DF2AC0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47">
                  <c:v>-0.13432983200618764</c:v>
                </c:pt>
                <c:pt idx="148">
                  <c:v>-0.12821762800012948</c:v>
                </c:pt>
                <c:pt idx="149">
                  <c:v>-0.12691762800386641</c:v>
                </c:pt>
                <c:pt idx="156">
                  <c:v>-0.12150961400038796</c:v>
                </c:pt>
                <c:pt idx="157">
                  <c:v>-0.11820961399644148</c:v>
                </c:pt>
                <c:pt idx="158">
                  <c:v>-0.10922570400725817</c:v>
                </c:pt>
                <c:pt idx="159">
                  <c:v>-0.10992157600412611</c:v>
                </c:pt>
                <c:pt idx="160">
                  <c:v>-9.3484357996203471E-2</c:v>
                </c:pt>
                <c:pt idx="161">
                  <c:v>-9.3084357999032363E-2</c:v>
                </c:pt>
                <c:pt idx="162">
                  <c:v>-9.840630699909525E-2</c:v>
                </c:pt>
                <c:pt idx="163">
                  <c:v>-9.6406306998687796E-2</c:v>
                </c:pt>
                <c:pt idx="164">
                  <c:v>-8.9816082996549085E-2</c:v>
                </c:pt>
                <c:pt idx="165">
                  <c:v>-8.571608299826039E-2</c:v>
                </c:pt>
                <c:pt idx="166">
                  <c:v>-8.1541949009988457E-2</c:v>
                </c:pt>
                <c:pt idx="169">
                  <c:v>-1.547537800797727E-2</c:v>
                </c:pt>
                <c:pt idx="170">
                  <c:v>-2.0172919001197442E-2</c:v>
                </c:pt>
                <c:pt idx="174">
                  <c:v>-1.2294899002881721E-2</c:v>
                </c:pt>
                <c:pt idx="175">
                  <c:v>-8.4012439983780496E-3</c:v>
                </c:pt>
                <c:pt idx="177">
                  <c:v>-7.2451420055585913E-3</c:v>
                </c:pt>
                <c:pt idx="183">
                  <c:v>5.3067389962961897E-3</c:v>
                </c:pt>
                <c:pt idx="197">
                  <c:v>3.5452243995678145E-2</c:v>
                </c:pt>
                <c:pt idx="206">
                  <c:v>5.2548296000168193E-2</c:v>
                </c:pt>
                <c:pt idx="210">
                  <c:v>6.5040219997172244E-2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E-4F4A-9F0F-E7A5DF2AC0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68">
                  <c:v>-2.0086974000150803E-2</c:v>
                </c:pt>
                <c:pt idx="172">
                  <c:v>-1.1311262001981959E-2</c:v>
                </c:pt>
                <c:pt idx="173">
                  <c:v>-1.1311262001981959E-2</c:v>
                </c:pt>
                <c:pt idx="176">
                  <c:v>-9.1531930011115037E-3</c:v>
                </c:pt>
                <c:pt idx="178">
                  <c:v>6.9701579923275858E-3</c:v>
                </c:pt>
                <c:pt idx="179">
                  <c:v>-4.5179100561654195E-4</c:v>
                </c:pt>
                <c:pt idx="180">
                  <c:v>9.165150040644221E-4</c:v>
                </c:pt>
                <c:pt idx="181">
                  <c:v>-2.1061930019641295E-3</c:v>
                </c:pt>
                <c:pt idx="182">
                  <c:v>4.6784760052105412E-3</c:v>
                </c:pt>
                <c:pt idx="184">
                  <c:v>9.0682999871205539E-4</c:v>
                </c:pt>
                <c:pt idx="185">
                  <c:v>1.122480200137943E-2</c:v>
                </c:pt>
                <c:pt idx="186">
                  <c:v>2.008815899171168E-2</c:v>
                </c:pt>
                <c:pt idx="187">
                  <c:v>2.083451600628905E-2</c:v>
                </c:pt>
                <c:pt idx="188">
                  <c:v>2.1638370999426115E-2</c:v>
                </c:pt>
                <c:pt idx="189">
                  <c:v>2.3908376999315806E-2</c:v>
                </c:pt>
                <c:pt idx="190">
                  <c:v>2.7786427992396057E-2</c:v>
                </c:pt>
                <c:pt idx="191">
                  <c:v>2.8486427996540442E-2</c:v>
                </c:pt>
                <c:pt idx="192">
                  <c:v>2.4502790998667479E-2</c:v>
                </c:pt>
                <c:pt idx="193">
                  <c:v>2.7080842002760619E-2</c:v>
                </c:pt>
                <c:pt idx="194">
                  <c:v>2.9566956000053324E-2</c:v>
                </c:pt>
                <c:pt idx="195">
                  <c:v>3.0566955996619072E-2</c:v>
                </c:pt>
                <c:pt idx="196">
                  <c:v>3.1842243995924946E-2</c:v>
                </c:pt>
                <c:pt idx="198">
                  <c:v>3.456834600365255E-2</c:v>
                </c:pt>
                <c:pt idx="199">
                  <c:v>3.673249899293296E-2</c:v>
                </c:pt>
                <c:pt idx="200">
                  <c:v>3.8332498996169306E-2</c:v>
                </c:pt>
                <c:pt idx="201">
                  <c:v>3.1548601000395138E-2</c:v>
                </c:pt>
                <c:pt idx="202">
                  <c:v>4.3693742998584639E-2</c:v>
                </c:pt>
                <c:pt idx="203">
                  <c:v>4.5352303997788113E-2</c:v>
                </c:pt>
                <c:pt idx="204">
                  <c:v>4.5504428999265656E-2</c:v>
                </c:pt>
                <c:pt idx="205">
                  <c:v>4.337053099879995E-2</c:v>
                </c:pt>
                <c:pt idx="207">
                  <c:v>5.4845842998474836E-2</c:v>
                </c:pt>
                <c:pt idx="208">
                  <c:v>5.5145842998172157E-2</c:v>
                </c:pt>
                <c:pt idx="209">
                  <c:v>5.6345842996961437E-2</c:v>
                </c:pt>
                <c:pt idx="211">
                  <c:v>6.5162423998117447E-2</c:v>
                </c:pt>
                <c:pt idx="212">
                  <c:v>6.5912423997360747E-2</c:v>
                </c:pt>
                <c:pt idx="213">
                  <c:v>6.8989672996394802E-2</c:v>
                </c:pt>
                <c:pt idx="214">
                  <c:v>8.3531354001024738E-2</c:v>
                </c:pt>
                <c:pt idx="215">
                  <c:v>9.7791279993543867E-2</c:v>
                </c:pt>
                <c:pt idx="216">
                  <c:v>0.1610305599970161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E-4F4A-9F0F-E7A5DF2AC0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E-4F4A-9F0F-E7A5DF2AC0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E-4F4A-9F0F-E7A5DF2AC0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E-4F4A-9F0F-E7A5DF2AC0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47">
                  <c:v>-0.14975441499083103</c:v>
                </c:pt>
                <c:pt idx="148">
                  <c:v>-0.14964838361178973</c:v>
                </c:pt>
                <c:pt idx="149">
                  <c:v>-0.14964838361178973</c:v>
                </c:pt>
                <c:pt idx="153">
                  <c:v>-0.14242057794047353</c:v>
                </c:pt>
                <c:pt idx="156">
                  <c:v>-0.14132492035704658</c:v>
                </c:pt>
                <c:pt idx="157">
                  <c:v>-0.14132492035704658</c:v>
                </c:pt>
                <c:pt idx="158">
                  <c:v>-0.13929265225875476</c:v>
                </c:pt>
                <c:pt idx="159">
                  <c:v>-0.12883088952667848</c:v>
                </c:pt>
                <c:pt idx="160">
                  <c:v>-0.11156544663945117</c:v>
                </c:pt>
                <c:pt idx="161">
                  <c:v>-0.11156544663945117</c:v>
                </c:pt>
                <c:pt idx="162">
                  <c:v>-0.11153893879469085</c:v>
                </c:pt>
                <c:pt idx="163">
                  <c:v>-0.11153893879469085</c:v>
                </c:pt>
                <c:pt idx="164">
                  <c:v>-0.10206680226700016</c:v>
                </c:pt>
                <c:pt idx="165">
                  <c:v>-0.10206680226700016</c:v>
                </c:pt>
                <c:pt idx="166">
                  <c:v>-9.0562397641017589E-2</c:v>
                </c:pt>
                <c:pt idx="167">
                  <c:v>-9.0376842727695306E-2</c:v>
                </c:pt>
                <c:pt idx="168">
                  <c:v>-3.6000417176008215E-2</c:v>
                </c:pt>
                <c:pt idx="169">
                  <c:v>-2.3736121000229593E-2</c:v>
                </c:pt>
                <c:pt idx="170">
                  <c:v>-2.3497550397386602E-2</c:v>
                </c:pt>
                <c:pt idx="171">
                  <c:v>-1.5465673435007099E-2</c:v>
                </c:pt>
                <c:pt idx="172">
                  <c:v>-1.5359642055965794E-2</c:v>
                </c:pt>
                <c:pt idx="173">
                  <c:v>-1.5359642055965794E-2</c:v>
                </c:pt>
                <c:pt idx="174">
                  <c:v>-1.4131445248737218E-2</c:v>
                </c:pt>
                <c:pt idx="175">
                  <c:v>-1.2231716374247026E-2</c:v>
                </c:pt>
                <c:pt idx="176">
                  <c:v>-1.22052085294867E-2</c:v>
                </c:pt>
                <c:pt idx="177">
                  <c:v>-1.2178700684726373E-2</c:v>
                </c:pt>
                <c:pt idx="178">
                  <c:v>-4.2263472566278493E-3</c:v>
                </c:pt>
                <c:pt idx="179">
                  <c:v>-4.1998394118675231E-3</c:v>
                </c:pt>
                <c:pt idx="180">
                  <c:v>-4.0407923433055659E-3</c:v>
                </c:pt>
                <c:pt idx="181">
                  <c:v>-3.369260276043895E-3</c:v>
                </c:pt>
                <c:pt idx="182">
                  <c:v>-1.9820164002533613E-3</c:v>
                </c:pt>
                <c:pt idx="183">
                  <c:v>5.4313441843851784E-3</c:v>
                </c:pt>
                <c:pt idx="184">
                  <c:v>6.5181658195586079E-3</c:v>
                </c:pt>
                <c:pt idx="185">
                  <c:v>7.5431358169579799E-3</c:v>
                </c:pt>
                <c:pt idx="186">
                  <c:v>1.6564638983723123E-2</c:v>
                </c:pt>
                <c:pt idx="187">
                  <c:v>1.6750193897045407E-2</c:v>
                </c:pt>
                <c:pt idx="188">
                  <c:v>2.3951491723601281E-2</c:v>
                </c:pt>
                <c:pt idx="189">
                  <c:v>2.4994133617507575E-2</c:v>
                </c:pt>
                <c:pt idx="190">
                  <c:v>2.5020641462267901E-2</c:v>
                </c:pt>
                <c:pt idx="191">
                  <c:v>2.5020641462267901E-2</c:v>
                </c:pt>
                <c:pt idx="192">
                  <c:v>2.6248838269496422E-2</c:v>
                </c:pt>
                <c:pt idx="193">
                  <c:v>2.6275346114256748E-2</c:v>
                </c:pt>
                <c:pt idx="194">
                  <c:v>2.8413645591589931E-2</c:v>
                </c:pt>
                <c:pt idx="195">
                  <c:v>2.8413645591589931E-2</c:v>
                </c:pt>
                <c:pt idx="196">
                  <c:v>3.428071523187598E-2</c:v>
                </c:pt>
                <c:pt idx="197">
                  <c:v>3.428071523187598E-2</c:v>
                </c:pt>
                <c:pt idx="198">
                  <c:v>3.4333730921396632E-2</c:v>
                </c:pt>
                <c:pt idx="199">
                  <c:v>3.4413254455677611E-2</c:v>
                </c:pt>
                <c:pt idx="200">
                  <c:v>3.4413254455677611E-2</c:v>
                </c:pt>
                <c:pt idx="201">
                  <c:v>3.4466270145198263E-2</c:v>
                </c:pt>
                <c:pt idx="202">
                  <c:v>4.4415547878574879E-2</c:v>
                </c:pt>
                <c:pt idx="203">
                  <c:v>4.4707134170938467E-2</c:v>
                </c:pt>
                <c:pt idx="204">
                  <c:v>4.5811627702618818E-2</c:v>
                </c:pt>
                <c:pt idx="205">
                  <c:v>4.586464339213947E-2</c:v>
                </c:pt>
                <c:pt idx="206">
                  <c:v>5.5098209316987223E-2</c:v>
                </c:pt>
                <c:pt idx="207">
                  <c:v>5.5902280608050525E-2</c:v>
                </c:pt>
                <c:pt idx="208">
                  <c:v>5.5902280608050525E-2</c:v>
                </c:pt>
                <c:pt idx="209">
                  <c:v>5.5902280608050525E-2</c:v>
                </c:pt>
                <c:pt idx="210">
                  <c:v>6.5453940670022193E-2</c:v>
                </c:pt>
                <c:pt idx="211">
                  <c:v>6.5559972049063497E-2</c:v>
                </c:pt>
                <c:pt idx="212">
                  <c:v>6.5559972049063497E-2</c:v>
                </c:pt>
                <c:pt idx="213">
                  <c:v>7.3485817632401695E-2</c:v>
                </c:pt>
                <c:pt idx="214">
                  <c:v>8.5794293549447564E-2</c:v>
                </c:pt>
                <c:pt idx="215">
                  <c:v>0.1023882043694132</c:v>
                </c:pt>
                <c:pt idx="216">
                  <c:v>0.15399014216951923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E-4F4A-9F0F-E7A5DF2AC0E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-34714</c:v>
                </c:pt>
                <c:pt idx="1">
                  <c:v>-34212.5</c:v>
                </c:pt>
                <c:pt idx="2">
                  <c:v>-33145</c:v>
                </c:pt>
                <c:pt idx="3">
                  <c:v>-30905</c:v>
                </c:pt>
                <c:pt idx="4">
                  <c:v>-28185</c:v>
                </c:pt>
                <c:pt idx="5">
                  <c:v>-28093</c:v>
                </c:pt>
                <c:pt idx="6">
                  <c:v>-13250.5</c:v>
                </c:pt>
                <c:pt idx="7">
                  <c:v>-13199.5</c:v>
                </c:pt>
                <c:pt idx="8">
                  <c:v>-13193</c:v>
                </c:pt>
                <c:pt idx="9">
                  <c:v>-12139</c:v>
                </c:pt>
                <c:pt idx="10">
                  <c:v>-9402.5</c:v>
                </c:pt>
                <c:pt idx="11">
                  <c:v>-9393.5</c:v>
                </c:pt>
                <c:pt idx="12">
                  <c:v>-9392</c:v>
                </c:pt>
                <c:pt idx="13">
                  <c:v>-9390.5</c:v>
                </c:pt>
                <c:pt idx="14">
                  <c:v>-9389</c:v>
                </c:pt>
                <c:pt idx="15">
                  <c:v>-9387.5</c:v>
                </c:pt>
                <c:pt idx="16">
                  <c:v>-9369.5</c:v>
                </c:pt>
                <c:pt idx="17">
                  <c:v>-9368</c:v>
                </c:pt>
                <c:pt idx="18">
                  <c:v>-9366.5</c:v>
                </c:pt>
                <c:pt idx="19">
                  <c:v>-9365</c:v>
                </c:pt>
                <c:pt idx="20">
                  <c:v>-9360.5</c:v>
                </c:pt>
                <c:pt idx="21">
                  <c:v>-9359</c:v>
                </c:pt>
                <c:pt idx="22">
                  <c:v>-9357.5</c:v>
                </c:pt>
                <c:pt idx="23">
                  <c:v>-9356</c:v>
                </c:pt>
                <c:pt idx="24">
                  <c:v>-9321</c:v>
                </c:pt>
                <c:pt idx="25">
                  <c:v>-9319.5</c:v>
                </c:pt>
                <c:pt idx="26">
                  <c:v>-1034.5</c:v>
                </c:pt>
                <c:pt idx="27">
                  <c:v>-998</c:v>
                </c:pt>
                <c:pt idx="28">
                  <c:v>-919.5</c:v>
                </c:pt>
                <c:pt idx="29">
                  <c:v>-562</c:v>
                </c:pt>
                <c:pt idx="30">
                  <c:v>-556</c:v>
                </c:pt>
                <c:pt idx="31">
                  <c:v>-533</c:v>
                </c:pt>
                <c:pt idx="32">
                  <c:v>-519.5</c:v>
                </c:pt>
                <c:pt idx="33">
                  <c:v>-518</c:v>
                </c:pt>
                <c:pt idx="34">
                  <c:v>-515</c:v>
                </c:pt>
                <c:pt idx="35">
                  <c:v>-510.5</c:v>
                </c:pt>
                <c:pt idx="36">
                  <c:v>-506</c:v>
                </c:pt>
                <c:pt idx="37">
                  <c:v>-503</c:v>
                </c:pt>
                <c:pt idx="38">
                  <c:v>-468</c:v>
                </c:pt>
                <c:pt idx="39">
                  <c:v>-466.5</c:v>
                </c:pt>
                <c:pt idx="40">
                  <c:v>-463.5</c:v>
                </c:pt>
                <c:pt idx="41">
                  <c:v>-460.5</c:v>
                </c:pt>
                <c:pt idx="42">
                  <c:v>-459</c:v>
                </c:pt>
                <c:pt idx="43">
                  <c:v>-450</c:v>
                </c:pt>
                <c:pt idx="44">
                  <c:v>-104.5</c:v>
                </c:pt>
                <c:pt idx="45">
                  <c:v>-23</c:v>
                </c:pt>
                <c:pt idx="46">
                  <c:v>-7.5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4.5</c:v>
                </c:pt>
                <c:pt idx="51">
                  <c:v>15</c:v>
                </c:pt>
                <c:pt idx="52">
                  <c:v>18</c:v>
                </c:pt>
                <c:pt idx="53">
                  <c:v>25.5</c:v>
                </c:pt>
                <c:pt idx="54">
                  <c:v>27</c:v>
                </c:pt>
                <c:pt idx="55">
                  <c:v>28.5</c:v>
                </c:pt>
                <c:pt idx="56">
                  <c:v>30</c:v>
                </c:pt>
                <c:pt idx="57">
                  <c:v>45.5</c:v>
                </c:pt>
                <c:pt idx="58">
                  <c:v>63.5</c:v>
                </c:pt>
                <c:pt idx="59">
                  <c:v>63.5</c:v>
                </c:pt>
                <c:pt idx="60">
                  <c:v>66.5</c:v>
                </c:pt>
                <c:pt idx="61">
                  <c:v>66.5</c:v>
                </c:pt>
                <c:pt idx="62">
                  <c:v>68</c:v>
                </c:pt>
                <c:pt idx="63">
                  <c:v>72.5</c:v>
                </c:pt>
                <c:pt idx="64">
                  <c:v>81.5</c:v>
                </c:pt>
                <c:pt idx="65">
                  <c:v>113.5</c:v>
                </c:pt>
                <c:pt idx="66">
                  <c:v>122.5</c:v>
                </c:pt>
                <c:pt idx="67">
                  <c:v>124</c:v>
                </c:pt>
                <c:pt idx="68">
                  <c:v>489</c:v>
                </c:pt>
                <c:pt idx="69">
                  <c:v>530</c:v>
                </c:pt>
                <c:pt idx="70">
                  <c:v>571</c:v>
                </c:pt>
                <c:pt idx="71">
                  <c:v>580</c:v>
                </c:pt>
                <c:pt idx="72">
                  <c:v>581.5</c:v>
                </c:pt>
                <c:pt idx="73">
                  <c:v>584.5</c:v>
                </c:pt>
                <c:pt idx="74">
                  <c:v>601</c:v>
                </c:pt>
                <c:pt idx="75">
                  <c:v>604</c:v>
                </c:pt>
                <c:pt idx="76">
                  <c:v>607</c:v>
                </c:pt>
                <c:pt idx="77">
                  <c:v>608.5</c:v>
                </c:pt>
                <c:pt idx="78">
                  <c:v>613</c:v>
                </c:pt>
                <c:pt idx="79">
                  <c:v>652.5</c:v>
                </c:pt>
                <c:pt idx="80">
                  <c:v>669</c:v>
                </c:pt>
                <c:pt idx="81">
                  <c:v>1070.5</c:v>
                </c:pt>
                <c:pt idx="82">
                  <c:v>1072</c:v>
                </c:pt>
                <c:pt idx="83">
                  <c:v>1073.5</c:v>
                </c:pt>
                <c:pt idx="84">
                  <c:v>1075</c:v>
                </c:pt>
                <c:pt idx="85">
                  <c:v>1101</c:v>
                </c:pt>
                <c:pt idx="86">
                  <c:v>1105.5</c:v>
                </c:pt>
                <c:pt idx="87">
                  <c:v>1110</c:v>
                </c:pt>
                <c:pt idx="88">
                  <c:v>1110</c:v>
                </c:pt>
                <c:pt idx="89">
                  <c:v>1111.5</c:v>
                </c:pt>
                <c:pt idx="90">
                  <c:v>1111.5</c:v>
                </c:pt>
                <c:pt idx="91">
                  <c:v>1184</c:v>
                </c:pt>
                <c:pt idx="92">
                  <c:v>1188.5</c:v>
                </c:pt>
                <c:pt idx="93">
                  <c:v>1193</c:v>
                </c:pt>
                <c:pt idx="94">
                  <c:v>1199</c:v>
                </c:pt>
                <c:pt idx="95">
                  <c:v>1243</c:v>
                </c:pt>
                <c:pt idx="96">
                  <c:v>1718.5</c:v>
                </c:pt>
                <c:pt idx="97">
                  <c:v>1720</c:v>
                </c:pt>
                <c:pt idx="98">
                  <c:v>1721.5</c:v>
                </c:pt>
                <c:pt idx="99">
                  <c:v>1762.5</c:v>
                </c:pt>
                <c:pt idx="100">
                  <c:v>1765.5</c:v>
                </c:pt>
                <c:pt idx="101">
                  <c:v>1771.5</c:v>
                </c:pt>
                <c:pt idx="102">
                  <c:v>1776</c:v>
                </c:pt>
                <c:pt idx="103">
                  <c:v>1779</c:v>
                </c:pt>
                <c:pt idx="104">
                  <c:v>1783.5</c:v>
                </c:pt>
                <c:pt idx="105">
                  <c:v>2176</c:v>
                </c:pt>
                <c:pt idx="106">
                  <c:v>2179</c:v>
                </c:pt>
                <c:pt idx="107">
                  <c:v>2182</c:v>
                </c:pt>
                <c:pt idx="108">
                  <c:v>2238</c:v>
                </c:pt>
                <c:pt idx="109">
                  <c:v>8854.5</c:v>
                </c:pt>
                <c:pt idx="110">
                  <c:v>8857.5</c:v>
                </c:pt>
                <c:pt idx="111">
                  <c:v>8869.5</c:v>
                </c:pt>
                <c:pt idx="112">
                  <c:v>8872.5</c:v>
                </c:pt>
                <c:pt idx="113">
                  <c:v>10505</c:v>
                </c:pt>
                <c:pt idx="114">
                  <c:v>10562.5</c:v>
                </c:pt>
                <c:pt idx="115">
                  <c:v>11101.5</c:v>
                </c:pt>
                <c:pt idx="116">
                  <c:v>12205.5</c:v>
                </c:pt>
                <c:pt idx="117">
                  <c:v>12270.5</c:v>
                </c:pt>
                <c:pt idx="118">
                  <c:v>14933</c:v>
                </c:pt>
                <c:pt idx="119">
                  <c:v>14937.5</c:v>
                </c:pt>
                <c:pt idx="120">
                  <c:v>15001</c:v>
                </c:pt>
                <c:pt idx="121">
                  <c:v>15464.5</c:v>
                </c:pt>
                <c:pt idx="122">
                  <c:v>15466</c:v>
                </c:pt>
                <c:pt idx="123">
                  <c:v>15517.5</c:v>
                </c:pt>
                <c:pt idx="124">
                  <c:v>15526.5</c:v>
                </c:pt>
                <c:pt idx="125">
                  <c:v>15587</c:v>
                </c:pt>
                <c:pt idx="126">
                  <c:v>15601</c:v>
                </c:pt>
                <c:pt idx="127">
                  <c:v>15602.5</c:v>
                </c:pt>
                <c:pt idx="128">
                  <c:v>15629.5</c:v>
                </c:pt>
                <c:pt idx="129">
                  <c:v>15632.5</c:v>
                </c:pt>
                <c:pt idx="130">
                  <c:v>15702</c:v>
                </c:pt>
                <c:pt idx="131">
                  <c:v>15991.5</c:v>
                </c:pt>
                <c:pt idx="132">
                  <c:v>16026.5</c:v>
                </c:pt>
                <c:pt idx="133">
                  <c:v>16037</c:v>
                </c:pt>
                <c:pt idx="134">
                  <c:v>16085.5</c:v>
                </c:pt>
                <c:pt idx="135">
                  <c:v>16115.5</c:v>
                </c:pt>
                <c:pt idx="136">
                  <c:v>16152</c:v>
                </c:pt>
                <c:pt idx="137">
                  <c:v>16156.5</c:v>
                </c:pt>
                <c:pt idx="138">
                  <c:v>16168.5</c:v>
                </c:pt>
                <c:pt idx="139">
                  <c:v>16514</c:v>
                </c:pt>
                <c:pt idx="140">
                  <c:v>16562.5</c:v>
                </c:pt>
                <c:pt idx="141">
                  <c:v>16567</c:v>
                </c:pt>
                <c:pt idx="142">
                  <c:v>16576</c:v>
                </c:pt>
                <c:pt idx="143">
                  <c:v>16626</c:v>
                </c:pt>
                <c:pt idx="144">
                  <c:v>16632</c:v>
                </c:pt>
                <c:pt idx="145">
                  <c:v>16639.5</c:v>
                </c:pt>
                <c:pt idx="146">
                  <c:v>16641</c:v>
                </c:pt>
                <c:pt idx="147">
                  <c:v>16652</c:v>
                </c:pt>
                <c:pt idx="148">
                  <c:v>16658</c:v>
                </c:pt>
                <c:pt idx="149">
                  <c:v>16658</c:v>
                </c:pt>
                <c:pt idx="150">
                  <c:v>16715.5</c:v>
                </c:pt>
                <c:pt idx="151">
                  <c:v>16726</c:v>
                </c:pt>
                <c:pt idx="152">
                  <c:v>16729</c:v>
                </c:pt>
                <c:pt idx="153">
                  <c:v>17067</c:v>
                </c:pt>
                <c:pt idx="154">
                  <c:v>17113.5</c:v>
                </c:pt>
                <c:pt idx="155">
                  <c:v>17115</c:v>
                </c:pt>
                <c:pt idx="156">
                  <c:v>17129</c:v>
                </c:pt>
                <c:pt idx="157">
                  <c:v>17129</c:v>
                </c:pt>
                <c:pt idx="158">
                  <c:v>17244</c:v>
                </c:pt>
                <c:pt idx="159">
                  <c:v>17836</c:v>
                </c:pt>
                <c:pt idx="160">
                  <c:v>18813</c:v>
                </c:pt>
                <c:pt idx="161">
                  <c:v>18813</c:v>
                </c:pt>
                <c:pt idx="162">
                  <c:v>18814.5</c:v>
                </c:pt>
                <c:pt idx="163">
                  <c:v>18814.5</c:v>
                </c:pt>
                <c:pt idx="164">
                  <c:v>19350.5</c:v>
                </c:pt>
                <c:pt idx="165">
                  <c:v>19350.5</c:v>
                </c:pt>
                <c:pt idx="166">
                  <c:v>20001.5</c:v>
                </c:pt>
                <c:pt idx="167">
                  <c:v>20012</c:v>
                </c:pt>
                <c:pt idx="168">
                  <c:v>23089</c:v>
                </c:pt>
                <c:pt idx="169">
                  <c:v>23783</c:v>
                </c:pt>
                <c:pt idx="170">
                  <c:v>23796.5</c:v>
                </c:pt>
                <c:pt idx="171">
                  <c:v>24251</c:v>
                </c:pt>
                <c:pt idx="172">
                  <c:v>24257</c:v>
                </c:pt>
                <c:pt idx="173">
                  <c:v>24257</c:v>
                </c:pt>
                <c:pt idx="174">
                  <c:v>24326.5</c:v>
                </c:pt>
                <c:pt idx="175">
                  <c:v>24434</c:v>
                </c:pt>
                <c:pt idx="176">
                  <c:v>24435.5</c:v>
                </c:pt>
                <c:pt idx="177">
                  <c:v>24437</c:v>
                </c:pt>
                <c:pt idx="178">
                  <c:v>24887</c:v>
                </c:pt>
                <c:pt idx="179">
                  <c:v>24888.5</c:v>
                </c:pt>
                <c:pt idx="180">
                  <c:v>24897.5</c:v>
                </c:pt>
                <c:pt idx="181">
                  <c:v>24935.5</c:v>
                </c:pt>
                <c:pt idx="182">
                  <c:v>25014</c:v>
                </c:pt>
                <c:pt idx="183">
                  <c:v>25433.5</c:v>
                </c:pt>
                <c:pt idx="184">
                  <c:v>25495</c:v>
                </c:pt>
                <c:pt idx="185">
                  <c:v>25553</c:v>
                </c:pt>
                <c:pt idx="186">
                  <c:v>26063.5</c:v>
                </c:pt>
                <c:pt idx="187">
                  <c:v>26074</c:v>
                </c:pt>
                <c:pt idx="188">
                  <c:v>26481.5</c:v>
                </c:pt>
                <c:pt idx="189">
                  <c:v>26540.5</c:v>
                </c:pt>
                <c:pt idx="190">
                  <c:v>26542</c:v>
                </c:pt>
                <c:pt idx="191">
                  <c:v>26542</c:v>
                </c:pt>
                <c:pt idx="192">
                  <c:v>26611.5</c:v>
                </c:pt>
                <c:pt idx="193">
                  <c:v>26613</c:v>
                </c:pt>
                <c:pt idx="194">
                  <c:v>26734</c:v>
                </c:pt>
                <c:pt idx="195">
                  <c:v>26734</c:v>
                </c:pt>
                <c:pt idx="196">
                  <c:v>27066</c:v>
                </c:pt>
                <c:pt idx="197">
                  <c:v>27066</c:v>
                </c:pt>
                <c:pt idx="198">
                  <c:v>27069</c:v>
                </c:pt>
                <c:pt idx="199">
                  <c:v>27073.5</c:v>
                </c:pt>
                <c:pt idx="200">
                  <c:v>27073.5</c:v>
                </c:pt>
                <c:pt idx="201">
                  <c:v>27076.5</c:v>
                </c:pt>
                <c:pt idx="202">
                  <c:v>27639.5</c:v>
                </c:pt>
                <c:pt idx="203">
                  <c:v>27656</c:v>
                </c:pt>
                <c:pt idx="204">
                  <c:v>27718.5</c:v>
                </c:pt>
                <c:pt idx="205">
                  <c:v>27721.5</c:v>
                </c:pt>
                <c:pt idx="206">
                  <c:v>28244</c:v>
                </c:pt>
                <c:pt idx="207">
                  <c:v>28289.5</c:v>
                </c:pt>
                <c:pt idx="208">
                  <c:v>28289.5</c:v>
                </c:pt>
                <c:pt idx="209">
                  <c:v>28289.5</c:v>
                </c:pt>
                <c:pt idx="210">
                  <c:v>28830</c:v>
                </c:pt>
                <c:pt idx="211">
                  <c:v>28836</c:v>
                </c:pt>
                <c:pt idx="212">
                  <c:v>28836</c:v>
                </c:pt>
                <c:pt idx="213">
                  <c:v>29284.5</c:v>
                </c:pt>
                <c:pt idx="214">
                  <c:v>29981</c:v>
                </c:pt>
                <c:pt idx="215">
                  <c:v>30920</c:v>
                </c:pt>
                <c:pt idx="216">
                  <c:v>33840</c:v>
                </c:pt>
              </c:numCache>
            </c:numRef>
          </c:xVal>
          <c:yVal>
            <c:numRef>
              <c:f>Active!$P$21:$P$986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CE-4F4A-9F0F-E7A5DF2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8040"/>
        <c:axId val="1"/>
      </c:scatterChart>
      <c:valAx>
        <c:axId val="6086480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0830449826991"/>
          <c:y val="0.9204921861831491"/>
          <c:w val="0.826989619377162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447675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A6CC82C-7EAF-0ECE-770F-F5EE1958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209550</xdr:colOff>
      <xdr:row>0</xdr:row>
      <xdr:rowOff>0</xdr:rowOff>
    </xdr:from>
    <xdr:to>
      <xdr:col>24</xdr:col>
      <xdr:colOff>257175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8103EA-9AE2-5A5E-5E53-8E239314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91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60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91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vsolj.cetus-net.org/vsoljno53.pdf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68" TargetMode="External"/><Relationship Id="rId32" Type="http://schemas.openxmlformats.org/officeDocument/2006/relationships/hyperlink" Target="http://www.konkoly.hu/cgi-bin/IBVS?5777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3.pdf" TargetMode="External"/><Relationship Id="rId58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1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www.konkoly.hu/cgi-bin/IBVS?5980" TargetMode="External"/><Relationship Id="rId48" Type="http://schemas.openxmlformats.org/officeDocument/2006/relationships/hyperlink" Target="http://www.bav-astro.de/sfs/BAVM_link.php?BAVMnr=2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125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bav-astro.de/sfs/BAVM_link.php?BAVMnr=99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konkoly.hu/cgi-bin/IBVS?5777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04"/>
  <sheetViews>
    <sheetView tabSelected="1" workbookViewId="0">
      <pane xSplit="13" ySplit="21" topLeftCell="N227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2.140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" t="s">
        <v>45</v>
      </c>
    </row>
    <row r="2" spans="1:6" x14ac:dyDescent="0.2">
      <c r="A2" t="s">
        <v>25</v>
      </c>
      <c r="B2" t="s">
        <v>46</v>
      </c>
      <c r="C2" s="7"/>
    </row>
    <row r="3" spans="1:6" ht="13.5" thickBot="1" x14ac:dyDescent="0.25"/>
    <row r="4" spans="1:6" ht="14.25" thickTop="1" thickBot="1" x14ac:dyDescent="0.25">
      <c r="A4" s="3" t="s">
        <v>1</v>
      </c>
      <c r="C4" s="8">
        <v>37501.457000000002</v>
      </c>
      <c r="D4" s="9">
        <v>0.66034796600000001</v>
      </c>
    </row>
    <row r="5" spans="1:6" ht="13.5" thickTop="1" x14ac:dyDescent="0.2">
      <c r="A5" s="24" t="s">
        <v>69</v>
      </c>
      <c r="B5" s="25"/>
      <c r="C5" s="26">
        <v>-9.5</v>
      </c>
      <c r="D5" s="25" t="s">
        <v>70</v>
      </c>
    </row>
    <row r="6" spans="1:6" x14ac:dyDescent="0.2">
      <c r="A6" s="3" t="s">
        <v>2</v>
      </c>
    </row>
    <row r="7" spans="1:6" x14ac:dyDescent="0.2">
      <c r="A7" t="s">
        <v>3</v>
      </c>
      <c r="C7" s="10">
        <v>37501.457000000002</v>
      </c>
      <c r="D7" s="10"/>
      <c r="E7" s="11"/>
    </row>
    <row r="8" spans="1:6" x14ac:dyDescent="0.2">
      <c r="A8" t="s">
        <v>4</v>
      </c>
      <c r="C8" s="10">
        <v>0.66034796600000001</v>
      </c>
      <c r="D8" s="10"/>
      <c r="E8" s="10"/>
    </row>
    <row r="9" spans="1:6" x14ac:dyDescent="0.2">
      <c r="A9" s="38" t="s">
        <v>74</v>
      </c>
      <c r="B9" s="39">
        <v>208</v>
      </c>
      <c r="C9" s="28" t="str">
        <f>"F"&amp;B9</f>
        <v>F208</v>
      </c>
      <c r="D9" s="14" t="str">
        <f>"G"&amp;B9</f>
        <v>G208</v>
      </c>
    </row>
    <row r="10" spans="1:6" ht="13.5" thickBot="1" x14ac:dyDescent="0.25">
      <c r="A10" s="25"/>
      <c r="B10" s="25"/>
      <c r="C10" s="2" t="s">
        <v>21</v>
      </c>
      <c r="D10" s="2" t="s">
        <v>22</v>
      </c>
      <c r="E10" s="25"/>
    </row>
    <row r="11" spans="1:6" x14ac:dyDescent="0.2">
      <c r="A11" s="25" t="s">
        <v>17</v>
      </c>
      <c r="B11" s="25"/>
      <c r="C11" s="27">
        <f ca="1">INTERCEPT(INDIRECT($D$9):G985,INDIRECT($C$9):F985)</f>
        <v>-0.44402683562349066</v>
      </c>
      <c r="D11" s="12"/>
      <c r="E11" s="25"/>
    </row>
    <row r="12" spans="1:6" x14ac:dyDescent="0.2">
      <c r="A12" s="25" t="s">
        <v>18</v>
      </c>
      <c r="B12" s="25"/>
      <c r="C12" s="27">
        <f ca="1">SLOPE(INDIRECT($D$9):G985,INDIRECT($C$9):F985)</f>
        <v>1.7671896506885636E-5</v>
      </c>
      <c r="D12" s="12"/>
      <c r="E12" s="25"/>
    </row>
    <row r="13" spans="1:6" x14ac:dyDescent="0.2">
      <c r="A13" s="25" t="s">
        <v>20</v>
      </c>
      <c r="B13" s="25"/>
      <c r="C13" s="12" t="s">
        <v>15</v>
      </c>
    </row>
    <row r="14" spans="1:6" x14ac:dyDescent="0.2">
      <c r="A14" s="25"/>
      <c r="B14" s="25"/>
      <c r="C14" s="25"/>
    </row>
    <row r="15" spans="1:6" x14ac:dyDescent="0.2">
      <c r="A15" s="29" t="s">
        <v>19</v>
      </c>
      <c r="B15" s="25"/>
      <c r="C15" s="30">
        <f ca="1">(C7+C11)+(C8+C12)*INT(MAX(F21:F3526))</f>
        <v>59847.786159582174</v>
      </c>
      <c r="E15" s="31" t="s">
        <v>75</v>
      </c>
      <c r="F15" s="26">
        <v>1</v>
      </c>
    </row>
    <row r="16" spans="1:6" x14ac:dyDescent="0.2">
      <c r="A16" s="33" t="s">
        <v>5</v>
      </c>
      <c r="B16" s="25"/>
      <c r="C16" s="34">
        <f ca="1">+C8+C12</f>
        <v>0.66036563789650693</v>
      </c>
      <c r="E16" s="31" t="s">
        <v>71</v>
      </c>
      <c r="F16" s="32">
        <f ca="1">NOW()+15018.5+$C$5/24</f>
        <v>60162.813298032408</v>
      </c>
    </row>
    <row r="17" spans="1:18" ht="13.5" thickBot="1" x14ac:dyDescent="0.25">
      <c r="A17" s="31" t="s">
        <v>65</v>
      </c>
      <c r="B17" s="25"/>
      <c r="C17" s="25">
        <f>COUNT(C21:C2184)</f>
        <v>217</v>
      </c>
      <c r="E17" s="31" t="s">
        <v>76</v>
      </c>
      <c r="F17" s="32">
        <f ca="1">ROUND(2*(F16-$C$7)/$C$8,0)/2+F15</f>
        <v>34318.5</v>
      </c>
    </row>
    <row r="18" spans="1:18" ht="14.25" thickTop="1" thickBot="1" x14ac:dyDescent="0.25">
      <c r="A18" s="33" t="s">
        <v>6</v>
      </c>
      <c r="B18" s="25"/>
      <c r="C18" s="36">
        <f ca="1">+C15</f>
        <v>59847.786159582174</v>
      </c>
      <c r="D18" s="37">
        <f ca="1">+C16</f>
        <v>0.66036563789650693</v>
      </c>
      <c r="E18" s="31" t="s">
        <v>72</v>
      </c>
      <c r="F18" s="14">
        <f ca="1">ROUND(2*(F16-$C$15)/$C$16,0)/2+F15</f>
        <v>478</v>
      </c>
    </row>
    <row r="19" spans="1:18" ht="13.5" thickTop="1" x14ac:dyDescent="0.2">
      <c r="E19" s="31" t="s">
        <v>73</v>
      </c>
      <c r="F19" s="35">
        <f ca="1">+$C$15+$C$16*F18-15018.5-$C$5/24</f>
        <v>45145.336767830042</v>
      </c>
    </row>
    <row r="20" spans="1:18" ht="13.5" thickBot="1" x14ac:dyDescent="0.25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94</v>
      </c>
      <c r="I20" s="5" t="s">
        <v>97</v>
      </c>
      <c r="J20" s="5" t="s">
        <v>91</v>
      </c>
      <c r="K20" s="5" t="s">
        <v>89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  <c r="R20" s="40"/>
    </row>
    <row r="21" spans="1:18" x14ac:dyDescent="0.2">
      <c r="A21" s="56" t="s">
        <v>104</v>
      </c>
      <c r="B21" s="58" t="s">
        <v>48</v>
      </c>
      <c r="C21" s="57">
        <v>14578.26</v>
      </c>
      <c r="D21" s="17"/>
      <c r="E21" s="15">
        <f t="shared" ref="E21:E84" si="0">+(C21-C$7)/C$8</f>
        <v>-34713.814807146693</v>
      </c>
      <c r="F21" s="15">
        <f t="shared" ref="F21:F84" si="1">ROUND(2*E21,0)/2</f>
        <v>-34714</v>
      </c>
      <c r="G21" s="15">
        <f t="shared" ref="G21:G52" si="2">+C21-(C$7+F21*C$8)</f>
        <v>0.12229172399929666</v>
      </c>
      <c r="H21" s="15">
        <f t="shared" ref="H21:H52" si="3">+G21</f>
        <v>0.12229172399929666</v>
      </c>
      <c r="I21" s="15"/>
      <c r="M21" s="15"/>
      <c r="N21" s="15"/>
      <c r="O21" s="15"/>
      <c r="P21" s="15"/>
      <c r="Q21" s="68" t="s">
        <v>776</v>
      </c>
    </row>
    <row r="22" spans="1:18" x14ac:dyDescent="0.2">
      <c r="A22" s="56" t="s">
        <v>104</v>
      </c>
      <c r="B22" s="58" t="s">
        <v>64</v>
      </c>
      <c r="C22" s="57">
        <v>14909.38</v>
      </c>
      <c r="D22" s="17"/>
      <c r="E22" s="15">
        <f t="shared" si="0"/>
        <v>-34212.3822033549</v>
      </c>
      <c r="F22" s="15">
        <f t="shared" si="1"/>
        <v>-34212.5</v>
      </c>
      <c r="G22" s="15">
        <f t="shared" si="2"/>
        <v>7.7786774998457986E-2</v>
      </c>
      <c r="H22" s="15">
        <f t="shared" si="3"/>
        <v>7.7786774998457986E-2</v>
      </c>
      <c r="I22" s="15"/>
      <c r="M22" s="15"/>
      <c r="N22" s="15"/>
      <c r="O22" s="15"/>
      <c r="P22" s="15"/>
      <c r="Q22" s="68" t="s">
        <v>777</v>
      </c>
    </row>
    <row r="23" spans="1:18" x14ac:dyDescent="0.2">
      <c r="A23" s="56" t="s">
        <v>104</v>
      </c>
      <c r="B23" s="58" t="s">
        <v>48</v>
      </c>
      <c r="C23" s="57">
        <v>15614.34</v>
      </c>
      <c r="D23" s="17"/>
      <c r="E23" s="15">
        <f t="shared" si="0"/>
        <v>-33144.823830652946</v>
      </c>
      <c r="F23" s="15">
        <f t="shared" si="1"/>
        <v>-33145</v>
      </c>
      <c r="G23" s="15">
        <f t="shared" si="2"/>
        <v>0.11633306999647175</v>
      </c>
      <c r="H23" s="15">
        <f t="shared" si="3"/>
        <v>0.11633306999647175</v>
      </c>
      <c r="I23" s="15"/>
      <c r="M23" s="15"/>
      <c r="N23" s="15"/>
      <c r="O23" s="15"/>
      <c r="P23" s="15"/>
      <c r="Q23" s="18">
        <f t="shared" ref="Q23:Q84" si="4">+C23-15018.5</f>
        <v>595.84000000000015</v>
      </c>
    </row>
    <row r="24" spans="1:18" x14ac:dyDescent="0.2">
      <c r="A24" s="56" t="s">
        <v>104</v>
      </c>
      <c r="B24" s="58" t="s">
        <v>64</v>
      </c>
      <c r="C24" s="57">
        <v>17093.28</v>
      </c>
      <c r="D24" s="13"/>
      <c r="E24" s="15">
        <f t="shared" si="0"/>
        <v>-30905.186433178176</v>
      </c>
      <c r="F24" s="15">
        <f t="shared" si="1"/>
        <v>-30905</v>
      </c>
      <c r="G24" s="15">
        <f t="shared" si="2"/>
        <v>-0.12311077000413206</v>
      </c>
      <c r="H24" s="15">
        <f t="shared" si="3"/>
        <v>-0.12311077000413206</v>
      </c>
      <c r="I24" s="15"/>
      <c r="M24" s="15"/>
      <c r="N24" s="15"/>
      <c r="O24" s="15"/>
      <c r="P24" s="15"/>
      <c r="Q24" s="18">
        <f t="shared" si="4"/>
        <v>2074.7799999999988</v>
      </c>
    </row>
    <row r="25" spans="1:18" x14ac:dyDescent="0.2">
      <c r="A25" s="56" t="s">
        <v>104</v>
      </c>
      <c r="B25" s="58" t="s">
        <v>64</v>
      </c>
      <c r="C25" s="57">
        <v>18889.41</v>
      </c>
      <c r="D25" s="13"/>
      <c r="E25" s="15">
        <f t="shared" si="0"/>
        <v>-28185.211370818401</v>
      </c>
      <c r="F25" s="15">
        <f t="shared" si="1"/>
        <v>-28185</v>
      </c>
      <c r="G25" s="15">
        <f t="shared" si="2"/>
        <v>-0.13957829000355559</v>
      </c>
      <c r="H25" s="15">
        <f t="shared" si="3"/>
        <v>-0.13957829000355559</v>
      </c>
      <c r="I25" s="15"/>
      <c r="M25" s="15"/>
      <c r="N25" s="15"/>
      <c r="O25" s="15"/>
      <c r="P25" s="15"/>
      <c r="Q25" s="18">
        <f t="shared" si="4"/>
        <v>3870.91</v>
      </c>
    </row>
    <row r="26" spans="1:18" x14ac:dyDescent="0.2">
      <c r="A26" s="56" t="s">
        <v>104</v>
      </c>
      <c r="B26" s="58" t="s">
        <v>64</v>
      </c>
      <c r="C26" s="57">
        <v>18950.25</v>
      </c>
      <c r="D26" s="13"/>
      <c r="E26" s="15">
        <f t="shared" si="0"/>
        <v>-28093.078127236939</v>
      </c>
      <c r="F26" s="15">
        <f t="shared" si="1"/>
        <v>-28093</v>
      </c>
      <c r="G26" s="15">
        <f t="shared" si="2"/>
        <v>-5.1591162002296187E-2</v>
      </c>
      <c r="H26" s="15">
        <f t="shared" si="3"/>
        <v>-5.1591162002296187E-2</v>
      </c>
      <c r="I26" s="15"/>
      <c r="M26" s="15"/>
      <c r="N26" s="15"/>
      <c r="O26" s="15"/>
      <c r="P26" s="15"/>
      <c r="Q26" s="18">
        <f t="shared" si="4"/>
        <v>3931.75</v>
      </c>
    </row>
    <row r="27" spans="1:18" x14ac:dyDescent="0.2">
      <c r="A27" s="56" t="s">
        <v>104</v>
      </c>
      <c r="B27" s="58" t="s">
        <v>64</v>
      </c>
      <c r="C27" s="57">
        <v>28751.4</v>
      </c>
      <c r="D27" s="13"/>
      <c r="E27" s="15">
        <f t="shared" si="0"/>
        <v>-13250.676083705845</v>
      </c>
      <c r="F27" s="15">
        <f t="shared" si="1"/>
        <v>-13250.5</v>
      </c>
      <c r="G27" s="15">
        <f t="shared" si="2"/>
        <v>-0.11627651700109709</v>
      </c>
      <c r="H27" s="15">
        <f t="shared" si="3"/>
        <v>-0.11627651700109709</v>
      </c>
      <c r="I27" s="15"/>
      <c r="M27" s="15"/>
      <c r="N27" s="15"/>
      <c r="O27" s="15"/>
      <c r="P27" s="15"/>
      <c r="Q27" s="18">
        <f t="shared" si="4"/>
        <v>13732.900000000001</v>
      </c>
    </row>
    <row r="28" spans="1:18" x14ac:dyDescent="0.2">
      <c r="A28" s="56" t="s">
        <v>104</v>
      </c>
      <c r="B28" s="58" t="s">
        <v>48</v>
      </c>
      <c r="C28" s="57">
        <v>28785.29</v>
      </c>
      <c r="D28" s="13"/>
      <c r="E28" s="15">
        <f t="shared" si="0"/>
        <v>-13199.354656602367</v>
      </c>
      <c r="F28" s="15">
        <f t="shared" si="1"/>
        <v>-13199.5</v>
      </c>
      <c r="G28" s="15">
        <f t="shared" si="2"/>
        <v>9.5977216999017401E-2</v>
      </c>
      <c r="H28" s="15">
        <f t="shared" si="3"/>
        <v>9.5977216999017401E-2</v>
      </c>
      <c r="I28" s="15"/>
      <c r="M28" s="15"/>
      <c r="N28" s="15"/>
      <c r="O28" s="15"/>
      <c r="P28" s="15"/>
      <c r="Q28" s="18">
        <f t="shared" si="4"/>
        <v>13766.79</v>
      </c>
    </row>
    <row r="29" spans="1:18" x14ac:dyDescent="0.2">
      <c r="A29" s="56" t="s">
        <v>104</v>
      </c>
      <c r="B29" s="58" t="s">
        <v>48</v>
      </c>
      <c r="C29" s="57">
        <v>28789.33</v>
      </c>
      <c r="D29" s="13"/>
      <c r="E29" s="15">
        <f t="shared" si="0"/>
        <v>-13193.236670013459</v>
      </c>
      <c r="F29" s="15">
        <f t="shared" si="1"/>
        <v>-13193</v>
      </c>
      <c r="G29" s="15">
        <f t="shared" si="2"/>
        <v>-0.15628456199920038</v>
      </c>
      <c r="H29" s="15">
        <f t="shared" si="3"/>
        <v>-0.15628456199920038</v>
      </c>
      <c r="I29" s="15"/>
      <c r="M29" s="15"/>
      <c r="N29" s="15"/>
      <c r="O29" s="15"/>
      <c r="P29" s="15"/>
      <c r="Q29" s="18">
        <f t="shared" si="4"/>
        <v>13770.830000000002</v>
      </c>
    </row>
    <row r="30" spans="1:18" x14ac:dyDescent="0.2">
      <c r="A30" s="56" t="s">
        <v>104</v>
      </c>
      <c r="B30" s="58" t="s">
        <v>48</v>
      </c>
      <c r="C30" s="57">
        <v>29485.37</v>
      </c>
      <c r="D30" s="13"/>
      <c r="E30" s="15">
        <f t="shared" si="0"/>
        <v>-12139.186327106825</v>
      </c>
      <c r="F30" s="15">
        <f t="shared" si="1"/>
        <v>-12139</v>
      </c>
      <c r="G30" s="15">
        <f t="shared" si="2"/>
        <v>-0.12304072600454674</v>
      </c>
      <c r="H30" s="15">
        <f t="shared" si="3"/>
        <v>-0.12304072600454674</v>
      </c>
      <c r="I30" s="15"/>
      <c r="M30" s="15"/>
      <c r="N30" s="15"/>
      <c r="O30" s="15"/>
      <c r="P30" s="15"/>
      <c r="Q30" s="18">
        <f t="shared" si="4"/>
        <v>14466.869999999999</v>
      </c>
    </row>
    <row r="31" spans="1:18" x14ac:dyDescent="0.2">
      <c r="A31" s="56" t="s">
        <v>134</v>
      </c>
      <c r="B31" s="58" t="s">
        <v>64</v>
      </c>
      <c r="C31" s="57">
        <v>31292.400000000001</v>
      </c>
      <c r="D31" s="13"/>
      <c r="E31" s="15">
        <f t="shared" si="0"/>
        <v>-9402.7048157819281</v>
      </c>
      <c r="F31" s="15">
        <f t="shared" si="1"/>
        <v>-9402.5</v>
      </c>
      <c r="G31" s="15">
        <f t="shared" si="2"/>
        <v>-0.13524968500132672</v>
      </c>
      <c r="H31" s="15">
        <f t="shared" si="3"/>
        <v>-0.13524968500132672</v>
      </c>
      <c r="I31" s="15"/>
      <c r="M31" s="15"/>
      <c r="N31" s="15"/>
      <c r="O31" s="15"/>
      <c r="P31" s="15"/>
      <c r="Q31" s="18">
        <f t="shared" si="4"/>
        <v>16273.900000000001</v>
      </c>
    </row>
    <row r="32" spans="1:18" x14ac:dyDescent="0.2">
      <c r="A32" s="56" t="s">
        <v>138</v>
      </c>
      <c r="B32" s="58" t="s">
        <v>64</v>
      </c>
      <c r="C32" s="57">
        <v>31298.35</v>
      </c>
      <c r="D32" s="13"/>
      <c r="E32" s="15">
        <f t="shared" si="0"/>
        <v>-9393.6944147413396</v>
      </c>
      <c r="F32" s="15">
        <f t="shared" si="1"/>
        <v>-9393.5</v>
      </c>
      <c r="G32" s="15">
        <f t="shared" si="2"/>
        <v>-0.12838137900325819</v>
      </c>
      <c r="H32" s="15">
        <f t="shared" si="3"/>
        <v>-0.12838137900325819</v>
      </c>
      <c r="I32" s="15"/>
      <c r="M32" s="15"/>
      <c r="N32" s="15"/>
      <c r="O32" s="15"/>
      <c r="P32" s="15"/>
      <c r="Q32" s="18">
        <f t="shared" si="4"/>
        <v>16279.849999999999</v>
      </c>
    </row>
    <row r="33" spans="1:17" x14ac:dyDescent="0.2">
      <c r="A33" s="56" t="s">
        <v>138</v>
      </c>
      <c r="B33" s="58" t="s">
        <v>48</v>
      </c>
      <c r="C33" s="57">
        <v>31299.33</v>
      </c>
      <c r="D33" s="13"/>
      <c r="E33" s="15">
        <f t="shared" si="0"/>
        <v>-9392.2103486875894</v>
      </c>
      <c r="F33" s="15">
        <f t="shared" si="1"/>
        <v>-9392</v>
      </c>
      <c r="G33" s="15">
        <f t="shared" si="2"/>
        <v>-0.13890332799928728</v>
      </c>
      <c r="H33" s="15">
        <f t="shared" si="3"/>
        <v>-0.13890332799928728</v>
      </c>
      <c r="I33" s="15"/>
      <c r="M33" s="15"/>
      <c r="N33" s="15"/>
      <c r="O33" s="15"/>
      <c r="P33" s="15"/>
      <c r="Q33" s="18">
        <f t="shared" si="4"/>
        <v>16280.830000000002</v>
      </c>
    </row>
    <row r="34" spans="1:17" x14ac:dyDescent="0.2">
      <c r="A34" s="56" t="s">
        <v>138</v>
      </c>
      <c r="B34" s="58" t="s">
        <v>64</v>
      </c>
      <c r="C34" s="57">
        <v>31300.33</v>
      </c>
      <c r="D34" s="13"/>
      <c r="E34" s="15">
        <f t="shared" si="0"/>
        <v>-9390.6959955715229</v>
      </c>
      <c r="F34" s="15">
        <f t="shared" si="1"/>
        <v>-9390.5</v>
      </c>
      <c r="G34" s="15">
        <f t="shared" si="2"/>
        <v>-0.12942527700215578</v>
      </c>
      <c r="H34" s="15">
        <f t="shared" si="3"/>
        <v>-0.12942527700215578</v>
      </c>
      <c r="I34" s="15"/>
      <c r="M34" s="15"/>
      <c r="N34" s="15"/>
      <c r="O34" s="15"/>
      <c r="P34" s="15"/>
      <c r="Q34" s="18">
        <f t="shared" si="4"/>
        <v>16281.830000000002</v>
      </c>
    </row>
    <row r="35" spans="1:17" x14ac:dyDescent="0.2">
      <c r="A35" s="56" t="s">
        <v>138</v>
      </c>
      <c r="B35" s="58" t="s">
        <v>48</v>
      </c>
      <c r="C35" s="57">
        <v>31301.33</v>
      </c>
      <c r="D35" s="13"/>
      <c r="E35" s="15">
        <f t="shared" si="0"/>
        <v>-9389.1816424554563</v>
      </c>
      <c r="F35" s="15">
        <f t="shared" si="1"/>
        <v>-9389</v>
      </c>
      <c r="G35" s="15">
        <f t="shared" si="2"/>
        <v>-0.1199472260013863</v>
      </c>
      <c r="H35" s="15">
        <f t="shared" si="3"/>
        <v>-0.1199472260013863</v>
      </c>
      <c r="I35" s="15"/>
      <c r="M35" s="15"/>
      <c r="N35" s="15"/>
      <c r="O35" s="15"/>
      <c r="P35" s="15"/>
      <c r="Q35" s="18">
        <f t="shared" si="4"/>
        <v>16282.830000000002</v>
      </c>
    </row>
    <row r="36" spans="1:17" x14ac:dyDescent="0.2">
      <c r="A36" s="56" t="s">
        <v>138</v>
      </c>
      <c r="B36" s="58" t="s">
        <v>64</v>
      </c>
      <c r="C36" s="57">
        <v>31302.34</v>
      </c>
      <c r="D36" s="13"/>
      <c r="E36" s="15">
        <f t="shared" si="0"/>
        <v>-9387.6521458082334</v>
      </c>
      <c r="F36" s="15">
        <f t="shared" si="1"/>
        <v>-9387.5</v>
      </c>
      <c r="G36" s="15">
        <f t="shared" si="2"/>
        <v>-0.10046917500221753</v>
      </c>
      <c r="H36" s="15">
        <f t="shared" si="3"/>
        <v>-0.10046917500221753</v>
      </c>
      <c r="I36" s="15"/>
      <c r="M36" s="15"/>
      <c r="N36" s="15"/>
      <c r="O36" s="15"/>
      <c r="P36" s="15"/>
      <c r="Q36" s="18">
        <f t="shared" si="4"/>
        <v>16283.84</v>
      </c>
    </row>
    <row r="37" spans="1:17" x14ac:dyDescent="0.2">
      <c r="A37" s="56" t="s">
        <v>138</v>
      </c>
      <c r="B37" s="58" t="s">
        <v>64</v>
      </c>
      <c r="C37" s="57">
        <v>31314.2</v>
      </c>
      <c r="D37" s="13"/>
      <c r="E37" s="15">
        <f t="shared" si="0"/>
        <v>-9369.6919178516873</v>
      </c>
      <c r="F37" s="15">
        <f t="shared" si="1"/>
        <v>-9369.5</v>
      </c>
      <c r="G37" s="15">
        <f t="shared" si="2"/>
        <v>-0.12673256299967761</v>
      </c>
      <c r="H37" s="15">
        <f t="shared" si="3"/>
        <v>-0.12673256299967761</v>
      </c>
      <c r="I37" s="15"/>
      <c r="M37" s="15"/>
      <c r="N37" s="15"/>
      <c r="O37" s="15"/>
      <c r="P37" s="15"/>
      <c r="Q37" s="18">
        <f t="shared" si="4"/>
        <v>16295.7</v>
      </c>
    </row>
    <row r="38" spans="1:17" x14ac:dyDescent="0.2">
      <c r="A38" s="56" t="s">
        <v>138</v>
      </c>
      <c r="B38" s="58" t="s">
        <v>48</v>
      </c>
      <c r="C38" s="57">
        <v>31315.200000000001</v>
      </c>
      <c r="D38" s="13"/>
      <c r="E38" s="15">
        <f t="shared" si="0"/>
        <v>-9368.1775647356226</v>
      </c>
      <c r="F38" s="15">
        <f t="shared" si="1"/>
        <v>-9368</v>
      </c>
      <c r="G38" s="15">
        <f t="shared" si="2"/>
        <v>-0.11725451200254611</v>
      </c>
      <c r="H38" s="15">
        <f t="shared" si="3"/>
        <v>-0.11725451200254611</v>
      </c>
      <c r="I38" s="15"/>
      <c r="M38" s="15"/>
      <c r="N38" s="15"/>
      <c r="O38" s="15"/>
      <c r="P38" s="15"/>
      <c r="Q38" s="18">
        <f t="shared" si="4"/>
        <v>16296.7</v>
      </c>
    </row>
    <row r="39" spans="1:17" x14ac:dyDescent="0.2">
      <c r="A39" s="56" t="s">
        <v>138</v>
      </c>
      <c r="B39" s="58" t="s">
        <v>64</v>
      </c>
      <c r="C39" s="57">
        <v>31316.21</v>
      </c>
      <c r="D39" s="13"/>
      <c r="E39" s="15">
        <f t="shared" si="0"/>
        <v>-9366.6480680883978</v>
      </c>
      <c r="F39" s="15">
        <f t="shared" si="1"/>
        <v>-9366.5</v>
      </c>
      <c r="G39" s="15">
        <f t="shared" si="2"/>
        <v>-9.7776461003377335E-2</v>
      </c>
      <c r="H39" s="15">
        <f t="shared" si="3"/>
        <v>-9.7776461003377335E-2</v>
      </c>
      <c r="I39" s="15"/>
      <c r="M39" s="15"/>
      <c r="N39" s="15"/>
      <c r="O39" s="15"/>
      <c r="P39" s="15"/>
      <c r="Q39" s="18">
        <f t="shared" si="4"/>
        <v>16297.71</v>
      </c>
    </row>
    <row r="40" spans="1:17" x14ac:dyDescent="0.2">
      <c r="A40" s="56" t="s">
        <v>138</v>
      </c>
      <c r="B40" s="58" t="s">
        <v>48</v>
      </c>
      <c r="C40" s="57">
        <v>31317.18</v>
      </c>
      <c r="D40" s="13"/>
      <c r="E40" s="15">
        <f t="shared" si="0"/>
        <v>-9365.1791455658113</v>
      </c>
      <c r="F40" s="15">
        <f t="shared" si="1"/>
        <v>-9365</v>
      </c>
      <c r="G40" s="15">
        <f t="shared" si="2"/>
        <v>-0.1182984100014437</v>
      </c>
      <c r="H40" s="15">
        <f t="shared" si="3"/>
        <v>-0.1182984100014437</v>
      </c>
      <c r="I40" s="15"/>
      <c r="M40" s="15"/>
      <c r="N40" s="15"/>
      <c r="O40" s="15"/>
      <c r="P40" s="15"/>
      <c r="Q40" s="18">
        <f t="shared" si="4"/>
        <v>16298.68</v>
      </c>
    </row>
    <row r="41" spans="1:17" x14ac:dyDescent="0.2">
      <c r="A41" s="56" t="s">
        <v>138</v>
      </c>
      <c r="B41" s="58" t="s">
        <v>64</v>
      </c>
      <c r="C41" s="57">
        <v>31320.22</v>
      </c>
      <c r="D41" s="13"/>
      <c r="E41" s="15">
        <f t="shared" si="0"/>
        <v>-9360.5755120929698</v>
      </c>
      <c r="F41" s="15">
        <f t="shared" si="1"/>
        <v>-9360.5</v>
      </c>
      <c r="G41" s="15">
        <f t="shared" si="2"/>
        <v>-4.9864257001900114E-2</v>
      </c>
      <c r="H41" s="15">
        <f t="shared" si="3"/>
        <v>-4.9864257001900114E-2</v>
      </c>
      <c r="I41" s="15"/>
      <c r="M41" s="15"/>
      <c r="N41" s="15"/>
      <c r="O41" s="15"/>
      <c r="P41" s="15"/>
      <c r="Q41" s="18">
        <f t="shared" si="4"/>
        <v>16301.720000000001</v>
      </c>
    </row>
    <row r="42" spans="1:17" x14ac:dyDescent="0.2">
      <c r="A42" s="56" t="s">
        <v>138</v>
      </c>
      <c r="B42" s="58" t="s">
        <v>48</v>
      </c>
      <c r="C42" s="57">
        <v>31321.19</v>
      </c>
      <c r="D42" s="13"/>
      <c r="E42" s="15">
        <f t="shared" si="0"/>
        <v>-9359.1065895703887</v>
      </c>
      <c r="F42" s="15">
        <f t="shared" si="1"/>
        <v>-9359</v>
      </c>
      <c r="G42" s="15">
        <f t="shared" si="2"/>
        <v>-7.0386206003604457E-2</v>
      </c>
      <c r="H42" s="15">
        <f t="shared" si="3"/>
        <v>-7.0386206003604457E-2</v>
      </c>
      <c r="I42" s="15"/>
      <c r="M42" s="15"/>
      <c r="N42" s="15"/>
      <c r="O42" s="15"/>
      <c r="P42" s="15"/>
      <c r="Q42" s="18">
        <f t="shared" si="4"/>
        <v>16302.689999999999</v>
      </c>
    </row>
    <row r="43" spans="1:17" x14ac:dyDescent="0.2">
      <c r="A43" s="56" t="s">
        <v>138</v>
      </c>
      <c r="B43" s="58" t="s">
        <v>64</v>
      </c>
      <c r="C43" s="57">
        <v>31322.18</v>
      </c>
      <c r="D43" s="13"/>
      <c r="E43" s="15">
        <f t="shared" si="0"/>
        <v>-9357.6073799854821</v>
      </c>
      <c r="F43" s="15">
        <f t="shared" si="1"/>
        <v>-9357.5</v>
      </c>
      <c r="G43" s="15">
        <f t="shared" si="2"/>
        <v>-7.0908155001234263E-2</v>
      </c>
      <c r="H43" s="15">
        <f t="shared" si="3"/>
        <v>-7.0908155001234263E-2</v>
      </c>
      <c r="I43" s="15"/>
      <c r="M43" s="15"/>
      <c r="N43" s="15"/>
      <c r="O43" s="15"/>
      <c r="P43" s="15"/>
      <c r="Q43" s="18">
        <f t="shared" si="4"/>
        <v>16303.68</v>
      </c>
    </row>
    <row r="44" spans="1:17" x14ac:dyDescent="0.2">
      <c r="A44" s="56" t="s">
        <v>138</v>
      </c>
      <c r="B44" s="58" t="s">
        <v>48</v>
      </c>
      <c r="C44" s="57">
        <v>31323.14</v>
      </c>
      <c r="D44" s="13"/>
      <c r="E44" s="15">
        <f t="shared" si="0"/>
        <v>-9356.1536009940592</v>
      </c>
      <c r="F44" s="15">
        <f t="shared" si="1"/>
        <v>-9356</v>
      </c>
      <c r="G44" s="15">
        <f t="shared" si="2"/>
        <v>-0.1014301040013379</v>
      </c>
      <c r="H44" s="15">
        <f t="shared" si="3"/>
        <v>-0.1014301040013379</v>
      </c>
      <c r="I44" s="15"/>
      <c r="M44" s="15"/>
      <c r="N44" s="15"/>
      <c r="O44" s="15"/>
      <c r="P44" s="15"/>
      <c r="Q44" s="18">
        <f t="shared" si="4"/>
        <v>16304.64</v>
      </c>
    </row>
    <row r="45" spans="1:17" x14ac:dyDescent="0.2">
      <c r="A45" s="56" t="s">
        <v>138</v>
      </c>
      <c r="B45" s="58" t="s">
        <v>48</v>
      </c>
      <c r="C45" s="57">
        <v>31346.22</v>
      </c>
      <c r="D45" s="13"/>
      <c r="E45" s="15">
        <f t="shared" si="0"/>
        <v>-9321.202331075252</v>
      </c>
      <c r="F45" s="15">
        <f t="shared" si="1"/>
        <v>-9321</v>
      </c>
      <c r="G45" s="15">
        <f t="shared" si="2"/>
        <v>-0.13360891400225228</v>
      </c>
      <c r="H45" s="15">
        <f t="shared" si="3"/>
        <v>-0.13360891400225228</v>
      </c>
      <c r="I45" s="15"/>
      <c r="M45" s="15"/>
      <c r="N45" s="15"/>
      <c r="O45" s="15"/>
      <c r="P45" s="15"/>
      <c r="Q45" s="18">
        <f t="shared" si="4"/>
        <v>16327.720000000001</v>
      </c>
    </row>
    <row r="46" spans="1:17" x14ac:dyDescent="0.2">
      <c r="A46" s="56" t="s">
        <v>138</v>
      </c>
      <c r="B46" s="58" t="s">
        <v>64</v>
      </c>
      <c r="C46" s="57">
        <v>31347.25</v>
      </c>
      <c r="D46" s="13"/>
      <c r="E46" s="15">
        <f t="shared" si="0"/>
        <v>-9319.6425473657055</v>
      </c>
      <c r="F46" s="15">
        <f t="shared" si="1"/>
        <v>-9319.5</v>
      </c>
      <c r="G46" s="15">
        <f t="shared" si="2"/>
        <v>-9.4130863002646947E-2</v>
      </c>
      <c r="H46" s="15">
        <f t="shared" si="3"/>
        <v>-9.4130863002646947E-2</v>
      </c>
      <c r="I46" s="15"/>
      <c r="M46" s="15"/>
      <c r="N46" s="15"/>
      <c r="O46" s="15"/>
      <c r="P46" s="15"/>
      <c r="Q46" s="18">
        <f t="shared" si="4"/>
        <v>16328.75</v>
      </c>
    </row>
    <row r="47" spans="1:17" x14ac:dyDescent="0.2">
      <c r="A47" s="56" t="s">
        <v>175</v>
      </c>
      <c r="B47" s="58" t="s">
        <v>48</v>
      </c>
      <c r="C47" s="57">
        <v>36818.338000000003</v>
      </c>
      <c r="D47" s="13"/>
      <c r="E47" s="15">
        <f t="shared" si="0"/>
        <v>-1034.4833862939449</v>
      </c>
      <c r="F47" s="15">
        <f t="shared" si="1"/>
        <v>-1034.5</v>
      </c>
      <c r="G47" s="15">
        <f t="shared" si="2"/>
        <v>1.0970827002893202E-2</v>
      </c>
      <c r="H47" s="15">
        <f t="shared" si="3"/>
        <v>1.0970827002893202E-2</v>
      </c>
      <c r="I47" s="15"/>
      <c r="M47" s="15"/>
      <c r="N47" s="15"/>
      <c r="O47" s="15"/>
      <c r="P47" s="15"/>
      <c r="Q47" s="18">
        <f t="shared" si="4"/>
        <v>21799.838000000003</v>
      </c>
    </row>
    <row r="48" spans="1:17" x14ac:dyDescent="0.2">
      <c r="A48" s="56" t="s">
        <v>175</v>
      </c>
      <c r="B48" s="58" t="s">
        <v>64</v>
      </c>
      <c r="C48" s="57">
        <v>36842.428</v>
      </c>
      <c r="D48" s="13"/>
      <c r="E48" s="15">
        <f t="shared" si="0"/>
        <v>-998.00261972791816</v>
      </c>
      <c r="F48" s="15">
        <f t="shared" si="1"/>
        <v>-998</v>
      </c>
      <c r="G48" s="15">
        <f t="shared" si="2"/>
        <v>-1.7299320024903864E-3</v>
      </c>
      <c r="H48" s="15">
        <f t="shared" si="3"/>
        <v>-1.7299320024903864E-3</v>
      </c>
      <c r="I48" s="15"/>
      <c r="M48" s="15"/>
      <c r="N48" s="15"/>
      <c r="O48" s="15"/>
      <c r="P48" s="15"/>
      <c r="Q48" s="18">
        <f t="shared" si="4"/>
        <v>21823.928</v>
      </c>
    </row>
    <row r="49" spans="1:17" x14ac:dyDescent="0.2">
      <c r="A49" s="56" t="s">
        <v>175</v>
      </c>
      <c r="B49" s="58" t="s">
        <v>48</v>
      </c>
      <c r="C49" s="57">
        <v>36894.285000000003</v>
      </c>
      <c r="D49" s="13"/>
      <c r="E49" s="15">
        <f t="shared" si="0"/>
        <v>-919.47281018807382</v>
      </c>
      <c r="F49" s="15">
        <f t="shared" si="1"/>
        <v>-919.5</v>
      </c>
      <c r="G49" s="15">
        <f t="shared" si="2"/>
        <v>1.7954736998945009E-2</v>
      </c>
      <c r="H49" s="15">
        <f t="shared" si="3"/>
        <v>1.7954736998945009E-2</v>
      </c>
      <c r="I49" s="15"/>
      <c r="M49" s="15"/>
      <c r="N49" s="15"/>
      <c r="O49" s="15"/>
      <c r="P49" s="15"/>
      <c r="Q49" s="18">
        <f t="shared" si="4"/>
        <v>21875.785000000003</v>
      </c>
    </row>
    <row r="50" spans="1:17" x14ac:dyDescent="0.2">
      <c r="A50" s="56" t="s">
        <v>186</v>
      </c>
      <c r="B50" s="58" t="s">
        <v>64</v>
      </c>
      <c r="C50" s="57">
        <v>37130.351999999999</v>
      </c>
      <c r="D50" s="13"/>
      <c r="E50" s="15">
        <f t="shared" si="0"/>
        <v>-561.98401313770864</v>
      </c>
      <c r="F50" s="15">
        <f t="shared" si="1"/>
        <v>-562</v>
      </c>
      <c r="G50" s="15">
        <f t="shared" si="2"/>
        <v>1.0556891997111961E-2</v>
      </c>
      <c r="H50" s="15">
        <f t="shared" si="3"/>
        <v>1.0556891997111961E-2</v>
      </c>
      <c r="I50" s="15"/>
      <c r="M50" s="15"/>
      <c r="N50" s="15"/>
      <c r="O50" s="15"/>
      <c r="P50" s="15"/>
      <c r="Q50" s="18">
        <f t="shared" si="4"/>
        <v>22111.851999999999</v>
      </c>
    </row>
    <row r="51" spans="1:17" x14ac:dyDescent="0.2">
      <c r="A51" s="56" t="s">
        <v>186</v>
      </c>
      <c r="B51" s="58" t="s">
        <v>64</v>
      </c>
      <c r="C51" s="57">
        <v>37134.375</v>
      </c>
      <c r="D51" s="13"/>
      <c r="E51" s="15">
        <f t="shared" si="0"/>
        <v>-555.89177055177322</v>
      </c>
      <c r="F51" s="15">
        <f t="shared" si="1"/>
        <v>-556</v>
      </c>
      <c r="G51" s="15">
        <f t="shared" si="2"/>
        <v>7.1469096001237631E-2</v>
      </c>
      <c r="H51" s="15">
        <f t="shared" si="3"/>
        <v>7.1469096001237631E-2</v>
      </c>
      <c r="I51" s="15"/>
      <c r="M51" s="15"/>
      <c r="N51" s="15"/>
      <c r="O51" s="15"/>
      <c r="P51" s="15"/>
      <c r="Q51" s="18">
        <f t="shared" si="4"/>
        <v>22115.875</v>
      </c>
    </row>
    <row r="52" spans="1:17" x14ac:dyDescent="0.2">
      <c r="A52" s="56" t="s">
        <v>193</v>
      </c>
      <c r="B52" s="58" t="s">
        <v>64</v>
      </c>
      <c r="C52" s="57">
        <v>37149.481</v>
      </c>
      <c r="D52" s="13"/>
      <c r="E52" s="15">
        <f t="shared" si="0"/>
        <v>-533.01595238047935</v>
      </c>
      <c r="F52" s="15">
        <f t="shared" si="1"/>
        <v>-533</v>
      </c>
      <c r="G52" s="15">
        <f t="shared" si="2"/>
        <v>-1.0534122004173696E-2</v>
      </c>
      <c r="H52" s="15">
        <f t="shared" si="3"/>
        <v>-1.0534122004173696E-2</v>
      </c>
      <c r="I52" s="15"/>
      <c r="M52" s="15"/>
      <c r="N52" s="15"/>
      <c r="O52" s="15"/>
      <c r="P52" s="15"/>
      <c r="Q52" s="18">
        <f t="shared" si="4"/>
        <v>22130.981</v>
      </c>
    </row>
    <row r="53" spans="1:17" x14ac:dyDescent="0.2">
      <c r="A53" s="56" t="s">
        <v>186</v>
      </c>
      <c r="B53" s="58" t="s">
        <v>48</v>
      </c>
      <c r="C53" s="57">
        <v>37158.410000000003</v>
      </c>
      <c r="D53" s="13"/>
      <c r="E53" s="15">
        <f t="shared" si="0"/>
        <v>-519.49429340711959</v>
      </c>
      <c r="F53" s="15">
        <f t="shared" si="1"/>
        <v>-519.5</v>
      </c>
      <c r="G53" s="15">
        <f t="shared" ref="G53:G84" si="5">+C53-(C$7+F53*C$8)</f>
        <v>3.7683370028389618E-3</v>
      </c>
      <c r="H53" s="15">
        <f t="shared" ref="H53:H84" si="6">+G53</f>
        <v>3.7683370028389618E-3</v>
      </c>
      <c r="I53" s="15"/>
      <c r="M53" s="15"/>
      <c r="N53" s="15"/>
      <c r="O53" s="15"/>
      <c r="P53" s="15"/>
      <c r="Q53" s="18">
        <f t="shared" si="4"/>
        <v>22139.910000000003</v>
      </c>
    </row>
    <row r="54" spans="1:17" x14ac:dyDescent="0.2">
      <c r="A54" s="56" t="s">
        <v>186</v>
      </c>
      <c r="B54" s="58" t="s">
        <v>64</v>
      </c>
      <c r="C54" s="57">
        <v>37159.394999999997</v>
      </c>
      <c r="D54" s="13"/>
      <c r="E54" s="15">
        <f t="shared" si="0"/>
        <v>-518.00265558780472</v>
      </c>
      <c r="F54" s="15">
        <f t="shared" si="1"/>
        <v>-518</v>
      </c>
      <c r="G54" s="15">
        <f t="shared" si="5"/>
        <v>-1.7536120067234151E-3</v>
      </c>
      <c r="H54" s="15">
        <f t="shared" si="6"/>
        <v>-1.7536120067234151E-3</v>
      </c>
      <c r="I54" s="15"/>
      <c r="M54" s="15"/>
      <c r="N54" s="15"/>
      <c r="O54" s="15"/>
      <c r="P54" s="15"/>
      <c r="Q54" s="18">
        <f t="shared" si="4"/>
        <v>22140.894999999997</v>
      </c>
    </row>
    <row r="55" spans="1:17" x14ac:dyDescent="0.2">
      <c r="A55" s="56" t="s">
        <v>186</v>
      </c>
      <c r="B55" s="58" t="s">
        <v>64</v>
      </c>
      <c r="C55" s="57">
        <v>37161.351999999999</v>
      </c>
      <c r="D55" s="13"/>
      <c r="E55" s="15">
        <f t="shared" si="0"/>
        <v>-515.0390665396601</v>
      </c>
      <c r="F55" s="15">
        <f t="shared" si="1"/>
        <v>-515</v>
      </c>
      <c r="G55" s="15">
        <f t="shared" si="5"/>
        <v>-2.5797510003030766E-2</v>
      </c>
      <c r="H55" s="15">
        <f t="shared" si="6"/>
        <v>-2.5797510003030766E-2</v>
      </c>
      <c r="I55" s="15"/>
      <c r="M55" s="15"/>
      <c r="N55" s="15"/>
      <c r="O55" s="15"/>
      <c r="P55" s="15"/>
      <c r="Q55" s="18">
        <f t="shared" si="4"/>
        <v>22142.851999999999</v>
      </c>
    </row>
    <row r="56" spans="1:17" x14ac:dyDescent="0.2">
      <c r="A56" s="56" t="s">
        <v>186</v>
      </c>
      <c r="B56" s="58" t="s">
        <v>48</v>
      </c>
      <c r="C56" s="57">
        <v>37164.379999999997</v>
      </c>
      <c r="D56" s="13"/>
      <c r="E56" s="15">
        <f t="shared" si="0"/>
        <v>-510.45360530421436</v>
      </c>
      <c r="F56" s="15">
        <f t="shared" si="1"/>
        <v>-510.5</v>
      </c>
      <c r="G56" s="15">
        <f t="shared" si="5"/>
        <v>3.0636642994068097E-2</v>
      </c>
      <c r="H56" s="15">
        <f t="shared" si="6"/>
        <v>3.0636642994068097E-2</v>
      </c>
      <c r="I56" s="15"/>
      <c r="M56" s="15"/>
      <c r="N56" s="15"/>
      <c r="O56" s="15"/>
      <c r="P56" s="15"/>
      <c r="Q56" s="18">
        <f t="shared" si="4"/>
        <v>22145.879999999997</v>
      </c>
    </row>
    <row r="57" spans="1:17" x14ac:dyDescent="0.2">
      <c r="A57" s="56" t="s">
        <v>186</v>
      </c>
      <c r="B57" s="58" t="s">
        <v>64</v>
      </c>
      <c r="C57" s="57">
        <v>37167.321000000004</v>
      </c>
      <c r="D57" s="13"/>
      <c r="E57" s="15">
        <f t="shared" si="0"/>
        <v>-505.9998927898547</v>
      </c>
      <c r="F57" s="15">
        <f t="shared" si="1"/>
        <v>-506</v>
      </c>
      <c r="G57" s="15">
        <f t="shared" si="5"/>
        <v>7.079599890857935E-5</v>
      </c>
      <c r="H57" s="15">
        <f t="shared" si="6"/>
        <v>7.079599890857935E-5</v>
      </c>
      <c r="I57" s="15"/>
      <c r="M57" s="15"/>
      <c r="N57" s="15"/>
      <c r="O57" s="15"/>
      <c r="P57" s="15"/>
      <c r="Q57" s="18">
        <f t="shared" si="4"/>
        <v>22148.821000000004</v>
      </c>
    </row>
    <row r="58" spans="1:17" x14ac:dyDescent="0.2">
      <c r="A58" s="56" t="s">
        <v>186</v>
      </c>
      <c r="B58" s="58" t="s">
        <v>64</v>
      </c>
      <c r="C58" s="57">
        <v>37169.29</v>
      </c>
      <c r="D58" s="13"/>
      <c r="E58" s="15">
        <f t="shared" si="0"/>
        <v>-503.01813150432463</v>
      </c>
      <c r="F58" s="15">
        <f t="shared" si="1"/>
        <v>-503</v>
      </c>
      <c r="G58" s="15">
        <f t="shared" si="5"/>
        <v>-1.1973102002230007E-2</v>
      </c>
      <c r="H58" s="15">
        <f t="shared" si="6"/>
        <v>-1.1973102002230007E-2</v>
      </c>
      <c r="I58" s="15"/>
      <c r="M58" s="15"/>
      <c r="N58" s="15"/>
      <c r="O58" s="15"/>
      <c r="P58" s="15"/>
      <c r="Q58" s="18">
        <f t="shared" si="4"/>
        <v>22150.79</v>
      </c>
    </row>
    <row r="59" spans="1:17" x14ac:dyDescent="0.2">
      <c r="A59" s="56" t="s">
        <v>175</v>
      </c>
      <c r="B59" s="58" t="s">
        <v>64</v>
      </c>
      <c r="C59" s="57">
        <v>37192.417000000001</v>
      </c>
      <c r="D59" s="13"/>
      <c r="E59" s="15">
        <f t="shared" si="0"/>
        <v>-467.9956869890637</v>
      </c>
      <c r="F59" s="15">
        <f t="shared" si="1"/>
        <v>-468</v>
      </c>
      <c r="G59" s="15">
        <f t="shared" si="5"/>
        <v>2.8480879991548136E-3</v>
      </c>
      <c r="H59" s="15">
        <f t="shared" si="6"/>
        <v>2.8480879991548136E-3</v>
      </c>
      <c r="I59" s="15"/>
      <c r="M59" s="15"/>
      <c r="N59" s="15"/>
      <c r="O59" s="15"/>
      <c r="P59" s="15"/>
      <c r="Q59" s="18">
        <f t="shared" si="4"/>
        <v>22173.917000000001</v>
      </c>
    </row>
    <row r="60" spans="1:17" x14ac:dyDescent="0.2">
      <c r="A60" s="56" t="s">
        <v>186</v>
      </c>
      <c r="B60" s="58" t="s">
        <v>48</v>
      </c>
      <c r="C60" s="57">
        <v>37193.377999999997</v>
      </c>
      <c r="D60" s="13"/>
      <c r="E60" s="15">
        <f t="shared" si="0"/>
        <v>-466.5403936445307</v>
      </c>
      <c r="F60" s="15">
        <f t="shared" si="1"/>
        <v>-466.5</v>
      </c>
      <c r="G60" s="15">
        <f t="shared" si="5"/>
        <v>-2.6673861008021049E-2</v>
      </c>
      <c r="H60" s="15">
        <f t="shared" si="6"/>
        <v>-2.6673861008021049E-2</v>
      </c>
      <c r="I60" s="15"/>
      <c r="M60" s="15"/>
      <c r="N60" s="15"/>
      <c r="O60" s="15"/>
      <c r="P60" s="15"/>
      <c r="Q60" s="18">
        <f t="shared" si="4"/>
        <v>22174.877999999997</v>
      </c>
    </row>
    <row r="61" spans="1:17" x14ac:dyDescent="0.2">
      <c r="A61" s="56" t="s">
        <v>186</v>
      </c>
      <c r="B61" s="58" t="s">
        <v>48</v>
      </c>
      <c r="C61" s="57">
        <v>37195.355000000003</v>
      </c>
      <c r="D61" s="13"/>
      <c r="E61" s="15">
        <f t="shared" si="0"/>
        <v>-463.54651753405864</v>
      </c>
      <c r="F61" s="15">
        <f t="shared" si="1"/>
        <v>-463.5</v>
      </c>
      <c r="G61" s="15">
        <f t="shared" si="5"/>
        <v>-3.0717759000253864E-2</v>
      </c>
      <c r="H61" s="15">
        <f t="shared" si="6"/>
        <v>-3.0717759000253864E-2</v>
      </c>
      <c r="I61" s="15"/>
      <c r="M61" s="15"/>
      <c r="N61" s="15"/>
      <c r="O61" s="15"/>
      <c r="P61" s="15"/>
      <c r="Q61" s="18">
        <f t="shared" si="4"/>
        <v>22176.855000000003</v>
      </c>
    </row>
    <row r="62" spans="1:17" x14ac:dyDescent="0.2">
      <c r="A62" s="56" t="s">
        <v>186</v>
      </c>
      <c r="B62" s="58" t="s">
        <v>48</v>
      </c>
      <c r="C62" s="57">
        <v>37197.334999999999</v>
      </c>
      <c r="D62" s="13"/>
      <c r="E62" s="15">
        <f t="shared" si="0"/>
        <v>-460.54809836425397</v>
      </c>
      <c r="F62" s="15">
        <f t="shared" si="1"/>
        <v>-460.5</v>
      </c>
      <c r="G62" s="15">
        <f t="shared" si="5"/>
        <v>-3.1761657002789434E-2</v>
      </c>
      <c r="H62" s="15">
        <f t="shared" si="6"/>
        <v>-3.1761657002789434E-2</v>
      </c>
      <c r="I62" s="15"/>
      <c r="M62" s="15"/>
      <c r="N62" s="15"/>
      <c r="O62" s="15"/>
      <c r="P62" s="15"/>
      <c r="Q62" s="18">
        <f t="shared" si="4"/>
        <v>22178.834999999999</v>
      </c>
    </row>
    <row r="63" spans="1:17" x14ac:dyDescent="0.2">
      <c r="A63" s="56" t="s">
        <v>186</v>
      </c>
      <c r="B63" s="58" t="s">
        <v>64</v>
      </c>
      <c r="C63" s="57">
        <v>37198.35</v>
      </c>
      <c r="D63" s="13"/>
      <c r="E63" s="15">
        <f t="shared" si="0"/>
        <v>-459.01102995144777</v>
      </c>
      <c r="F63" s="15">
        <f t="shared" si="1"/>
        <v>-459</v>
      </c>
      <c r="G63" s="15">
        <f t="shared" si="5"/>
        <v>-7.2836060062400065E-3</v>
      </c>
      <c r="H63" s="15">
        <f t="shared" si="6"/>
        <v>-7.2836060062400065E-3</v>
      </c>
      <c r="I63" s="15"/>
      <c r="M63" s="15"/>
      <c r="N63" s="15"/>
      <c r="O63" s="15"/>
      <c r="P63" s="15"/>
      <c r="Q63" s="18">
        <f t="shared" si="4"/>
        <v>22179.85</v>
      </c>
    </row>
    <row r="64" spans="1:17" x14ac:dyDescent="0.2">
      <c r="A64" s="56" t="s">
        <v>186</v>
      </c>
      <c r="B64" s="58" t="s">
        <v>64</v>
      </c>
      <c r="C64" s="57">
        <v>37204.298999999999</v>
      </c>
      <c r="D64" s="13"/>
      <c r="E64" s="15">
        <f t="shared" si="0"/>
        <v>-450.00214326396986</v>
      </c>
      <c r="F64" s="15">
        <f t="shared" si="1"/>
        <v>-450</v>
      </c>
      <c r="G64" s="15">
        <f t="shared" si="5"/>
        <v>-1.41530000109924E-3</v>
      </c>
      <c r="H64" s="15">
        <f t="shared" si="6"/>
        <v>-1.41530000109924E-3</v>
      </c>
      <c r="I64" s="15"/>
      <c r="M64" s="15"/>
      <c r="N64" s="15"/>
      <c r="O64" s="15"/>
      <c r="P64" s="15"/>
      <c r="Q64" s="18">
        <f t="shared" si="4"/>
        <v>22185.798999999999</v>
      </c>
    </row>
    <row r="65" spans="1:33" x14ac:dyDescent="0.2">
      <c r="A65" s="56" t="s">
        <v>186</v>
      </c>
      <c r="B65" s="58" t="s">
        <v>48</v>
      </c>
      <c r="C65" s="57">
        <v>37432.432000000001</v>
      </c>
      <c r="D65" s="13"/>
      <c r="E65" s="15">
        <f t="shared" si="0"/>
        <v>-104.5282238364636</v>
      </c>
      <c r="F65" s="15">
        <f t="shared" si="1"/>
        <v>-104.5</v>
      </c>
      <c r="G65" s="15">
        <f t="shared" si="5"/>
        <v>-1.8637553002918139E-2</v>
      </c>
      <c r="H65" s="15">
        <f t="shared" si="6"/>
        <v>-1.8637553002918139E-2</v>
      </c>
      <c r="I65" s="15"/>
      <c r="M65" s="15"/>
      <c r="N65" s="15"/>
      <c r="O65" s="15"/>
      <c r="P65" s="15"/>
      <c r="Q65" s="18">
        <f t="shared" si="4"/>
        <v>22413.932000000001</v>
      </c>
    </row>
    <row r="66" spans="1:33" x14ac:dyDescent="0.2">
      <c r="A66" s="56" t="s">
        <v>186</v>
      </c>
      <c r="B66" s="58" t="s">
        <v>64</v>
      </c>
      <c r="C66" s="57">
        <v>37486.332999999999</v>
      </c>
      <c r="D66" s="13"/>
      <c r="E66" s="15">
        <f t="shared" si="0"/>
        <v>-22.903076527388645</v>
      </c>
      <c r="F66" s="15">
        <f t="shared" si="1"/>
        <v>-23</v>
      </c>
      <c r="G66" s="15">
        <f t="shared" si="5"/>
        <v>6.4003217994468287E-2</v>
      </c>
      <c r="H66" s="15">
        <f t="shared" si="6"/>
        <v>6.4003217994468287E-2</v>
      </c>
      <c r="I66" s="15"/>
      <c r="M66" s="15"/>
      <c r="N66" s="15"/>
      <c r="O66" s="15"/>
      <c r="P66" s="15"/>
      <c r="Q66" s="18">
        <f t="shared" si="4"/>
        <v>22467.832999999999</v>
      </c>
    </row>
    <row r="67" spans="1:33" x14ac:dyDescent="0.2">
      <c r="A67" s="56" t="s">
        <v>186</v>
      </c>
      <c r="B67" s="58" t="s">
        <v>48</v>
      </c>
      <c r="C67" s="57">
        <v>37496.491999999998</v>
      </c>
      <c r="D67" s="13"/>
      <c r="E67" s="15">
        <f t="shared" si="0"/>
        <v>-7.5187632212738329</v>
      </c>
      <c r="F67" s="15">
        <f t="shared" si="1"/>
        <v>-7.5</v>
      </c>
      <c r="G67" s="15">
        <f t="shared" si="5"/>
        <v>-1.2390255003992934E-2</v>
      </c>
      <c r="H67" s="15">
        <f t="shared" si="6"/>
        <v>-1.2390255003992934E-2</v>
      </c>
      <c r="I67" s="15"/>
      <c r="M67" s="15"/>
      <c r="N67" s="15"/>
      <c r="O67" s="15"/>
      <c r="P67" s="15"/>
      <c r="Q67" s="18">
        <f t="shared" si="4"/>
        <v>22477.991999999998</v>
      </c>
    </row>
    <row r="68" spans="1:33" x14ac:dyDescent="0.2">
      <c r="A68" s="56" t="s">
        <v>186</v>
      </c>
      <c r="B68" s="58" t="s">
        <v>64</v>
      </c>
      <c r="C68" s="57">
        <v>37497.480000000003</v>
      </c>
      <c r="D68" s="13"/>
      <c r="E68" s="15">
        <f t="shared" si="0"/>
        <v>-6.0225823425932266</v>
      </c>
      <c r="F68" s="15">
        <f t="shared" si="1"/>
        <v>-6</v>
      </c>
      <c r="G68" s="15">
        <f t="shared" si="5"/>
        <v>-1.4912204002030194E-2</v>
      </c>
      <c r="H68" s="15">
        <f t="shared" si="6"/>
        <v>-1.4912204002030194E-2</v>
      </c>
      <c r="I68" s="15"/>
      <c r="M68" s="15"/>
      <c r="N68" s="15"/>
      <c r="O68" s="15"/>
      <c r="P68" s="15"/>
      <c r="Q68" s="18">
        <f t="shared" si="4"/>
        <v>22478.980000000003</v>
      </c>
    </row>
    <row r="69" spans="1:33" x14ac:dyDescent="0.2">
      <c r="A69" t="s">
        <v>13</v>
      </c>
      <c r="B69" s="12"/>
      <c r="C69" s="13">
        <v>37501.457000000002</v>
      </c>
      <c r="D69" s="13" t="s">
        <v>15</v>
      </c>
      <c r="E69">
        <f t="shared" si="0"/>
        <v>0</v>
      </c>
      <c r="F69">
        <f t="shared" si="1"/>
        <v>0</v>
      </c>
      <c r="G69">
        <f t="shared" si="5"/>
        <v>0</v>
      </c>
      <c r="H69" s="15">
        <f t="shared" si="6"/>
        <v>0</v>
      </c>
      <c r="Q69" s="1">
        <f t="shared" si="4"/>
        <v>22482.957000000002</v>
      </c>
      <c r="AB69" t="s">
        <v>32</v>
      </c>
      <c r="AG69" t="s">
        <v>38</v>
      </c>
    </row>
    <row r="70" spans="1:33" x14ac:dyDescent="0.2">
      <c r="A70" s="56" t="s">
        <v>186</v>
      </c>
      <c r="B70" s="58" t="s">
        <v>64</v>
      </c>
      <c r="C70" s="57">
        <v>37501.468000000001</v>
      </c>
      <c r="D70" s="13"/>
      <c r="E70" s="15">
        <f t="shared" si="0"/>
        <v>1.665788427461139E-2</v>
      </c>
      <c r="F70" s="15">
        <f t="shared" si="1"/>
        <v>0</v>
      </c>
      <c r="G70" s="15">
        <f t="shared" si="5"/>
        <v>1.0999999998603016E-2</v>
      </c>
      <c r="H70" s="15">
        <f t="shared" si="6"/>
        <v>1.0999999998603016E-2</v>
      </c>
      <c r="I70" s="15"/>
      <c r="M70" s="15"/>
      <c r="N70" s="15"/>
      <c r="O70" s="15"/>
      <c r="P70" s="15"/>
      <c r="Q70" s="18">
        <f t="shared" si="4"/>
        <v>22482.968000000001</v>
      </c>
    </row>
    <row r="71" spans="1:33" x14ac:dyDescent="0.2">
      <c r="A71" s="56" t="s">
        <v>186</v>
      </c>
      <c r="B71" s="58" t="s">
        <v>48</v>
      </c>
      <c r="C71" s="57">
        <v>37504.410000000003</v>
      </c>
      <c r="D71" s="13"/>
      <c r="E71" s="15">
        <f t="shared" si="0"/>
        <v>4.4718847517451712</v>
      </c>
      <c r="F71" s="15">
        <f t="shared" si="1"/>
        <v>4.5</v>
      </c>
      <c r="G71" s="15">
        <f t="shared" si="5"/>
        <v>-1.8565846999990754E-2</v>
      </c>
      <c r="H71" s="15">
        <f t="shared" si="6"/>
        <v>-1.8565846999990754E-2</v>
      </c>
      <c r="I71" s="15"/>
      <c r="M71" s="15"/>
      <c r="N71" s="15"/>
      <c r="O71" s="15"/>
      <c r="P71" s="15"/>
      <c r="Q71" s="18">
        <f t="shared" si="4"/>
        <v>22485.910000000003</v>
      </c>
    </row>
    <row r="72" spans="1:33" x14ac:dyDescent="0.2">
      <c r="A72" s="56" t="s">
        <v>186</v>
      </c>
      <c r="B72" s="58" t="s">
        <v>64</v>
      </c>
      <c r="C72" s="57">
        <v>37511.313999999998</v>
      </c>
      <c r="D72" s="13"/>
      <c r="E72" s="15">
        <f t="shared" si="0"/>
        <v>14.926978665057829</v>
      </c>
      <c r="F72" s="15">
        <f t="shared" si="1"/>
        <v>15</v>
      </c>
      <c r="G72" s="15">
        <f t="shared" si="5"/>
        <v>-4.8219490003248211E-2</v>
      </c>
      <c r="H72" s="15">
        <f t="shared" si="6"/>
        <v>-4.8219490003248211E-2</v>
      </c>
      <c r="I72" s="15"/>
      <c r="M72" s="15"/>
      <c r="N72" s="15"/>
      <c r="O72" s="15"/>
      <c r="P72" s="15"/>
      <c r="Q72" s="18">
        <f t="shared" si="4"/>
        <v>22492.813999999998</v>
      </c>
    </row>
    <row r="73" spans="1:33" x14ac:dyDescent="0.2">
      <c r="A73" s="56" t="s">
        <v>186</v>
      </c>
      <c r="B73" s="58" t="s">
        <v>64</v>
      </c>
      <c r="C73" s="57">
        <v>37513.326999999997</v>
      </c>
      <c r="D73" s="13"/>
      <c r="E73" s="15">
        <f t="shared" si="0"/>
        <v>17.975371487697355</v>
      </c>
      <c r="F73" s="15">
        <f t="shared" si="1"/>
        <v>18</v>
      </c>
      <c r="G73" s="15">
        <f t="shared" si="5"/>
        <v>-1.6263388002698775E-2</v>
      </c>
      <c r="H73" s="15">
        <f t="shared" si="6"/>
        <v>-1.6263388002698775E-2</v>
      </c>
      <c r="I73" s="15"/>
      <c r="M73" s="15"/>
      <c r="N73" s="15"/>
      <c r="O73" s="15"/>
      <c r="P73" s="15"/>
      <c r="Q73" s="18">
        <f t="shared" si="4"/>
        <v>22494.826999999997</v>
      </c>
    </row>
    <row r="74" spans="1:33" x14ac:dyDescent="0.2">
      <c r="A74" s="56" t="s">
        <v>186</v>
      </c>
      <c r="B74" s="58" t="s">
        <v>48</v>
      </c>
      <c r="C74" s="57">
        <v>37518.328000000001</v>
      </c>
      <c r="D74" s="13"/>
      <c r="E74" s="15">
        <f t="shared" si="0"/>
        <v>25.548651421149657</v>
      </c>
      <c r="F74" s="15">
        <f t="shared" si="1"/>
        <v>25.5</v>
      </c>
      <c r="G74" s="15">
        <f t="shared" si="5"/>
        <v>3.2126867001352366E-2</v>
      </c>
      <c r="H74" s="15">
        <f t="shared" si="6"/>
        <v>3.2126867001352366E-2</v>
      </c>
      <c r="I74" s="15"/>
      <c r="M74" s="15"/>
      <c r="N74" s="15"/>
      <c r="O74" s="15"/>
      <c r="P74" s="15"/>
      <c r="Q74" s="18">
        <f t="shared" si="4"/>
        <v>22499.828000000001</v>
      </c>
    </row>
    <row r="75" spans="1:33" x14ac:dyDescent="0.2">
      <c r="A75" s="56" t="s">
        <v>186</v>
      </c>
      <c r="B75" s="58" t="s">
        <v>64</v>
      </c>
      <c r="C75" s="57">
        <v>37519.366999999998</v>
      </c>
      <c r="D75" s="13"/>
      <c r="E75" s="15">
        <f t="shared" si="0"/>
        <v>27.122064308737823</v>
      </c>
      <c r="F75" s="15">
        <f t="shared" si="1"/>
        <v>27</v>
      </c>
      <c r="G75" s="15">
        <f t="shared" si="5"/>
        <v>8.0604917995515279E-2</v>
      </c>
      <c r="H75" s="15">
        <f t="shared" si="6"/>
        <v>8.0604917995515279E-2</v>
      </c>
      <c r="I75" s="15"/>
      <c r="M75" s="15"/>
      <c r="N75" s="15"/>
      <c r="O75" s="15"/>
      <c r="P75" s="15"/>
      <c r="Q75" s="18">
        <f t="shared" si="4"/>
        <v>22500.866999999998</v>
      </c>
    </row>
    <row r="76" spans="1:33" x14ac:dyDescent="0.2">
      <c r="A76" s="56" t="s">
        <v>186</v>
      </c>
      <c r="B76" s="58" t="s">
        <v>48</v>
      </c>
      <c r="C76" s="57">
        <v>37520.322999999997</v>
      </c>
      <c r="D76" s="13"/>
      <c r="E76" s="15">
        <f t="shared" si="0"/>
        <v>28.56978588769444</v>
      </c>
      <c r="F76" s="15">
        <f t="shared" si="1"/>
        <v>28.5</v>
      </c>
      <c r="G76" s="15">
        <f t="shared" si="5"/>
        <v>4.6082968990958761E-2</v>
      </c>
      <c r="H76" s="15">
        <f t="shared" si="6"/>
        <v>4.6082968990958761E-2</v>
      </c>
      <c r="I76" s="15"/>
      <c r="M76" s="15"/>
      <c r="N76" s="15"/>
      <c r="O76" s="15"/>
      <c r="P76" s="15"/>
      <c r="Q76" s="18">
        <f t="shared" si="4"/>
        <v>22501.822999999997</v>
      </c>
    </row>
    <row r="77" spans="1:33" x14ac:dyDescent="0.2">
      <c r="A77" s="56" t="s">
        <v>186</v>
      </c>
      <c r="B77" s="58" t="s">
        <v>64</v>
      </c>
      <c r="C77" s="57">
        <v>37521.328000000001</v>
      </c>
      <c r="D77" s="13"/>
      <c r="E77" s="15">
        <f t="shared" si="0"/>
        <v>30.091710769347905</v>
      </c>
      <c r="F77" s="15">
        <f t="shared" si="1"/>
        <v>30</v>
      </c>
      <c r="G77" s="15">
        <f t="shared" si="5"/>
        <v>6.0561020000022836E-2</v>
      </c>
      <c r="H77" s="15">
        <f t="shared" si="6"/>
        <v>6.0561020000022836E-2</v>
      </c>
      <c r="I77" s="15"/>
      <c r="M77" s="15"/>
      <c r="N77" s="15"/>
      <c r="O77" s="15"/>
      <c r="P77" s="15"/>
      <c r="Q77" s="18">
        <f t="shared" si="4"/>
        <v>22502.828000000001</v>
      </c>
    </row>
    <row r="78" spans="1:33" x14ac:dyDescent="0.2">
      <c r="A78" s="56" t="s">
        <v>186</v>
      </c>
      <c r="B78" s="58" t="s">
        <v>48</v>
      </c>
      <c r="C78" s="57">
        <v>37531.46</v>
      </c>
      <c r="D78" s="13"/>
      <c r="E78" s="15">
        <f t="shared" si="0"/>
        <v>45.435136541326109</v>
      </c>
      <c r="F78" s="15">
        <f t="shared" si="1"/>
        <v>45.5</v>
      </c>
      <c r="G78" s="15">
        <f t="shared" si="5"/>
        <v>-4.283245300030103E-2</v>
      </c>
      <c r="H78" s="15">
        <f t="shared" si="6"/>
        <v>-4.283245300030103E-2</v>
      </c>
      <c r="I78" s="15"/>
      <c r="M78" s="15"/>
      <c r="N78" s="15"/>
      <c r="O78" s="15"/>
      <c r="P78" s="15"/>
      <c r="Q78" s="18">
        <f t="shared" si="4"/>
        <v>22512.959999999999</v>
      </c>
    </row>
    <row r="79" spans="1:33" x14ac:dyDescent="0.2">
      <c r="A79" s="56" t="s">
        <v>175</v>
      </c>
      <c r="B79" s="58" t="s">
        <v>48</v>
      </c>
      <c r="C79" s="57">
        <v>37543.360000000001</v>
      </c>
      <c r="D79" s="13"/>
      <c r="E79" s="15">
        <f t="shared" si="0"/>
        <v>63.455938622514708</v>
      </c>
      <c r="F79" s="15">
        <f t="shared" si="1"/>
        <v>63.5</v>
      </c>
      <c r="G79" s="15">
        <f t="shared" si="5"/>
        <v>-2.9095841004163958E-2</v>
      </c>
      <c r="H79" s="15">
        <f t="shared" si="6"/>
        <v>-2.9095841004163958E-2</v>
      </c>
      <c r="I79" s="15"/>
      <c r="M79" s="15"/>
      <c r="N79" s="15"/>
      <c r="O79" s="15"/>
      <c r="P79" s="15"/>
      <c r="Q79" s="18">
        <f t="shared" si="4"/>
        <v>22524.86</v>
      </c>
    </row>
    <row r="80" spans="1:33" x14ac:dyDescent="0.2">
      <c r="A80" s="56" t="s">
        <v>186</v>
      </c>
      <c r="B80" s="58" t="s">
        <v>48</v>
      </c>
      <c r="C80" s="57">
        <v>37543.396999999997</v>
      </c>
      <c r="D80" s="13"/>
      <c r="E80" s="15">
        <f t="shared" si="0"/>
        <v>63.51196968780404</v>
      </c>
      <c r="F80" s="15">
        <f t="shared" si="1"/>
        <v>63.5</v>
      </c>
      <c r="G80" s="15">
        <f t="shared" si="5"/>
        <v>7.9041589924599975E-3</v>
      </c>
      <c r="H80" s="15">
        <f t="shared" si="6"/>
        <v>7.9041589924599975E-3</v>
      </c>
      <c r="I80" s="15"/>
      <c r="M80" s="15"/>
      <c r="N80" s="15"/>
      <c r="O80" s="15"/>
      <c r="P80" s="15"/>
      <c r="Q80" s="18">
        <f t="shared" si="4"/>
        <v>22524.896999999997</v>
      </c>
    </row>
    <row r="81" spans="1:17" x14ac:dyDescent="0.2">
      <c r="A81" s="56" t="s">
        <v>186</v>
      </c>
      <c r="B81" s="58" t="s">
        <v>48</v>
      </c>
      <c r="C81" s="57">
        <v>37545.332999999999</v>
      </c>
      <c r="D81" s="13"/>
      <c r="E81" s="15">
        <f t="shared" si="0"/>
        <v>66.443757320510272</v>
      </c>
      <c r="F81" s="15">
        <f t="shared" si="1"/>
        <v>66.5</v>
      </c>
      <c r="G81" s="15">
        <f t="shared" si="5"/>
        <v>-3.7139739004487637E-2</v>
      </c>
      <c r="H81" s="15">
        <f t="shared" si="6"/>
        <v>-3.7139739004487637E-2</v>
      </c>
      <c r="I81" s="15"/>
      <c r="M81" s="15"/>
      <c r="N81" s="15"/>
      <c r="O81" s="15"/>
      <c r="P81" s="15"/>
      <c r="Q81" s="18">
        <f t="shared" si="4"/>
        <v>22526.832999999999</v>
      </c>
    </row>
    <row r="82" spans="1:17" x14ac:dyDescent="0.2">
      <c r="A82" s="56" t="s">
        <v>175</v>
      </c>
      <c r="B82" s="58" t="s">
        <v>48</v>
      </c>
      <c r="C82" s="57">
        <v>37545.347999999998</v>
      </c>
      <c r="D82" s="13"/>
      <c r="E82" s="15">
        <f t="shared" si="0"/>
        <v>66.466472617250375</v>
      </c>
      <c r="F82" s="15">
        <f t="shared" si="1"/>
        <v>66.5</v>
      </c>
      <c r="G82" s="15">
        <f t="shared" si="5"/>
        <v>-2.2139739005069714E-2</v>
      </c>
      <c r="H82" s="15">
        <f t="shared" si="6"/>
        <v>-2.2139739005069714E-2</v>
      </c>
      <c r="I82" s="15"/>
      <c r="M82" s="15"/>
      <c r="N82" s="15"/>
      <c r="O82" s="15"/>
      <c r="P82" s="15"/>
      <c r="Q82" s="18">
        <f t="shared" si="4"/>
        <v>22526.847999999998</v>
      </c>
    </row>
    <row r="83" spans="1:17" x14ac:dyDescent="0.2">
      <c r="A83" s="56" t="s">
        <v>186</v>
      </c>
      <c r="B83" s="58" t="s">
        <v>64</v>
      </c>
      <c r="C83" s="57">
        <v>37546.379999999997</v>
      </c>
      <c r="D83" s="13"/>
      <c r="E83" s="15">
        <f t="shared" si="0"/>
        <v>68.029285033029424</v>
      </c>
      <c r="F83" s="15">
        <f t="shared" si="1"/>
        <v>68</v>
      </c>
      <c r="G83" s="15">
        <f t="shared" si="5"/>
        <v>1.9338311998581048E-2</v>
      </c>
      <c r="H83" s="15">
        <f t="shared" si="6"/>
        <v>1.9338311998581048E-2</v>
      </c>
      <c r="I83" s="15"/>
      <c r="M83" s="15"/>
      <c r="N83" s="15"/>
      <c r="O83" s="15"/>
      <c r="P83" s="15"/>
      <c r="Q83" s="18">
        <f t="shared" si="4"/>
        <v>22527.879999999997</v>
      </c>
    </row>
    <row r="84" spans="1:17" x14ac:dyDescent="0.2">
      <c r="A84" s="56" t="s">
        <v>186</v>
      </c>
      <c r="B84" s="58" t="s">
        <v>48</v>
      </c>
      <c r="C84" s="57">
        <v>37549.33</v>
      </c>
      <c r="D84" s="13"/>
      <c r="E84" s="15">
        <f t="shared" si="0"/>
        <v>72.496626725430986</v>
      </c>
      <c r="F84" s="15">
        <f t="shared" si="1"/>
        <v>72.5</v>
      </c>
      <c r="G84" s="15">
        <f t="shared" si="5"/>
        <v>-2.2275349983829074E-3</v>
      </c>
      <c r="H84" s="15">
        <f t="shared" si="6"/>
        <v>-2.2275349983829074E-3</v>
      </c>
      <c r="I84" s="15"/>
      <c r="M84" s="15"/>
      <c r="N84" s="15"/>
      <c r="O84" s="15"/>
      <c r="P84" s="15"/>
      <c r="Q84" s="18">
        <f t="shared" si="4"/>
        <v>22530.83</v>
      </c>
    </row>
    <row r="85" spans="1:17" x14ac:dyDescent="0.2">
      <c r="A85" s="56" t="s">
        <v>186</v>
      </c>
      <c r="B85" s="58" t="s">
        <v>48</v>
      </c>
      <c r="C85" s="57">
        <v>37555.22</v>
      </c>
      <c r="D85" s="13"/>
      <c r="E85" s="15">
        <f t="shared" ref="E85:E148" si="7">+(C85-C$7)/C$8</f>
        <v>81.416166579059336</v>
      </c>
      <c r="F85" s="15">
        <f t="shared" ref="F85:F148" si="8">ROUND(2*E85,0)/2</f>
        <v>81.5</v>
      </c>
      <c r="G85" s="15">
        <f t="shared" ref="G85:G116" si="9">+C85-(C$7+F85*C$8)</f>
        <v>-5.5359229001624044E-2</v>
      </c>
      <c r="H85" s="15">
        <f t="shared" ref="H85:H116" si="10">+G85</f>
        <v>-5.5359229001624044E-2</v>
      </c>
      <c r="I85" s="15"/>
      <c r="M85" s="15"/>
      <c r="N85" s="15"/>
      <c r="O85" s="15"/>
      <c r="P85" s="15"/>
      <c r="Q85" s="18">
        <f t="shared" ref="Q85:Q148" si="11">+C85-15018.5</f>
        <v>22536.720000000001</v>
      </c>
    </row>
    <row r="86" spans="1:17" x14ac:dyDescent="0.2">
      <c r="A86" s="56" t="s">
        <v>175</v>
      </c>
      <c r="B86" s="58" t="s">
        <v>48</v>
      </c>
      <c r="C86" s="57">
        <v>37576.383999999998</v>
      </c>
      <c r="D86" s="13"/>
      <c r="E86" s="15">
        <f t="shared" si="7"/>
        <v>113.46593592747743</v>
      </c>
      <c r="F86" s="15">
        <f t="shared" si="8"/>
        <v>113.5</v>
      </c>
      <c r="G86" s="15">
        <f t="shared" si="9"/>
        <v>-2.2494141005154233E-2</v>
      </c>
      <c r="H86" s="15">
        <f t="shared" si="10"/>
        <v>-2.2494141005154233E-2</v>
      </c>
      <c r="I86" s="15"/>
      <c r="M86" s="15"/>
      <c r="N86" s="15"/>
      <c r="O86" s="15"/>
      <c r="P86" s="15"/>
      <c r="Q86" s="18">
        <f t="shared" si="11"/>
        <v>22557.883999999998</v>
      </c>
    </row>
    <row r="87" spans="1:17" x14ac:dyDescent="0.2">
      <c r="A87" s="56" t="s">
        <v>186</v>
      </c>
      <c r="B87" s="58" t="s">
        <v>48</v>
      </c>
      <c r="C87" s="57">
        <v>37582.28</v>
      </c>
      <c r="D87" s="13"/>
      <c r="E87" s="15">
        <f t="shared" si="7"/>
        <v>122.39456189980402</v>
      </c>
      <c r="F87" s="15">
        <f t="shared" si="8"/>
        <v>122.5</v>
      </c>
      <c r="G87" s="15">
        <f t="shared" si="9"/>
        <v>-6.9625834999897052E-2</v>
      </c>
      <c r="H87" s="15">
        <f t="shared" si="10"/>
        <v>-6.9625834999897052E-2</v>
      </c>
      <c r="I87" s="15"/>
      <c r="M87" s="15"/>
      <c r="N87" s="15"/>
      <c r="O87" s="15"/>
      <c r="P87" s="15"/>
      <c r="Q87" s="18">
        <f t="shared" si="11"/>
        <v>22563.78</v>
      </c>
    </row>
    <row r="88" spans="1:17" x14ac:dyDescent="0.2">
      <c r="A88" s="56" t="s">
        <v>186</v>
      </c>
      <c r="B88" s="58" t="s">
        <v>64</v>
      </c>
      <c r="C88" s="57">
        <v>37583.326000000001</v>
      </c>
      <c r="D88" s="13"/>
      <c r="E88" s="15">
        <f t="shared" si="7"/>
        <v>123.97857525921232</v>
      </c>
      <c r="F88" s="15">
        <f t="shared" si="8"/>
        <v>124</v>
      </c>
      <c r="G88" s="15">
        <f t="shared" si="9"/>
        <v>-1.4147784000670072E-2</v>
      </c>
      <c r="H88" s="15">
        <f t="shared" si="10"/>
        <v>-1.4147784000670072E-2</v>
      </c>
      <c r="I88" s="15"/>
      <c r="M88" s="15"/>
      <c r="N88" s="15"/>
      <c r="O88" s="15"/>
      <c r="P88" s="15"/>
      <c r="Q88" s="18">
        <f t="shared" si="11"/>
        <v>22564.826000000001</v>
      </c>
    </row>
    <row r="89" spans="1:17" x14ac:dyDescent="0.2">
      <c r="A89" s="56" t="s">
        <v>186</v>
      </c>
      <c r="B89" s="58" t="s">
        <v>64</v>
      </c>
      <c r="C89" s="57">
        <v>37824.39</v>
      </c>
      <c r="D89" s="13"/>
      <c r="E89" s="15">
        <f t="shared" si="7"/>
        <v>489.03459483056429</v>
      </c>
      <c r="F89" s="15">
        <f t="shared" si="8"/>
        <v>489</v>
      </c>
      <c r="G89" s="15">
        <f t="shared" si="9"/>
        <v>2.2844626000733115E-2</v>
      </c>
      <c r="H89" s="15">
        <f t="shared" si="10"/>
        <v>2.2844626000733115E-2</v>
      </c>
      <c r="I89" s="15"/>
      <c r="M89" s="15"/>
      <c r="N89" s="15"/>
      <c r="O89" s="15"/>
      <c r="P89" s="15"/>
      <c r="Q89" s="18">
        <f t="shared" si="11"/>
        <v>22805.89</v>
      </c>
    </row>
    <row r="90" spans="1:17" x14ac:dyDescent="0.2">
      <c r="A90" s="56" t="s">
        <v>186</v>
      </c>
      <c r="B90" s="58" t="s">
        <v>64</v>
      </c>
      <c r="C90" s="57">
        <v>37851.417999999998</v>
      </c>
      <c r="D90" s="13"/>
      <c r="E90" s="15">
        <f t="shared" si="7"/>
        <v>529.96453085159601</v>
      </c>
      <c r="F90" s="15">
        <f t="shared" si="8"/>
        <v>530</v>
      </c>
      <c r="G90" s="15">
        <f t="shared" si="9"/>
        <v>-2.3421980004059151E-2</v>
      </c>
      <c r="H90" s="15">
        <f t="shared" si="10"/>
        <v>-2.3421980004059151E-2</v>
      </c>
      <c r="I90" s="15"/>
      <c r="M90" s="15"/>
      <c r="N90" s="15"/>
      <c r="O90" s="15"/>
      <c r="P90" s="15"/>
      <c r="Q90" s="18">
        <f t="shared" si="11"/>
        <v>22832.917999999998</v>
      </c>
    </row>
    <row r="91" spans="1:17" x14ac:dyDescent="0.2">
      <c r="A91" s="56" t="s">
        <v>186</v>
      </c>
      <c r="B91" s="58" t="s">
        <v>64</v>
      </c>
      <c r="C91" s="57">
        <v>37878.519999999997</v>
      </c>
      <c r="D91" s="13"/>
      <c r="E91" s="15">
        <f t="shared" si="7"/>
        <v>571.00652900321745</v>
      </c>
      <c r="F91" s="15">
        <f t="shared" si="8"/>
        <v>571</v>
      </c>
      <c r="G91" s="15">
        <f t="shared" si="9"/>
        <v>4.3114139916724525E-3</v>
      </c>
      <c r="H91" s="15">
        <f t="shared" si="10"/>
        <v>4.3114139916724525E-3</v>
      </c>
      <c r="I91" s="15"/>
      <c r="M91" s="15"/>
      <c r="N91" s="15"/>
      <c r="O91" s="15"/>
      <c r="P91" s="15"/>
      <c r="Q91" s="18">
        <f t="shared" si="11"/>
        <v>22860.019999999997</v>
      </c>
    </row>
    <row r="92" spans="1:17" x14ac:dyDescent="0.2">
      <c r="A92" s="56" t="s">
        <v>186</v>
      </c>
      <c r="B92" s="58" t="s">
        <v>64</v>
      </c>
      <c r="C92" s="57">
        <v>37884.436999999998</v>
      </c>
      <c r="D92" s="13"/>
      <c r="E92" s="15">
        <f t="shared" si="7"/>
        <v>579.96695639098243</v>
      </c>
      <c r="F92" s="15">
        <f t="shared" si="8"/>
        <v>580</v>
      </c>
      <c r="G92" s="15">
        <f t="shared" si="9"/>
        <v>-2.1820280002430081E-2</v>
      </c>
      <c r="H92" s="15">
        <f t="shared" si="10"/>
        <v>-2.1820280002430081E-2</v>
      </c>
      <c r="I92" s="15"/>
      <c r="M92" s="15"/>
      <c r="N92" s="15"/>
      <c r="O92" s="15"/>
      <c r="P92" s="15"/>
      <c r="Q92" s="18">
        <f t="shared" si="11"/>
        <v>22865.936999999998</v>
      </c>
    </row>
    <row r="93" spans="1:17" x14ac:dyDescent="0.2">
      <c r="A93" s="56" t="s">
        <v>186</v>
      </c>
      <c r="B93" s="58" t="s">
        <v>48</v>
      </c>
      <c r="C93" s="57">
        <v>37885.449000000001</v>
      </c>
      <c r="D93" s="13"/>
      <c r="E93" s="15">
        <f t="shared" si="7"/>
        <v>581.49948174444501</v>
      </c>
      <c r="F93" s="15">
        <f t="shared" si="8"/>
        <v>581.5</v>
      </c>
      <c r="G93" s="15">
        <f t="shared" si="9"/>
        <v>-3.4222900285385549E-4</v>
      </c>
      <c r="H93" s="15">
        <f t="shared" si="10"/>
        <v>-3.4222900285385549E-4</v>
      </c>
      <c r="I93" s="15"/>
      <c r="M93" s="15"/>
      <c r="N93" s="15"/>
      <c r="O93" s="15"/>
      <c r="P93" s="15"/>
      <c r="Q93" s="18">
        <f t="shared" si="11"/>
        <v>22866.949000000001</v>
      </c>
    </row>
    <row r="94" spans="1:17" x14ac:dyDescent="0.2">
      <c r="A94" s="56" t="s">
        <v>186</v>
      </c>
      <c r="B94" s="58" t="s">
        <v>48</v>
      </c>
      <c r="C94" s="57">
        <v>37887.455000000002</v>
      </c>
      <c r="D94" s="13"/>
      <c r="E94" s="15">
        <f t="shared" si="7"/>
        <v>584.53727409527539</v>
      </c>
      <c r="F94" s="15">
        <f t="shared" si="8"/>
        <v>584.5</v>
      </c>
      <c r="G94" s="15">
        <f t="shared" si="9"/>
        <v>2.4613872999907471E-2</v>
      </c>
      <c r="H94" s="15">
        <f t="shared" si="10"/>
        <v>2.4613872999907471E-2</v>
      </c>
      <c r="I94" s="15"/>
      <c r="M94" s="15"/>
      <c r="N94" s="15"/>
      <c r="O94" s="15"/>
      <c r="P94" s="15"/>
      <c r="Q94" s="18">
        <f t="shared" si="11"/>
        <v>22868.955000000002</v>
      </c>
    </row>
    <row r="95" spans="1:17" x14ac:dyDescent="0.2">
      <c r="A95" s="56" t="s">
        <v>186</v>
      </c>
      <c r="B95" s="58" t="s">
        <v>64</v>
      </c>
      <c r="C95" s="57">
        <v>37898.326999999997</v>
      </c>
      <c r="D95" s="13"/>
      <c r="E95" s="15">
        <f t="shared" si="7"/>
        <v>601.00132117313944</v>
      </c>
      <c r="F95" s="15">
        <f t="shared" si="8"/>
        <v>601</v>
      </c>
      <c r="G95" s="15">
        <f t="shared" si="9"/>
        <v>8.7243399320868775E-4</v>
      </c>
      <c r="H95" s="15">
        <f t="shared" si="10"/>
        <v>8.7243399320868775E-4</v>
      </c>
      <c r="I95" s="15"/>
      <c r="M95" s="15"/>
      <c r="N95" s="15"/>
      <c r="O95" s="15"/>
      <c r="P95" s="15"/>
      <c r="Q95" s="18">
        <f t="shared" si="11"/>
        <v>22879.826999999997</v>
      </c>
    </row>
    <row r="96" spans="1:17" x14ac:dyDescent="0.2">
      <c r="A96" s="56" t="s">
        <v>186</v>
      </c>
      <c r="B96" s="58" t="s">
        <v>64</v>
      </c>
      <c r="C96" s="57">
        <v>37900.288</v>
      </c>
      <c r="D96" s="13"/>
      <c r="E96" s="15">
        <f t="shared" si="7"/>
        <v>603.97096763374952</v>
      </c>
      <c r="F96" s="15">
        <f t="shared" si="8"/>
        <v>604</v>
      </c>
      <c r="G96" s="15">
        <f t="shared" si="9"/>
        <v>-1.9171464002283756E-2</v>
      </c>
      <c r="H96" s="15">
        <f t="shared" si="10"/>
        <v>-1.9171464002283756E-2</v>
      </c>
      <c r="I96" s="15"/>
      <c r="M96" s="15"/>
      <c r="N96" s="15"/>
      <c r="O96" s="15"/>
      <c r="P96" s="15"/>
      <c r="Q96" s="18">
        <f t="shared" si="11"/>
        <v>22881.788</v>
      </c>
    </row>
    <row r="97" spans="1:17" x14ac:dyDescent="0.2">
      <c r="A97" s="56" t="s">
        <v>186</v>
      </c>
      <c r="B97" s="58" t="s">
        <v>64</v>
      </c>
      <c r="C97" s="57">
        <v>37902.307999999997</v>
      </c>
      <c r="D97" s="13"/>
      <c r="E97" s="15">
        <f t="shared" si="7"/>
        <v>607.02996092819808</v>
      </c>
      <c r="F97" s="15">
        <f t="shared" si="8"/>
        <v>607</v>
      </c>
      <c r="G97" s="15">
        <f t="shared" si="9"/>
        <v>1.9784637996053789E-2</v>
      </c>
      <c r="H97" s="15">
        <f t="shared" si="10"/>
        <v>1.9784637996053789E-2</v>
      </c>
      <c r="I97" s="15"/>
      <c r="M97" s="15"/>
      <c r="N97" s="15"/>
      <c r="O97" s="15"/>
      <c r="P97" s="15"/>
      <c r="Q97" s="18">
        <f t="shared" si="11"/>
        <v>22883.807999999997</v>
      </c>
    </row>
    <row r="98" spans="1:17" x14ac:dyDescent="0.2">
      <c r="A98" s="56" t="s">
        <v>186</v>
      </c>
      <c r="B98" s="58" t="s">
        <v>48</v>
      </c>
      <c r="C98" s="57">
        <v>37903.275000000001</v>
      </c>
      <c r="D98" s="13"/>
      <c r="E98" s="15">
        <f t="shared" si="7"/>
        <v>608.49434039144035</v>
      </c>
      <c r="F98" s="15">
        <f t="shared" si="8"/>
        <v>608.5</v>
      </c>
      <c r="G98" s="15">
        <f t="shared" si="9"/>
        <v>-3.7373110026237555E-3</v>
      </c>
      <c r="H98" s="15">
        <f t="shared" si="10"/>
        <v>-3.7373110026237555E-3</v>
      </c>
      <c r="I98" s="15"/>
      <c r="M98" s="15"/>
      <c r="N98" s="15"/>
      <c r="O98" s="15"/>
      <c r="P98" s="15"/>
      <c r="Q98" s="18">
        <f t="shared" si="11"/>
        <v>22884.775000000001</v>
      </c>
    </row>
    <row r="99" spans="1:17" x14ac:dyDescent="0.2">
      <c r="A99" s="56" t="s">
        <v>186</v>
      </c>
      <c r="B99" s="58" t="s">
        <v>64</v>
      </c>
      <c r="C99" s="57">
        <v>37906.271999999997</v>
      </c>
      <c r="D99" s="13"/>
      <c r="E99" s="15">
        <f t="shared" si="7"/>
        <v>613.032856680284</v>
      </c>
      <c r="F99" s="15">
        <f t="shared" si="8"/>
        <v>613</v>
      </c>
      <c r="G99" s="15">
        <f t="shared" si="9"/>
        <v>2.1696841991797555E-2</v>
      </c>
      <c r="H99" s="15">
        <f t="shared" si="10"/>
        <v>2.1696841991797555E-2</v>
      </c>
      <c r="I99" s="15"/>
      <c r="M99" s="15"/>
      <c r="N99" s="15"/>
      <c r="O99" s="15"/>
      <c r="P99" s="15"/>
      <c r="Q99" s="18">
        <f t="shared" si="11"/>
        <v>22887.771999999997</v>
      </c>
    </row>
    <row r="100" spans="1:17" x14ac:dyDescent="0.2">
      <c r="A100" s="56" t="s">
        <v>175</v>
      </c>
      <c r="B100" s="58" t="s">
        <v>48</v>
      </c>
      <c r="C100" s="57">
        <v>37932.375</v>
      </c>
      <c r="D100" s="13"/>
      <c r="E100" s="15">
        <f t="shared" si="7"/>
        <v>652.56201606896116</v>
      </c>
      <c r="F100" s="15">
        <f t="shared" si="8"/>
        <v>652.5</v>
      </c>
      <c r="G100" s="15">
        <f t="shared" si="9"/>
        <v>4.095218499423936E-2</v>
      </c>
      <c r="H100" s="15">
        <f t="shared" si="10"/>
        <v>4.095218499423936E-2</v>
      </c>
      <c r="I100" s="15"/>
      <c r="M100" s="15"/>
      <c r="N100" s="15"/>
      <c r="O100" s="15"/>
      <c r="P100" s="15"/>
      <c r="Q100" s="18">
        <f t="shared" si="11"/>
        <v>22913.875</v>
      </c>
    </row>
    <row r="101" spans="1:17" x14ac:dyDescent="0.2">
      <c r="A101" s="56" t="s">
        <v>186</v>
      </c>
      <c r="B101" s="58" t="s">
        <v>64</v>
      </c>
      <c r="C101" s="57">
        <v>37943.199999999997</v>
      </c>
      <c r="D101" s="13"/>
      <c r="E101" s="15">
        <f t="shared" si="7"/>
        <v>668.95488855037217</v>
      </c>
      <c r="F101" s="15">
        <f t="shared" si="8"/>
        <v>669</v>
      </c>
      <c r="G101" s="15">
        <f t="shared" si="9"/>
        <v>-2.978925400384469E-2</v>
      </c>
      <c r="H101" s="15">
        <f t="shared" si="10"/>
        <v>-2.978925400384469E-2</v>
      </c>
      <c r="I101" s="15"/>
      <c r="M101" s="15"/>
      <c r="N101" s="15"/>
      <c r="O101" s="15"/>
      <c r="P101" s="15"/>
      <c r="Q101" s="18">
        <f t="shared" si="11"/>
        <v>22924.699999999997</v>
      </c>
    </row>
    <row r="102" spans="1:17" x14ac:dyDescent="0.2">
      <c r="A102" s="56" t="s">
        <v>186</v>
      </c>
      <c r="B102" s="58" t="s">
        <v>48</v>
      </c>
      <c r="C102" s="57">
        <v>38208.315000000002</v>
      </c>
      <c r="D102" s="13"/>
      <c r="E102" s="15">
        <f t="shared" si="7"/>
        <v>1070.4326149162398</v>
      </c>
      <c r="F102" s="15">
        <f t="shared" si="8"/>
        <v>1070.5</v>
      </c>
      <c r="G102" s="15">
        <f t="shared" si="9"/>
        <v>-4.4497602997580543E-2</v>
      </c>
      <c r="H102" s="15">
        <f t="shared" si="10"/>
        <v>-4.4497602997580543E-2</v>
      </c>
      <c r="I102" s="15"/>
      <c r="M102" s="15"/>
      <c r="N102" s="15"/>
      <c r="O102" s="15"/>
      <c r="P102" s="15"/>
      <c r="Q102" s="18">
        <f t="shared" si="11"/>
        <v>23189.815000000002</v>
      </c>
    </row>
    <row r="103" spans="1:17" x14ac:dyDescent="0.2">
      <c r="A103" s="56" t="s">
        <v>186</v>
      </c>
      <c r="B103" s="58" t="s">
        <v>64</v>
      </c>
      <c r="C103" s="57">
        <v>38209.360000000001</v>
      </c>
      <c r="D103" s="13"/>
      <c r="E103" s="15">
        <f t="shared" si="7"/>
        <v>1072.0151139225261</v>
      </c>
      <c r="F103" s="15">
        <f t="shared" si="8"/>
        <v>1072</v>
      </c>
      <c r="G103" s="15">
        <f t="shared" si="9"/>
        <v>9.9804479978047311E-3</v>
      </c>
      <c r="H103" s="15">
        <f t="shared" si="10"/>
        <v>9.9804479978047311E-3</v>
      </c>
      <c r="I103" s="15"/>
      <c r="M103" s="15"/>
      <c r="N103" s="15"/>
      <c r="O103" s="15"/>
      <c r="P103" s="15"/>
      <c r="Q103" s="18">
        <f t="shared" si="11"/>
        <v>23190.86</v>
      </c>
    </row>
    <row r="104" spans="1:17" x14ac:dyDescent="0.2">
      <c r="A104" s="56" t="s">
        <v>186</v>
      </c>
      <c r="B104" s="58" t="s">
        <v>48</v>
      </c>
      <c r="C104" s="57">
        <v>38210.341999999997</v>
      </c>
      <c r="D104" s="13"/>
      <c r="E104" s="15">
        <f t="shared" si="7"/>
        <v>1073.5022086824974</v>
      </c>
      <c r="F104" s="15">
        <f t="shared" si="8"/>
        <v>1073.5</v>
      </c>
      <c r="G104" s="15">
        <f t="shared" si="9"/>
        <v>1.4584989912691526E-3</v>
      </c>
      <c r="H104" s="15">
        <f t="shared" si="10"/>
        <v>1.4584989912691526E-3</v>
      </c>
      <c r="I104" s="15"/>
      <c r="M104" s="15"/>
      <c r="N104" s="15"/>
      <c r="O104" s="15"/>
      <c r="P104" s="15"/>
      <c r="Q104" s="18">
        <f t="shared" si="11"/>
        <v>23191.841999999997</v>
      </c>
    </row>
    <row r="105" spans="1:17" x14ac:dyDescent="0.2">
      <c r="A105" s="56" t="s">
        <v>186</v>
      </c>
      <c r="B105" s="58" t="s">
        <v>64</v>
      </c>
      <c r="C105" s="57">
        <v>38211.345000000001</v>
      </c>
      <c r="D105" s="13"/>
      <c r="E105" s="15">
        <f t="shared" si="7"/>
        <v>1075.0211048579181</v>
      </c>
      <c r="F105" s="15">
        <f t="shared" si="8"/>
        <v>1075</v>
      </c>
      <c r="G105" s="15">
        <f t="shared" si="9"/>
        <v>1.3936549999925774E-2</v>
      </c>
      <c r="H105" s="15">
        <f t="shared" si="10"/>
        <v>1.3936549999925774E-2</v>
      </c>
      <c r="I105" s="15"/>
      <c r="M105" s="15"/>
      <c r="N105" s="15"/>
      <c r="O105" s="15"/>
      <c r="P105" s="15"/>
      <c r="Q105" s="18">
        <f t="shared" si="11"/>
        <v>23192.845000000001</v>
      </c>
    </row>
    <row r="106" spans="1:17" x14ac:dyDescent="0.2">
      <c r="A106" s="56" t="s">
        <v>186</v>
      </c>
      <c r="B106" s="58" t="s">
        <v>64</v>
      </c>
      <c r="C106" s="57">
        <v>38228.485000000001</v>
      </c>
      <c r="D106" s="13"/>
      <c r="E106" s="15">
        <f t="shared" si="7"/>
        <v>1100.9771172672899</v>
      </c>
      <c r="F106" s="15">
        <f t="shared" si="8"/>
        <v>1101</v>
      </c>
      <c r="G106" s="15">
        <f t="shared" si="9"/>
        <v>-1.5110566004295833E-2</v>
      </c>
      <c r="H106" s="15">
        <f t="shared" si="10"/>
        <v>-1.5110566004295833E-2</v>
      </c>
      <c r="I106" s="15"/>
      <c r="M106" s="15"/>
      <c r="N106" s="15"/>
      <c r="O106" s="15"/>
      <c r="P106" s="15"/>
      <c r="Q106" s="18">
        <f t="shared" si="11"/>
        <v>23209.985000000001</v>
      </c>
    </row>
    <row r="107" spans="1:17" x14ac:dyDescent="0.2">
      <c r="A107" s="56" t="s">
        <v>186</v>
      </c>
      <c r="B107" s="58" t="s">
        <v>48</v>
      </c>
      <c r="C107" s="57">
        <v>38231.466</v>
      </c>
      <c r="D107" s="13"/>
      <c r="E107" s="15">
        <f t="shared" si="7"/>
        <v>1105.4914039062826</v>
      </c>
      <c r="F107" s="15">
        <f t="shared" si="8"/>
        <v>1105.5</v>
      </c>
      <c r="G107" s="15">
        <f t="shared" si="9"/>
        <v>-5.6764129985822365E-3</v>
      </c>
      <c r="H107" s="15">
        <f t="shared" si="10"/>
        <v>-5.6764129985822365E-3</v>
      </c>
      <c r="I107" s="15"/>
      <c r="M107" s="15"/>
      <c r="N107" s="15"/>
      <c r="O107" s="15"/>
      <c r="P107" s="15"/>
      <c r="Q107" s="18">
        <f t="shared" si="11"/>
        <v>23212.966</v>
      </c>
    </row>
    <row r="108" spans="1:17" x14ac:dyDescent="0.2">
      <c r="A108" s="56" t="s">
        <v>186</v>
      </c>
      <c r="B108" s="58" t="s">
        <v>64</v>
      </c>
      <c r="C108" s="57">
        <v>38234.436999999998</v>
      </c>
      <c r="D108" s="13"/>
      <c r="E108" s="15">
        <f t="shared" si="7"/>
        <v>1109.9905470141116</v>
      </c>
      <c r="F108" s="15">
        <f t="shared" si="8"/>
        <v>1110</v>
      </c>
      <c r="G108" s="15">
        <f t="shared" si="9"/>
        <v>-6.2422600021818653E-3</v>
      </c>
      <c r="H108" s="15">
        <f t="shared" si="10"/>
        <v>-6.2422600021818653E-3</v>
      </c>
      <c r="I108" s="15"/>
      <c r="M108" s="15"/>
      <c r="N108" s="15"/>
      <c r="O108" s="15"/>
      <c r="P108" s="15"/>
      <c r="Q108" s="18">
        <f t="shared" si="11"/>
        <v>23215.936999999998</v>
      </c>
    </row>
    <row r="109" spans="1:17" x14ac:dyDescent="0.2">
      <c r="A109" s="56" t="s">
        <v>175</v>
      </c>
      <c r="B109" s="58" t="s">
        <v>64</v>
      </c>
      <c r="C109" s="57">
        <v>38234.468000000001</v>
      </c>
      <c r="D109" s="13"/>
      <c r="E109" s="15">
        <f t="shared" si="7"/>
        <v>1110.0374919607136</v>
      </c>
      <c r="F109" s="15">
        <f t="shared" si="8"/>
        <v>1110</v>
      </c>
      <c r="G109" s="15">
        <f t="shared" si="9"/>
        <v>2.4757740000495687E-2</v>
      </c>
      <c r="H109" s="15">
        <f t="shared" si="10"/>
        <v>2.4757740000495687E-2</v>
      </c>
      <c r="I109" s="15"/>
      <c r="M109" s="15"/>
      <c r="N109" s="15"/>
      <c r="O109" s="15"/>
      <c r="P109" s="15"/>
      <c r="Q109" s="18">
        <f t="shared" si="11"/>
        <v>23215.968000000001</v>
      </c>
    </row>
    <row r="110" spans="1:17" x14ac:dyDescent="0.2">
      <c r="A110" s="56" t="s">
        <v>186</v>
      </c>
      <c r="B110" s="58" t="s">
        <v>48</v>
      </c>
      <c r="C110" s="57">
        <v>38235.404999999999</v>
      </c>
      <c r="D110" s="13"/>
      <c r="E110" s="15">
        <f t="shared" si="7"/>
        <v>1111.4564408304645</v>
      </c>
      <c r="F110" s="15">
        <f t="shared" si="8"/>
        <v>1111.5</v>
      </c>
      <c r="G110" s="15">
        <f t="shared" si="9"/>
        <v>-2.8764209004293662E-2</v>
      </c>
      <c r="H110" s="15">
        <f t="shared" si="10"/>
        <v>-2.8764209004293662E-2</v>
      </c>
      <c r="I110" s="15"/>
      <c r="M110" s="15"/>
      <c r="N110" s="15"/>
      <c r="O110" s="15"/>
      <c r="P110" s="15"/>
      <c r="Q110" s="18">
        <f t="shared" si="11"/>
        <v>23216.904999999999</v>
      </c>
    </row>
    <row r="111" spans="1:17" x14ac:dyDescent="0.2">
      <c r="A111" s="56" t="s">
        <v>175</v>
      </c>
      <c r="B111" s="58" t="s">
        <v>48</v>
      </c>
      <c r="C111" s="57">
        <v>38235.472999999998</v>
      </c>
      <c r="D111" s="13"/>
      <c r="E111" s="15">
        <f t="shared" si="7"/>
        <v>1111.5594168423561</v>
      </c>
      <c r="F111" s="15">
        <f t="shared" si="8"/>
        <v>1111.5</v>
      </c>
      <c r="G111" s="15">
        <f t="shared" si="9"/>
        <v>3.9235790995007847E-2</v>
      </c>
      <c r="H111" s="15">
        <f t="shared" si="10"/>
        <v>3.9235790995007847E-2</v>
      </c>
      <c r="I111" s="15"/>
      <c r="M111" s="15"/>
      <c r="N111" s="15"/>
      <c r="O111" s="15"/>
      <c r="P111" s="15"/>
      <c r="Q111" s="18">
        <f t="shared" si="11"/>
        <v>23216.972999999998</v>
      </c>
    </row>
    <row r="112" spans="1:17" x14ac:dyDescent="0.2">
      <c r="A112" s="56" t="s">
        <v>186</v>
      </c>
      <c r="B112" s="58" t="s">
        <v>64</v>
      </c>
      <c r="C112" s="57">
        <v>38283.345999999998</v>
      </c>
      <c r="D112" s="13"/>
      <c r="E112" s="15">
        <f t="shared" si="7"/>
        <v>1184.0560435677871</v>
      </c>
      <c r="F112" s="15">
        <f t="shared" si="8"/>
        <v>1184</v>
      </c>
      <c r="G112" s="15">
        <f t="shared" si="9"/>
        <v>3.7008255996624939E-2</v>
      </c>
      <c r="H112" s="15">
        <f t="shared" si="10"/>
        <v>3.7008255996624939E-2</v>
      </c>
      <c r="I112" s="15"/>
      <c r="M112" s="15"/>
      <c r="N112" s="15"/>
      <c r="O112" s="15"/>
      <c r="P112" s="15"/>
      <c r="Q112" s="18">
        <f t="shared" si="11"/>
        <v>23264.845999999998</v>
      </c>
    </row>
    <row r="113" spans="1:17" x14ac:dyDescent="0.2">
      <c r="A113" s="56" t="s">
        <v>186</v>
      </c>
      <c r="B113" s="58" t="s">
        <v>48</v>
      </c>
      <c r="C113" s="57">
        <v>38286.260999999999</v>
      </c>
      <c r="D113" s="13"/>
      <c r="E113" s="15">
        <f t="shared" si="7"/>
        <v>1188.470382901121</v>
      </c>
      <c r="F113" s="15">
        <f t="shared" si="8"/>
        <v>1188.5</v>
      </c>
      <c r="G113" s="15">
        <f t="shared" si="9"/>
        <v>-1.9557591003831476E-2</v>
      </c>
      <c r="H113" s="15">
        <f t="shared" si="10"/>
        <v>-1.9557591003831476E-2</v>
      </c>
      <c r="I113" s="15"/>
      <c r="M113" s="15"/>
      <c r="N113" s="15"/>
      <c r="O113" s="15"/>
      <c r="P113" s="15"/>
      <c r="Q113" s="18">
        <f t="shared" si="11"/>
        <v>23267.760999999999</v>
      </c>
    </row>
    <row r="114" spans="1:17" x14ac:dyDescent="0.2">
      <c r="A114" s="56" t="s">
        <v>186</v>
      </c>
      <c r="B114" s="58" t="s">
        <v>64</v>
      </c>
      <c r="C114" s="57">
        <v>38289.277000000002</v>
      </c>
      <c r="D114" s="13"/>
      <c r="E114" s="15">
        <f t="shared" si="7"/>
        <v>1193.0376718991813</v>
      </c>
      <c r="F114" s="15">
        <f t="shared" si="8"/>
        <v>1193</v>
      </c>
      <c r="G114" s="15">
        <f t="shared" si="9"/>
        <v>2.4876561998098623E-2</v>
      </c>
      <c r="H114" s="15">
        <f t="shared" si="10"/>
        <v>2.4876561998098623E-2</v>
      </c>
      <c r="I114" s="15"/>
      <c r="M114" s="15"/>
      <c r="N114" s="15"/>
      <c r="O114" s="15"/>
      <c r="P114" s="15"/>
      <c r="Q114" s="18">
        <f t="shared" si="11"/>
        <v>23270.777000000002</v>
      </c>
    </row>
    <row r="115" spans="1:17" x14ac:dyDescent="0.2">
      <c r="A115" s="56" t="s">
        <v>186</v>
      </c>
      <c r="B115" s="58" t="s">
        <v>64</v>
      </c>
      <c r="C115" s="57">
        <v>38293.226999999999</v>
      </c>
      <c r="D115" s="13"/>
      <c r="E115" s="15">
        <f t="shared" si="7"/>
        <v>1199.0193667076378</v>
      </c>
      <c r="F115" s="15">
        <f t="shared" si="8"/>
        <v>1199</v>
      </c>
      <c r="G115" s="15">
        <f t="shared" si="9"/>
        <v>1.2788765998266172E-2</v>
      </c>
      <c r="H115" s="15">
        <f t="shared" si="10"/>
        <v>1.2788765998266172E-2</v>
      </c>
      <c r="I115" s="15"/>
      <c r="M115" s="15"/>
      <c r="N115" s="15"/>
      <c r="O115" s="15"/>
      <c r="P115" s="15"/>
      <c r="Q115" s="18">
        <f t="shared" si="11"/>
        <v>23274.726999999999</v>
      </c>
    </row>
    <row r="116" spans="1:17" x14ac:dyDescent="0.2">
      <c r="A116" s="56" t="s">
        <v>175</v>
      </c>
      <c r="B116" s="58" t="s">
        <v>64</v>
      </c>
      <c r="C116" s="57">
        <v>38322.264999999999</v>
      </c>
      <c r="D116" s="13"/>
      <c r="E116" s="15">
        <f t="shared" si="7"/>
        <v>1242.9931524919655</v>
      </c>
      <c r="F116" s="15">
        <f t="shared" si="8"/>
        <v>1243</v>
      </c>
      <c r="G116" s="15">
        <f t="shared" si="9"/>
        <v>-4.5217380029498599E-3</v>
      </c>
      <c r="H116" s="15">
        <f t="shared" si="10"/>
        <v>-4.5217380029498599E-3</v>
      </c>
      <c r="I116" s="15"/>
      <c r="M116" s="15"/>
      <c r="N116" s="15"/>
      <c r="O116" s="15"/>
      <c r="P116" s="15"/>
      <c r="Q116" s="18">
        <f t="shared" si="11"/>
        <v>23303.764999999999</v>
      </c>
    </row>
    <row r="117" spans="1:17" x14ac:dyDescent="0.2">
      <c r="A117" s="56" t="s">
        <v>186</v>
      </c>
      <c r="B117" s="58" t="s">
        <v>48</v>
      </c>
      <c r="C117" s="57">
        <v>38636.294000000002</v>
      </c>
      <c r="D117" s="13"/>
      <c r="E117" s="15">
        <f t="shared" si="7"/>
        <v>1718.5439471770851</v>
      </c>
      <c r="F117" s="15">
        <f t="shared" si="8"/>
        <v>1718.5</v>
      </c>
      <c r="G117" s="15">
        <f t="shared" ref="G117:G148" si="12">+C117-(C$7+F117*C$8)</f>
        <v>2.9020428999501746E-2</v>
      </c>
      <c r="H117" s="15">
        <f t="shared" ref="H117:H129" si="13">+G117</f>
        <v>2.9020428999501746E-2</v>
      </c>
      <c r="I117" s="15"/>
      <c r="M117" s="15"/>
      <c r="N117" s="15"/>
      <c r="O117" s="15"/>
      <c r="P117" s="15"/>
      <c r="Q117" s="18">
        <f t="shared" si="11"/>
        <v>23617.794000000002</v>
      </c>
    </row>
    <row r="118" spans="1:17" x14ac:dyDescent="0.2">
      <c r="A118" s="56" t="s">
        <v>186</v>
      </c>
      <c r="B118" s="58" t="s">
        <v>64</v>
      </c>
      <c r="C118" s="57">
        <v>38637.264999999999</v>
      </c>
      <c r="D118" s="13"/>
      <c r="E118" s="15">
        <f t="shared" si="7"/>
        <v>1720.0143840527817</v>
      </c>
      <c r="F118" s="15">
        <f t="shared" si="8"/>
        <v>1720</v>
      </c>
      <c r="G118" s="15">
        <f t="shared" si="12"/>
        <v>9.4984799943631515E-3</v>
      </c>
      <c r="H118" s="15">
        <f t="shared" si="13"/>
        <v>9.4984799943631515E-3</v>
      </c>
      <c r="I118" s="15"/>
      <c r="M118" s="15"/>
      <c r="N118" s="15"/>
      <c r="O118" s="15"/>
      <c r="P118" s="15"/>
      <c r="Q118" s="18">
        <f t="shared" si="11"/>
        <v>23618.764999999999</v>
      </c>
    </row>
    <row r="119" spans="1:17" x14ac:dyDescent="0.2">
      <c r="A119" s="56" t="s">
        <v>186</v>
      </c>
      <c r="B119" s="58" t="s">
        <v>48</v>
      </c>
      <c r="C119" s="57">
        <v>38638.230000000003</v>
      </c>
      <c r="D119" s="13"/>
      <c r="E119" s="15">
        <f t="shared" si="7"/>
        <v>1721.4757348097912</v>
      </c>
      <c r="F119" s="15">
        <f t="shared" si="8"/>
        <v>1721.5</v>
      </c>
      <c r="G119" s="15">
        <f t="shared" si="12"/>
        <v>-1.6023468997445889E-2</v>
      </c>
      <c r="H119" s="15">
        <f t="shared" si="13"/>
        <v>-1.6023468997445889E-2</v>
      </c>
      <c r="I119" s="15"/>
      <c r="M119" s="15"/>
      <c r="N119" s="15"/>
      <c r="O119" s="15"/>
      <c r="P119" s="15"/>
      <c r="Q119" s="18">
        <f t="shared" si="11"/>
        <v>23619.730000000003</v>
      </c>
    </row>
    <row r="120" spans="1:17" x14ac:dyDescent="0.2">
      <c r="A120" s="56" t="s">
        <v>186</v>
      </c>
      <c r="B120" s="58" t="s">
        <v>48</v>
      </c>
      <c r="C120" s="57">
        <v>38665.296000000002</v>
      </c>
      <c r="D120" s="13"/>
      <c r="E120" s="15">
        <f t="shared" si="7"/>
        <v>1762.4632162492342</v>
      </c>
      <c r="F120" s="15">
        <f t="shared" si="8"/>
        <v>1762.5</v>
      </c>
      <c r="G120" s="15">
        <f t="shared" si="12"/>
        <v>-2.4290075001772493E-2</v>
      </c>
      <c r="H120" s="15">
        <f t="shared" si="13"/>
        <v>-2.4290075001772493E-2</v>
      </c>
      <c r="I120" s="15"/>
      <c r="M120" s="15"/>
      <c r="N120" s="15"/>
      <c r="O120" s="15"/>
      <c r="P120" s="15"/>
      <c r="Q120" s="18">
        <f t="shared" si="11"/>
        <v>23646.796000000002</v>
      </c>
    </row>
    <row r="121" spans="1:17" x14ac:dyDescent="0.2">
      <c r="A121" s="56" t="s">
        <v>186</v>
      </c>
      <c r="B121" s="58" t="s">
        <v>48</v>
      </c>
      <c r="C121" s="57">
        <v>38667.345999999998</v>
      </c>
      <c r="D121" s="13"/>
      <c r="E121" s="15">
        <f t="shared" si="7"/>
        <v>1765.5676401371629</v>
      </c>
      <c r="F121" s="15">
        <f t="shared" si="8"/>
        <v>1765.5</v>
      </c>
      <c r="G121" s="15">
        <f t="shared" si="12"/>
        <v>4.4666026995400898E-2</v>
      </c>
      <c r="H121" s="15">
        <f t="shared" si="13"/>
        <v>4.4666026995400898E-2</v>
      </c>
      <c r="I121" s="15"/>
      <c r="M121" s="15"/>
      <c r="N121" s="15"/>
      <c r="O121" s="15"/>
      <c r="P121" s="15"/>
      <c r="Q121" s="18">
        <f t="shared" si="11"/>
        <v>23648.845999999998</v>
      </c>
    </row>
    <row r="122" spans="1:17" x14ac:dyDescent="0.2">
      <c r="A122" s="56" t="s">
        <v>186</v>
      </c>
      <c r="B122" s="58" t="s">
        <v>48</v>
      </c>
      <c r="C122" s="57">
        <v>38671.254999999997</v>
      </c>
      <c r="D122" s="13"/>
      <c r="E122" s="15">
        <f t="shared" si="7"/>
        <v>1771.4872464678649</v>
      </c>
      <c r="F122" s="15">
        <f t="shared" si="8"/>
        <v>1771.5</v>
      </c>
      <c r="G122" s="15">
        <f t="shared" si="12"/>
        <v>-8.4217690018704161E-3</v>
      </c>
      <c r="H122" s="15">
        <f t="shared" si="13"/>
        <v>-8.4217690018704161E-3</v>
      </c>
      <c r="I122" s="15"/>
      <c r="M122" s="15"/>
      <c r="N122" s="15"/>
      <c r="O122" s="15"/>
      <c r="P122" s="15"/>
      <c r="Q122" s="18">
        <f t="shared" si="11"/>
        <v>23652.754999999997</v>
      </c>
    </row>
    <row r="123" spans="1:17" x14ac:dyDescent="0.2">
      <c r="A123" s="56" t="s">
        <v>186</v>
      </c>
      <c r="B123" s="58" t="s">
        <v>64</v>
      </c>
      <c r="C123" s="57">
        <v>38674.237999999998</v>
      </c>
      <c r="D123" s="13"/>
      <c r="E123" s="15">
        <f t="shared" si="7"/>
        <v>1776.0045618130903</v>
      </c>
      <c r="F123" s="15">
        <f t="shared" si="8"/>
        <v>1776</v>
      </c>
      <c r="G123" s="15">
        <f t="shared" si="12"/>
        <v>3.0123839969746768E-3</v>
      </c>
      <c r="H123" s="15">
        <f t="shared" si="13"/>
        <v>3.0123839969746768E-3</v>
      </c>
      <c r="I123" s="15"/>
      <c r="M123" s="15"/>
      <c r="N123" s="15"/>
      <c r="O123" s="15"/>
      <c r="P123" s="15"/>
      <c r="Q123" s="18">
        <f t="shared" si="11"/>
        <v>23655.737999999998</v>
      </c>
    </row>
    <row r="124" spans="1:17" x14ac:dyDescent="0.2">
      <c r="A124" s="56" t="s">
        <v>186</v>
      </c>
      <c r="B124" s="58" t="s">
        <v>64</v>
      </c>
      <c r="C124" s="57">
        <v>38676.224999999999</v>
      </c>
      <c r="D124" s="13"/>
      <c r="E124" s="15">
        <f t="shared" si="7"/>
        <v>1779.013581454715</v>
      </c>
      <c r="F124" s="15">
        <f t="shared" si="8"/>
        <v>1779</v>
      </c>
      <c r="G124" s="15">
        <f t="shared" si="12"/>
        <v>8.9684859995031729E-3</v>
      </c>
      <c r="H124" s="15">
        <f t="shared" si="13"/>
        <v>8.9684859995031729E-3</v>
      </c>
      <c r="I124" s="15"/>
      <c r="M124" s="15"/>
      <c r="N124" s="15"/>
      <c r="O124" s="15"/>
      <c r="P124" s="15"/>
      <c r="Q124" s="18">
        <f t="shared" si="11"/>
        <v>23657.724999999999</v>
      </c>
    </row>
    <row r="125" spans="1:17" x14ac:dyDescent="0.2">
      <c r="A125" s="56" t="s">
        <v>186</v>
      </c>
      <c r="B125" s="58" t="s">
        <v>48</v>
      </c>
      <c r="C125" s="57">
        <v>38679.243000000002</v>
      </c>
      <c r="D125" s="13"/>
      <c r="E125" s="15">
        <f t="shared" si="7"/>
        <v>1783.5838991590081</v>
      </c>
      <c r="F125" s="15">
        <f t="shared" si="8"/>
        <v>1783.5</v>
      </c>
      <c r="G125" s="15">
        <f t="shared" si="12"/>
        <v>5.5402639001840726E-2</v>
      </c>
      <c r="H125" s="15">
        <f t="shared" si="13"/>
        <v>5.5402639001840726E-2</v>
      </c>
      <c r="I125" s="15"/>
      <c r="M125" s="15"/>
      <c r="N125" s="15"/>
      <c r="O125" s="15"/>
      <c r="P125" s="15"/>
      <c r="Q125" s="18">
        <f t="shared" si="11"/>
        <v>23660.743000000002</v>
      </c>
    </row>
    <row r="126" spans="1:17" x14ac:dyDescent="0.2">
      <c r="A126" s="56" t="s">
        <v>186</v>
      </c>
      <c r="B126" s="58" t="s">
        <v>64</v>
      </c>
      <c r="C126" s="57">
        <v>38938.385999999999</v>
      </c>
      <c r="D126" s="13"/>
      <c r="E126" s="15">
        <f t="shared" si="7"/>
        <v>2176.0179087157157</v>
      </c>
      <c r="F126" s="15">
        <f t="shared" si="8"/>
        <v>2176</v>
      </c>
      <c r="G126" s="15">
        <f t="shared" si="12"/>
        <v>1.182598399464041E-2</v>
      </c>
      <c r="H126" s="15">
        <f t="shared" si="13"/>
        <v>1.182598399464041E-2</v>
      </c>
      <c r="I126" s="15"/>
      <c r="M126" s="15"/>
      <c r="N126" s="15"/>
      <c r="O126" s="15"/>
      <c r="P126" s="15"/>
      <c r="Q126" s="18">
        <f t="shared" si="11"/>
        <v>23919.885999999999</v>
      </c>
    </row>
    <row r="127" spans="1:17" x14ac:dyDescent="0.2">
      <c r="A127" s="56" t="s">
        <v>186</v>
      </c>
      <c r="B127" s="58" t="s">
        <v>64</v>
      </c>
      <c r="C127" s="57">
        <v>38940.351000000002</v>
      </c>
      <c r="D127" s="13"/>
      <c r="E127" s="15">
        <f t="shared" si="7"/>
        <v>2178.9936125887912</v>
      </c>
      <c r="F127" s="15">
        <f t="shared" si="8"/>
        <v>2179</v>
      </c>
      <c r="G127" s="15">
        <f t="shared" si="12"/>
        <v>-4.2179140000371262E-3</v>
      </c>
      <c r="H127" s="15">
        <f t="shared" si="13"/>
        <v>-4.2179140000371262E-3</v>
      </c>
      <c r="I127" s="15"/>
      <c r="M127" s="15"/>
      <c r="N127" s="15"/>
      <c r="O127" s="15"/>
      <c r="P127" s="15"/>
      <c r="Q127" s="18">
        <f t="shared" si="11"/>
        <v>23921.851000000002</v>
      </c>
    </row>
    <row r="128" spans="1:17" x14ac:dyDescent="0.2">
      <c r="A128" s="56" t="s">
        <v>186</v>
      </c>
      <c r="B128" s="58" t="s">
        <v>64</v>
      </c>
      <c r="C128" s="57">
        <v>38942.358999999997</v>
      </c>
      <c r="D128" s="13"/>
      <c r="E128" s="15">
        <f t="shared" si="7"/>
        <v>2182.0344336458434</v>
      </c>
      <c r="F128" s="15">
        <f t="shared" si="8"/>
        <v>2182</v>
      </c>
      <c r="G128" s="15">
        <f t="shared" si="12"/>
        <v>2.2738187995855696E-2</v>
      </c>
      <c r="H128" s="15">
        <f t="shared" si="13"/>
        <v>2.2738187995855696E-2</v>
      </c>
      <c r="I128" s="15"/>
      <c r="M128" s="15"/>
      <c r="N128" s="15"/>
      <c r="O128" s="15"/>
      <c r="P128" s="15"/>
      <c r="Q128" s="18">
        <f t="shared" si="11"/>
        <v>23923.858999999997</v>
      </c>
    </row>
    <row r="129" spans="1:33" x14ac:dyDescent="0.2">
      <c r="A129" s="56" t="s">
        <v>186</v>
      </c>
      <c r="B129" s="58" t="s">
        <v>64</v>
      </c>
      <c r="C129" s="57">
        <v>38979.302000000003</v>
      </c>
      <c r="D129" s="13"/>
      <c r="E129" s="15">
        <f t="shared" si="7"/>
        <v>2237.9791808126824</v>
      </c>
      <c r="F129" s="15">
        <f t="shared" si="8"/>
        <v>2238</v>
      </c>
      <c r="G129" s="15">
        <f t="shared" si="12"/>
        <v>-1.3747908000368625E-2</v>
      </c>
      <c r="H129" s="15">
        <f t="shared" si="13"/>
        <v>-1.3747908000368625E-2</v>
      </c>
      <c r="I129" s="15"/>
      <c r="M129" s="15"/>
      <c r="N129" s="15"/>
      <c r="O129" s="15"/>
      <c r="P129" s="15"/>
      <c r="Q129" s="18">
        <f t="shared" si="11"/>
        <v>23960.802000000003</v>
      </c>
    </row>
    <row r="130" spans="1:33" x14ac:dyDescent="0.2">
      <c r="A130" t="s">
        <v>47</v>
      </c>
      <c r="B130" s="12" t="s">
        <v>48</v>
      </c>
      <c r="C130" s="13">
        <v>43348.506999999998</v>
      </c>
      <c r="D130" s="13"/>
      <c r="E130">
        <f t="shared" si="7"/>
        <v>8854.4983872941848</v>
      </c>
      <c r="F130">
        <f t="shared" si="8"/>
        <v>8854.5</v>
      </c>
      <c r="G130">
        <f t="shared" si="12"/>
        <v>-1.0649470059433952E-3</v>
      </c>
      <c r="I130">
        <f>+G130</f>
        <v>-1.0649470059433952E-3</v>
      </c>
      <c r="Q130" s="1">
        <f t="shared" si="11"/>
        <v>28330.006999999998</v>
      </c>
      <c r="AC130">
        <v>12</v>
      </c>
      <c r="AE130" t="s">
        <v>29</v>
      </c>
      <c r="AG130" t="s">
        <v>30</v>
      </c>
    </row>
    <row r="131" spans="1:33" x14ac:dyDescent="0.2">
      <c r="A131" t="s">
        <v>47</v>
      </c>
      <c r="B131" s="12" t="s">
        <v>48</v>
      </c>
      <c r="C131" s="13">
        <v>43350.400999999998</v>
      </c>
      <c r="D131" s="13"/>
      <c r="E131">
        <f t="shared" si="7"/>
        <v>8857.3665720960144</v>
      </c>
      <c r="F131">
        <f t="shared" si="8"/>
        <v>8857.5</v>
      </c>
      <c r="G131">
        <f t="shared" si="12"/>
        <v>-8.8108845004171599E-2</v>
      </c>
      <c r="I131">
        <f>+G131</f>
        <v>-8.8108845004171599E-2</v>
      </c>
      <c r="Q131" s="1">
        <f t="shared" si="11"/>
        <v>28331.900999999998</v>
      </c>
      <c r="AC131">
        <v>11</v>
      </c>
      <c r="AE131" t="s">
        <v>31</v>
      </c>
      <c r="AG131" t="s">
        <v>30</v>
      </c>
    </row>
    <row r="132" spans="1:33" x14ac:dyDescent="0.2">
      <c r="A132" s="56" t="s">
        <v>405</v>
      </c>
      <c r="B132" s="58" t="s">
        <v>48</v>
      </c>
      <c r="C132" s="57">
        <v>43358.400999999998</v>
      </c>
      <c r="D132" s="13"/>
      <c r="E132" s="15">
        <f t="shared" si="7"/>
        <v>8869.4813970245432</v>
      </c>
      <c r="F132" s="15">
        <f t="shared" si="8"/>
        <v>8869.5</v>
      </c>
      <c r="G132" s="15">
        <f t="shared" si="12"/>
        <v>-1.2284437005291693E-2</v>
      </c>
      <c r="H132" s="15"/>
      <c r="I132">
        <f t="shared" ref="I132:I167" si="14">+G132</f>
        <v>-1.2284437005291693E-2</v>
      </c>
      <c r="L132" s="15"/>
      <c r="M132" s="15"/>
      <c r="N132" s="15"/>
      <c r="O132" s="15"/>
      <c r="P132" s="15"/>
      <c r="Q132" s="18">
        <f t="shared" si="11"/>
        <v>28339.900999999998</v>
      </c>
    </row>
    <row r="133" spans="1:33" x14ac:dyDescent="0.2">
      <c r="A133" t="s">
        <v>47</v>
      </c>
      <c r="B133" s="12" t="s">
        <v>48</v>
      </c>
      <c r="C133" s="13">
        <v>43360.396000000001</v>
      </c>
      <c r="D133" s="13"/>
      <c r="E133">
        <f t="shared" si="7"/>
        <v>8872.5025314910999</v>
      </c>
      <c r="F133">
        <f t="shared" si="8"/>
        <v>8872.5</v>
      </c>
      <c r="G133">
        <f t="shared" si="12"/>
        <v>1.6716649988666177E-3</v>
      </c>
      <c r="I133">
        <f t="shared" si="14"/>
        <v>1.6716649988666177E-3</v>
      </c>
      <c r="Q133" s="1">
        <f t="shared" si="11"/>
        <v>28341.896000000001</v>
      </c>
      <c r="AC133">
        <v>7</v>
      </c>
      <c r="AE133" t="s">
        <v>31</v>
      </c>
      <c r="AG133" t="s">
        <v>30</v>
      </c>
    </row>
    <row r="134" spans="1:33" x14ac:dyDescent="0.2">
      <c r="A134" t="s">
        <v>49</v>
      </c>
      <c r="B134" s="12"/>
      <c r="C134" s="13">
        <v>44438.41</v>
      </c>
      <c r="D134" s="13"/>
      <c r="E134">
        <f t="shared" si="7"/>
        <v>10504.996391553967</v>
      </c>
      <c r="F134">
        <f t="shared" si="8"/>
        <v>10505</v>
      </c>
      <c r="G134">
        <f t="shared" si="12"/>
        <v>-2.3828299963497557E-3</v>
      </c>
      <c r="I134">
        <f t="shared" si="14"/>
        <v>-2.3828299963497557E-3</v>
      </c>
      <c r="Q134" s="1">
        <f t="shared" si="11"/>
        <v>29419.910000000003</v>
      </c>
      <c r="AB134" t="s">
        <v>32</v>
      </c>
      <c r="AC134">
        <v>8</v>
      </c>
      <c r="AE134" t="s">
        <v>31</v>
      </c>
      <c r="AG134" t="s">
        <v>30</v>
      </c>
    </row>
    <row r="135" spans="1:33" x14ac:dyDescent="0.2">
      <c r="A135" t="s">
        <v>49</v>
      </c>
      <c r="B135" s="12" t="s">
        <v>48</v>
      </c>
      <c r="C135" s="13">
        <v>44476.360999999997</v>
      </c>
      <c r="D135" s="13"/>
      <c r="E135">
        <f t="shared" si="7"/>
        <v>10562.467606661781</v>
      </c>
      <c r="F135">
        <f t="shared" si="8"/>
        <v>10562.5</v>
      </c>
      <c r="G135">
        <f t="shared" si="12"/>
        <v>-2.1390875008364674E-2</v>
      </c>
      <c r="I135">
        <f t="shared" si="14"/>
        <v>-2.1390875008364674E-2</v>
      </c>
      <c r="Q135" s="1">
        <f t="shared" si="11"/>
        <v>29457.860999999997</v>
      </c>
      <c r="AC135">
        <v>8</v>
      </c>
      <c r="AE135" t="s">
        <v>31</v>
      </c>
      <c r="AG135" t="s">
        <v>30</v>
      </c>
    </row>
    <row r="136" spans="1:33" x14ac:dyDescent="0.2">
      <c r="A136" t="s">
        <v>50</v>
      </c>
      <c r="B136" s="12" t="s">
        <v>48</v>
      </c>
      <c r="C136" s="13">
        <v>44832.398999999998</v>
      </c>
      <c r="D136" s="13"/>
      <c r="E136">
        <f t="shared" si="7"/>
        <v>11101.634861399718</v>
      </c>
      <c r="F136">
        <f t="shared" si="8"/>
        <v>11101.5</v>
      </c>
      <c r="G136">
        <f t="shared" si="12"/>
        <v>8.9055450996966101E-2</v>
      </c>
      <c r="I136">
        <f t="shared" si="14"/>
        <v>8.9055450996966101E-2</v>
      </c>
      <c r="Q136" s="1">
        <f t="shared" si="11"/>
        <v>29813.898999999998</v>
      </c>
      <c r="AC136">
        <v>8</v>
      </c>
      <c r="AE136" t="s">
        <v>31</v>
      </c>
      <c r="AG136" t="s">
        <v>30</v>
      </c>
    </row>
    <row r="137" spans="1:33" x14ac:dyDescent="0.2">
      <c r="A137" s="56" t="s">
        <v>427</v>
      </c>
      <c r="B137" s="58" t="s">
        <v>48</v>
      </c>
      <c r="C137" s="57">
        <v>45561.468999999997</v>
      </c>
      <c r="D137" s="13"/>
      <c r="E137" s="15">
        <f t="shared" si="7"/>
        <v>12205.704287730015</v>
      </c>
      <c r="F137" s="15">
        <f t="shared" si="8"/>
        <v>12205.5</v>
      </c>
      <c r="G137" s="15">
        <f t="shared" si="12"/>
        <v>0.1349009869954898</v>
      </c>
      <c r="H137" s="15"/>
      <c r="I137">
        <f t="shared" si="14"/>
        <v>0.1349009869954898</v>
      </c>
      <c r="L137" s="15"/>
      <c r="M137" s="15"/>
      <c r="N137" s="15"/>
      <c r="O137" s="15"/>
      <c r="P137" s="15"/>
      <c r="Q137" s="18">
        <f t="shared" si="11"/>
        <v>30542.968999999997</v>
      </c>
    </row>
    <row r="138" spans="1:33" x14ac:dyDescent="0.2">
      <c r="A138" s="56" t="s">
        <v>427</v>
      </c>
      <c r="B138" s="58" t="s">
        <v>48</v>
      </c>
      <c r="C138" s="57">
        <v>45604.402000000002</v>
      </c>
      <c r="D138" s="13"/>
      <c r="E138" s="15">
        <f t="shared" si="7"/>
        <v>12270.720010062088</v>
      </c>
      <c r="F138" s="15">
        <f t="shared" si="8"/>
        <v>12270.5</v>
      </c>
      <c r="G138" s="15">
        <f t="shared" si="12"/>
        <v>0.14528319700184511</v>
      </c>
      <c r="H138" s="15"/>
      <c r="I138">
        <f t="shared" si="14"/>
        <v>0.14528319700184511</v>
      </c>
      <c r="L138" s="15"/>
      <c r="M138" s="15"/>
      <c r="N138" s="15"/>
      <c r="O138" s="15"/>
      <c r="P138" s="15"/>
      <c r="Q138" s="18">
        <f t="shared" si="11"/>
        <v>30585.902000000002</v>
      </c>
    </row>
    <row r="139" spans="1:33" x14ac:dyDescent="0.2">
      <c r="A139" t="s">
        <v>51</v>
      </c>
      <c r="B139" s="12"/>
      <c r="C139" s="13">
        <v>47362.47</v>
      </c>
      <c r="D139" s="13"/>
      <c r="E139">
        <f t="shared" si="7"/>
        <v>14933.055764118155</v>
      </c>
      <c r="F139">
        <f t="shared" si="8"/>
        <v>14933</v>
      </c>
      <c r="G139">
        <f t="shared" si="12"/>
        <v>3.6823721995460801E-2</v>
      </c>
      <c r="I139">
        <f t="shared" si="14"/>
        <v>3.6823721995460801E-2</v>
      </c>
      <c r="Q139" s="1">
        <f t="shared" si="11"/>
        <v>32343.97</v>
      </c>
      <c r="AB139" t="s">
        <v>32</v>
      </c>
      <c r="AG139" t="s">
        <v>38</v>
      </c>
    </row>
    <row r="140" spans="1:33" x14ac:dyDescent="0.2">
      <c r="A140" t="s">
        <v>51</v>
      </c>
      <c r="B140" s="12" t="s">
        <v>48</v>
      </c>
      <c r="C140" s="13">
        <v>47365.444000000003</v>
      </c>
      <c r="D140" s="13"/>
      <c r="E140">
        <f t="shared" si="7"/>
        <v>14937.559450285338</v>
      </c>
      <c r="F140">
        <f t="shared" si="8"/>
        <v>14937.5</v>
      </c>
      <c r="G140">
        <f t="shared" si="12"/>
        <v>3.9257875003386289E-2</v>
      </c>
      <c r="I140">
        <f t="shared" si="14"/>
        <v>3.9257875003386289E-2</v>
      </c>
      <c r="Q140" s="1">
        <f t="shared" si="11"/>
        <v>32346.944000000003</v>
      </c>
      <c r="AB140" t="s">
        <v>32</v>
      </c>
      <c r="AC140">
        <v>5</v>
      </c>
      <c r="AE140" t="s">
        <v>31</v>
      </c>
      <c r="AG140" t="s">
        <v>30</v>
      </c>
    </row>
    <row r="141" spans="1:33" x14ac:dyDescent="0.2">
      <c r="A141" t="s">
        <v>51</v>
      </c>
      <c r="B141" s="12"/>
      <c r="C141" s="13">
        <v>47407.332999999999</v>
      </c>
      <c r="D141" s="13"/>
      <c r="E141">
        <f t="shared" si="7"/>
        <v>15000.994187964223</v>
      </c>
      <c r="F141">
        <f t="shared" si="8"/>
        <v>15001</v>
      </c>
      <c r="G141">
        <f t="shared" si="12"/>
        <v>-3.8379660036298446E-3</v>
      </c>
      <c r="I141">
        <f t="shared" si="14"/>
        <v>-3.8379660036298446E-3</v>
      </c>
      <c r="Q141" s="1">
        <f t="shared" si="11"/>
        <v>32388.832999999999</v>
      </c>
      <c r="AB141" t="s">
        <v>32</v>
      </c>
      <c r="AC141">
        <v>6</v>
      </c>
      <c r="AE141" t="s">
        <v>31</v>
      </c>
      <c r="AG141" t="s">
        <v>30</v>
      </c>
    </row>
    <row r="142" spans="1:33" x14ac:dyDescent="0.2">
      <c r="A142" t="s">
        <v>52</v>
      </c>
      <c r="B142" s="12" t="s">
        <v>48</v>
      </c>
      <c r="C142" s="13">
        <v>47713.434000000001</v>
      </c>
      <c r="D142" s="13"/>
      <c r="E142">
        <f t="shared" si="7"/>
        <v>15464.539191145172</v>
      </c>
      <c r="F142">
        <f t="shared" si="8"/>
        <v>15464.5</v>
      </c>
      <c r="G142">
        <f t="shared" si="12"/>
        <v>2.5879793000058271E-2</v>
      </c>
      <c r="I142">
        <f t="shared" si="14"/>
        <v>2.5879793000058271E-2</v>
      </c>
      <c r="Q142" s="1">
        <f t="shared" si="11"/>
        <v>32694.934000000001</v>
      </c>
      <c r="AB142" t="s">
        <v>32</v>
      </c>
      <c r="AC142">
        <v>7</v>
      </c>
      <c r="AE142" t="s">
        <v>31</v>
      </c>
      <c r="AG142" t="s">
        <v>30</v>
      </c>
    </row>
    <row r="143" spans="1:33" x14ac:dyDescent="0.2">
      <c r="A143" t="s">
        <v>52</v>
      </c>
      <c r="B143" s="12"/>
      <c r="C143" s="13">
        <v>47714.438000000002</v>
      </c>
      <c r="D143" s="13"/>
      <c r="E143">
        <f t="shared" si="7"/>
        <v>15466.059601673702</v>
      </c>
      <c r="F143">
        <f t="shared" si="8"/>
        <v>15466</v>
      </c>
      <c r="G143">
        <f t="shared" si="12"/>
        <v>3.9357843998004682E-2</v>
      </c>
      <c r="I143">
        <f t="shared" si="14"/>
        <v>3.9357843998004682E-2</v>
      </c>
      <c r="Q143" s="1">
        <f t="shared" si="11"/>
        <v>32695.938000000002</v>
      </c>
      <c r="AC143">
        <v>12</v>
      </c>
      <c r="AE143" t="s">
        <v>35</v>
      </c>
      <c r="AG143" t="s">
        <v>36</v>
      </c>
    </row>
    <row r="144" spans="1:33" x14ac:dyDescent="0.2">
      <c r="A144" t="s">
        <v>52</v>
      </c>
      <c r="B144" s="12" t="s">
        <v>48</v>
      </c>
      <c r="C144" s="13">
        <v>47748.402000000002</v>
      </c>
      <c r="D144" s="13"/>
      <c r="E144">
        <f t="shared" si="7"/>
        <v>15517.49309090777</v>
      </c>
      <c r="F144">
        <f t="shared" si="8"/>
        <v>15517.5</v>
      </c>
      <c r="G144">
        <f t="shared" si="12"/>
        <v>-4.5624049962498248E-3</v>
      </c>
      <c r="I144">
        <f t="shared" si="14"/>
        <v>-4.5624049962498248E-3</v>
      </c>
      <c r="Q144" s="1">
        <f t="shared" si="11"/>
        <v>32729.902000000002</v>
      </c>
      <c r="AB144" t="s">
        <v>32</v>
      </c>
      <c r="AC144">
        <v>6</v>
      </c>
      <c r="AE144" t="s">
        <v>31</v>
      </c>
      <c r="AG144" t="s">
        <v>30</v>
      </c>
    </row>
    <row r="145" spans="1:33" x14ac:dyDescent="0.2">
      <c r="A145" t="s">
        <v>52</v>
      </c>
      <c r="B145" s="12" t="s">
        <v>48</v>
      </c>
      <c r="C145" s="13">
        <v>47754.372000000003</v>
      </c>
      <c r="D145" s="13"/>
      <c r="E145">
        <f t="shared" si="7"/>
        <v>15526.533779010688</v>
      </c>
      <c r="F145">
        <f t="shared" si="8"/>
        <v>15526.5</v>
      </c>
      <c r="G145">
        <f t="shared" si="12"/>
        <v>2.2305901002255268E-2</v>
      </c>
      <c r="I145">
        <f t="shared" si="14"/>
        <v>2.2305901002255268E-2</v>
      </c>
      <c r="Q145" s="1">
        <f t="shared" si="11"/>
        <v>32735.872000000003</v>
      </c>
      <c r="AB145" t="s">
        <v>32</v>
      </c>
      <c r="AC145">
        <v>6</v>
      </c>
      <c r="AE145" t="s">
        <v>31</v>
      </c>
      <c r="AG145" t="s">
        <v>30</v>
      </c>
    </row>
    <row r="146" spans="1:33" x14ac:dyDescent="0.2">
      <c r="A146" t="s">
        <v>52</v>
      </c>
      <c r="B146" s="12"/>
      <c r="C146" s="13">
        <v>47794.339</v>
      </c>
      <c r="D146" s="13"/>
      <c r="E146">
        <f t="shared" si="7"/>
        <v>15587.057930000496</v>
      </c>
      <c r="F146">
        <f t="shared" si="8"/>
        <v>15587</v>
      </c>
      <c r="G146">
        <f t="shared" si="12"/>
        <v>3.8253957995038945E-2</v>
      </c>
      <c r="I146">
        <f t="shared" si="14"/>
        <v>3.8253957995038945E-2</v>
      </c>
      <c r="Q146" s="1">
        <f t="shared" si="11"/>
        <v>32775.839</v>
      </c>
      <c r="AB146" t="s">
        <v>32</v>
      </c>
      <c r="AC146">
        <v>6</v>
      </c>
      <c r="AE146" t="s">
        <v>31</v>
      </c>
      <c r="AG146" t="s">
        <v>30</v>
      </c>
    </row>
    <row r="147" spans="1:33" x14ac:dyDescent="0.2">
      <c r="A147" s="56" t="s">
        <v>455</v>
      </c>
      <c r="B147" s="58" t="s">
        <v>64</v>
      </c>
      <c r="C147" s="57">
        <v>47803.406999999999</v>
      </c>
      <c r="D147" s="13"/>
      <c r="E147" s="15">
        <f t="shared" si="7"/>
        <v>15600.790084056982</v>
      </c>
      <c r="F147" s="15">
        <f t="shared" si="8"/>
        <v>15601</v>
      </c>
      <c r="G147" s="15">
        <f t="shared" si="12"/>
        <v>-0.13861756600090303</v>
      </c>
      <c r="H147" s="15"/>
      <c r="I147">
        <f t="shared" si="14"/>
        <v>-0.13861756600090303</v>
      </c>
      <c r="L147" s="15"/>
      <c r="M147" s="15"/>
      <c r="N147" s="15"/>
      <c r="O147" s="15"/>
      <c r="P147" s="15"/>
      <c r="Q147" s="18">
        <f t="shared" si="11"/>
        <v>32784.906999999999</v>
      </c>
    </row>
    <row r="148" spans="1:33" x14ac:dyDescent="0.2">
      <c r="A148" s="56" t="s">
        <v>455</v>
      </c>
      <c r="B148" s="58" t="s">
        <v>64</v>
      </c>
      <c r="C148" s="57">
        <v>47804.394999999997</v>
      </c>
      <c r="D148" s="13"/>
      <c r="E148" s="15">
        <f t="shared" si="7"/>
        <v>15602.286264935652</v>
      </c>
      <c r="F148" s="15">
        <f t="shared" si="8"/>
        <v>15602.5</v>
      </c>
      <c r="G148" s="15">
        <f t="shared" si="12"/>
        <v>-0.14113951500621624</v>
      </c>
      <c r="H148" s="15"/>
      <c r="I148">
        <f t="shared" si="14"/>
        <v>-0.14113951500621624</v>
      </c>
      <c r="L148" s="15"/>
      <c r="M148" s="15"/>
      <c r="N148" s="15"/>
      <c r="O148" s="15"/>
      <c r="P148" s="15"/>
      <c r="Q148" s="18">
        <f t="shared" si="11"/>
        <v>32785.894999999997</v>
      </c>
    </row>
    <row r="149" spans="1:33" x14ac:dyDescent="0.2">
      <c r="A149" t="s">
        <v>53</v>
      </c>
      <c r="B149" s="12" t="s">
        <v>48</v>
      </c>
      <c r="C149" s="13">
        <v>47822.38</v>
      </c>
      <c r="D149" s="13"/>
      <c r="E149">
        <f t="shared" ref="E149:E212" si="15">+(C149-C$7)/C$8</f>
        <v>15629.521905728101</v>
      </c>
      <c r="F149">
        <f t="shared" ref="F149:F212" si="16">ROUND(2*E149,0)/2</f>
        <v>15629.5</v>
      </c>
      <c r="G149">
        <f t="shared" ref="G149:G180" si="17">+C149-(C$7+F149*C$8)</f>
        <v>1.4465402993664611E-2</v>
      </c>
      <c r="I149">
        <f t="shared" si="14"/>
        <v>1.4465402993664611E-2</v>
      </c>
      <c r="Q149" s="1">
        <f t="shared" ref="Q149:Q212" si="18">+C149-15018.5</f>
        <v>32803.879999999997</v>
      </c>
      <c r="AB149" t="s">
        <v>32</v>
      </c>
      <c r="AC149">
        <v>7</v>
      </c>
      <c r="AE149" t="s">
        <v>31</v>
      </c>
      <c r="AG149" t="s">
        <v>30</v>
      </c>
    </row>
    <row r="150" spans="1:33" x14ac:dyDescent="0.2">
      <c r="A150" t="s">
        <v>53</v>
      </c>
      <c r="B150" s="12" t="s">
        <v>48</v>
      </c>
      <c r="C150" s="13">
        <v>47824.358999999997</v>
      </c>
      <c r="D150" s="13"/>
      <c r="E150">
        <f t="shared" si="15"/>
        <v>15632.518810544794</v>
      </c>
      <c r="F150">
        <f t="shared" si="16"/>
        <v>15632.5</v>
      </c>
      <c r="G150">
        <f t="shared" si="17"/>
        <v>1.2421504994563293E-2</v>
      </c>
      <c r="I150">
        <f t="shared" si="14"/>
        <v>1.2421504994563293E-2</v>
      </c>
      <c r="Q150" s="1">
        <f t="shared" si="18"/>
        <v>32805.858999999997</v>
      </c>
      <c r="AB150" t="s">
        <v>32</v>
      </c>
      <c r="AC150">
        <v>7</v>
      </c>
      <c r="AE150" t="s">
        <v>31</v>
      </c>
      <c r="AG150" t="s">
        <v>30</v>
      </c>
    </row>
    <row r="151" spans="1:33" x14ac:dyDescent="0.2">
      <c r="A151" t="s">
        <v>53</v>
      </c>
      <c r="B151" s="12"/>
      <c r="C151" s="13">
        <v>47870.239999999998</v>
      </c>
      <c r="D151" s="13"/>
      <c r="E151">
        <f t="shared" si="15"/>
        <v>15701.998845863025</v>
      </c>
      <c r="F151">
        <f t="shared" si="16"/>
        <v>15702</v>
      </c>
      <c r="G151">
        <f t="shared" si="17"/>
        <v>-7.6213200372876599E-4</v>
      </c>
      <c r="I151">
        <f t="shared" si="14"/>
        <v>-7.6213200372876599E-4</v>
      </c>
      <c r="Q151" s="1">
        <f t="shared" si="18"/>
        <v>32851.74</v>
      </c>
      <c r="AB151" t="s">
        <v>32</v>
      </c>
      <c r="AG151" t="s">
        <v>38</v>
      </c>
    </row>
    <row r="152" spans="1:33" x14ac:dyDescent="0.2">
      <c r="A152" t="s">
        <v>54</v>
      </c>
      <c r="B152" s="12" t="s">
        <v>48</v>
      </c>
      <c r="C152" s="13">
        <v>48061.411</v>
      </c>
      <c r="D152" s="13"/>
      <c r="E152">
        <f t="shared" si="15"/>
        <v>15991.499245414498</v>
      </c>
      <c r="F152">
        <f t="shared" si="16"/>
        <v>15991.5</v>
      </c>
      <c r="G152">
        <f t="shared" si="17"/>
        <v>-4.9828900228021666E-4</v>
      </c>
      <c r="I152">
        <f t="shared" si="14"/>
        <v>-4.9828900228021666E-4</v>
      </c>
      <c r="Q152" s="1">
        <f t="shared" si="18"/>
        <v>33042.911</v>
      </c>
      <c r="AB152" t="s">
        <v>32</v>
      </c>
      <c r="AC152">
        <v>10</v>
      </c>
      <c r="AE152" t="s">
        <v>31</v>
      </c>
      <c r="AG152" t="s">
        <v>30</v>
      </c>
    </row>
    <row r="153" spans="1:33" x14ac:dyDescent="0.2">
      <c r="A153" t="s">
        <v>55</v>
      </c>
      <c r="B153" s="12" t="s">
        <v>48</v>
      </c>
      <c r="C153" s="13">
        <v>48084.536</v>
      </c>
      <c r="D153" s="13"/>
      <c r="E153">
        <f t="shared" si="15"/>
        <v>16026.518661223525</v>
      </c>
      <c r="F153">
        <f t="shared" si="16"/>
        <v>16026.5</v>
      </c>
      <c r="G153">
        <f t="shared" si="17"/>
        <v>1.232290099869715E-2</v>
      </c>
      <c r="I153">
        <f t="shared" si="14"/>
        <v>1.232290099869715E-2</v>
      </c>
      <c r="Q153" s="1">
        <f t="shared" si="18"/>
        <v>33066.036</v>
      </c>
      <c r="AB153" t="s">
        <v>32</v>
      </c>
      <c r="AC153">
        <v>6</v>
      </c>
      <c r="AE153" t="s">
        <v>31</v>
      </c>
      <c r="AG153" t="s">
        <v>30</v>
      </c>
    </row>
    <row r="154" spans="1:33" x14ac:dyDescent="0.2">
      <c r="A154" t="s">
        <v>55</v>
      </c>
      <c r="B154" s="12"/>
      <c r="C154" s="13">
        <v>48091.459000000003</v>
      </c>
      <c r="D154" s="13"/>
      <c r="E154">
        <f t="shared" si="15"/>
        <v>16037.002527846054</v>
      </c>
      <c r="F154">
        <f t="shared" si="16"/>
        <v>16037</v>
      </c>
      <c r="G154">
        <f t="shared" si="17"/>
        <v>1.6692580029484816E-3</v>
      </c>
      <c r="I154">
        <f t="shared" si="14"/>
        <v>1.6692580029484816E-3</v>
      </c>
      <c r="Q154" s="1">
        <f t="shared" si="18"/>
        <v>33072.959000000003</v>
      </c>
      <c r="AB154" t="s">
        <v>32</v>
      </c>
      <c r="AC154">
        <v>6</v>
      </c>
      <c r="AE154" t="s">
        <v>31</v>
      </c>
      <c r="AG154" t="s">
        <v>30</v>
      </c>
    </row>
    <row r="155" spans="1:33" x14ac:dyDescent="0.2">
      <c r="A155" t="s">
        <v>55</v>
      </c>
      <c r="B155" s="12" t="s">
        <v>48</v>
      </c>
      <c r="C155" s="13">
        <v>48123.506000000001</v>
      </c>
      <c r="D155" s="13"/>
      <c r="E155">
        <f t="shared" si="15"/>
        <v>16085.533002156622</v>
      </c>
      <c r="F155">
        <f t="shared" si="16"/>
        <v>16085.5</v>
      </c>
      <c r="G155">
        <f t="shared" si="17"/>
        <v>2.1792906998598482E-2</v>
      </c>
      <c r="I155">
        <f t="shared" si="14"/>
        <v>2.1792906998598482E-2</v>
      </c>
      <c r="Q155" s="1">
        <f t="shared" si="18"/>
        <v>33105.006000000001</v>
      </c>
      <c r="AB155" t="s">
        <v>32</v>
      </c>
      <c r="AC155">
        <v>6</v>
      </c>
      <c r="AE155" t="s">
        <v>33</v>
      </c>
      <c r="AG155" t="s">
        <v>30</v>
      </c>
    </row>
    <row r="156" spans="1:33" x14ac:dyDescent="0.2">
      <c r="A156" t="s">
        <v>55</v>
      </c>
      <c r="B156" s="12" t="s">
        <v>48</v>
      </c>
      <c r="C156" s="13">
        <v>48143.313999999998</v>
      </c>
      <c r="D156" s="13"/>
      <c r="E156">
        <f t="shared" si="15"/>
        <v>16115.529308679656</v>
      </c>
      <c r="F156">
        <f t="shared" si="16"/>
        <v>16115.5</v>
      </c>
      <c r="G156">
        <f t="shared" si="17"/>
        <v>1.9353926996700466E-2</v>
      </c>
      <c r="I156">
        <f t="shared" si="14"/>
        <v>1.9353926996700466E-2</v>
      </c>
      <c r="Q156" s="1">
        <f t="shared" si="18"/>
        <v>33124.813999999998</v>
      </c>
      <c r="AB156" t="s">
        <v>32</v>
      </c>
      <c r="AC156">
        <v>8</v>
      </c>
      <c r="AE156" t="s">
        <v>31</v>
      </c>
      <c r="AG156" t="s">
        <v>30</v>
      </c>
    </row>
    <row r="157" spans="1:33" x14ac:dyDescent="0.2">
      <c r="A157" t="s">
        <v>55</v>
      </c>
      <c r="B157" s="12"/>
      <c r="C157" s="13">
        <v>48167.39</v>
      </c>
      <c r="D157" s="13"/>
      <c r="E157">
        <f t="shared" si="15"/>
        <v>16151.988874302064</v>
      </c>
      <c r="F157">
        <f t="shared" si="16"/>
        <v>16152</v>
      </c>
      <c r="G157">
        <f t="shared" si="17"/>
        <v>-7.3468320042593405E-3</v>
      </c>
      <c r="I157">
        <f t="shared" si="14"/>
        <v>-7.3468320042593405E-3</v>
      </c>
      <c r="Q157" s="1">
        <f t="shared" si="18"/>
        <v>33148.89</v>
      </c>
      <c r="AB157" t="s">
        <v>32</v>
      </c>
      <c r="AG157" t="s">
        <v>38</v>
      </c>
    </row>
    <row r="158" spans="1:33" x14ac:dyDescent="0.2">
      <c r="A158" t="s">
        <v>55</v>
      </c>
      <c r="B158" s="12" t="s">
        <v>48</v>
      </c>
      <c r="C158" s="13">
        <v>48170.381999999998</v>
      </c>
      <c r="D158" s="13"/>
      <c r="E158">
        <f t="shared" si="15"/>
        <v>16156.519818825331</v>
      </c>
      <c r="F158">
        <f t="shared" si="16"/>
        <v>16156.5</v>
      </c>
      <c r="G158">
        <f t="shared" si="17"/>
        <v>1.3087320992781315E-2</v>
      </c>
      <c r="I158">
        <f t="shared" si="14"/>
        <v>1.3087320992781315E-2</v>
      </c>
      <c r="Q158" s="1">
        <f t="shared" si="18"/>
        <v>33151.881999999998</v>
      </c>
      <c r="AB158" t="s">
        <v>32</v>
      </c>
      <c r="AC158">
        <v>14</v>
      </c>
      <c r="AE158" t="s">
        <v>33</v>
      </c>
      <c r="AG158" t="s">
        <v>30</v>
      </c>
    </row>
    <row r="159" spans="1:33" x14ac:dyDescent="0.2">
      <c r="A159" t="s">
        <v>55</v>
      </c>
      <c r="B159" s="12" t="s">
        <v>48</v>
      </c>
      <c r="C159" s="13">
        <v>48178.298000000003</v>
      </c>
      <c r="D159" s="13"/>
      <c r="E159">
        <f t="shared" si="15"/>
        <v>16168.507438092116</v>
      </c>
      <c r="F159">
        <f t="shared" si="16"/>
        <v>16168.5</v>
      </c>
      <c r="G159">
        <f t="shared" si="17"/>
        <v>4.9117289963760413E-3</v>
      </c>
      <c r="I159">
        <f t="shared" si="14"/>
        <v>4.9117289963760413E-3</v>
      </c>
      <c r="Q159" s="1">
        <f t="shared" si="18"/>
        <v>33159.798000000003</v>
      </c>
      <c r="AB159" t="s">
        <v>32</v>
      </c>
      <c r="AC159">
        <v>10</v>
      </c>
      <c r="AE159" t="s">
        <v>31</v>
      </c>
      <c r="AG159" t="s">
        <v>30</v>
      </c>
    </row>
    <row r="160" spans="1:33" x14ac:dyDescent="0.2">
      <c r="A160" t="s">
        <v>56</v>
      </c>
      <c r="B160" s="12"/>
      <c r="C160" s="13">
        <v>48406.461000000003</v>
      </c>
      <c r="D160" s="13">
        <v>4.0000000000000001E-3</v>
      </c>
      <c r="E160">
        <f t="shared" si="15"/>
        <v>16514.026788113104</v>
      </c>
      <c r="F160">
        <f t="shared" si="16"/>
        <v>16514</v>
      </c>
      <c r="G160">
        <f t="shared" si="17"/>
        <v>1.7689476000668947E-2</v>
      </c>
      <c r="I160">
        <f t="shared" si="14"/>
        <v>1.7689476000668947E-2</v>
      </c>
      <c r="Q160" s="1">
        <f t="shared" si="18"/>
        <v>33387.961000000003</v>
      </c>
      <c r="AB160" t="s">
        <v>32</v>
      </c>
      <c r="AG160" t="s">
        <v>38</v>
      </c>
    </row>
    <row r="161" spans="1:33" x14ac:dyDescent="0.2">
      <c r="A161" t="s">
        <v>56</v>
      </c>
      <c r="B161" s="12" t="s">
        <v>48</v>
      </c>
      <c r="C161" s="13">
        <v>48438.464</v>
      </c>
      <c r="D161" s="13">
        <v>2E-3</v>
      </c>
      <c r="E161">
        <f t="shared" si="15"/>
        <v>16562.490630886561</v>
      </c>
      <c r="F161">
        <f t="shared" si="16"/>
        <v>16562.5</v>
      </c>
      <c r="G161">
        <f t="shared" si="17"/>
        <v>-6.186874998093117E-3</v>
      </c>
      <c r="I161">
        <f t="shared" si="14"/>
        <v>-6.186874998093117E-3</v>
      </c>
      <c r="Q161" s="1">
        <f t="shared" si="18"/>
        <v>33419.964</v>
      </c>
      <c r="AB161" t="s">
        <v>32</v>
      </c>
      <c r="AC161">
        <v>8</v>
      </c>
      <c r="AE161" t="s">
        <v>34</v>
      </c>
      <c r="AG161" t="s">
        <v>30</v>
      </c>
    </row>
    <row r="162" spans="1:33" x14ac:dyDescent="0.2">
      <c r="A162" t="s">
        <v>56</v>
      </c>
      <c r="B162" s="12"/>
      <c r="C162" s="13">
        <v>48441.453999999998</v>
      </c>
      <c r="D162" s="13">
        <v>6.0000000000000001E-3</v>
      </c>
      <c r="E162">
        <f t="shared" si="15"/>
        <v>16567.018546703595</v>
      </c>
      <c r="F162">
        <f t="shared" si="16"/>
        <v>16567</v>
      </c>
      <c r="G162">
        <f t="shared" si="17"/>
        <v>1.2247277991264127E-2</v>
      </c>
      <c r="I162">
        <f t="shared" si="14"/>
        <v>1.2247277991264127E-2</v>
      </c>
      <c r="Q162" s="1">
        <f t="shared" si="18"/>
        <v>33422.953999999998</v>
      </c>
      <c r="AC162">
        <v>13</v>
      </c>
      <c r="AE162" t="s">
        <v>35</v>
      </c>
      <c r="AG162" t="s">
        <v>36</v>
      </c>
    </row>
    <row r="163" spans="1:33" x14ac:dyDescent="0.2">
      <c r="A163" t="s">
        <v>56</v>
      </c>
      <c r="B163" s="12"/>
      <c r="C163" s="13">
        <v>48447.392</v>
      </c>
      <c r="D163" s="13">
        <v>5.0000000000000001E-3</v>
      </c>
      <c r="E163">
        <f t="shared" si="15"/>
        <v>16576.010775506798</v>
      </c>
      <c r="F163">
        <f t="shared" si="16"/>
        <v>16576</v>
      </c>
      <c r="G163">
        <f t="shared" si="17"/>
        <v>7.1155839978018776E-3</v>
      </c>
      <c r="I163">
        <f t="shared" si="14"/>
        <v>7.1155839978018776E-3</v>
      </c>
      <c r="Q163" s="1">
        <f t="shared" si="18"/>
        <v>33428.892</v>
      </c>
      <c r="AB163" t="s">
        <v>32</v>
      </c>
      <c r="AG163" t="s">
        <v>38</v>
      </c>
    </row>
    <row r="164" spans="1:33" x14ac:dyDescent="0.2">
      <c r="A164" t="s">
        <v>56</v>
      </c>
      <c r="B164" s="12"/>
      <c r="C164" s="13">
        <v>48480.404000000002</v>
      </c>
      <c r="D164" s="13">
        <v>5.0000000000000001E-3</v>
      </c>
      <c r="E164">
        <f t="shared" si="15"/>
        <v>16626.002600574375</v>
      </c>
      <c r="F164">
        <f t="shared" si="16"/>
        <v>16626</v>
      </c>
      <c r="G164">
        <f t="shared" si="17"/>
        <v>1.7172840016428381E-3</v>
      </c>
      <c r="I164">
        <f t="shared" si="14"/>
        <v>1.7172840016428381E-3</v>
      </c>
      <c r="Q164" s="1">
        <f t="shared" si="18"/>
        <v>33461.904000000002</v>
      </c>
    </row>
    <row r="165" spans="1:33" x14ac:dyDescent="0.2">
      <c r="A165" t="s">
        <v>56</v>
      </c>
      <c r="B165" s="12"/>
      <c r="C165" s="13">
        <v>48484.394999999997</v>
      </c>
      <c r="D165" s="13">
        <v>5.0000000000000001E-3</v>
      </c>
      <c r="E165">
        <f t="shared" si="15"/>
        <v>16632.046383860587</v>
      </c>
      <c r="F165">
        <f t="shared" si="16"/>
        <v>16632</v>
      </c>
      <c r="G165">
        <f t="shared" si="17"/>
        <v>3.0629487991973292E-2</v>
      </c>
      <c r="I165">
        <f t="shared" si="14"/>
        <v>3.0629487991973292E-2</v>
      </c>
      <c r="Q165" s="1">
        <f t="shared" si="18"/>
        <v>33465.894999999997</v>
      </c>
      <c r="AB165" t="s">
        <v>32</v>
      </c>
      <c r="AC165">
        <v>6</v>
      </c>
      <c r="AE165" t="s">
        <v>31</v>
      </c>
      <c r="AG165" t="s">
        <v>30</v>
      </c>
    </row>
    <row r="166" spans="1:33" x14ac:dyDescent="0.2">
      <c r="A166" t="s">
        <v>56</v>
      </c>
      <c r="B166" s="12" t="s">
        <v>48</v>
      </c>
      <c r="C166" s="13">
        <v>48489.366999999998</v>
      </c>
      <c r="D166" s="13">
        <v>5.0000000000000001E-3</v>
      </c>
      <c r="E166">
        <f t="shared" si="15"/>
        <v>16639.57574755367</v>
      </c>
      <c r="F166">
        <f t="shared" si="16"/>
        <v>16639.5</v>
      </c>
      <c r="G166">
        <f t="shared" si="17"/>
        <v>5.0019742993754335E-2</v>
      </c>
      <c r="I166">
        <f t="shared" si="14"/>
        <v>5.0019742993754335E-2</v>
      </c>
      <c r="Q166" s="1">
        <f t="shared" si="18"/>
        <v>33470.866999999998</v>
      </c>
      <c r="AC166">
        <v>7</v>
      </c>
      <c r="AE166" t="s">
        <v>35</v>
      </c>
      <c r="AG166" t="s">
        <v>36</v>
      </c>
    </row>
    <row r="167" spans="1:33" x14ac:dyDescent="0.2">
      <c r="A167" t="s">
        <v>56</v>
      </c>
      <c r="B167" s="12"/>
      <c r="C167" s="13">
        <v>48490.338000000003</v>
      </c>
      <c r="D167" s="13">
        <v>6.0000000000000001E-3</v>
      </c>
      <c r="E167">
        <f t="shared" si="15"/>
        <v>16641.046184429379</v>
      </c>
      <c r="F167">
        <f t="shared" si="16"/>
        <v>16641</v>
      </c>
      <c r="G167">
        <f t="shared" si="17"/>
        <v>3.0497794003167655E-2</v>
      </c>
      <c r="I167">
        <f t="shared" si="14"/>
        <v>3.0497794003167655E-2</v>
      </c>
      <c r="Q167" s="1">
        <f t="shared" si="18"/>
        <v>33471.838000000003</v>
      </c>
      <c r="AB167" t="s">
        <v>32</v>
      </c>
      <c r="AC167">
        <v>14</v>
      </c>
      <c r="AE167" t="s">
        <v>33</v>
      </c>
      <c r="AG167" t="s">
        <v>30</v>
      </c>
    </row>
    <row r="168" spans="1:33" x14ac:dyDescent="0.2">
      <c r="A168" s="56" t="s">
        <v>511</v>
      </c>
      <c r="B168" s="58" t="s">
        <v>64</v>
      </c>
      <c r="C168" s="57">
        <v>48497.436999999998</v>
      </c>
      <c r="D168" s="13"/>
      <c r="E168" s="15">
        <f t="shared" si="15"/>
        <v>16651.796577200323</v>
      </c>
      <c r="F168" s="15">
        <f t="shared" si="16"/>
        <v>16652</v>
      </c>
      <c r="G168" s="15">
        <f t="shared" si="17"/>
        <v>-0.13432983200618764</v>
      </c>
      <c r="H168" s="15"/>
      <c r="I168" s="15"/>
      <c r="J168" s="15">
        <f>+G168</f>
        <v>-0.13432983200618764</v>
      </c>
      <c r="M168" s="15"/>
      <c r="N168" s="15"/>
      <c r="O168" s="15">
        <f ca="1">+C$11+C$12*$F168</f>
        <v>-0.14975441499083103</v>
      </c>
      <c r="P168" s="15"/>
      <c r="Q168" s="18">
        <f t="shared" si="18"/>
        <v>33478.936999999998</v>
      </c>
    </row>
    <row r="169" spans="1:33" x14ac:dyDescent="0.2">
      <c r="A169" s="56" t="s">
        <v>511</v>
      </c>
      <c r="B169" s="58" t="s">
        <v>64</v>
      </c>
      <c r="C169" s="57">
        <v>48501.405200000001</v>
      </c>
      <c r="D169" s="13"/>
      <c r="E169" s="15">
        <f t="shared" si="15"/>
        <v>16657.805833235503</v>
      </c>
      <c r="F169" s="15">
        <f t="shared" si="16"/>
        <v>16658</v>
      </c>
      <c r="G169" s="15">
        <f t="shared" si="17"/>
        <v>-0.12821762800012948</v>
      </c>
      <c r="H169" s="15"/>
      <c r="I169" s="15"/>
      <c r="J169" s="15">
        <f>+G169</f>
        <v>-0.12821762800012948</v>
      </c>
      <c r="M169" s="15"/>
      <c r="N169" s="15"/>
      <c r="O169" s="15">
        <f ca="1">+C$11+C$12*$F169</f>
        <v>-0.14964838361178973</v>
      </c>
      <c r="P169" s="15"/>
      <c r="Q169" s="18">
        <f t="shared" si="18"/>
        <v>33482.905200000001</v>
      </c>
    </row>
    <row r="170" spans="1:33" x14ac:dyDescent="0.2">
      <c r="A170" s="56" t="s">
        <v>511</v>
      </c>
      <c r="B170" s="58" t="s">
        <v>64</v>
      </c>
      <c r="C170" s="57">
        <v>48501.406499999997</v>
      </c>
      <c r="D170" s="13"/>
      <c r="E170" s="15">
        <f t="shared" si="15"/>
        <v>16657.807801894545</v>
      </c>
      <c r="F170" s="15">
        <f t="shared" si="16"/>
        <v>16658</v>
      </c>
      <c r="G170" s="15">
        <f t="shared" si="17"/>
        <v>-0.12691762800386641</v>
      </c>
      <c r="H170" s="15"/>
      <c r="I170" s="15"/>
      <c r="J170" s="15">
        <f>+G170</f>
        <v>-0.12691762800386641</v>
      </c>
      <c r="M170" s="15"/>
      <c r="N170" s="15"/>
      <c r="O170" s="15">
        <f ca="1">+C$11+C$12*$F170</f>
        <v>-0.14964838361178973</v>
      </c>
      <c r="P170" s="15"/>
      <c r="Q170" s="18">
        <f t="shared" si="18"/>
        <v>33482.906499999997</v>
      </c>
    </row>
    <row r="171" spans="1:33" s="15" customFormat="1" x14ac:dyDescent="0.2">
      <c r="A171" s="15" t="s">
        <v>57</v>
      </c>
      <c r="B171" s="16" t="s">
        <v>48</v>
      </c>
      <c r="C171" s="17">
        <v>48539.402000000002</v>
      </c>
      <c r="D171" s="17">
        <v>7.0000000000000001E-3</v>
      </c>
      <c r="E171" s="15">
        <f t="shared" si="15"/>
        <v>16715.346405716042</v>
      </c>
      <c r="F171" s="15">
        <f t="shared" si="16"/>
        <v>16715.5</v>
      </c>
      <c r="G171" s="15">
        <f t="shared" si="17"/>
        <v>-0.10142567299772054</v>
      </c>
      <c r="I171" s="15">
        <f t="shared" ref="I171:I176" si="19">+G171</f>
        <v>-0.10142567299772054</v>
      </c>
      <c r="Q171" s="18">
        <f t="shared" si="18"/>
        <v>33520.902000000002</v>
      </c>
      <c r="AC171" s="15">
        <v>9</v>
      </c>
      <c r="AE171" s="15" t="s">
        <v>37</v>
      </c>
      <c r="AG171" s="15" t="s">
        <v>36</v>
      </c>
    </row>
    <row r="172" spans="1:33" s="15" customFormat="1" x14ac:dyDescent="0.2">
      <c r="A172" s="15" t="s">
        <v>57</v>
      </c>
      <c r="B172" s="16"/>
      <c r="C172" s="17">
        <v>48546.322999999997</v>
      </c>
      <c r="D172" s="17">
        <v>5.0000000000000001E-3</v>
      </c>
      <c r="E172" s="15">
        <f t="shared" si="15"/>
        <v>16725.827243632328</v>
      </c>
      <c r="F172" s="15">
        <f t="shared" si="16"/>
        <v>16726</v>
      </c>
      <c r="G172" s="15">
        <f t="shared" si="17"/>
        <v>-0.11407931600842858</v>
      </c>
      <c r="I172" s="15">
        <f t="shared" si="19"/>
        <v>-0.11407931600842858</v>
      </c>
      <c r="Q172" s="18">
        <f t="shared" si="18"/>
        <v>33527.822999999997</v>
      </c>
      <c r="AB172" s="15" t="s">
        <v>32</v>
      </c>
      <c r="AG172" s="15" t="s">
        <v>38</v>
      </c>
    </row>
    <row r="173" spans="1:33" s="15" customFormat="1" x14ac:dyDescent="0.2">
      <c r="A173" s="15" t="s">
        <v>57</v>
      </c>
      <c r="B173" s="16"/>
      <c r="C173" s="17">
        <v>48548.307000000001</v>
      </c>
      <c r="D173" s="17">
        <v>4.0000000000000001E-3</v>
      </c>
      <c r="E173" s="15">
        <f t="shared" si="15"/>
        <v>16728.83172021461</v>
      </c>
      <c r="F173" s="15">
        <f t="shared" si="16"/>
        <v>16729</v>
      </c>
      <c r="G173" s="15">
        <f t="shared" si="17"/>
        <v>-0.11112321400287328</v>
      </c>
      <c r="I173" s="15">
        <f t="shared" si="19"/>
        <v>-0.11112321400287328</v>
      </c>
      <c r="Q173" s="18">
        <f t="shared" si="18"/>
        <v>33529.807000000001</v>
      </c>
      <c r="AB173" s="15" t="s">
        <v>32</v>
      </c>
      <c r="AC173" s="15">
        <v>5</v>
      </c>
      <c r="AE173" s="15" t="s">
        <v>31</v>
      </c>
      <c r="AG173" s="15" t="s">
        <v>30</v>
      </c>
    </row>
    <row r="174" spans="1:33" x14ac:dyDescent="0.2">
      <c r="A174" s="56" t="s">
        <v>535</v>
      </c>
      <c r="B174" s="58" t="s">
        <v>64</v>
      </c>
      <c r="C174" s="57">
        <v>48771.497000000003</v>
      </c>
      <c r="D174" s="13"/>
      <c r="E174" s="15">
        <f t="shared" si="15"/>
        <v>17066.820192189403</v>
      </c>
      <c r="F174" s="15">
        <f t="shared" si="16"/>
        <v>17067</v>
      </c>
      <c r="G174" s="15">
        <f t="shared" si="17"/>
        <v>-0.11873572199692717</v>
      </c>
      <c r="H174" s="15"/>
      <c r="I174" s="15">
        <f t="shared" si="19"/>
        <v>-0.11873572199692717</v>
      </c>
      <c r="L174" s="15"/>
      <c r="M174" s="15"/>
      <c r="N174" s="15"/>
      <c r="O174" s="15">
        <f ca="1">+C$11+C$12*$F174</f>
        <v>-0.14242057794047353</v>
      </c>
      <c r="P174" s="15"/>
      <c r="Q174" s="18">
        <f t="shared" si="18"/>
        <v>33752.997000000003</v>
      </c>
    </row>
    <row r="175" spans="1:33" s="15" customFormat="1" x14ac:dyDescent="0.2">
      <c r="A175" s="15" t="s">
        <v>58</v>
      </c>
      <c r="B175" s="16"/>
      <c r="C175" s="17">
        <v>48802.44</v>
      </c>
      <c r="D175" s="17">
        <v>5.0000000000000001E-3</v>
      </c>
      <c r="E175" s="15">
        <f t="shared" si="15"/>
        <v>17113.678820659832</v>
      </c>
      <c r="F175" s="15">
        <f t="shared" si="16"/>
        <v>17113.5</v>
      </c>
      <c r="G175" s="15">
        <f t="shared" si="17"/>
        <v>0.11808385900076246</v>
      </c>
      <c r="I175" s="15">
        <f t="shared" si="19"/>
        <v>0.11808385900076246</v>
      </c>
      <c r="Q175" s="18">
        <f t="shared" si="18"/>
        <v>33783.94</v>
      </c>
      <c r="AB175" s="15" t="s">
        <v>32</v>
      </c>
      <c r="AC175" s="15">
        <v>6</v>
      </c>
      <c r="AE175" s="15" t="s">
        <v>31</v>
      </c>
      <c r="AG175" s="15" t="s">
        <v>30</v>
      </c>
    </row>
    <row r="176" spans="1:33" s="15" customFormat="1" x14ac:dyDescent="0.2">
      <c r="A176" s="15" t="s">
        <v>58</v>
      </c>
      <c r="B176" s="16" t="s">
        <v>48</v>
      </c>
      <c r="C176" s="17">
        <v>48803.457000000002</v>
      </c>
      <c r="D176" s="17">
        <v>5.0000000000000001E-3</v>
      </c>
      <c r="E176" s="15">
        <f t="shared" si="15"/>
        <v>17115.218917778871</v>
      </c>
      <c r="F176" s="15">
        <f t="shared" si="16"/>
        <v>17115</v>
      </c>
      <c r="G176" s="15">
        <f t="shared" si="17"/>
        <v>0.14456190999771934</v>
      </c>
      <c r="I176" s="15">
        <f t="shared" si="19"/>
        <v>0.14456190999771934</v>
      </c>
      <c r="Q176" s="18">
        <f t="shared" si="18"/>
        <v>33784.957000000002</v>
      </c>
      <c r="AB176" s="15" t="s">
        <v>32</v>
      </c>
      <c r="AC176" s="15">
        <v>8</v>
      </c>
      <c r="AE176" s="15" t="s">
        <v>31</v>
      </c>
      <c r="AG176" s="15" t="s">
        <v>30</v>
      </c>
    </row>
    <row r="177" spans="1:33" x14ac:dyDescent="0.2">
      <c r="A177" s="56" t="s">
        <v>546</v>
      </c>
      <c r="B177" s="58" t="s">
        <v>64</v>
      </c>
      <c r="C177" s="57">
        <v>48812.435799999999</v>
      </c>
      <c r="D177" s="13"/>
      <c r="E177" s="15">
        <f t="shared" si="15"/>
        <v>17128.815991537402</v>
      </c>
      <c r="F177" s="15">
        <f t="shared" si="16"/>
        <v>17129</v>
      </c>
      <c r="G177" s="15">
        <f t="shared" si="17"/>
        <v>-0.12150961400038796</v>
      </c>
      <c r="H177" s="15"/>
      <c r="I177" s="15"/>
      <c r="J177" s="15">
        <f>+G177</f>
        <v>-0.12150961400038796</v>
      </c>
      <c r="M177" s="15"/>
      <c r="N177" s="15"/>
      <c r="O177" s="15">
        <f t="shared" ref="O177:O208" ca="1" si="20">+C$11+C$12*$F177</f>
        <v>-0.14132492035704658</v>
      </c>
      <c r="P177" s="15"/>
      <c r="Q177" s="18">
        <f t="shared" si="18"/>
        <v>33793.935799999999</v>
      </c>
    </row>
    <row r="178" spans="1:33" x14ac:dyDescent="0.2">
      <c r="A178" s="56" t="s">
        <v>546</v>
      </c>
      <c r="B178" s="58" t="s">
        <v>64</v>
      </c>
      <c r="C178" s="57">
        <v>48812.439100000003</v>
      </c>
      <c r="D178" s="13"/>
      <c r="E178" s="15">
        <f t="shared" si="15"/>
        <v>17128.820988902691</v>
      </c>
      <c r="F178" s="15">
        <f t="shared" si="16"/>
        <v>17129</v>
      </c>
      <c r="G178" s="15">
        <f t="shared" si="17"/>
        <v>-0.11820961399644148</v>
      </c>
      <c r="H178" s="15"/>
      <c r="I178" s="15"/>
      <c r="J178" s="15">
        <f>+G178</f>
        <v>-0.11820961399644148</v>
      </c>
      <c r="M178" s="15"/>
      <c r="N178" s="15"/>
      <c r="O178" s="15">
        <f t="shared" ca="1" si="20"/>
        <v>-0.14132492035704658</v>
      </c>
      <c r="P178" s="15"/>
      <c r="Q178" s="18">
        <f t="shared" si="18"/>
        <v>33793.939100000003</v>
      </c>
    </row>
    <row r="179" spans="1:33" x14ac:dyDescent="0.2">
      <c r="A179" s="56" t="s">
        <v>546</v>
      </c>
      <c r="B179" s="58" t="s">
        <v>64</v>
      </c>
      <c r="C179" s="57">
        <v>48888.388099999996</v>
      </c>
      <c r="D179" s="13"/>
      <c r="E179" s="15">
        <f t="shared" si="15"/>
        <v>17243.834593714786</v>
      </c>
      <c r="F179" s="15">
        <f t="shared" si="16"/>
        <v>17244</v>
      </c>
      <c r="G179" s="15">
        <f t="shared" si="17"/>
        <v>-0.10922570400725817</v>
      </c>
      <c r="H179" s="15"/>
      <c r="I179" s="15"/>
      <c r="J179" s="15">
        <f>+G179</f>
        <v>-0.10922570400725817</v>
      </c>
      <c r="M179" s="15"/>
      <c r="N179" s="15"/>
      <c r="O179" s="15">
        <f t="shared" ca="1" si="20"/>
        <v>-0.13929265225875476</v>
      </c>
      <c r="P179" s="15"/>
      <c r="Q179" s="18">
        <f t="shared" si="18"/>
        <v>33869.888099999996</v>
      </c>
    </row>
    <row r="180" spans="1:33" x14ac:dyDescent="0.2">
      <c r="A180" s="56" t="s">
        <v>535</v>
      </c>
      <c r="B180" s="58" t="s">
        <v>64</v>
      </c>
      <c r="C180" s="57">
        <v>49279.313399999999</v>
      </c>
      <c r="D180" s="13"/>
      <c r="E180" s="15">
        <f t="shared" si="15"/>
        <v>17835.833539918858</v>
      </c>
      <c r="F180" s="15">
        <f t="shared" si="16"/>
        <v>17836</v>
      </c>
      <c r="G180" s="15">
        <f t="shared" si="17"/>
        <v>-0.10992157600412611</v>
      </c>
      <c r="H180" s="15"/>
      <c r="I180" s="15"/>
      <c r="J180" s="15">
        <f>+G180</f>
        <v>-0.10992157600412611</v>
      </c>
      <c r="M180" s="15"/>
      <c r="N180" s="15"/>
      <c r="O180" s="15">
        <f t="shared" ca="1" si="20"/>
        <v>-0.12883088952667848</v>
      </c>
      <c r="P180" s="15"/>
      <c r="Q180" s="18">
        <f t="shared" si="18"/>
        <v>34260.813399999999</v>
      </c>
    </row>
    <row r="181" spans="1:33" s="15" customFormat="1" x14ac:dyDescent="0.2">
      <c r="A181" s="15" t="s">
        <v>59</v>
      </c>
      <c r="B181" s="16"/>
      <c r="C181" s="17">
        <v>49924.489800000003</v>
      </c>
      <c r="D181" s="17">
        <v>8.0000000000000004E-4</v>
      </c>
      <c r="E181" s="15">
        <f t="shared" si="15"/>
        <v>18812.85843167116</v>
      </c>
      <c r="F181" s="15">
        <f t="shared" si="16"/>
        <v>18813</v>
      </c>
      <c r="G181" s="15">
        <f t="shared" ref="G181:G187" si="21">+C181-(C$7+F181*C$8)</f>
        <v>-9.3484357996203471E-2</v>
      </c>
      <c r="J181" s="15">
        <f t="shared" ref="J181:J187" si="22">+G181</f>
        <v>-9.3484357996203471E-2</v>
      </c>
      <c r="O181" s="15">
        <f t="shared" ca="1" si="20"/>
        <v>-0.11156544663945117</v>
      </c>
      <c r="Q181" s="18">
        <f t="shared" si="18"/>
        <v>34905.989800000003</v>
      </c>
      <c r="AB181" s="15" t="s">
        <v>32</v>
      </c>
      <c r="AC181" s="15">
        <v>10</v>
      </c>
      <c r="AE181" s="15" t="s">
        <v>33</v>
      </c>
      <c r="AG181" s="15" t="s">
        <v>30</v>
      </c>
    </row>
    <row r="182" spans="1:33" s="15" customFormat="1" x14ac:dyDescent="0.2">
      <c r="A182" s="15" t="s">
        <v>59</v>
      </c>
      <c r="B182" s="16"/>
      <c r="C182" s="17">
        <v>49924.4902</v>
      </c>
      <c r="D182" s="17">
        <v>1.5E-3</v>
      </c>
      <c r="E182" s="15">
        <f t="shared" si="15"/>
        <v>18812.859037412403</v>
      </c>
      <c r="F182" s="15">
        <f t="shared" si="16"/>
        <v>18813</v>
      </c>
      <c r="G182" s="15">
        <f t="shared" si="21"/>
        <v>-9.3084357999032363E-2</v>
      </c>
      <c r="J182" s="15">
        <f t="shared" si="22"/>
        <v>-9.3084357999032363E-2</v>
      </c>
      <c r="O182" s="15">
        <f t="shared" ca="1" si="20"/>
        <v>-0.11156544663945117</v>
      </c>
      <c r="Q182" s="18">
        <f t="shared" si="18"/>
        <v>34905.9902</v>
      </c>
      <c r="AC182" s="15">
        <v>13</v>
      </c>
      <c r="AE182" s="15" t="s">
        <v>39</v>
      </c>
      <c r="AG182" s="15" t="s">
        <v>36</v>
      </c>
    </row>
    <row r="183" spans="1:33" s="15" customFormat="1" x14ac:dyDescent="0.2">
      <c r="A183" s="15" t="s">
        <v>59</v>
      </c>
      <c r="B183" s="16" t="s">
        <v>48</v>
      </c>
      <c r="C183" s="17">
        <v>49925.475400000003</v>
      </c>
      <c r="D183" s="17">
        <v>1.1000000000000001E-3</v>
      </c>
      <c r="E183" s="15">
        <f t="shared" si="15"/>
        <v>18814.350978102357</v>
      </c>
      <c r="F183" s="15">
        <f t="shared" si="16"/>
        <v>18814.5</v>
      </c>
      <c r="G183" s="15">
        <f t="shared" si="21"/>
        <v>-9.840630699909525E-2</v>
      </c>
      <c r="J183" s="15">
        <f t="shared" si="22"/>
        <v>-9.840630699909525E-2</v>
      </c>
      <c r="O183" s="15">
        <f t="shared" ca="1" si="20"/>
        <v>-0.11153893879469085</v>
      </c>
      <c r="Q183" s="18">
        <f t="shared" si="18"/>
        <v>34906.975400000003</v>
      </c>
      <c r="AC183" s="15">
        <v>8</v>
      </c>
      <c r="AE183" s="15" t="s">
        <v>35</v>
      </c>
      <c r="AG183" s="15" t="s">
        <v>36</v>
      </c>
    </row>
    <row r="184" spans="1:33" s="15" customFormat="1" x14ac:dyDescent="0.2">
      <c r="A184" s="15" t="s">
        <v>59</v>
      </c>
      <c r="B184" s="16" t="s">
        <v>48</v>
      </c>
      <c r="C184" s="17">
        <v>49925.477400000003</v>
      </c>
      <c r="D184" s="17">
        <v>8.0000000000000004E-4</v>
      </c>
      <c r="E184" s="15">
        <f t="shared" si="15"/>
        <v>18814.354006808589</v>
      </c>
      <c r="F184" s="15">
        <f t="shared" si="16"/>
        <v>18814.5</v>
      </c>
      <c r="G184" s="15">
        <f t="shared" si="21"/>
        <v>-9.6406306998687796E-2</v>
      </c>
      <c r="J184" s="15">
        <f t="shared" si="22"/>
        <v>-9.6406306998687796E-2</v>
      </c>
      <c r="O184" s="15">
        <f t="shared" ca="1" si="20"/>
        <v>-0.11153893879469085</v>
      </c>
      <c r="Q184" s="18">
        <f t="shared" si="18"/>
        <v>34906.977400000003</v>
      </c>
      <c r="AB184" s="15" t="s">
        <v>32</v>
      </c>
      <c r="AC184" s="15">
        <v>6</v>
      </c>
      <c r="AE184" s="15" t="s">
        <v>31</v>
      </c>
      <c r="AG184" s="15" t="s">
        <v>30</v>
      </c>
    </row>
    <row r="185" spans="1:33" s="15" customFormat="1" x14ac:dyDescent="0.2">
      <c r="A185" s="15" t="s">
        <v>60</v>
      </c>
      <c r="B185" s="16" t="s">
        <v>48</v>
      </c>
      <c r="C185" s="17">
        <v>50279.430500000002</v>
      </c>
      <c r="D185" s="17">
        <v>1.6999999999999999E-3</v>
      </c>
      <c r="E185" s="15">
        <f t="shared" si="15"/>
        <v>19350.363986734836</v>
      </c>
      <c r="F185" s="15">
        <f t="shared" si="16"/>
        <v>19350.5</v>
      </c>
      <c r="G185" s="15">
        <f t="shared" si="21"/>
        <v>-8.9816082996549085E-2</v>
      </c>
      <c r="J185" s="15">
        <f t="shared" si="22"/>
        <v>-8.9816082996549085E-2</v>
      </c>
      <c r="O185" s="15">
        <f t="shared" ca="1" si="20"/>
        <v>-0.10206680226700016</v>
      </c>
      <c r="Q185" s="18">
        <f t="shared" si="18"/>
        <v>35260.930500000002</v>
      </c>
      <c r="AC185" s="15">
        <v>13</v>
      </c>
      <c r="AE185" s="15" t="s">
        <v>35</v>
      </c>
      <c r="AG185" s="15" t="s">
        <v>36</v>
      </c>
    </row>
    <row r="186" spans="1:33" s="15" customFormat="1" x14ac:dyDescent="0.2">
      <c r="A186" s="15" t="s">
        <v>60</v>
      </c>
      <c r="B186" s="16" t="s">
        <v>48</v>
      </c>
      <c r="C186" s="17">
        <v>50279.434600000001</v>
      </c>
      <c r="D186" s="17">
        <v>1.6999999999999999E-3</v>
      </c>
      <c r="E186" s="15">
        <f t="shared" si="15"/>
        <v>19350.370195582611</v>
      </c>
      <c r="F186" s="15">
        <f t="shared" si="16"/>
        <v>19350.5</v>
      </c>
      <c r="G186" s="15">
        <f t="shared" si="21"/>
        <v>-8.571608299826039E-2</v>
      </c>
      <c r="J186" s="15">
        <f t="shared" si="22"/>
        <v>-8.571608299826039E-2</v>
      </c>
      <c r="O186" s="15">
        <f t="shared" ca="1" si="20"/>
        <v>-0.10206680226700016</v>
      </c>
      <c r="Q186" s="18">
        <f t="shared" si="18"/>
        <v>35260.934600000001</v>
      </c>
      <c r="AB186" s="15" t="s">
        <v>32</v>
      </c>
      <c r="AC186" s="15">
        <v>9</v>
      </c>
      <c r="AE186" s="15" t="s">
        <v>31</v>
      </c>
      <c r="AG186" s="15" t="s">
        <v>30</v>
      </c>
    </row>
    <row r="187" spans="1:33" s="15" customFormat="1" x14ac:dyDescent="0.2">
      <c r="A187" s="19" t="s">
        <v>61</v>
      </c>
      <c r="B187" s="20" t="s">
        <v>48</v>
      </c>
      <c r="C187" s="19">
        <v>50709.325299999997</v>
      </c>
      <c r="D187" s="19">
        <v>5.9999999999999995E-4</v>
      </c>
      <c r="E187" s="15">
        <f t="shared" si="15"/>
        <v>20001.376516695433</v>
      </c>
      <c r="F187" s="15">
        <f t="shared" si="16"/>
        <v>20001.5</v>
      </c>
      <c r="G187" s="15">
        <f t="shared" si="21"/>
        <v>-8.1541949009988457E-2</v>
      </c>
      <c r="J187" s="15">
        <f t="shared" si="22"/>
        <v>-8.1541949009988457E-2</v>
      </c>
      <c r="O187" s="15">
        <f t="shared" ca="1" si="20"/>
        <v>-9.0562397641017589E-2</v>
      </c>
      <c r="Q187" s="18">
        <f t="shared" si="18"/>
        <v>35690.825299999997</v>
      </c>
      <c r="AB187" s="15" t="s">
        <v>32</v>
      </c>
      <c r="AG187" s="15" t="s">
        <v>38</v>
      </c>
    </row>
    <row r="188" spans="1:33" s="15" customFormat="1" x14ac:dyDescent="0.2">
      <c r="A188" s="15" t="s">
        <v>61</v>
      </c>
      <c r="B188" s="16"/>
      <c r="C188" s="17">
        <v>50716.379399999998</v>
      </c>
      <c r="D188" s="17">
        <v>5.9999999999999995E-4</v>
      </c>
      <c r="E188" s="15">
        <f t="shared" si="15"/>
        <v>20012.058915011476</v>
      </c>
      <c r="F188" s="15">
        <f t="shared" si="16"/>
        <v>20012</v>
      </c>
      <c r="O188" s="15">
        <f t="shared" ca="1" si="20"/>
        <v>-9.0376842727695306E-2</v>
      </c>
      <c r="Q188" s="18">
        <f t="shared" si="18"/>
        <v>35697.879399999998</v>
      </c>
      <c r="R188" s="14"/>
      <c r="AB188" s="15" t="s">
        <v>32</v>
      </c>
      <c r="AC188" s="15">
        <v>8</v>
      </c>
      <c r="AE188" s="15" t="s">
        <v>31</v>
      </c>
      <c r="AG188" s="15" t="s">
        <v>30</v>
      </c>
    </row>
    <row r="189" spans="1:33" x14ac:dyDescent="0.2">
      <c r="A189" s="56" t="s">
        <v>586</v>
      </c>
      <c r="B189" s="58" t="s">
        <v>64</v>
      </c>
      <c r="C189" s="57">
        <v>52748.2111</v>
      </c>
      <c r="D189" s="13"/>
      <c r="E189" s="15">
        <f t="shared" si="15"/>
        <v>23088.969581228328</v>
      </c>
      <c r="F189" s="15">
        <f t="shared" si="16"/>
        <v>23089</v>
      </c>
      <c r="G189" s="15">
        <f t="shared" ref="G189:G234" si="23">+C189-(C$7+F189*C$8)</f>
        <v>-2.0086974000150803E-2</v>
      </c>
      <c r="H189" s="15"/>
      <c r="I189" s="15"/>
      <c r="K189" s="15">
        <f>+G189</f>
        <v>-2.0086974000150803E-2</v>
      </c>
      <c r="M189" s="15"/>
      <c r="N189" s="15"/>
      <c r="O189" s="15">
        <f t="shared" ca="1" si="20"/>
        <v>-3.6000417176008215E-2</v>
      </c>
      <c r="P189" s="15"/>
      <c r="Q189" s="18">
        <f t="shared" si="18"/>
        <v>37729.7111</v>
      </c>
    </row>
    <row r="190" spans="1:33" s="15" customFormat="1" x14ac:dyDescent="0.2">
      <c r="A190" s="21" t="s">
        <v>62</v>
      </c>
      <c r="B190" s="20"/>
      <c r="C190" s="17">
        <v>53206.497199999998</v>
      </c>
      <c r="D190" s="17">
        <v>1.4E-3</v>
      </c>
      <c r="E190" s="15">
        <f t="shared" si="15"/>
        <v>23782.976564813096</v>
      </c>
      <c r="F190" s="15">
        <f t="shared" si="16"/>
        <v>23783</v>
      </c>
      <c r="G190" s="15">
        <f t="shared" si="23"/>
        <v>-1.547537800797727E-2</v>
      </c>
      <c r="J190" s="15">
        <f>+G190</f>
        <v>-1.547537800797727E-2</v>
      </c>
      <c r="O190" s="15">
        <f t="shared" ca="1" si="20"/>
        <v>-2.3736121000229593E-2</v>
      </c>
      <c r="Q190" s="18">
        <f t="shared" si="18"/>
        <v>38187.997199999998</v>
      </c>
      <c r="AC190" s="15">
        <v>18</v>
      </c>
      <c r="AE190" s="15" t="s">
        <v>35</v>
      </c>
      <c r="AG190" s="15" t="s">
        <v>36</v>
      </c>
    </row>
    <row r="191" spans="1:33" s="15" customFormat="1" x14ac:dyDescent="0.2">
      <c r="A191" s="21" t="s">
        <v>62</v>
      </c>
      <c r="B191" s="16" t="s">
        <v>48</v>
      </c>
      <c r="C191" s="17">
        <v>53215.407200000001</v>
      </c>
      <c r="D191" s="17">
        <v>3.0999999999999999E-3</v>
      </c>
      <c r="E191" s="15">
        <f t="shared" si="15"/>
        <v>23796.46945107725</v>
      </c>
      <c r="F191" s="15">
        <f t="shared" si="16"/>
        <v>23796.5</v>
      </c>
      <c r="G191" s="15">
        <f t="shared" si="23"/>
        <v>-2.0172919001197442E-2</v>
      </c>
      <c r="J191" s="15">
        <f>+G191</f>
        <v>-2.0172919001197442E-2</v>
      </c>
      <c r="O191" s="15">
        <f t="shared" ca="1" si="20"/>
        <v>-2.3497550397386602E-2</v>
      </c>
      <c r="Q191" s="18">
        <f t="shared" si="18"/>
        <v>38196.907200000001</v>
      </c>
      <c r="AC191" s="15">
        <v>14</v>
      </c>
      <c r="AE191" s="15" t="s">
        <v>40</v>
      </c>
      <c r="AG191" s="15" t="s">
        <v>36</v>
      </c>
    </row>
    <row r="192" spans="1:33" x14ac:dyDescent="0.2">
      <c r="A192" s="41" t="s">
        <v>82</v>
      </c>
      <c r="B192" s="42" t="s">
        <v>64</v>
      </c>
      <c r="C192" s="41">
        <v>53515.523999999998</v>
      </c>
      <c r="D192" s="41">
        <v>6.0000000000000001E-3</v>
      </c>
      <c r="E192" s="15">
        <f t="shared" si="15"/>
        <v>24250.952262341027</v>
      </c>
      <c r="F192" s="15">
        <f t="shared" si="16"/>
        <v>24251</v>
      </c>
      <c r="G192" s="15">
        <f t="shared" si="23"/>
        <v>-3.1523466001090128E-2</v>
      </c>
      <c r="H192" s="15"/>
      <c r="I192" s="15">
        <f>+G192</f>
        <v>-3.1523466001090128E-2</v>
      </c>
      <c r="L192" s="15"/>
      <c r="M192" s="15"/>
      <c r="N192" s="15"/>
      <c r="O192" s="15">
        <f t="shared" ca="1" si="20"/>
        <v>-1.5465673435007099E-2</v>
      </c>
      <c r="P192" s="15"/>
      <c r="Q192" s="18">
        <f t="shared" si="18"/>
        <v>38497.023999999998</v>
      </c>
      <c r="R192" s="15"/>
    </row>
    <row r="193" spans="1:33" s="15" customFormat="1" x14ac:dyDescent="0.2">
      <c r="A193" s="21" t="s">
        <v>63</v>
      </c>
      <c r="B193" s="20" t="s">
        <v>64</v>
      </c>
      <c r="C193" s="19">
        <v>53519.506300000001</v>
      </c>
      <c r="D193" s="19">
        <v>5.9999999999999995E-4</v>
      </c>
      <c r="E193" s="15">
        <f t="shared" si="15"/>
        <v>24256.982870755142</v>
      </c>
      <c r="F193" s="15">
        <f t="shared" si="16"/>
        <v>24257</v>
      </c>
      <c r="G193" s="15">
        <f t="shared" si="23"/>
        <v>-1.1311262001981959E-2</v>
      </c>
      <c r="K193" s="15">
        <f t="shared" ref="K193:K234" si="24">+G193</f>
        <v>-1.1311262001981959E-2</v>
      </c>
      <c r="O193" s="15">
        <f t="shared" ca="1" si="20"/>
        <v>-1.5359642055965794E-2</v>
      </c>
      <c r="Q193" s="18">
        <f t="shared" si="18"/>
        <v>38501.006300000001</v>
      </c>
      <c r="AB193" s="15" t="s">
        <v>32</v>
      </c>
      <c r="AC193" s="15">
        <v>6</v>
      </c>
      <c r="AE193" s="15" t="s">
        <v>41</v>
      </c>
      <c r="AG193" s="15" t="s">
        <v>30</v>
      </c>
    </row>
    <row r="194" spans="1:33" s="15" customFormat="1" x14ac:dyDescent="0.2">
      <c r="A194" s="19" t="s">
        <v>63</v>
      </c>
      <c r="B194" s="20" t="s">
        <v>64</v>
      </c>
      <c r="C194" s="19">
        <v>53519.506300000001</v>
      </c>
      <c r="D194" s="19">
        <v>5.9999999999999995E-4</v>
      </c>
      <c r="E194" s="15">
        <f t="shared" si="15"/>
        <v>24256.982870755142</v>
      </c>
      <c r="F194" s="15">
        <f t="shared" si="16"/>
        <v>24257</v>
      </c>
      <c r="G194" s="15">
        <f t="shared" si="23"/>
        <v>-1.1311262001981959E-2</v>
      </c>
      <c r="K194" s="15">
        <f t="shared" si="24"/>
        <v>-1.1311262001981959E-2</v>
      </c>
      <c r="O194" s="15">
        <f t="shared" ca="1" si="20"/>
        <v>-1.5359642055965794E-2</v>
      </c>
      <c r="Q194" s="18">
        <f t="shared" si="18"/>
        <v>38501.006300000001</v>
      </c>
      <c r="AB194" s="15" t="s">
        <v>32</v>
      </c>
      <c r="AC194" s="15">
        <v>19</v>
      </c>
      <c r="AE194" s="15" t="s">
        <v>41</v>
      </c>
      <c r="AG194" s="15" t="s">
        <v>30</v>
      </c>
    </row>
    <row r="195" spans="1:33" s="15" customFormat="1" x14ac:dyDescent="0.2">
      <c r="A195" s="22" t="s">
        <v>66</v>
      </c>
      <c r="B195" s="16" t="s">
        <v>48</v>
      </c>
      <c r="C195" s="17">
        <v>53565.3995</v>
      </c>
      <c r="D195" s="17">
        <v>8.0000000000000004E-4</v>
      </c>
      <c r="E195" s="15">
        <f t="shared" si="15"/>
        <v>24326.481381181384</v>
      </c>
      <c r="F195" s="15">
        <f t="shared" si="16"/>
        <v>24326.5</v>
      </c>
      <c r="G195" s="15">
        <f t="shared" si="23"/>
        <v>-1.2294899002881721E-2</v>
      </c>
      <c r="J195" s="15">
        <f>+G195</f>
        <v>-1.2294899002881721E-2</v>
      </c>
      <c r="O195" s="15">
        <f t="shared" ca="1" si="20"/>
        <v>-1.4131445248737218E-2</v>
      </c>
      <c r="Q195" s="18">
        <f t="shared" si="18"/>
        <v>38546.8995</v>
      </c>
      <c r="AB195" s="15" t="s">
        <v>32</v>
      </c>
      <c r="AG195" s="15" t="s">
        <v>38</v>
      </c>
    </row>
    <row r="196" spans="1:33" s="15" customFormat="1" x14ac:dyDescent="0.2">
      <c r="A196" s="22" t="s">
        <v>66</v>
      </c>
      <c r="B196" s="23"/>
      <c r="C196" s="17">
        <v>53636.390800000001</v>
      </c>
      <c r="D196" s="17">
        <v>5.9999999999999995E-4</v>
      </c>
      <c r="E196" s="15">
        <f t="shared" si="15"/>
        <v>24433.987277549968</v>
      </c>
      <c r="F196" s="15">
        <f t="shared" si="16"/>
        <v>24434</v>
      </c>
      <c r="G196" s="15">
        <f t="shared" si="23"/>
        <v>-8.4012439983780496E-3</v>
      </c>
      <c r="J196" s="15">
        <f>+G196</f>
        <v>-8.4012439983780496E-3</v>
      </c>
      <c r="O196" s="15">
        <f t="shared" ca="1" si="20"/>
        <v>-1.2231716374247026E-2</v>
      </c>
      <c r="Q196" s="18">
        <f t="shared" si="18"/>
        <v>38617.890800000001</v>
      </c>
      <c r="AB196" s="15" t="s">
        <v>32</v>
      </c>
      <c r="AG196" s="15" t="s">
        <v>38</v>
      </c>
    </row>
    <row r="197" spans="1:33" s="15" customFormat="1" x14ac:dyDescent="0.2">
      <c r="A197" s="17" t="s">
        <v>68</v>
      </c>
      <c r="B197" s="16" t="s">
        <v>64</v>
      </c>
      <c r="C197" s="17">
        <v>53637.380570000001</v>
      </c>
      <c r="D197" s="17">
        <v>4.4999999999999997E-3</v>
      </c>
      <c r="E197" s="15">
        <f t="shared" si="15"/>
        <v>24435.486138833658</v>
      </c>
      <c r="F197" s="15">
        <f t="shared" si="16"/>
        <v>24435.5</v>
      </c>
      <c r="G197" s="15">
        <f t="shared" si="23"/>
        <v>-9.1531930011115037E-3</v>
      </c>
      <c r="K197" s="15">
        <f t="shared" si="24"/>
        <v>-9.1531930011115037E-3</v>
      </c>
      <c r="O197" s="15">
        <f t="shared" ca="1" si="20"/>
        <v>-1.22052085294867E-2</v>
      </c>
      <c r="Q197" s="18">
        <f t="shared" si="18"/>
        <v>38618.880570000001</v>
      </c>
    </row>
    <row r="198" spans="1:33" s="15" customFormat="1" x14ac:dyDescent="0.2">
      <c r="A198" s="22" t="s">
        <v>66</v>
      </c>
      <c r="B198" s="23"/>
      <c r="C198" s="17">
        <v>53638.373</v>
      </c>
      <c r="D198" s="17">
        <v>5.9999999999999995E-4</v>
      </c>
      <c r="E198" s="15">
        <f t="shared" si="15"/>
        <v>24436.989028296633</v>
      </c>
      <c r="F198" s="15">
        <f t="shared" si="16"/>
        <v>24437</v>
      </c>
      <c r="G198" s="15">
        <f t="shared" si="23"/>
        <v>-7.2451420055585913E-3</v>
      </c>
      <c r="J198" s="15">
        <f>+G198</f>
        <v>-7.2451420055585913E-3</v>
      </c>
      <c r="O198" s="15">
        <f t="shared" ca="1" si="20"/>
        <v>-1.2178700684726373E-2</v>
      </c>
      <c r="Q198" s="18">
        <f t="shared" si="18"/>
        <v>38619.873</v>
      </c>
      <c r="AB198" s="15" t="s">
        <v>32</v>
      </c>
      <c r="AC198" s="15">
        <v>11</v>
      </c>
      <c r="AE198" s="15" t="s">
        <v>33</v>
      </c>
      <c r="AG198" s="15" t="s">
        <v>30</v>
      </c>
    </row>
    <row r="199" spans="1:33" x14ac:dyDescent="0.2">
      <c r="A199" s="41" t="s">
        <v>79</v>
      </c>
      <c r="B199" s="42" t="s">
        <v>48</v>
      </c>
      <c r="C199" s="41">
        <v>53935.543799999999</v>
      </c>
      <c r="D199" s="41">
        <v>5.0000000000000001E-4</v>
      </c>
      <c r="E199" s="15">
        <f t="shared" si="15"/>
        <v>24887.010555280482</v>
      </c>
      <c r="F199" s="15">
        <f t="shared" si="16"/>
        <v>24887</v>
      </c>
      <c r="G199" s="15">
        <f t="shared" si="23"/>
        <v>6.9701579923275858E-3</v>
      </c>
      <c r="H199" s="15"/>
      <c r="I199" s="15"/>
      <c r="J199" s="15"/>
      <c r="K199" s="15">
        <f t="shared" si="24"/>
        <v>6.9701579923275858E-3</v>
      </c>
      <c r="L199" s="15"/>
      <c r="M199" s="15"/>
      <c r="N199" s="15"/>
      <c r="O199" s="15">
        <f t="shared" ca="1" si="20"/>
        <v>-4.2263472566278493E-3</v>
      </c>
      <c r="P199" s="15"/>
      <c r="Q199" s="18">
        <f t="shared" si="18"/>
        <v>38917.043799999999</v>
      </c>
      <c r="R199" s="15"/>
      <c r="AB199" t="s">
        <v>32</v>
      </c>
      <c r="AC199">
        <v>12</v>
      </c>
      <c r="AE199" t="s">
        <v>44</v>
      </c>
      <c r="AG199" t="s">
        <v>30</v>
      </c>
    </row>
    <row r="200" spans="1:33" x14ac:dyDescent="0.2">
      <c r="A200" s="41" t="s">
        <v>79</v>
      </c>
      <c r="B200" s="42" t="s">
        <v>64</v>
      </c>
      <c r="C200" s="41">
        <v>53936.526899999997</v>
      </c>
      <c r="D200" s="41">
        <v>2.0000000000000001E-4</v>
      </c>
      <c r="E200" s="15">
        <f t="shared" si="15"/>
        <v>24888.499315828882</v>
      </c>
      <c r="F200" s="15">
        <f t="shared" si="16"/>
        <v>24888.5</v>
      </c>
      <c r="G200" s="15">
        <f t="shared" si="23"/>
        <v>-4.5179100561654195E-4</v>
      </c>
      <c r="H200" s="15"/>
      <c r="I200" s="15"/>
      <c r="J200" s="15"/>
      <c r="K200" s="15">
        <f t="shared" si="24"/>
        <v>-4.5179100561654195E-4</v>
      </c>
      <c r="L200" s="15"/>
      <c r="M200" s="15"/>
      <c r="N200" s="15"/>
      <c r="O200" s="15">
        <f t="shared" ca="1" si="20"/>
        <v>-4.1998394118675231E-3</v>
      </c>
      <c r="P200" s="15"/>
      <c r="Q200" s="18">
        <f t="shared" si="18"/>
        <v>38918.026899999997</v>
      </c>
      <c r="R200" s="15"/>
      <c r="AC200">
        <v>17</v>
      </c>
      <c r="AE200" t="s">
        <v>40</v>
      </c>
      <c r="AG200" t="s">
        <v>36</v>
      </c>
    </row>
    <row r="201" spans="1:33" x14ac:dyDescent="0.2">
      <c r="A201" s="41" t="s">
        <v>79</v>
      </c>
      <c r="B201" s="42" t="s">
        <v>64</v>
      </c>
      <c r="C201" s="41">
        <v>53942.471400000002</v>
      </c>
      <c r="D201" s="41">
        <v>2.9999999999999997E-4</v>
      </c>
      <c r="E201" s="15">
        <f t="shared" si="15"/>
        <v>24897.501387927347</v>
      </c>
      <c r="F201" s="15">
        <f t="shared" si="16"/>
        <v>24897.5</v>
      </c>
      <c r="G201" s="15">
        <f t="shared" si="23"/>
        <v>9.165150040644221E-4</v>
      </c>
      <c r="H201" s="15"/>
      <c r="I201" s="15"/>
      <c r="J201" s="15"/>
      <c r="K201" s="15">
        <f t="shared" si="24"/>
        <v>9.165150040644221E-4</v>
      </c>
      <c r="L201" s="15"/>
      <c r="M201" s="15"/>
      <c r="N201" s="15"/>
      <c r="O201" s="15">
        <f t="shared" ca="1" si="20"/>
        <v>-4.0407923433055659E-3</v>
      </c>
      <c r="P201" s="15"/>
      <c r="Q201" s="18">
        <f t="shared" si="18"/>
        <v>38923.971400000002</v>
      </c>
      <c r="R201" s="15"/>
      <c r="AC201">
        <v>20</v>
      </c>
      <c r="AE201" t="s">
        <v>40</v>
      </c>
      <c r="AG201" t="s">
        <v>36</v>
      </c>
    </row>
    <row r="202" spans="1:33" x14ac:dyDescent="0.2">
      <c r="A202" s="41" t="s">
        <v>79</v>
      </c>
      <c r="B202" s="42" t="s">
        <v>64</v>
      </c>
      <c r="C202" s="41">
        <v>53967.561600000001</v>
      </c>
      <c r="D202" s="41">
        <v>2.9999999999999997E-4</v>
      </c>
      <c r="E202" s="15">
        <f t="shared" si="15"/>
        <v>24935.496810480065</v>
      </c>
      <c r="F202" s="15">
        <f t="shared" si="16"/>
        <v>24935.5</v>
      </c>
      <c r="G202" s="15">
        <f t="shared" si="23"/>
        <v>-2.1061930019641295E-3</v>
      </c>
      <c r="H202" s="15"/>
      <c r="I202" s="15"/>
      <c r="J202" s="15"/>
      <c r="K202" s="15">
        <f t="shared" si="24"/>
        <v>-2.1061930019641295E-3</v>
      </c>
      <c r="L202" s="15"/>
      <c r="M202" s="15"/>
      <c r="N202" s="15"/>
      <c r="O202" s="15">
        <f t="shared" ca="1" si="20"/>
        <v>-3.369260276043895E-3</v>
      </c>
      <c r="P202" s="15"/>
      <c r="Q202" s="18">
        <f t="shared" si="18"/>
        <v>38949.061600000001</v>
      </c>
      <c r="R202" s="15"/>
      <c r="AB202" t="s">
        <v>32</v>
      </c>
      <c r="AC202">
        <v>10</v>
      </c>
      <c r="AE202" t="s">
        <v>33</v>
      </c>
      <c r="AG202" t="s">
        <v>30</v>
      </c>
    </row>
    <row r="203" spans="1:33" x14ac:dyDescent="0.2">
      <c r="A203" s="41" t="s">
        <v>79</v>
      </c>
      <c r="B203" s="42" t="s">
        <v>64</v>
      </c>
      <c r="C203" s="41">
        <v>54019.405700000003</v>
      </c>
      <c r="D203" s="41">
        <v>2.9999999999999997E-4</v>
      </c>
      <c r="E203" s="15">
        <f t="shared" si="15"/>
        <v>25014.007084864708</v>
      </c>
      <c r="F203" s="15">
        <f t="shared" si="16"/>
        <v>25014</v>
      </c>
      <c r="G203" s="15">
        <f t="shared" si="23"/>
        <v>4.6784760052105412E-3</v>
      </c>
      <c r="H203" s="15"/>
      <c r="I203" s="15"/>
      <c r="J203" s="15"/>
      <c r="K203" s="15">
        <f t="shared" si="24"/>
        <v>4.6784760052105412E-3</v>
      </c>
      <c r="L203" s="15"/>
      <c r="M203" s="15"/>
      <c r="N203" s="15"/>
      <c r="O203" s="15">
        <f t="shared" ca="1" si="20"/>
        <v>-1.9820164002533613E-3</v>
      </c>
      <c r="P203" s="15"/>
      <c r="Q203" s="18">
        <f t="shared" si="18"/>
        <v>39000.905700000003</v>
      </c>
      <c r="R203" s="15"/>
    </row>
    <row r="204" spans="1:33" s="15" customFormat="1" x14ac:dyDescent="0.2">
      <c r="A204" s="17" t="s">
        <v>67</v>
      </c>
      <c r="B204" s="16" t="s">
        <v>48</v>
      </c>
      <c r="C204" s="17">
        <v>54296.422299999998</v>
      </c>
      <c r="D204" s="17">
        <v>5.0000000000000001E-4</v>
      </c>
      <c r="E204" s="15">
        <f t="shared" si="15"/>
        <v>25433.508036276733</v>
      </c>
      <c r="F204" s="15">
        <f t="shared" si="16"/>
        <v>25433.5</v>
      </c>
      <c r="G204" s="15">
        <f t="shared" si="23"/>
        <v>5.3067389962961897E-3</v>
      </c>
      <c r="J204" s="15">
        <f>+G204</f>
        <v>5.3067389962961897E-3</v>
      </c>
      <c r="O204" s="15">
        <f t="shared" ca="1" si="20"/>
        <v>5.4313441843851784E-3</v>
      </c>
      <c r="Q204" s="18">
        <f t="shared" si="18"/>
        <v>39277.922299999998</v>
      </c>
    </row>
    <row r="205" spans="1:33" x14ac:dyDescent="0.2">
      <c r="A205" s="56" t="s">
        <v>656</v>
      </c>
      <c r="B205" s="58" t="s">
        <v>64</v>
      </c>
      <c r="C205" s="57">
        <v>54337.029300000002</v>
      </c>
      <c r="D205" s="13"/>
      <c r="E205" s="15">
        <f t="shared" si="15"/>
        <v>25495.001373260835</v>
      </c>
      <c r="F205" s="15">
        <f t="shared" si="16"/>
        <v>25495</v>
      </c>
      <c r="G205" s="15">
        <f t="shared" si="23"/>
        <v>9.0682999871205539E-4</v>
      </c>
      <c r="H205" s="15"/>
      <c r="I205" s="15"/>
      <c r="K205" s="15">
        <f t="shared" si="24"/>
        <v>9.0682999871205539E-4</v>
      </c>
      <c r="L205" s="15"/>
      <c r="M205" s="15"/>
      <c r="N205" s="15"/>
      <c r="O205" s="15">
        <f t="shared" ca="1" si="20"/>
        <v>6.5181658195586079E-3</v>
      </c>
      <c r="P205" s="15"/>
      <c r="Q205" s="18">
        <f t="shared" si="18"/>
        <v>39318.529300000002</v>
      </c>
      <c r="R205" s="15"/>
    </row>
    <row r="206" spans="1:33" x14ac:dyDescent="0.2">
      <c r="A206" s="56" t="s">
        <v>661</v>
      </c>
      <c r="B206" s="58" t="s">
        <v>64</v>
      </c>
      <c r="C206" s="57">
        <v>54375.339800000002</v>
      </c>
      <c r="D206" s="13"/>
      <c r="E206" s="15">
        <f t="shared" si="15"/>
        <v>25553.016998313884</v>
      </c>
      <c r="F206" s="15">
        <f t="shared" si="16"/>
        <v>25553</v>
      </c>
      <c r="G206" s="15">
        <f t="shared" si="23"/>
        <v>1.122480200137943E-2</v>
      </c>
      <c r="H206" s="15"/>
      <c r="I206" s="15"/>
      <c r="K206" s="15">
        <f t="shared" si="24"/>
        <v>1.122480200137943E-2</v>
      </c>
      <c r="L206" s="15"/>
      <c r="M206" s="15"/>
      <c r="N206" s="15"/>
      <c r="O206" s="15">
        <f t="shared" ca="1" si="20"/>
        <v>7.5431358169579799E-3</v>
      </c>
      <c r="P206" s="15"/>
      <c r="Q206" s="18">
        <f t="shared" si="18"/>
        <v>39356.839800000002</v>
      </c>
      <c r="R206" s="15"/>
    </row>
    <row r="207" spans="1:33" x14ac:dyDescent="0.2">
      <c r="A207" s="56" t="s">
        <v>666</v>
      </c>
      <c r="B207" s="58" t="s">
        <v>48</v>
      </c>
      <c r="C207" s="57">
        <v>54712.456299999998</v>
      </c>
      <c r="D207" s="13"/>
      <c r="E207" s="15">
        <f t="shared" si="15"/>
        <v>26063.530420566171</v>
      </c>
      <c r="F207" s="15">
        <f t="shared" si="16"/>
        <v>26063.5</v>
      </c>
      <c r="G207" s="15">
        <f t="shared" si="23"/>
        <v>2.008815899171168E-2</v>
      </c>
      <c r="H207" s="15"/>
      <c r="I207" s="15"/>
      <c r="K207" s="15">
        <f t="shared" si="24"/>
        <v>2.008815899171168E-2</v>
      </c>
      <c r="L207" s="15"/>
      <c r="M207" s="15"/>
      <c r="N207" s="15"/>
      <c r="O207" s="15">
        <f t="shared" ca="1" si="20"/>
        <v>1.6564638983723123E-2</v>
      </c>
      <c r="P207" s="15"/>
      <c r="Q207" s="18">
        <f t="shared" si="18"/>
        <v>39693.956299999998</v>
      </c>
      <c r="R207" s="15"/>
    </row>
    <row r="208" spans="1:33" x14ac:dyDescent="0.2">
      <c r="A208" s="56" t="s">
        <v>666</v>
      </c>
      <c r="B208" s="58" t="s">
        <v>64</v>
      </c>
      <c r="C208" s="57">
        <v>54719.390700000004</v>
      </c>
      <c r="D208" s="13"/>
      <c r="E208" s="15">
        <f t="shared" si="15"/>
        <v>26074.031550814227</v>
      </c>
      <c r="F208" s="15">
        <f t="shared" si="16"/>
        <v>26074</v>
      </c>
      <c r="G208" s="15">
        <f t="shared" si="23"/>
        <v>2.083451600628905E-2</v>
      </c>
      <c r="H208" s="15"/>
      <c r="I208" s="15"/>
      <c r="K208" s="15">
        <f t="shared" si="24"/>
        <v>2.083451600628905E-2</v>
      </c>
      <c r="L208" s="15"/>
      <c r="M208" s="15"/>
      <c r="N208" s="15"/>
      <c r="O208" s="15">
        <f t="shared" ca="1" si="20"/>
        <v>1.6750193897045407E-2</v>
      </c>
      <c r="P208" s="15"/>
      <c r="Q208" s="18">
        <f t="shared" si="18"/>
        <v>39700.890700000004</v>
      </c>
      <c r="R208" s="15"/>
    </row>
    <row r="209" spans="1:33" x14ac:dyDescent="0.2">
      <c r="A209" s="41" t="s">
        <v>80</v>
      </c>
      <c r="B209" s="42" t="s">
        <v>48</v>
      </c>
      <c r="C209" s="41">
        <v>54988.4833</v>
      </c>
      <c r="D209" s="41">
        <v>2.9999999999999997E-4</v>
      </c>
      <c r="E209" s="15">
        <f t="shared" si="15"/>
        <v>26481.532768134548</v>
      </c>
      <c r="F209" s="15">
        <f t="shared" si="16"/>
        <v>26481.5</v>
      </c>
      <c r="G209" s="15">
        <f t="shared" si="23"/>
        <v>2.1638370999426115E-2</v>
      </c>
      <c r="H209" s="15"/>
      <c r="I209" s="15"/>
      <c r="J209" s="15"/>
      <c r="K209" s="15">
        <f t="shared" si="24"/>
        <v>2.1638370999426115E-2</v>
      </c>
      <c r="L209" s="15"/>
      <c r="M209" s="15"/>
      <c r="N209" s="15"/>
      <c r="O209" s="15">
        <f t="shared" ref="O209:O234" ca="1" si="25">+C$11+C$12*$F209</f>
        <v>2.3951491723601281E-2</v>
      </c>
      <c r="P209" s="15"/>
      <c r="Q209" s="18">
        <f t="shared" si="18"/>
        <v>39969.9833</v>
      </c>
      <c r="R209" s="15"/>
    </row>
    <row r="210" spans="1:33" x14ac:dyDescent="0.2">
      <c r="A210" s="41" t="s">
        <v>80</v>
      </c>
      <c r="B210" s="42" t="s">
        <v>48</v>
      </c>
      <c r="C210" s="41">
        <v>55027.446100000001</v>
      </c>
      <c r="D210" s="41">
        <v>2.9999999999999997E-4</v>
      </c>
      <c r="E210" s="15">
        <f t="shared" si="15"/>
        <v>26540.53620572521</v>
      </c>
      <c r="F210" s="15">
        <f t="shared" si="16"/>
        <v>26540.5</v>
      </c>
      <c r="G210" s="15">
        <f t="shared" si="23"/>
        <v>2.3908376999315806E-2</v>
      </c>
      <c r="H210" s="15"/>
      <c r="I210" s="15"/>
      <c r="J210" s="15"/>
      <c r="K210" s="15">
        <f t="shared" si="24"/>
        <v>2.3908376999315806E-2</v>
      </c>
      <c r="L210" s="15"/>
      <c r="M210" s="15"/>
      <c r="N210" s="15"/>
      <c r="O210" s="15">
        <f t="shared" ca="1" si="25"/>
        <v>2.4994133617507575E-2</v>
      </c>
      <c r="P210" s="15"/>
      <c r="Q210" s="18">
        <f t="shared" si="18"/>
        <v>40008.946100000001</v>
      </c>
      <c r="R210" s="15"/>
    </row>
    <row r="211" spans="1:33" x14ac:dyDescent="0.2">
      <c r="A211" s="41" t="s">
        <v>80</v>
      </c>
      <c r="B211" s="42" t="s">
        <v>64</v>
      </c>
      <c r="C211" s="41">
        <v>55028.440499999997</v>
      </c>
      <c r="D211" s="41">
        <v>2.0000000000000001E-4</v>
      </c>
      <c r="E211" s="15">
        <f t="shared" si="15"/>
        <v>26542.042078463819</v>
      </c>
      <c r="F211" s="15">
        <f t="shared" si="16"/>
        <v>26542</v>
      </c>
      <c r="G211" s="15">
        <f t="shared" si="23"/>
        <v>2.7786427992396057E-2</v>
      </c>
      <c r="H211" s="15"/>
      <c r="I211" s="15"/>
      <c r="J211" s="15"/>
      <c r="K211" s="15">
        <f t="shared" si="24"/>
        <v>2.7786427992396057E-2</v>
      </c>
      <c r="L211" s="15"/>
      <c r="M211" s="15"/>
      <c r="N211" s="15"/>
      <c r="O211" s="15">
        <f t="shared" ca="1" si="25"/>
        <v>2.5020641462267901E-2</v>
      </c>
      <c r="P211" s="15"/>
      <c r="Q211" s="18">
        <f t="shared" si="18"/>
        <v>40009.940499999997</v>
      </c>
      <c r="R211" s="15"/>
    </row>
    <row r="212" spans="1:33" x14ac:dyDescent="0.2">
      <c r="A212" s="56" t="s">
        <v>687</v>
      </c>
      <c r="B212" s="58" t="s">
        <v>64</v>
      </c>
      <c r="C212" s="57">
        <v>55028.441200000001</v>
      </c>
      <c r="D212" s="13"/>
      <c r="E212" s="15">
        <f t="shared" si="15"/>
        <v>26542.043138511006</v>
      </c>
      <c r="F212" s="15">
        <f t="shared" si="16"/>
        <v>26542</v>
      </c>
      <c r="G212" s="15">
        <f t="shared" si="23"/>
        <v>2.8486427996540442E-2</v>
      </c>
      <c r="H212" s="15"/>
      <c r="I212" s="15"/>
      <c r="K212" s="15">
        <f t="shared" si="24"/>
        <v>2.8486427996540442E-2</v>
      </c>
      <c r="L212" s="15"/>
      <c r="M212" s="15"/>
      <c r="N212" s="15"/>
      <c r="O212" s="15">
        <f t="shared" ca="1" si="25"/>
        <v>2.5020641462267901E-2</v>
      </c>
      <c r="P212" s="15"/>
      <c r="Q212" s="18">
        <f t="shared" si="18"/>
        <v>40009.941200000001</v>
      </c>
      <c r="R212" s="15"/>
    </row>
    <row r="213" spans="1:33" s="15" customFormat="1" x14ac:dyDescent="0.2">
      <c r="A213" s="23" t="s">
        <v>77</v>
      </c>
      <c r="B213" s="20" t="s">
        <v>64</v>
      </c>
      <c r="C213" s="19">
        <v>55074.331400000003</v>
      </c>
      <c r="D213" s="19">
        <v>4.0000000000000002E-4</v>
      </c>
      <c r="E213" s="15">
        <f t="shared" ref="E213:E234" si="26">+(C213-C$7)/C$8</f>
        <v>26611.537105877906</v>
      </c>
      <c r="F213" s="15">
        <f t="shared" ref="F213:F236" si="27">ROUND(2*E213,0)/2</f>
        <v>26611.5</v>
      </c>
      <c r="G213" s="15">
        <f t="shared" si="23"/>
        <v>2.4502790998667479E-2</v>
      </c>
      <c r="K213" s="15">
        <f t="shared" si="24"/>
        <v>2.4502790998667479E-2</v>
      </c>
      <c r="O213" s="15">
        <f t="shared" ca="1" si="25"/>
        <v>2.6248838269496422E-2</v>
      </c>
      <c r="Q213" s="18">
        <f t="shared" ref="Q213:Q234" si="28">+C213-15018.5</f>
        <v>40055.831400000003</v>
      </c>
    </row>
    <row r="214" spans="1:33" s="15" customFormat="1" x14ac:dyDescent="0.2">
      <c r="A214" s="23" t="s">
        <v>77</v>
      </c>
      <c r="B214" s="20" t="s">
        <v>48</v>
      </c>
      <c r="C214" s="19">
        <v>55075.324500000002</v>
      </c>
      <c r="D214" s="19">
        <v>2.0000000000000001E-4</v>
      </c>
      <c r="E214" s="15">
        <f t="shared" si="26"/>
        <v>26613.041009957469</v>
      </c>
      <c r="F214" s="15">
        <f t="shared" si="27"/>
        <v>26613</v>
      </c>
      <c r="G214" s="15">
        <f t="shared" si="23"/>
        <v>2.7080842002760619E-2</v>
      </c>
      <c r="K214" s="15">
        <f t="shared" si="24"/>
        <v>2.7080842002760619E-2</v>
      </c>
      <c r="O214" s="15">
        <f t="shared" ca="1" si="25"/>
        <v>2.6275346114256748E-2</v>
      </c>
      <c r="Q214" s="18">
        <f t="shared" si="28"/>
        <v>40056.824500000002</v>
      </c>
    </row>
    <row r="215" spans="1:33" x14ac:dyDescent="0.2">
      <c r="A215" s="22" t="s">
        <v>78</v>
      </c>
      <c r="B215" s="16" t="s">
        <v>48</v>
      </c>
      <c r="C215" s="17">
        <v>55155.229090000001</v>
      </c>
      <c r="D215" s="17">
        <v>5.9999999999999995E-4</v>
      </c>
      <c r="E215" s="15">
        <f t="shared" si="26"/>
        <v>26734.044774811948</v>
      </c>
      <c r="F215" s="15">
        <f t="shared" si="27"/>
        <v>26734</v>
      </c>
      <c r="G215" s="15">
        <f t="shared" si="23"/>
        <v>2.9566956000053324E-2</v>
      </c>
      <c r="H215" s="15"/>
      <c r="I215" s="15"/>
      <c r="K215" s="15">
        <f t="shared" si="24"/>
        <v>2.9566956000053324E-2</v>
      </c>
      <c r="L215" s="15"/>
      <c r="M215" s="15"/>
      <c r="N215" s="15"/>
      <c r="O215" s="15">
        <f t="shared" ca="1" si="25"/>
        <v>2.8413645591589931E-2</v>
      </c>
      <c r="P215" s="15"/>
      <c r="Q215" s="18">
        <f t="shared" si="28"/>
        <v>40136.729090000001</v>
      </c>
      <c r="R215" s="15"/>
      <c r="AC215">
        <v>8</v>
      </c>
      <c r="AE215" t="s">
        <v>40</v>
      </c>
      <c r="AG215" t="s">
        <v>36</v>
      </c>
    </row>
    <row r="216" spans="1:33" x14ac:dyDescent="0.2">
      <c r="A216" s="22" t="s">
        <v>78</v>
      </c>
      <c r="B216" s="16" t="s">
        <v>48</v>
      </c>
      <c r="C216" s="17">
        <v>55155.230089999997</v>
      </c>
      <c r="D216" s="17">
        <v>4.0000000000000002E-4</v>
      </c>
      <c r="E216" s="15">
        <f t="shared" si="26"/>
        <v>26734.04628916506</v>
      </c>
      <c r="F216" s="15">
        <f t="shared" si="27"/>
        <v>26734</v>
      </c>
      <c r="G216" s="15">
        <f t="shared" si="23"/>
        <v>3.0566955996619072E-2</v>
      </c>
      <c r="H216" s="15"/>
      <c r="I216" s="15"/>
      <c r="K216" s="15">
        <f t="shared" si="24"/>
        <v>3.0566955996619072E-2</v>
      </c>
      <c r="L216" s="15"/>
      <c r="M216" s="15"/>
      <c r="N216" s="15"/>
      <c r="O216" s="15">
        <f t="shared" ca="1" si="25"/>
        <v>2.8413645591589931E-2</v>
      </c>
      <c r="P216" s="15"/>
      <c r="Q216" s="18">
        <f t="shared" si="28"/>
        <v>40136.730089999997</v>
      </c>
      <c r="R216" s="15"/>
      <c r="AB216" t="s">
        <v>42</v>
      </c>
      <c r="AC216">
        <v>31</v>
      </c>
      <c r="AE216" t="s">
        <v>41</v>
      </c>
      <c r="AG216" t="s">
        <v>30</v>
      </c>
    </row>
    <row r="217" spans="1:33" x14ac:dyDescent="0.2">
      <c r="A217" s="22" t="s">
        <v>78</v>
      </c>
      <c r="B217" s="16" t="s">
        <v>48</v>
      </c>
      <c r="C217" s="17">
        <v>55374.466890000003</v>
      </c>
      <c r="D217" s="17">
        <v>1E-3</v>
      </c>
      <c r="E217" s="15">
        <f t="shared" si="26"/>
        <v>27066.048220401426</v>
      </c>
      <c r="F217" s="15">
        <f t="shared" si="27"/>
        <v>27066</v>
      </c>
      <c r="G217" s="15">
        <f t="shared" si="23"/>
        <v>3.1842243995924946E-2</v>
      </c>
      <c r="H217" s="15"/>
      <c r="I217" s="15"/>
      <c r="K217" s="15">
        <f t="shared" si="24"/>
        <v>3.1842243995924946E-2</v>
      </c>
      <c r="L217" s="15"/>
      <c r="M217" s="15"/>
      <c r="N217" s="15"/>
      <c r="O217" s="15">
        <f t="shared" ca="1" si="25"/>
        <v>3.428071523187598E-2</v>
      </c>
      <c r="P217" s="15"/>
      <c r="Q217" s="18">
        <f t="shared" si="28"/>
        <v>40355.966890000003</v>
      </c>
      <c r="R217" s="15"/>
      <c r="AB217" t="s">
        <v>32</v>
      </c>
      <c r="AC217">
        <v>8</v>
      </c>
      <c r="AE217" t="s">
        <v>33</v>
      </c>
      <c r="AG217" t="s">
        <v>30</v>
      </c>
    </row>
    <row r="218" spans="1:33" x14ac:dyDescent="0.2">
      <c r="A218" s="41" t="s">
        <v>81</v>
      </c>
      <c r="B218" s="42" t="s">
        <v>64</v>
      </c>
      <c r="C218" s="41">
        <v>55374.470500000003</v>
      </c>
      <c r="D218" s="41">
        <v>2.0000000000000001E-4</v>
      </c>
      <c r="E218" s="15">
        <f t="shared" si="26"/>
        <v>27066.053687216176</v>
      </c>
      <c r="F218" s="15">
        <f t="shared" si="27"/>
        <v>27066</v>
      </c>
      <c r="G218" s="15">
        <f t="shared" si="23"/>
        <v>3.5452243995678145E-2</v>
      </c>
      <c r="H218" s="15"/>
      <c r="I218" s="15"/>
      <c r="J218" s="15">
        <f>+G218</f>
        <v>3.5452243995678145E-2</v>
      </c>
      <c r="L218" s="15"/>
      <c r="M218" s="15"/>
      <c r="N218" s="15"/>
      <c r="O218" s="15">
        <f t="shared" ca="1" si="25"/>
        <v>3.428071523187598E-2</v>
      </c>
      <c r="P218" s="15"/>
      <c r="Q218" s="18">
        <f t="shared" si="28"/>
        <v>40355.970500000003</v>
      </c>
      <c r="R218" s="15"/>
    </row>
    <row r="219" spans="1:33" x14ac:dyDescent="0.2">
      <c r="A219" s="22" t="s">
        <v>78</v>
      </c>
      <c r="B219" s="16" t="s">
        <v>48</v>
      </c>
      <c r="C219" s="17">
        <v>55376.450660000002</v>
      </c>
      <c r="D219" s="17">
        <v>1E-3</v>
      </c>
      <c r="E219" s="15">
        <f t="shared" si="26"/>
        <v>27069.052348682482</v>
      </c>
      <c r="F219" s="15">
        <f t="shared" si="27"/>
        <v>27069</v>
      </c>
      <c r="G219" s="15">
        <f t="shared" si="23"/>
        <v>3.456834600365255E-2</v>
      </c>
      <c r="H219" s="15"/>
      <c r="I219" s="15"/>
      <c r="K219" s="15">
        <f t="shared" si="24"/>
        <v>3.456834600365255E-2</v>
      </c>
      <c r="L219" s="15"/>
      <c r="M219" s="15"/>
      <c r="N219" s="15"/>
      <c r="O219" s="15">
        <f t="shared" ca="1" si="25"/>
        <v>3.4333730921396632E-2</v>
      </c>
      <c r="P219" s="15"/>
      <c r="Q219" s="18">
        <f t="shared" si="28"/>
        <v>40357.950660000002</v>
      </c>
      <c r="R219" s="15"/>
      <c r="AB219" t="s">
        <v>32</v>
      </c>
      <c r="AC219">
        <v>13</v>
      </c>
      <c r="AE219" t="s">
        <v>33</v>
      </c>
      <c r="AG219" t="s">
        <v>30</v>
      </c>
    </row>
    <row r="220" spans="1:33" x14ac:dyDescent="0.2">
      <c r="A220" s="22" t="s">
        <v>78</v>
      </c>
      <c r="B220" s="16" t="s">
        <v>64</v>
      </c>
      <c r="C220" s="17">
        <v>55379.42439</v>
      </c>
      <c r="D220" s="17">
        <v>8.9999999999999998E-4</v>
      </c>
      <c r="E220" s="15">
        <f t="shared" si="26"/>
        <v>27073.555625974317</v>
      </c>
      <c r="F220" s="15">
        <f t="shared" si="27"/>
        <v>27073.5</v>
      </c>
      <c r="G220" s="15">
        <f t="shared" si="23"/>
        <v>3.673249899293296E-2</v>
      </c>
      <c r="H220" s="15"/>
      <c r="I220" s="15"/>
      <c r="K220" s="15">
        <f t="shared" si="24"/>
        <v>3.673249899293296E-2</v>
      </c>
      <c r="L220" s="15"/>
      <c r="M220" s="15"/>
      <c r="N220" s="15"/>
      <c r="O220" s="15">
        <f t="shared" ca="1" si="25"/>
        <v>3.4413254455677611E-2</v>
      </c>
      <c r="P220" s="15"/>
      <c r="Q220" s="18">
        <f t="shared" si="28"/>
        <v>40360.92439</v>
      </c>
      <c r="R220" s="15"/>
      <c r="AC220">
        <v>25</v>
      </c>
      <c r="AE220" t="s">
        <v>35</v>
      </c>
      <c r="AG220" t="s">
        <v>36</v>
      </c>
    </row>
    <row r="221" spans="1:33" x14ac:dyDescent="0.2">
      <c r="A221" s="22" t="s">
        <v>78</v>
      </c>
      <c r="B221" s="16" t="s">
        <v>64</v>
      </c>
      <c r="C221" s="17">
        <v>55379.425990000003</v>
      </c>
      <c r="D221" s="17">
        <v>5.9999999999999995E-4</v>
      </c>
      <c r="E221" s="15">
        <f t="shared" si="26"/>
        <v>27073.558048939311</v>
      </c>
      <c r="F221" s="15">
        <f t="shared" si="27"/>
        <v>27073.5</v>
      </c>
      <c r="G221" s="15">
        <f t="shared" si="23"/>
        <v>3.8332498996169306E-2</v>
      </c>
      <c r="H221" s="15"/>
      <c r="I221" s="15"/>
      <c r="K221" s="15">
        <f t="shared" si="24"/>
        <v>3.8332498996169306E-2</v>
      </c>
      <c r="L221" s="15"/>
      <c r="M221" s="15"/>
      <c r="N221" s="15"/>
      <c r="O221" s="15">
        <f t="shared" ca="1" si="25"/>
        <v>3.4413254455677611E-2</v>
      </c>
      <c r="P221" s="15"/>
      <c r="Q221" s="18">
        <f t="shared" si="28"/>
        <v>40360.925990000003</v>
      </c>
      <c r="R221" s="15"/>
      <c r="AB221" t="s">
        <v>32</v>
      </c>
      <c r="AC221">
        <v>10</v>
      </c>
      <c r="AE221" t="s">
        <v>33</v>
      </c>
      <c r="AG221" t="s">
        <v>30</v>
      </c>
    </row>
    <row r="222" spans="1:33" x14ac:dyDescent="0.2">
      <c r="A222" s="22" t="s">
        <v>78</v>
      </c>
      <c r="B222" s="16" t="s">
        <v>64</v>
      </c>
      <c r="C222" s="17">
        <v>55381.400249999999</v>
      </c>
      <c r="D222" s="17">
        <v>1E-3</v>
      </c>
      <c r="E222" s="15">
        <f t="shared" si="26"/>
        <v>27076.547775722225</v>
      </c>
      <c r="F222" s="15">
        <f t="shared" si="27"/>
        <v>27076.5</v>
      </c>
      <c r="G222" s="15">
        <f t="shared" si="23"/>
        <v>3.1548601000395138E-2</v>
      </c>
      <c r="H222" s="15"/>
      <c r="I222" s="15"/>
      <c r="K222" s="15">
        <f t="shared" si="24"/>
        <v>3.1548601000395138E-2</v>
      </c>
      <c r="L222" s="15"/>
      <c r="M222" s="15"/>
      <c r="N222" s="15"/>
      <c r="O222" s="15">
        <f t="shared" ca="1" si="25"/>
        <v>3.4466270145198263E-2</v>
      </c>
      <c r="P222" s="15"/>
      <c r="Q222" s="18">
        <f t="shared" si="28"/>
        <v>40362.900249999999</v>
      </c>
      <c r="R222" s="15"/>
      <c r="AB222" t="s">
        <v>43</v>
      </c>
      <c r="AC222">
        <v>17</v>
      </c>
      <c r="AE222" t="s">
        <v>29</v>
      </c>
      <c r="AG222" t="s">
        <v>30</v>
      </c>
    </row>
    <row r="223" spans="1:33" x14ac:dyDescent="0.2">
      <c r="A223" s="56" t="s">
        <v>732</v>
      </c>
      <c r="B223" s="58" t="s">
        <v>48</v>
      </c>
      <c r="C223" s="57">
        <v>55753.188300000002</v>
      </c>
      <c r="D223" s="13"/>
      <c r="E223" s="15">
        <f t="shared" si="26"/>
        <v>27639.566167755864</v>
      </c>
      <c r="F223" s="15">
        <f t="shared" si="27"/>
        <v>27639.5</v>
      </c>
      <c r="G223" s="15">
        <f t="shared" si="23"/>
        <v>4.3693742998584639E-2</v>
      </c>
      <c r="H223" s="15"/>
      <c r="I223" s="15"/>
      <c r="K223" s="15">
        <f t="shared" si="24"/>
        <v>4.3693742998584639E-2</v>
      </c>
      <c r="L223" s="15"/>
      <c r="M223" s="15"/>
      <c r="N223" s="15"/>
      <c r="O223" s="15">
        <f t="shared" ca="1" si="25"/>
        <v>4.4415547878574879E-2</v>
      </c>
      <c r="P223" s="15"/>
      <c r="Q223" s="18">
        <f t="shared" si="28"/>
        <v>40734.688300000002</v>
      </c>
      <c r="R223" s="15"/>
    </row>
    <row r="224" spans="1:33" x14ac:dyDescent="0.2">
      <c r="A224" s="56" t="s">
        <v>732</v>
      </c>
      <c r="B224" s="58" t="s">
        <v>64</v>
      </c>
      <c r="C224" s="57">
        <v>55764.085700000003</v>
      </c>
      <c r="D224" s="13"/>
      <c r="E224" s="15">
        <f t="shared" si="26"/>
        <v>27656.068679402884</v>
      </c>
      <c r="F224" s="15">
        <f t="shared" si="27"/>
        <v>27656</v>
      </c>
      <c r="G224" s="15">
        <f t="shared" si="23"/>
        <v>4.5352303997788113E-2</v>
      </c>
      <c r="H224" s="15"/>
      <c r="I224" s="15"/>
      <c r="K224" s="15">
        <f t="shared" si="24"/>
        <v>4.5352303997788113E-2</v>
      </c>
      <c r="L224" s="15"/>
      <c r="M224" s="15"/>
      <c r="N224" s="15"/>
      <c r="O224" s="15">
        <f t="shared" ca="1" si="25"/>
        <v>4.4707134170938467E-2</v>
      </c>
      <c r="P224" s="15"/>
      <c r="Q224" s="18">
        <f t="shared" si="28"/>
        <v>40745.585700000003</v>
      </c>
      <c r="R224" s="15"/>
    </row>
    <row r="225" spans="1:18" x14ac:dyDescent="0.2">
      <c r="A225" s="56" t="s">
        <v>741</v>
      </c>
      <c r="B225" s="58" t="s">
        <v>48</v>
      </c>
      <c r="C225" s="57">
        <v>55805.357600000003</v>
      </c>
      <c r="D225" s="13"/>
      <c r="E225" s="15">
        <f t="shared" si="26"/>
        <v>27718.56890977385</v>
      </c>
      <c r="F225" s="15">
        <f t="shared" si="27"/>
        <v>27718.5</v>
      </c>
      <c r="G225" s="15">
        <f t="shared" si="23"/>
        <v>4.5504428999265656E-2</v>
      </c>
      <c r="H225" s="15"/>
      <c r="I225" s="15"/>
      <c r="K225" s="15">
        <f t="shared" si="24"/>
        <v>4.5504428999265656E-2</v>
      </c>
      <c r="L225" s="15"/>
      <c r="M225" s="15"/>
      <c r="N225" s="15"/>
      <c r="O225" s="15">
        <f t="shared" ca="1" si="25"/>
        <v>4.5811627702618818E-2</v>
      </c>
      <c r="P225" s="15"/>
      <c r="Q225" s="18">
        <f t="shared" si="28"/>
        <v>40786.857600000003</v>
      </c>
      <c r="R225" s="15"/>
    </row>
    <row r="226" spans="1:18" x14ac:dyDescent="0.2">
      <c r="A226" s="22" t="s">
        <v>83</v>
      </c>
      <c r="B226" s="16" t="s">
        <v>64</v>
      </c>
      <c r="C226" s="17">
        <v>55807.336510000001</v>
      </c>
      <c r="D226" s="17">
        <v>5.0000000000000001E-4</v>
      </c>
      <c r="E226" s="15">
        <f t="shared" si="26"/>
        <v>27721.565678298764</v>
      </c>
      <c r="F226" s="15">
        <f t="shared" si="27"/>
        <v>27721.5</v>
      </c>
      <c r="G226" s="15">
        <f t="shared" si="23"/>
        <v>4.337053099879995E-2</v>
      </c>
      <c r="H226" s="15"/>
      <c r="I226" s="15"/>
      <c r="K226" s="15">
        <f t="shared" si="24"/>
        <v>4.337053099879995E-2</v>
      </c>
      <c r="L226" s="15"/>
      <c r="M226" s="15"/>
      <c r="N226" s="15"/>
      <c r="O226" s="15">
        <f t="shared" ca="1" si="25"/>
        <v>4.586464339213947E-2</v>
      </c>
      <c r="P226" s="15"/>
      <c r="Q226" s="18">
        <f t="shared" si="28"/>
        <v>40788.836510000001</v>
      </c>
      <c r="R226" s="15"/>
    </row>
    <row r="227" spans="1:18" x14ac:dyDescent="0.2">
      <c r="A227" s="22" t="s">
        <v>84</v>
      </c>
      <c r="B227" s="16" t="s">
        <v>64</v>
      </c>
      <c r="C227" s="17">
        <v>56152.377500000002</v>
      </c>
      <c r="D227" s="17">
        <v>7.0000000000000001E-3</v>
      </c>
      <c r="E227" s="15">
        <f t="shared" si="26"/>
        <v>28244.079576675791</v>
      </c>
      <c r="F227" s="15">
        <f t="shared" si="27"/>
        <v>28244</v>
      </c>
      <c r="G227" s="15">
        <f t="shared" si="23"/>
        <v>5.2548296000168193E-2</v>
      </c>
      <c r="H227" s="15"/>
      <c r="J227" s="15">
        <f>+G227</f>
        <v>5.2548296000168193E-2</v>
      </c>
      <c r="L227" s="15"/>
      <c r="M227" s="15"/>
      <c r="N227" s="15"/>
      <c r="O227" s="15">
        <f t="shared" ca="1" si="25"/>
        <v>5.5098209316987223E-2</v>
      </c>
      <c r="P227" s="15"/>
      <c r="Q227" s="18">
        <f t="shared" si="28"/>
        <v>41133.877500000002</v>
      </c>
      <c r="R227" s="15"/>
    </row>
    <row r="228" spans="1:18" x14ac:dyDescent="0.2">
      <c r="A228" s="22" t="s">
        <v>83</v>
      </c>
      <c r="B228" s="16" t="s">
        <v>64</v>
      </c>
      <c r="C228" s="17">
        <v>56182.425629999998</v>
      </c>
      <c r="D228" s="17">
        <v>6.9999999999999999E-4</v>
      </c>
      <c r="E228" s="15">
        <f t="shared" si="26"/>
        <v>28289.583055973242</v>
      </c>
      <c r="F228" s="15">
        <f t="shared" si="27"/>
        <v>28289.5</v>
      </c>
      <c r="G228" s="15">
        <f t="shared" si="23"/>
        <v>5.4845842998474836E-2</v>
      </c>
      <c r="H228" s="15"/>
      <c r="I228" s="15"/>
      <c r="K228" s="15">
        <f t="shared" si="24"/>
        <v>5.4845842998474836E-2</v>
      </c>
      <c r="L228" s="15"/>
      <c r="M228" s="15"/>
      <c r="N228" s="15"/>
      <c r="O228" s="15">
        <f t="shared" ca="1" si="25"/>
        <v>5.5902280608050525E-2</v>
      </c>
      <c r="P228" s="15"/>
      <c r="Q228" s="18">
        <f t="shared" si="28"/>
        <v>41163.925629999998</v>
      </c>
      <c r="R228" s="15"/>
    </row>
    <row r="229" spans="1:18" x14ac:dyDescent="0.2">
      <c r="A229" s="22" t="s">
        <v>83</v>
      </c>
      <c r="B229" s="16" t="s">
        <v>64</v>
      </c>
      <c r="C229" s="17">
        <v>56182.425929999998</v>
      </c>
      <c r="D229" s="17">
        <v>4.0000000000000002E-4</v>
      </c>
      <c r="E229" s="15">
        <f t="shared" si="26"/>
        <v>28289.583510279179</v>
      </c>
      <c r="F229" s="15">
        <f t="shared" si="27"/>
        <v>28289.5</v>
      </c>
      <c r="G229" s="15">
        <f t="shared" si="23"/>
        <v>5.5145842998172157E-2</v>
      </c>
      <c r="H229" s="15"/>
      <c r="I229" s="15"/>
      <c r="K229" s="15">
        <f t="shared" si="24"/>
        <v>5.5145842998172157E-2</v>
      </c>
      <c r="L229" s="15"/>
      <c r="M229" s="15"/>
      <c r="N229" s="15"/>
      <c r="O229" s="15">
        <f t="shared" ca="1" si="25"/>
        <v>5.5902280608050525E-2</v>
      </c>
      <c r="P229" s="15"/>
      <c r="Q229" s="18">
        <f t="shared" si="28"/>
        <v>41163.925929999998</v>
      </c>
      <c r="R229" s="15"/>
    </row>
    <row r="230" spans="1:18" x14ac:dyDescent="0.2">
      <c r="A230" s="22" t="s">
        <v>83</v>
      </c>
      <c r="B230" s="16" t="s">
        <v>64</v>
      </c>
      <c r="C230" s="17">
        <v>56182.427129999996</v>
      </c>
      <c r="D230" s="17">
        <v>5.0000000000000001E-4</v>
      </c>
      <c r="E230" s="15">
        <f t="shared" si="26"/>
        <v>28289.585327502915</v>
      </c>
      <c r="F230" s="15">
        <f t="shared" si="27"/>
        <v>28289.5</v>
      </c>
      <c r="G230" s="15">
        <f t="shared" si="23"/>
        <v>5.6345842996961437E-2</v>
      </c>
      <c r="H230" s="15"/>
      <c r="I230" s="15"/>
      <c r="K230" s="15">
        <f t="shared" si="24"/>
        <v>5.6345842996961437E-2</v>
      </c>
      <c r="L230" s="15"/>
      <c r="M230" s="15"/>
      <c r="N230" s="15"/>
      <c r="O230" s="15">
        <f t="shared" ca="1" si="25"/>
        <v>5.5902280608050525E-2</v>
      </c>
      <c r="P230" s="15"/>
      <c r="Q230" s="18">
        <f t="shared" si="28"/>
        <v>41163.927129999996</v>
      </c>
      <c r="R230" s="15"/>
    </row>
    <row r="231" spans="1:18" x14ac:dyDescent="0.2">
      <c r="A231" s="23" t="s">
        <v>85</v>
      </c>
      <c r="B231" s="20" t="s">
        <v>64</v>
      </c>
      <c r="C231" s="17">
        <v>56539.353900000002</v>
      </c>
      <c r="D231" s="19">
        <v>2.5000000000000001E-3</v>
      </c>
      <c r="E231" s="15">
        <f t="shared" si="26"/>
        <v>28830.098493859827</v>
      </c>
      <c r="F231" s="15">
        <f t="shared" si="27"/>
        <v>28830</v>
      </c>
      <c r="G231" s="15">
        <f t="shared" si="23"/>
        <v>6.5040219997172244E-2</v>
      </c>
      <c r="H231" s="15"/>
      <c r="I231" s="15"/>
      <c r="J231" s="15">
        <f>+G231</f>
        <v>6.5040219997172244E-2</v>
      </c>
      <c r="L231" s="15"/>
      <c r="M231" s="15"/>
      <c r="N231" s="15"/>
      <c r="O231" s="15">
        <f t="shared" ca="1" si="25"/>
        <v>6.5453940670022193E-2</v>
      </c>
      <c r="P231" s="15"/>
      <c r="Q231" s="18">
        <f t="shared" si="28"/>
        <v>41520.853900000002</v>
      </c>
      <c r="R231" s="15"/>
    </row>
    <row r="232" spans="1:18" x14ac:dyDescent="0.2">
      <c r="A232" s="22" t="s">
        <v>83</v>
      </c>
      <c r="B232" s="16" t="s">
        <v>48</v>
      </c>
      <c r="C232" s="17">
        <v>56543.31611</v>
      </c>
      <c r="D232" s="17">
        <v>4.0000000000000002E-4</v>
      </c>
      <c r="E232" s="15">
        <f t="shared" si="26"/>
        <v>28836.098678919832</v>
      </c>
      <c r="F232" s="15">
        <f t="shared" si="27"/>
        <v>28836</v>
      </c>
      <c r="G232" s="15">
        <f t="shared" si="23"/>
        <v>6.5162423998117447E-2</v>
      </c>
      <c r="H232" s="15"/>
      <c r="I232" s="15"/>
      <c r="K232" s="15">
        <f t="shared" si="24"/>
        <v>6.5162423998117447E-2</v>
      </c>
      <c r="L232" s="15"/>
      <c r="M232" s="15"/>
      <c r="N232" s="15"/>
      <c r="O232" s="15">
        <f t="shared" ca="1" si="25"/>
        <v>6.5559972049063497E-2</v>
      </c>
      <c r="P232" s="15"/>
      <c r="Q232" s="18">
        <f t="shared" si="28"/>
        <v>41524.81611</v>
      </c>
      <c r="R232" s="15"/>
    </row>
    <row r="233" spans="1:18" x14ac:dyDescent="0.2">
      <c r="A233" s="22" t="s">
        <v>83</v>
      </c>
      <c r="B233" s="16" t="s">
        <v>48</v>
      </c>
      <c r="C233" s="17">
        <v>56543.316859999999</v>
      </c>
      <c r="D233" s="17">
        <v>2.9999999999999997E-4</v>
      </c>
      <c r="E233" s="15">
        <f t="shared" si="26"/>
        <v>28836.099814684665</v>
      </c>
      <c r="F233" s="15">
        <f t="shared" si="27"/>
        <v>28836</v>
      </c>
      <c r="G233" s="15">
        <f t="shared" si="23"/>
        <v>6.5912423997360747E-2</v>
      </c>
      <c r="H233" s="15"/>
      <c r="I233" s="15"/>
      <c r="K233" s="15">
        <f t="shared" si="24"/>
        <v>6.5912423997360747E-2</v>
      </c>
      <c r="L233" s="15"/>
      <c r="M233" s="15"/>
      <c r="N233" s="15"/>
      <c r="O233" s="15">
        <f t="shared" ca="1" si="25"/>
        <v>6.5559972049063497E-2</v>
      </c>
      <c r="P233" s="15"/>
      <c r="Q233" s="18">
        <f t="shared" si="28"/>
        <v>41524.816859999999</v>
      </c>
      <c r="R233" s="15"/>
    </row>
    <row r="234" spans="1:18" x14ac:dyDescent="0.2">
      <c r="A234" s="17" t="s">
        <v>86</v>
      </c>
      <c r="B234" s="16" t="s">
        <v>64</v>
      </c>
      <c r="C234" s="17">
        <v>56839.485999999997</v>
      </c>
      <c r="D234" s="17">
        <v>1E-4</v>
      </c>
      <c r="E234" s="15">
        <f t="shared" si="26"/>
        <v>29284.604474726275</v>
      </c>
      <c r="F234" s="15">
        <f t="shared" si="27"/>
        <v>29284.5</v>
      </c>
      <c r="G234" s="15">
        <f t="shared" si="23"/>
        <v>6.8989672996394802E-2</v>
      </c>
      <c r="H234" s="15"/>
      <c r="I234" s="15"/>
      <c r="J234" s="15"/>
      <c r="K234" s="15">
        <f t="shared" si="24"/>
        <v>6.8989672996394802E-2</v>
      </c>
      <c r="L234" s="15"/>
      <c r="M234" s="15"/>
      <c r="N234" s="15"/>
      <c r="O234" s="15">
        <f t="shared" ca="1" si="25"/>
        <v>7.3485817632401695E-2</v>
      </c>
      <c r="P234" s="15"/>
      <c r="Q234" s="18">
        <f t="shared" si="28"/>
        <v>41820.985999999997</v>
      </c>
      <c r="R234" s="15"/>
    </row>
    <row r="235" spans="1:18" s="69" customFormat="1" ht="12" customHeight="1" x14ac:dyDescent="0.2">
      <c r="A235" s="64" t="s">
        <v>775</v>
      </c>
      <c r="B235" s="65" t="s">
        <v>64</v>
      </c>
      <c r="C235" s="66">
        <v>57299.4329</v>
      </c>
      <c r="D235" s="66">
        <v>6.7000000000000002E-3</v>
      </c>
      <c r="E235" s="67">
        <f>+(C235-C$7)/C$8</f>
        <v>29981.126495966215</v>
      </c>
      <c r="F235" s="67">
        <f t="shared" si="27"/>
        <v>29981</v>
      </c>
      <c r="G235" s="67">
        <f>+C235-(C$7+F235*C$8)</f>
        <v>8.3531354001024738E-2</v>
      </c>
      <c r="H235" s="67"/>
      <c r="I235" s="67"/>
      <c r="J235" s="67"/>
      <c r="K235" s="67">
        <f>+G235</f>
        <v>8.3531354001024738E-2</v>
      </c>
      <c r="L235" s="67"/>
      <c r="M235" s="67"/>
      <c r="N235" s="67"/>
      <c r="O235" s="67">
        <f ca="1">+C$11+C$12*$F235</f>
        <v>8.5794293549447564E-2</v>
      </c>
      <c r="P235" s="67"/>
      <c r="Q235" s="68">
        <f>+C235-15018.5</f>
        <v>42280.9329</v>
      </c>
    </row>
    <row r="236" spans="1:18" s="69" customFormat="1" ht="12" customHeight="1" x14ac:dyDescent="0.2">
      <c r="A236" s="59" t="s">
        <v>0</v>
      </c>
      <c r="B236" s="60" t="s">
        <v>64</v>
      </c>
      <c r="C236" s="61">
        <v>57919.513899999998</v>
      </c>
      <c r="D236" s="61">
        <v>4.3E-3</v>
      </c>
      <c r="E236" s="67">
        <f>+(C236-C$7)/C$8</f>
        <v>30920.148090529587</v>
      </c>
      <c r="F236" s="67">
        <f t="shared" si="27"/>
        <v>30920</v>
      </c>
      <c r="G236" s="67">
        <f>+C236-(C$7+F236*C$8)</f>
        <v>9.7791279993543867E-2</v>
      </c>
      <c r="H236" s="67"/>
      <c r="I236" s="67"/>
      <c r="J236" s="67"/>
      <c r="K236" s="67">
        <f>+G236</f>
        <v>9.7791279993543867E-2</v>
      </c>
      <c r="L236" s="67"/>
      <c r="M236" s="67"/>
      <c r="N236" s="67"/>
      <c r="O236" s="67">
        <f ca="1">+C$11+C$12*$F236</f>
        <v>0.1023882043694132</v>
      </c>
      <c r="P236" s="67"/>
      <c r="Q236" s="68">
        <f>+C236-15018.5</f>
        <v>42901.013899999998</v>
      </c>
    </row>
    <row r="237" spans="1:18" s="69" customFormat="1" ht="12" customHeight="1" x14ac:dyDescent="0.2">
      <c r="A237" s="62" t="s">
        <v>778</v>
      </c>
      <c r="B237" s="63" t="s">
        <v>64</v>
      </c>
      <c r="C237" s="70">
        <v>59847.7932</v>
      </c>
      <c r="D237" s="71">
        <v>4.4999999999999997E-3</v>
      </c>
      <c r="E237" s="67">
        <f>+(C237-C$7)/C$8</f>
        <v>33840.243857130314</v>
      </c>
      <c r="F237" s="67">
        <f t="shared" ref="F237" si="29">ROUND(2*E237,0)/2</f>
        <v>33840</v>
      </c>
      <c r="G237" s="67">
        <f>+C237-(C$7+F237*C$8)</f>
        <v>0.1610305599970161</v>
      </c>
      <c r="H237" s="67"/>
      <c r="I237" s="67"/>
      <c r="J237" s="67"/>
      <c r="K237" s="67">
        <f>+G237</f>
        <v>0.1610305599970161</v>
      </c>
      <c r="L237" s="67"/>
      <c r="M237" s="67"/>
      <c r="N237" s="67"/>
      <c r="O237" s="67">
        <f ca="1">+C$11+C$12*$F237</f>
        <v>0.15399014216951923</v>
      </c>
      <c r="P237" s="67"/>
      <c r="Q237" s="68">
        <f>+C237-15018.5</f>
        <v>44829.2932</v>
      </c>
    </row>
    <row r="238" spans="1:18" s="69" customFormat="1" ht="12" customHeight="1" x14ac:dyDescent="0.2">
      <c r="B238" s="72"/>
      <c r="C238" s="73"/>
      <c r="D238" s="73"/>
    </row>
    <row r="239" spans="1:18" s="69" customFormat="1" ht="12" customHeight="1" x14ac:dyDescent="0.2">
      <c r="B239" s="72"/>
      <c r="C239" s="73"/>
      <c r="D239" s="73"/>
    </row>
    <row r="240" spans="1:18" s="69" customFormat="1" ht="12" customHeight="1" x14ac:dyDescent="0.2">
      <c r="B240" s="72"/>
      <c r="C240" s="73"/>
      <c r="D240" s="73"/>
    </row>
    <row r="241" spans="2:4" s="69" customFormat="1" ht="12" customHeight="1" x14ac:dyDescent="0.2">
      <c r="B241" s="72"/>
      <c r="C241" s="73"/>
      <c r="D241" s="73"/>
    </row>
    <row r="242" spans="2:4" s="69" customFormat="1" ht="12" customHeight="1" x14ac:dyDescent="0.2">
      <c r="B242" s="72"/>
      <c r="C242" s="73"/>
      <c r="D242" s="73"/>
    </row>
    <row r="243" spans="2:4" s="69" customFormat="1" ht="12" customHeight="1" x14ac:dyDescent="0.2">
      <c r="B243" s="72"/>
      <c r="C243" s="73"/>
      <c r="D243" s="73"/>
    </row>
    <row r="244" spans="2:4" s="69" customFormat="1" ht="12" customHeight="1" x14ac:dyDescent="0.2">
      <c r="B244" s="72"/>
      <c r="C244" s="73"/>
      <c r="D244" s="73"/>
    </row>
    <row r="245" spans="2:4" s="69" customFormat="1" ht="12" customHeight="1" x14ac:dyDescent="0.2">
      <c r="B245" s="72"/>
      <c r="C245" s="73"/>
      <c r="D245" s="73"/>
    </row>
    <row r="246" spans="2:4" s="69" customFormat="1" ht="12" customHeight="1" x14ac:dyDescent="0.2">
      <c r="B246" s="72"/>
      <c r="C246" s="73"/>
      <c r="D246" s="73"/>
    </row>
    <row r="247" spans="2:4" s="69" customFormat="1" ht="12" customHeight="1" x14ac:dyDescent="0.2">
      <c r="B247" s="72"/>
      <c r="C247" s="73"/>
      <c r="D247" s="73"/>
    </row>
    <row r="248" spans="2:4" s="69" customFormat="1" ht="12" customHeight="1" x14ac:dyDescent="0.2">
      <c r="B248" s="72"/>
      <c r="C248" s="73"/>
      <c r="D248" s="73"/>
    </row>
    <row r="249" spans="2:4" s="69" customFormat="1" ht="12" customHeight="1" x14ac:dyDescent="0.2">
      <c r="B249" s="72"/>
      <c r="C249" s="73"/>
      <c r="D249" s="73"/>
    </row>
    <row r="250" spans="2:4" x14ac:dyDescent="0.2">
      <c r="B250" s="12"/>
      <c r="C250" s="13"/>
      <c r="D250" s="13"/>
    </row>
    <row r="251" spans="2:4" x14ac:dyDescent="0.2">
      <c r="B251" s="12"/>
      <c r="C251" s="13"/>
      <c r="D251" s="13"/>
    </row>
    <row r="252" spans="2:4" x14ac:dyDescent="0.2">
      <c r="B252" s="12"/>
      <c r="C252" s="13"/>
      <c r="D252" s="13"/>
    </row>
    <row r="253" spans="2:4" x14ac:dyDescent="0.2">
      <c r="B253" s="12"/>
      <c r="C253" s="13"/>
      <c r="D253" s="13"/>
    </row>
    <row r="254" spans="2:4" x14ac:dyDescent="0.2">
      <c r="B254" s="12"/>
      <c r="C254" s="13"/>
      <c r="D254" s="13"/>
    </row>
    <row r="255" spans="2:4" x14ac:dyDescent="0.2">
      <c r="B255" s="12"/>
      <c r="C255" s="13"/>
      <c r="D255" s="13"/>
    </row>
    <row r="256" spans="2:4" x14ac:dyDescent="0.2">
      <c r="B256" s="12"/>
      <c r="C256" s="13"/>
      <c r="D256" s="13"/>
    </row>
    <row r="257" spans="2:4" x14ac:dyDescent="0.2">
      <c r="B257" s="12"/>
      <c r="C257" s="13"/>
      <c r="D257" s="13"/>
    </row>
    <row r="258" spans="2:4" x14ac:dyDescent="0.2">
      <c r="B258" s="12"/>
      <c r="C258" s="13"/>
      <c r="D258" s="13"/>
    </row>
    <row r="259" spans="2:4" x14ac:dyDescent="0.2">
      <c r="B259" s="12"/>
      <c r="C259" s="13"/>
      <c r="D259" s="13"/>
    </row>
    <row r="260" spans="2:4" x14ac:dyDescent="0.2">
      <c r="B260" s="12"/>
      <c r="C260" s="13"/>
      <c r="D260" s="13"/>
    </row>
    <row r="261" spans="2:4" x14ac:dyDescent="0.2">
      <c r="B261" s="12"/>
      <c r="C261" s="13"/>
      <c r="D261" s="13"/>
    </row>
    <row r="262" spans="2:4" x14ac:dyDescent="0.2">
      <c r="B262" s="12"/>
      <c r="C262" s="13"/>
      <c r="D262" s="13"/>
    </row>
    <row r="263" spans="2:4" x14ac:dyDescent="0.2">
      <c r="B263" s="12"/>
      <c r="C263" s="13"/>
      <c r="D263" s="13"/>
    </row>
    <row r="264" spans="2:4" x14ac:dyDescent="0.2">
      <c r="B264" s="12"/>
      <c r="C264" s="13"/>
      <c r="D264" s="13"/>
    </row>
    <row r="265" spans="2:4" x14ac:dyDescent="0.2">
      <c r="C265" s="13"/>
      <c r="D265" s="13"/>
    </row>
    <row r="266" spans="2:4" x14ac:dyDescent="0.2">
      <c r="C266" s="13"/>
      <c r="D266" s="13"/>
    </row>
    <row r="267" spans="2:4" x14ac:dyDescent="0.2">
      <c r="C267" s="13"/>
      <c r="D267" s="13"/>
    </row>
    <row r="268" spans="2:4" x14ac:dyDescent="0.2">
      <c r="C268" s="13"/>
      <c r="D268" s="13"/>
    </row>
    <row r="269" spans="2:4" x14ac:dyDescent="0.2">
      <c r="C269" s="13"/>
      <c r="D269" s="13"/>
    </row>
    <row r="270" spans="2:4" x14ac:dyDescent="0.2">
      <c r="C270" s="13"/>
      <c r="D270" s="13"/>
    </row>
    <row r="271" spans="2:4" x14ac:dyDescent="0.2">
      <c r="C271" s="13"/>
      <c r="D271" s="13"/>
    </row>
    <row r="272" spans="2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  <row r="3841" spans="3:4" x14ac:dyDescent="0.2">
      <c r="C3841" s="13"/>
      <c r="D3841" s="13"/>
    </row>
    <row r="3842" spans="3:4" x14ac:dyDescent="0.2">
      <c r="C3842" s="13"/>
      <c r="D3842" s="13"/>
    </row>
    <row r="3843" spans="3:4" x14ac:dyDescent="0.2">
      <c r="C3843" s="13"/>
      <c r="D3843" s="13"/>
    </row>
    <row r="3844" spans="3:4" x14ac:dyDescent="0.2">
      <c r="C3844" s="13"/>
      <c r="D3844" s="13"/>
    </row>
    <row r="3845" spans="3:4" x14ac:dyDescent="0.2">
      <c r="C3845" s="13"/>
      <c r="D3845" s="13"/>
    </row>
    <row r="3846" spans="3:4" x14ac:dyDescent="0.2">
      <c r="C3846" s="13"/>
      <c r="D3846" s="13"/>
    </row>
    <row r="3847" spans="3:4" x14ac:dyDescent="0.2">
      <c r="C3847" s="13"/>
      <c r="D3847" s="13"/>
    </row>
    <row r="3848" spans="3:4" x14ac:dyDescent="0.2">
      <c r="C3848" s="13"/>
      <c r="D3848" s="13"/>
    </row>
    <row r="3849" spans="3:4" x14ac:dyDescent="0.2">
      <c r="C3849" s="13"/>
      <c r="D3849" s="13"/>
    </row>
    <row r="3850" spans="3:4" x14ac:dyDescent="0.2">
      <c r="C3850" s="13"/>
      <c r="D3850" s="13"/>
    </row>
    <row r="3851" spans="3:4" x14ac:dyDescent="0.2">
      <c r="C3851" s="13"/>
      <c r="D3851" s="13"/>
    </row>
    <row r="3852" spans="3:4" x14ac:dyDescent="0.2">
      <c r="C3852" s="13"/>
      <c r="D3852" s="13"/>
    </row>
    <row r="3853" spans="3:4" x14ac:dyDescent="0.2">
      <c r="C3853" s="13"/>
      <c r="D3853" s="13"/>
    </row>
    <row r="3854" spans="3:4" x14ac:dyDescent="0.2">
      <c r="C3854" s="13"/>
      <c r="D3854" s="13"/>
    </row>
    <row r="3855" spans="3:4" x14ac:dyDescent="0.2">
      <c r="C3855" s="13"/>
      <c r="D3855" s="13"/>
    </row>
    <row r="3856" spans="3:4" x14ac:dyDescent="0.2">
      <c r="C3856" s="13"/>
      <c r="D3856" s="13"/>
    </row>
    <row r="3857" spans="3:4" x14ac:dyDescent="0.2">
      <c r="C3857" s="13"/>
      <c r="D3857" s="13"/>
    </row>
    <row r="3858" spans="3:4" x14ac:dyDescent="0.2">
      <c r="C3858" s="13"/>
      <c r="D3858" s="13"/>
    </row>
    <row r="3859" spans="3:4" x14ac:dyDescent="0.2">
      <c r="C3859" s="13"/>
      <c r="D3859" s="13"/>
    </row>
    <row r="3860" spans="3:4" x14ac:dyDescent="0.2">
      <c r="C3860" s="13"/>
      <c r="D3860" s="13"/>
    </row>
    <row r="3861" spans="3:4" x14ac:dyDescent="0.2">
      <c r="C3861" s="13"/>
      <c r="D3861" s="13"/>
    </row>
    <row r="3862" spans="3:4" x14ac:dyDescent="0.2">
      <c r="C3862" s="13"/>
      <c r="D3862" s="13"/>
    </row>
    <row r="3863" spans="3:4" x14ac:dyDescent="0.2">
      <c r="C3863" s="13"/>
      <c r="D3863" s="13"/>
    </row>
    <row r="3864" spans="3:4" x14ac:dyDescent="0.2">
      <c r="C3864" s="13"/>
      <c r="D3864" s="13"/>
    </row>
    <row r="3865" spans="3:4" x14ac:dyDescent="0.2">
      <c r="C3865" s="13"/>
      <c r="D3865" s="13"/>
    </row>
    <row r="3866" spans="3:4" x14ac:dyDescent="0.2">
      <c r="C3866" s="13"/>
      <c r="D3866" s="13"/>
    </row>
    <row r="3867" spans="3:4" x14ac:dyDescent="0.2">
      <c r="C3867" s="13"/>
      <c r="D3867" s="13"/>
    </row>
    <row r="3868" spans="3:4" x14ac:dyDescent="0.2">
      <c r="C3868" s="13"/>
      <c r="D3868" s="13"/>
    </row>
    <row r="3869" spans="3:4" x14ac:dyDescent="0.2">
      <c r="C3869" s="13"/>
      <c r="D3869" s="13"/>
    </row>
    <row r="3870" spans="3:4" x14ac:dyDescent="0.2">
      <c r="C3870" s="13"/>
      <c r="D3870" s="13"/>
    </row>
    <row r="3871" spans="3:4" x14ac:dyDescent="0.2">
      <c r="C3871" s="13"/>
      <c r="D3871" s="13"/>
    </row>
    <row r="3872" spans="3:4" x14ac:dyDescent="0.2">
      <c r="C3872" s="13"/>
      <c r="D3872" s="13"/>
    </row>
    <row r="3873" spans="3:4" x14ac:dyDescent="0.2">
      <c r="C3873" s="13"/>
      <c r="D3873" s="13"/>
    </row>
    <row r="3874" spans="3:4" x14ac:dyDescent="0.2">
      <c r="C3874" s="13"/>
      <c r="D3874" s="13"/>
    </row>
    <row r="3875" spans="3:4" x14ac:dyDescent="0.2">
      <c r="C3875" s="13"/>
      <c r="D3875" s="13"/>
    </row>
    <row r="3876" spans="3:4" x14ac:dyDescent="0.2">
      <c r="C3876" s="13"/>
      <c r="D3876" s="13"/>
    </row>
    <row r="3877" spans="3:4" x14ac:dyDescent="0.2">
      <c r="C3877" s="13"/>
      <c r="D3877" s="13"/>
    </row>
    <row r="3878" spans="3:4" x14ac:dyDescent="0.2">
      <c r="C3878" s="13"/>
      <c r="D3878" s="13"/>
    </row>
    <row r="3879" spans="3:4" x14ac:dyDescent="0.2">
      <c r="C3879" s="13"/>
      <c r="D3879" s="13"/>
    </row>
    <row r="3880" spans="3:4" x14ac:dyDescent="0.2">
      <c r="C3880" s="13"/>
      <c r="D3880" s="13"/>
    </row>
    <row r="3881" spans="3:4" x14ac:dyDescent="0.2">
      <c r="C3881" s="13"/>
      <c r="D3881" s="13"/>
    </row>
    <row r="3882" spans="3:4" x14ac:dyDescent="0.2">
      <c r="C3882" s="13"/>
      <c r="D3882" s="13"/>
    </row>
    <row r="3883" spans="3:4" x14ac:dyDescent="0.2">
      <c r="C3883" s="13"/>
      <c r="D3883" s="13"/>
    </row>
    <row r="3884" spans="3:4" x14ac:dyDescent="0.2">
      <c r="C3884" s="13"/>
      <c r="D3884" s="13"/>
    </row>
    <row r="3885" spans="3:4" x14ac:dyDescent="0.2">
      <c r="C3885" s="13"/>
      <c r="D3885" s="13"/>
    </row>
    <row r="3886" spans="3:4" x14ac:dyDescent="0.2">
      <c r="C3886" s="13"/>
      <c r="D3886" s="13"/>
    </row>
    <row r="3887" spans="3:4" x14ac:dyDescent="0.2">
      <c r="C3887" s="13"/>
      <c r="D3887" s="13"/>
    </row>
    <row r="3888" spans="3:4" x14ac:dyDescent="0.2">
      <c r="C3888" s="13"/>
      <c r="D3888" s="13"/>
    </row>
    <row r="3889" spans="3:4" x14ac:dyDescent="0.2">
      <c r="C3889" s="13"/>
      <c r="D3889" s="13"/>
    </row>
    <row r="3890" spans="3:4" x14ac:dyDescent="0.2">
      <c r="C3890" s="13"/>
      <c r="D3890" s="13"/>
    </row>
    <row r="3891" spans="3:4" x14ac:dyDescent="0.2">
      <c r="C3891" s="13"/>
      <c r="D3891" s="13"/>
    </row>
    <row r="3892" spans="3:4" x14ac:dyDescent="0.2">
      <c r="C3892" s="13"/>
      <c r="D3892" s="13"/>
    </row>
    <row r="3893" spans="3:4" x14ac:dyDescent="0.2">
      <c r="C3893" s="13"/>
      <c r="D3893" s="13"/>
    </row>
    <row r="3894" spans="3:4" x14ac:dyDescent="0.2">
      <c r="C3894" s="13"/>
      <c r="D3894" s="13"/>
    </row>
    <row r="3895" spans="3:4" x14ac:dyDescent="0.2">
      <c r="C3895" s="13"/>
      <c r="D3895" s="13"/>
    </row>
    <row r="3896" spans="3:4" x14ac:dyDescent="0.2">
      <c r="C3896" s="13"/>
      <c r="D3896" s="13"/>
    </row>
    <row r="3897" spans="3:4" x14ac:dyDescent="0.2">
      <c r="C3897" s="13"/>
      <c r="D3897" s="13"/>
    </row>
    <row r="3898" spans="3:4" x14ac:dyDescent="0.2">
      <c r="C3898" s="13"/>
      <c r="D3898" s="13"/>
    </row>
    <row r="3899" spans="3:4" x14ac:dyDescent="0.2">
      <c r="C3899" s="13"/>
      <c r="D3899" s="13"/>
    </row>
    <row r="3900" spans="3:4" x14ac:dyDescent="0.2">
      <c r="C3900" s="13"/>
      <c r="D3900" s="13"/>
    </row>
    <row r="3901" spans="3:4" x14ac:dyDescent="0.2">
      <c r="C3901" s="13"/>
      <c r="D3901" s="13"/>
    </row>
    <row r="3902" spans="3:4" x14ac:dyDescent="0.2">
      <c r="C3902" s="13"/>
      <c r="D3902" s="13"/>
    </row>
    <row r="3903" spans="3:4" x14ac:dyDescent="0.2">
      <c r="C3903" s="13"/>
      <c r="D3903" s="13"/>
    </row>
    <row r="3904" spans="3:4" x14ac:dyDescent="0.2">
      <c r="C3904" s="13"/>
      <c r="D3904" s="13"/>
    </row>
    <row r="3905" spans="3:4" x14ac:dyDescent="0.2">
      <c r="C3905" s="13"/>
      <c r="D3905" s="13"/>
    </row>
    <row r="3906" spans="3:4" x14ac:dyDescent="0.2">
      <c r="C3906" s="13"/>
      <c r="D3906" s="13"/>
    </row>
    <row r="3907" spans="3:4" x14ac:dyDescent="0.2">
      <c r="C3907" s="13"/>
      <c r="D3907" s="13"/>
    </row>
    <row r="3908" spans="3:4" x14ac:dyDescent="0.2">
      <c r="C3908" s="13"/>
      <c r="D3908" s="13"/>
    </row>
    <row r="3909" spans="3:4" x14ac:dyDescent="0.2">
      <c r="C3909" s="13"/>
      <c r="D3909" s="13"/>
    </row>
    <row r="3910" spans="3:4" x14ac:dyDescent="0.2">
      <c r="C3910" s="13"/>
      <c r="D3910" s="13"/>
    </row>
    <row r="3911" spans="3:4" x14ac:dyDescent="0.2">
      <c r="C3911" s="13"/>
      <c r="D3911" s="13"/>
    </row>
    <row r="3912" spans="3:4" x14ac:dyDescent="0.2">
      <c r="C3912" s="13"/>
      <c r="D3912" s="13"/>
    </row>
    <row r="3913" spans="3:4" x14ac:dyDescent="0.2">
      <c r="C3913" s="13"/>
      <c r="D3913" s="13"/>
    </row>
    <row r="3914" spans="3:4" x14ac:dyDescent="0.2">
      <c r="C3914" s="13"/>
      <c r="D3914" s="13"/>
    </row>
    <row r="3915" spans="3:4" x14ac:dyDescent="0.2">
      <c r="C3915" s="13"/>
      <c r="D3915" s="13"/>
    </row>
    <row r="3916" spans="3:4" x14ac:dyDescent="0.2">
      <c r="C3916" s="13"/>
      <c r="D3916" s="13"/>
    </row>
    <row r="3917" spans="3:4" x14ac:dyDescent="0.2">
      <c r="C3917" s="13"/>
      <c r="D3917" s="13"/>
    </row>
    <row r="3918" spans="3:4" x14ac:dyDescent="0.2">
      <c r="C3918" s="13"/>
      <c r="D3918" s="13"/>
    </row>
    <row r="3919" spans="3:4" x14ac:dyDescent="0.2">
      <c r="C3919" s="13"/>
      <c r="D3919" s="13"/>
    </row>
    <row r="3920" spans="3:4" x14ac:dyDescent="0.2">
      <c r="C3920" s="13"/>
      <c r="D3920" s="13"/>
    </row>
    <row r="3921" spans="3:4" x14ac:dyDescent="0.2">
      <c r="C3921" s="13"/>
      <c r="D3921" s="13"/>
    </row>
    <row r="3922" spans="3:4" x14ac:dyDescent="0.2">
      <c r="C3922" s="13"/>
      <c r="D3922" s="13"/>
    </row>
    <row r="3923" spans="3:4" x14ac:dyDescent="0.2">
      <c r="C3923" s="13"/>
      <c r="D3923" s="13"/>
    </row>
    <row r="3924" spans="3:4" x14ac:dyDescent="0.2">
      <c r="C3924" s="13"/>
      <c r="D3924" s="13"/>
    </row>
    <row r="3925" spans="3:4" x14ac:dyDescent="0.2">
      <c r="C3925" s="13"/>
      <c r="D3925" s="13"/>
    </row>
    <row r="3926" spans="3:4" x14ac:dyDescent="0.2">
      <c r="C3926" s="13"/>
      <c r="D3926" s="13"/>
    </row>
    <row r="3927" spans="3:4" x14ac:dyDescent="0.2">
      <c r="C3927" s="13"/>
      <c r="D3927" s="13"/>
    </row>
    <row r="3928" spans="3:4" x14ac:dyDescent="0.2">
      <c r="C3928" s="13"/>
      <c r="D3928" s="13"/>
    </row>
    <row r="3929" spans="3:4" x14ac:dyDescent="0.2">
      <c r="C3929" s="13"/>
      <c r="D3929" s="13"/>
    </row>
    <row r="3930" spans="3:4" x14ac:dyDescent="0.2">
      <c r="C3930" s="13"/>
      <c r="D3930" s="13"/>
    </row>
    <row r="3931" spans="3:4" x14ac:dyDescent="0.2">
      <c r="C3931" s="13"/>
      <c r="D3931" s="13"/>
    </row>
    <row r="3932" spans="3:4" x14ac:dyDescent="0.2">
      <c r="C3932" s="13"/>
      <c r="D3932" s="13"/>
    </row>
    <row r="3933" spans="3:4" x14ac:dyDescent="0.2">
      <c r="C3933" s="13"/>
      <c r="D3933" s="13"/>
    </row>
    <row r="3934" spans="3:4" x14ac:dyDescent="0.2">
      <c r="C3934" s="13"/>
      <c r="D3934" s="13"/>
    </row>
    <row r="3935" spans="3:4" x14ac:dyDescent="0.2">
      <c r="C3935" s="13"/>
      <c r="D3935" s="13"/>
    </row>
    <row r="3936" spans="3:4" x14ac:dyDescent="0.2">
      <c r="C3936" s="13"/>
      <c r="D3936" s="13"/>
    </row>
    <row r="3937" spans="3:4" x14ac:dyDescent="0.2">
      <c r="C3937" s="13"/>
      <c r="D3937" s="13"/>
    </row>
    <row r="3938" spans="3:4" x14ac:dyDescent="0.2">
      <c r="C3938" s="13"/>
      <c r="D3938" s="13"/>
    </row>
    <row r="3939" spans="3:4" x14ac:dyDescent="0.2">
      <c r="C3939" s="13"/>
      <c r="D3939" s="13"/>
    </row>
    <row r="3940" spans="3:4" x14ac:dyDescent="0.2">
      <c r="C3940" s="13"/>
      <c r="D3940" s="13"/>
    </row>
    <row r="3941" spans="3:4" x14ac:dyDescent="0.2">
      <c r="C3941" s="13"/>
      <c r="D3941" s="13"/>
    </row>
    <row r="3942" spans="3:4" x14ac:dyDescent="0.2">
      <c r="C3942" s="13"/>
      <c r="D3942" s="13"/>
    </row>
    <row r="3943" spans="3:4" x14ac:dyDescent="0.2">
      <c r="C3943" s="13"/>
      <c r="D3943" s="13"/>
    </row>
    <row r="3944" spans="3:4" x14ac:dyDescent="0.2">
      <c r="C3944" s="13"/>
      <c r="D3944" s="13"/>
    </row>
    <row r="3945" spans="3:4" x14ac:dyDescent="0.2">
      <c r="C3945" s="13"/>
      <c r="D3945" s="13"/>
    </row>
    <row r="3946" spans="3:4" x14ac:dyDescent="0.2">
      <c r="C3946" s="13"/>
      <c r="D3946" s="13"/>
    </row>
    <row r="3947" spans="3:4" x14ac:dyDescent="0.2">
      <c r="C3947" s="13"/>
      <c r="D3947" s="13"/>
    </row>
    <row r="3948" spans="3:4" x14ac:dyDescent="0.2">
      <c r="C3948" s="13"/>
      <c r="D3948" s="13"/>
    </row>
    <row r="3949" spans="3:4" x14ac:dyDescent="0.2">
      <c r="C3949" s="13"/>
      <c r="D3949" s="13"/>
    </row>
    <row r="3950" spans="3:4" x14ac:dyDescent="0.2">
      <c r="C3950" s="13"/>
      <c r="D3950" s="13"/>
    </row>
    <row r="3951" spans="3:4" x14ac:dyDescent="0.2">
      <c r="C3951" s="13"/>
      <c r="D3951" s="13"/>
    </row>
    <row r="3952" spans="3:4" x14ac:dyDescent="0.2">
      <c r="C3952" s="13"/>
      <c r="D3952" s="13"/>
    </row>
    <row r="3953" spans="3:4" x14ac:dyDescent="0.2">
      <c r="C3953" s="13"/>
      <c r="D3953" s="13"/>
    </row>
    <row r="3954" spans="3:4" x14ac:dyDescent="0.2">
      <c r="C3954" s="13"/>
      <c r="D3954" s="13"/>
    </row>
    <row r="3955" spans="3:4" x14ac:dyDescent="0.2">
      <c r="C3955" s="13"/>
      <c r="D3955" s="13"/>
    </row>
    <row r="3956" spans="3:4" x14ac:dyDescent="0.2">
      <c r="C3956" s="13"/>
      <c r="D3956" s="13"/>
    </row>
    <row r="3957" spans="3:4" x14ac:dyDescent="0.2">
      <c r="C3957" s="13"/>
      <c r="D3957" s="13"/>
    </row>
    <row r="3958" spans="3:4" x14ac:dyDescent="0.2">
      <c r="C3958" s="13"/>
      <c r="D3958" s="13"/>
    </row>
    <row r="3959" spans="3:4" x14ac:dyDescent="0.2">
      <c r="C3959" s="13"/>
      <c r="D3959" s="13"/>
    </row>
    <row r="3960" spans="3:4" x14ac:dyDescent="0.2">
      <c r="C3960" s="13"/>
      <c r="D3960" s="13"/>
    </row>
    <row r="3961" spans="3:4" x14ac:dyDescent="0.2">
      <c r="C3961" s="13"/>
      <c r="D3961" s="13"/>
    </row>
    <row r="3962" spans="3:4" x14ac:dyDescent="0.2">
      <c r="C3962" s="13"/>
      <c r="D3962" s="13"/>
    </row>
    <row r="3963" spans="3:4" x14ac:dyDescent="0.2">
      <c r="C3963" s="13"/>
      <c r="D3963" s="13"/>
    </row>
    <row r="3964" spans="3:4" x14ac:dyDescent="0.2">
      <c r="C3964" s="13"/>
      <c r="D3964" s="13"/>
    </row>
    <row r="3965" spans="3:4" x14ac:dyDescent="0.2">
      <c r="C3965" s="13"/>
      <c r="D3965" s="13"/>
    </row>
    <row r="3966" spans="3:4" x14ac:dyDescent="0.2">
      <c r="C3966" s="13"/>
      <c r="D3966" s="13"/>
    </row>
    <row r="3967" spans="3:4" x14ac:dyDescent="0.2">
      <c r="C3967" s="13"/>
      <c r="D3967" s="13"/>
    </row>
    <row r="3968" spans="3:4" x14ac:dyDescent="0.2">
      <c r="C3968" s="13"/>
      <c r="D3968" s="13"/>
    </row>
    <row r="3969" spans="3:4" x14ac:dyDescent="0.2">
      <c r="C3969" s="13"/>
      <c r="D3969" s="13"/>
    </row>
    <row r="3970" spans="3:4" x14ac:dyDescent="0.2">
      <c r="C3970" s="13"/>
      <c r="D3970" s="13"/>
    </row>
    <row r="3971" spans="3:4" x14ac:dyDescent="0.2">
      <c r="C3971" s="13"/>
      <c r="D3971" s="13"/>
    </row>
    <row r="3972" spans="3:4" x14ac:dyDescent="0.2">
      <c r="C3972" s="13"/>
      <c r="D3972" s="13"/>
    </row>
    <row r="3973" spans="3:4" x14ac:dyDescent="0.2">
      <c r="C3973" s="13"/>
      <c r="D3973" s="13"/>
    </row>
    <row r="3974" spans="3:4" x14ac:dyDescent="0.2">
      <c r="C3974" s="13"/>
      <c r="D3974" s="13"/>
    </row>
    <row r="3975" spans="3:4" x14ac:dyDescent="0.2">
      <c r="C3975" s="13"/>
      <c r="D3975" s="13"/>
    </row>
    <row r="3976" spans="3:4" x14ac:dyDescent="0.2">
      <c r="C3976" s="13"/>
      <c r="D3976" s="13"/>
    </row>
    <row r="3977" spans="3:4" x14ac:dyDescent="0.2">
      <c r="C3977" s="13"/>
      <c r="D3977" s="13"/>
    </row>
    <row r="3978" spans="3:4" x14ac:dyDescent="0.2">
      <c r="C3978" s="13"/>
      <c r="D3978" s="13"/>
    </row>
    <row r="3979" spans="3:4" x14ac:dyDescent="0.2">
      <c r="C3979" s="13"/>
      <c r="D3979" s="13"/>
    </row>
    <row r="3980" spans="3:4" x14ac:dyDescent="0.2">
      <c r="C3980" s="13"/>
      <c r="D3980" s="13"/>
    </row>
    <row r="3981" spans="3:4" x14ac:dyDescent="0.2">
      <c r="C3981" s="13"/>
      <c r="D3981" s="13"/>
    </row>
    <row r="3982" spans="3:4" x14ac:dyDescent="0.2">
      <c r="C3982" s="13"/>
      <c r="D3982" s="13"/>
    </row>
    <row r="3983" spans="3:4" x14ac:dyDescent="0.2">
      <c r="C3983" s="13"/>
      <c r="D3983" s="13"/>
    </row>
    <row r="3984" spans="3:4" x14ac:dyDescent="0.2">
      <c r="C3984" s="13"/>
      <c r="D3984" s="13"/>
    </row>
    <row r="3985" spans="3:4" x14ac:dyDescent="0.2">
      <c r="C3985" s="13"/>
      <c r="D3985" s="13"/>
    </row>
    <row r="3986" spans="3:4" x14ac:dyDescent="0.2">
      <c r="C3986" s="13"/>
      <c r="D3986" s="13"/>
    </row>
    <row r="3987" spans="3:4" x14ac:dyDescent="0.2">
      <c r="C3987" s="13"/>
      <c r="D3987" s="13"/>
    </row>
    <row r="3988" spans="3:4" x14ac:dyDescent="0.2">
      <c r="C3988" s="13"/>
      <c r="D3988" s="13"/>
    </row>
    <row r="3989" spans="3:4" x14ac:dyDescent="0.2">
      <c r="C3989" s="13"/>
      <c r="D3989" s="13"/>
    </row>
    <row r="3990" spans="3:4" x14ac:dyDescent="0.2">
      <c r="C3990" s="13"/>
      <c r="D3990" s="13"/>
    </row>
    <row r="3991" spans="3:4" x14ac:dyDescent="0.2">
      <c r="C3991" s="13"/>
      <c r="D3991" s="13"/>
    </row>
    <row r="3992" spans="3:4" x14ac:dyDescent="0.2">
      <c r="C3992" s="13"/>
      <c r="D3992" s="13"/>
    </row>
    <row r="3993" spans="3:4" x14ac:dyDescent="0.2">
      <c r="C3993" s="13"/>
      <c r="D3993" s="13"/>
    </row>
    <row r="3994" spans="3:4" x14ac:dyDescent="0.2">
      <c r="C3994" s="13"/>
      <c r="D3994" s="13"/>
    </row>
    <row r="3995" spans="3:4" x14ac:dyDescent="0.2">
      <c r="C3995" s="13"/>
      <c r="D3995" s="13"/>
    </row>
    <row r="3996" spans="3:4" x14ac:dyDescent="0.2">
      <c r="C3996" s="13"/>
      <c r="D3996" s="13"/>
    </row>
    <row r="3997" spans="3:4" x14ac:dyDescent="0.2">
      <c r="C3997" s="13"/>
      <c r="D3997" s="13"/>
    </row>
    <row r="3998" spans="3:4" x14ac:dyDescent="0.2">
      <c r="C3998" s="13"/>
      <c r="D3998" s="13"/>
    </row>
    <row r="3999" spans="3:4" x14ac:dyDescent="0.2">
      <c r="C3999" s="13"/>
      <c r="D3999" s="13"/>
    </row>
    <row r="4000" spans="3:4" x14ac:dyDescent="0.2">
      <c r="C4000" s="13"/>
      <c r="D4000" s="13"/>
    </row>
    <row r="4001" spans="3:4" x14ac:dyDescent="0.2">
      <c r="C4001" s="13"/>
      <c r="D4001" s="13"/>
    </row>
    <row r="4002" spans="3:4" x14ac:dyDescent="0.2">
      <c r="C4002" s="13"/>
      <c r="D4002" s="13"/>
    </row>
    <row r="4003" spans="3:4" x14ac:dyDescent="0.2">
      <c r="C4003" s="13"/>
      <c r="D4003" s="13"/>
    </row>
    <row r="4004" spans="3:4" x14ac:dyDescent="0.2">
      <c r="C4004" s="13"/>
      <c r="D4004" s="13"/>
    </row>
    <row r="4005" spans="3:4" x14ac:dyDescent="0.2">
      <c r="C4005" s="13"/>
      <c r="D4005" s="13"/>
    </row>
    <row r="4006" spans="3:4" x14ac:dyDescent="0.2">
      <c r="C4006" s="13"/>
      <c r="D4006" s="13"/>
    </row>
    <row r="4007" spans="3:4" x14ac:dyDescent="0.2">
      <c r="C4007" s="13"/>
      <c r="D4007" s="13"/>
    </row>
    <row r="4008" spans="3:4" x14ac:dyDescent="0.2">
      <c r="C4008" s="13"/>
      <c r="D4008" s="13"/>
    </row>
    <row r="4009" spans="3:4" x14ac:dyDescent="0.2">
      <c r="C4009" s="13"/>
      <c r="D4009" s="13"/>
    </row>
    <row r="4010" spans="3:4" x14ac:dyDescent="0.2">
      <c r="C4010" s="13"/>
      <c r="D4010" s="13"/>
    </row>
    <row r="4011" spans="3:4" x14ac:dyDescent="0.2">
      <c r="C4011" s="13"/>
      <c r="D4011" s="13"/>
    </row>
    <row r="4012" spans="3:4" x14ac:dyDescent="0.2">
      <c r="C4012" s="13"/>
      <c r="D4012" s="13"/>
    </row>
    <row r="4013" spans="3:4" x14ac:dyDescent="0.2">
      <c r="C4013" s="13"/>
      <c r="D4013" s="13"/>
    </row>
    <row r="4014" spans="3:4" x14ac:dyDescent="0.2">
      <c r="C4014" s="13"/>
      <c r="D4014" s="13"/>
    </row>
    <row r="4015" spans="3:4" x14ac:dyDescent="0.2">
      <c r="C4015" s="13"/>
      <c r="D4015" s="13"/>
    </row>
    <row r="4016" spans="3:4" x14ac:dyDescent="0.2">
      <c r="C4016" s="13"/>
      <c r="D4016" s="13"/>
    </row>
    <row r="4017" spans="3:4" x14ac:dyDescent="0.2">
      <c r="C4017" s="13"/>
      <c r="D4017" s="13"/>
    </row>
    <row r="4018" spans="3:4" x14ac:dyDescent="0.2">
      <c r="C4018" s="13"/>
      <c r="D4018" s="13"/>
    </row>
    <row r="4019" spans="3:4" x14ac:dyDescent="0.2">
      <c r="C4019" s="13"/>
      <c r="D4019" s="13"/>
    </row>
    <row r="4020" spans="3:4" x14ac:dyDescent="0.2">
      <c r="C4020" s="13"/>
      <c r="D4020" s="13"/>
    </row>
    <row r="4021" spans="3:4" x14ac:dyDescent="0.2">
      <c r="C4021" s="13"/>
      <c r="D4021" s="13"/>
    </row>
    <row r="4022" spans="3:4" x14ac:dyDescent="0.2">
      <c r="C4022" s="13"/>
      <c r="D4022" s="13"/>
    </row>
    <row r="4023" spans="3:4" x14ac:dyDescent="0.2">
      <c r="C4023" s="13"/>
      <c r="D4023" s="13"/>
    </row>
    <row r="4024" spans="3:4" x14ac:dyDescent="0.2">
      <c r="C4024" s="13"/>
      <c r="D4024" s="13"/>
    </row>
    <row r="4025" spans="3:4" x14ac:dyDescent="0.2">
      <c r="C4025" s="13"/>
      <c r="D4025" s="13"/>
    </row>
    <row r="4026" spans="3:4" x14ac:dyDescent="0.2">
      <c r="C4026" s="13"/>
      <c r="D4026" s="13"/>
    </row>
    <row r="4027" spans="3:4" x14ac:dyDescent="0.2">
      <c r="C4027" s="13"/>
      <c r="D4027" s="13"/>
    </row>
    <row r="4028" spans="3:4" x14ac:dyDescent="0.2">
      <c r="C4028" s="13"/>
      <c r="D4028" s="13"/>
    </row>
    <row r="4029" spans="3:4" x14ac:dyDescent="0.2">
      <c r="C4029" s="13"/>
      <c r="D4029" s="13"/>
    </row>
    <row r="4030" spans="3:4" x14ac:dyDescent="0.2">
      <c r="C4030" s="13"/>
      <c r="D4030" s="13"/>
    </row>
    <row r="4031" spans="3:4" x14ac:dyDescent="0.2">
      <c r="C4031" s="13"/>
      <c r="D4031" s="13"/>
    </row>
    <row r="4032" spans="3:4" x14ac:dyDescent="0.2">
      <c r="C4032" s="13"/>
      <c r="D4032" s="13"/>
    </row>
    <row r="4033" spans="3:4" x14ac:dyDescent="0.2">
      <c r="C4033" s="13"/>
      <c r="D4033" s="13"/>
    </row>
    <row r="4034" spans="3:4" x14ac:dyDescent="0.2">
      <c r="C4034" s="13"/>
      <c r="D4034" s="13"/>
    </row>
    <row r="4035" spans="3:4" x14ac:dyDescent="0.2">
      <c r="C4035" s="13"/>
      <c r="D4035" s="13"/>
    </row>
    <row r="4036" spans="3:4" x14ac:dyDescent="0.2">
      <c r="C4036" s="13"/>
      <c r="D4036" s="13"/>
    </row>
    <row r="4037" spans="3:4" x14ac:dyDescent="0.2">
      <c r="C4037" s="13"/>
      <c r="D4037" s="13"/>
    </row>
    <row r="4038" spans="3:4" x14ac:dyDescent="0.2">
      <c r="C4038" s="13"/>
      <c r="D4038" s="13"/>
    </row>
    <row r="4039" spans="3:4" x14ac:dyDescent="0.2">
      <c r="C4039" s="13"/>
      <c r="D4039" s="13"/>
    </row>
    <row r="4040" spans="3:4" x14ac:dyDescent="0.2">
      <c r="C4040" s="13"/>
      <c r="D4040" s="13"/>
    </row>
    <row r="4041" spans="3:4" x14ac:dyDescent="0.2">
      <c r="C4041" s="13"/>
      <c r="D4041" s="13"/>
    </row>
    <row r="4042" spans="3:4" x14ac:dyDescent="0.2">
      <c r="C4042" s="13"/>
      <c r="D4042" s="13"/>
    </row>
    <row r="4043" spans="3:4" x14ac:dyDescent="0.2">
      <c r="C4043" s="13"/>
      <c r="D4043" s="13"/>
    </row>
    <row r="4044" spans="3:4" x14ac:dyDescent="0.2">
      <c r="C4044" s="13"/>
      <c r="D4044" s="13"/>
    </row>
    <row r="4045" spans="3:4" x14ac:dyDescent="0.2">
      <c r="C4045" s="13"/>
      <c r="D4045" s="13"/>
    </row>
    <row r="4046" spans="3:4" x14ac:dyDescent="0.2">
      <c r="C4046" s="13"/>
      <c r="D4046" s="13"/>
    </row>
    <row r="4047" spans="3:4" x14ac:dyDescent="0.2">
      <c r="C4047" s="13"/>
      <c r="D4047" s="13"/>
    </row>
    <row r="4048" spans="3:4" x14ac:dyDescent="0.2">
      <c r="C4048" s="13"/>
      <c r="D4048" s="13"/>
    </row>
    <row r="4049" spans="3:4" x14ac:dyDescent="0.2">
      <c r="C4049" s="13"/>
      <c r="D4049" s="13"/>
    </row>
    <row r="4050" spans="3:4" x14ac:dyDescent="0.2">
      <c r="C4050" s="13"/>
      <c r="D4050" s="13"/>
    </row>
    <row r="4051" spans="3:4" x14ac:dyDescent="0.2">
      <c r="C4051" s="13"/>
      <c r="D4051" s="13"/>
    </row>
    <row r="4052" spans="3:4" x14ac:dyDescent="0.2">
      <c r="C4052" s="13"/>
      <c r="D4052" s="13"/>
    </row>
    <row r="4053" spans="3:4" x14ac:dyDescent="0.2">
      <c r="C4053" s="13"/>
      <c r="D4053" s="13"/>
    </row>
    <row r="4054" spans="3:4" x14ac:dyDescent="0.2">
      <c r="C4054" s="13"/>
      <c r="D4054" s="13"/>
    </row>
    <row r="4055" spans="3:4" x14ac:dyDescent="0.2">
      <c r="C4055" s="13"/>
      <c r="D4055" s="13"/>
    </row>
    <row r="4056" spans="3:4" x14ac:dyDescent="0.2">
      <c r="C4056" s="13"/>
      <c r="D4056" s="13"/>
    </row>
    <row r="4057" spans="3:4" x14ac:dyDescent="0.2">
      <c r="C4057" s="13"/>
      <c r="D4057" s="13"/>
    </row>
    <row r="4058" spans="3:4" x14ac:dyDescent="0.2">
      <c r="C4058" s="13"/>
      <c r="D4058" s="13"/>
    </row>
    <row r="4059" spans="3:4" x14ac:dyDescent="0.2">
      <c r="C4059" s="13"/>
      <c r="D4059" s="13"/>
    </row>
    <row r="4060" spans="3:4" x14ac:dyDescent="0.2">
      <c r="C4060" s="13"/>
      <c r="D4060" s="13"/>
    </row>
    <row r="4061" spans="3:4" x14ac:dyDescent="0.2">
      <c r="C4061" s="13"/>
      <c r="D4061" s="13"/>
    </row>
    <row r="4062" spans="3:4" x14ac:dyDescent="0.2">
      <c r="C4062" s="13"/>
      <c r="D4062" s="13"/>
    </row>
    <row r="4063" spans="3:4" x14ac:dyDescent="0.2">
      <c r="C4063" s="13"/>
      <c r="D4063" s="13"/>
    </row>
    <row r="4064" spans="3:4" x14ac:dyDescent="0.2">
      <c r="C4064" s="13"/>
      <c r="D4064" s="13"/>
    </row>
    <row r="4065" spans="3:4" x14ac:dyDescent="0.2">
      <c r="C4065" s="13"/>
      <c r="D4065" s="13"/>
    </row>
    <row r="4066" spans="3:4" x14ac:dyDescent="0.2">
      <c r="C4066" s="13"/>
      <c r="D4066" s="13"/>
    </row>
    <row r="4067" spans="3:4" x14ac:dyDescent="0.2">
      <c r="C4067" s="13"/>
      <c r="D4067" s="13"/>
    </row>
    <row r="4068" spans="3:4" x14ac:dyDescent="0.2">
      <c r="C4068" s="13"/>
      <c r="D4068" s="13"/>
    </row>
    <row r="4069" spans="3:4" x14ac:dyDescent="0.2">
      <c r="C4069" s="13"/>
      <c r="D4069" s="13"/>
    </row>
    <row r="4070" spans="3:4" x14ac:dyDescent="0.2">
      <c r="C4070" s="13"/>
      <c r="D4070" s="13"/>
    </row>
    <row r="4071" spans="3:4" x14ac:dyDescent="0.2">
      <c r="C4071" s="13"/>
      <c r="D4071" s="13"/>
    </row>
    <row r="4072" spans="3:4" x14ac:dyDescent="0.2">
      <c r="C4072" s="13"/>
      <c r="D4072" s="13"/>
    </row>
    <row r="4073" spans="3:4" x14ac:dyDescent="0.2">
      <c r="C4073" s="13"/>
      <c r="D4073" s="13"/>
    </row>
    <row r="4074" spans="3:4" x14ac:dyDescent="0.2">
      <c r="C4074" s="13"/>
      <c r="D4074" s="13"/>
    </row>
    <row r="4075" spans="3:4" x14ac:dyDescent="0.2">
      <c r="C4075" s="13"/>
      <c r="D4075" s="13"/>
    </row>
    <row r="4076" spans="3:4" x14ac:dyDescent="0.2">
      <c r="C4076" s="13"/>
      <c r="D4076" s="13"/>
    </row>
    <row r="4077" spans="3:4" x14ac:dyDescent="0.2">
      <c r="C4077" s="13"/>
      <c r="D4077" s="13"/>
    </row>
    <row r="4078" spans="3:4" x14ac:dyDescent="0.2">
      <c r="C4078" s="13"/>
      <c r="D4078" s="13"/>
    </row>
    <row r="4079" spans="3:4" x14ac:dyDescent="0.2">
      <c r="C4079" s="13"/>
      <c r="D4079" s="13"/>
    </row>
    <row r="4080" spans="3:4" x14ac:dyDescent="0.2">
      <c r="C4080" s="13"/>
      <c r="D4080" s="13"/>
    </row>
    <row r="4081" spans="3:4" x14ac:dyDescent="0.2">
      <c r="C4081" s="13"/>
      <c r="D4081" s="13"/>
    </row>
    <row r="4082" spans="3:4" x14ac:dyDescent="0.2">
      <c r="C4082" s="13"/>
      <c r="D4082" s="13"/>
    </row>
    <row r="4083" spans="3:4" x14ac:dyDescent="0.2">
      <c r="C4083" s="13"/>
      <c r="D4083" s="13"/>
    </row>
    <row r="4084" spans="3:4" x14ac:dyDescent="0.2">
      <c r="C4084" s="13"/>
      <c r="D4084" s="13"/>
    </row>
    <row r="4085" spans="3:4" x14ac:dyDescent="0.2">
      <c r="C4085" s="13"/>
      <c r="D4085" s="13"/>
    </row>
    <row r="4086" spans="3:4" x14ac:dyDescent="0.2">
      <c r="C4086" s="13"/>
      <c r="D4086" s="13"/>
    </row>
    <row r="4087" spans="3:4" x14ac:dyDescent="0.2">
      <c r="C4087" s="13"/>
      <c r="D4087" s="13"/>
    </row>
    <row r="4088" spans="3:4" x14ac:dyDescent="0.2">
      <c r="C4088" s="13"/>
      <c r="D4088" s="13"/>
    </row>
    <row r="4089" spans="3:4" x14ac:dyDescent="0.2">
      <c r="C4089" s="13"/>
      <c r="D4089" s="13"/>
    </row>
    <row r="4090" spans="3:4" x14ac:dyDescent="0.2">
      <c r="C4090" s="13"/>
      <c r="D4090" s="13"/>
    </row>
    <row r="4091" spans="3:4" x14ac:dyDescent="0.2">
      <c r="C4091" s="13"/>
      <c r="D4091" s="13"/>
    </row>
    <row r="4092" spans="3:4" x14ac:dyDescent="0.2">
      <c r="C4092" s="13"/>
      <c r="D4092" s="13"/>
    </row>
    <row r="4093" spans="3:4" x14ac:dyDescent="0.2">
      <c r="C4093" s="13"/>
      <c r="D4093" s="13"/>
    </row>
    <row r="4094" spans="3:4" x14ac:dyDescent="0.2">
      <c r="C4094" s="13"/>
      <c r="D4094" s="13"/>
    </row>
    <row r="4095" spans="3:4" x14ac:dyDescent="0.2">
      <c r="C4095" s="13"/>
      <c r="D4095" s="13"/>
    </row>
    <row r="4096" spans="3:4" x14ac:dyDescent="0.2">
      <c r="C4096" s="13"/>
      <c r="D4096" s="13"/>
    </row>
    <row r="4097" spans="3:4" x14ac:dyDescent="0.2">
      <c r="C4097" s="13"/>
      <c r="D4097" s="13"/>
    </row>
    <row r="4098" spans="3:4" x14ac:dyDescent="0.2">
      <c r="C4098" s="13"/>
      <c r="D4098" s="13"/>
    </row>
    <row r="4099" spans="3:4" x14ac:dyDescent="0.2">
      <c r="C4099" s="13"/>
      <c r="D4099" s="13"/>
    </row>
    <row r="4100" spans="3:4" x14ac:dyDescent="0.2">
      <c r="C4100" s="13"/>
      <c r="D4100" s="13"/>
    </row>
    <row r="4101" spans="3:4" x14ac:dyDescent="0.2">
      <c r="C4101" s="13"/>
      <c r="D4101" s="13"/>
    </row>
    <row r="4102" spans="3:4" x14ac:dyDescent="0.2">
      <c r="C4102" s="13"/>
      <c r="D4102" s="13"/>
    </row>
    <row r="4103" spans="3:4" x14ac:dyDescent="0.2">
      <c r="C4103" s="13"/>
      <c r="D4103" s="13"/>
    </row>
    <row r="4104" spans="3:4" x14ac:dyDescent="0.2">
      <c r="C4104" s="13"/>
      <c r="D4104" s="13"/>
    </row>
    <row r="4105" spans="3:4" x14ac:dyDescent="0.2">
      <c r="C4105" s="13"/>
      <c r="D4105" s="13"/>
    </row>
    <row r="4106" spans="3:4" x14ac:dyDescent="0.2">
      <c r="C4106" s="13"/>
      <c r="D4106" s="13"/>
    </row>
    <row r="4107" spans="3:4" x14ac:dyDescent="0.2">
      <c r="C4107" s="13"/>
      <c r="D4107" s="13"/>
    </row>
    <row r="4108" spans="3:4" x14ac:dyDescent="0.2">
      <c r="C4108" s="13"/>
      <c r="D4108" s="13"/>
    </row>
    <row r="4109" spans="3:4" x14ac:dyDescent="0.2">
      <c r="C4109" s="13"/>
      <c r="D4109" s="13"/>
    </row>
    <row r="4110" spans="3:4" x14ac:dyDescent="0.2">
      <c r="C4110" s="13"/>
      <c r="D4110" s="13"/>
    </row>
    <row r="4111" spans="3:4" x14ac:dyDescent="0.2">
      <c r="C4111" s="13"/>
      <c r="D4111" s="13"/>
    </row>
    <row r="4112" spans="3:4" x14ac:dyDescent="0.2">
      <c r="C4112" s="13"/>
      <c r="D4112" s="13"/>
    </row>
    <row r="4113" spans="3:4" x14ac:dyDescent="0.2">
      <c r="C4113" s="13"/>
      <c r="D4113" s="13"/>
    </row>
    <row r="4114" spans="3:4" x14ac:dyDescent="0.2">
      <c r="C4114" s="13"/>
      <c r="D4114" s="13"/>
    </row>
    <row r="4115" spans="3:4" x14ac:dyDescent="0.2">
      <c r="C4115" s="13"/>
      <c r="D4115" s="13"/>
    </row>
    <row r="4116" spans="3:4" x14ac:dyDescent="0.2">
      <c r="C4116" s="13"/>
      <c r="D4116" s="13"/>
    </row>
    <row r="4117" spans="3:4" x14ac:dyDescent="0.2">
      <c r="C4117" s="13"/>
      <c r="D4117" s="13"/>
    </row>
    <row r="4118" spans="3:4" x14ac:dyDescent="0.2">
      <c r="C4118" s="13"/>
      <c r="D4118" s="13"/>
    </row>
    <row r="4119" spans="3:4" x14ac:dyDescent="0.2">
      <c r="C4119" s="13"/>
      <c r="D4119" s="13"/>
    </row>
    <row r="4120" spans="3:4" x14ac:dyDescent="0.2">
      <c r="C4120" s="13"/>
      <c r="D4120" s="13"/>
    </row>
    <row r="4121" spans="3:4" x14ac:dyDescent="0.2">
      <c r="C4121" s="13"/>
      <c r="D4121" s="13"/>
    </row>
    <row r="4122" spans="3:4" x14ac:dyDescent="0.2">
      <c r="C4122" s="13"/>
      <c r="D4122" s="13"/>
    </row>
    <row r="4123" spans="3:4" x14ac:dyDescent="0.2">
      <c r="C4123" s="13"/>
      <c r="D4123" s="13"/>
    </row>
    <row r="4124" spans="3:4" x14ac:dyDescent="0.2">
      <c r="C4124" s="13"/>
      <c r="D4124" s="13"/>
    </row>
    <row r="4125" spans="3:4" x14ac:dyDescent="0.2">
      <c r="C4125" s="13"/>
      <c r="D4125" s="13"/>
    </row>
    <row r="4126" spans="3:4" x14ac:dyDescent="0.2">
      <c r="C4126" s="13"/>
      <c r="D4126" s="13"/>
    </row>
    <row r="4127" spans="3:4" x14ac:dyDescent="0.2">
      <c r="C4127" s="13"/>
      <c r="D4127" s="13"/>
    </row>
    <row r="4128" spans="3:4" x14ac:dyDescent="0.2">
      <c r="C4128" s="13"/>
      <c r="D4128" s="13"/>
    </row>
    <row r="4129" spans="3:4" x14ac:dyDescent="0.2">
      <c r="C4129" s="13"/>
      <c r="D4129" s="13"/>
    </row>
    <row r="4130" spans="3:4" x14ac:dyDescent="0.2">
      <c r="C4130" s="13"/>
      <c r="D4130" s="13"/>
    </row>
    <row r="4131" spans="3:4" x14ac:dyDescent="0.2">
      <c r="C4131" s="13"/>
      <c r="D4131" s="13"/>
    </row>
    <row r="4132" spans="3:4" x14ac:dyDescent="0.2">
      <c r="C4132" s="13"/>
      <c r="D4132" s="13"/>
    </row>
    <row r="4133" spans="3:4" x14ac:dyDescent="0.2">
      <c r="C4133" s="13"/>
      <c r="D4133" s="13"/>
    </row>
    <row r="4134" spans="3:4" x14ac:dyDescent="0.2">
      <c r="C4134" s="13"/>
      <c r="D4134" s="13"/>
    </row>
    <row r="4135" spans="3:4" x14ac:dyDescent="0.2">
      <c r="C4135" s="13"/>
      <c r="D4135" s="13"/>
    </row>
    <row r="4136" spans="3:4" x14ac:dyDescent="0.2">
      <c r="C4136" s="13"/>
      <c r="D4136" s="13"/>
    </row>
    <row r="4137" spans="3:4" x14ac:dyDescent="0.2">
      <c r="C4137" s="13"/>
      <c r="D4137" s="13"/>
    </row>
    <row r="4138" spans="3:4" x14ac:dyDescent="0.2">
      <c r="C4138" s="13"/>
      <c r="D4138" s="13"/>
    </row>
    <row r="4139" spans="3:4" x14ac:dyDescent="0.2">
      <c r="C4139" s="13"/>
      <c r="D4139" s="13"/>
    </row>
    <row r="4140" spans="3:4" x14ac:dyDescent="0.2">
      <c r="C4140" s="13"/>
      <c r="D4140" s="13"/>
    </row>
    <row r="4141" spans="3:4" x14ac:dyDescent="0.2">
      <c r="C4141" s="13"/>
      <c r="D4141" s="13"/>
    </row>
    <row r="4142" spans="3:4" x14ac:dyDescent="0.2">
      <c r="C4142" s="13"/>
      <c r="D4142" s="13"/>
    </row>
    <row r="4143" spans="3:4" x14ac:dyDescent="0.2">
      <c r="C4143" s="13"/>
      <c r="D4143" s="13"/>
    </row>
    <row r="4144" spans="3:4" x14ac:dyDescent="0.2">
      <c r="C4144" s="13"/>
      <c r="D4144" s="13"/>
    </row>
    <row r="4145" spans="3:4" x14ac:dyDescent="0.2">
      <c r="C4145" s="13"/>
      <c r="D4145" s="13"/>
    </row>
    <row r="4146" spans="3:4" x14ac:dyDescent="0.2">
      <c r="C4146" s="13"/>
      <c r="D4146" s="13"/>
    </row>
    <row r="4147" spans="3:4" x14ac:dyDescent="0.2">
      <c r="C4147" s="13"/>
      <c r="D4147" s="13"/>
    </row>
    <row r="4148" spans="3:4" x14ac:dyDescent="0.2">
      <c r="C4148" s="13"/>
      <c r="D4148" s="13"/>
    </row>
    <row r="4149" spans="3:4" x14ac:dyDescent="0.2">
      <c r="C4149" s="13"/>
      <c r="D4149" s="13"/>
    </row>
    <row r="4150" spans="3:4" x14ac:dyDescent="0.2">
      <c r="C4150" s="13"/>
      <c r="D4150" s="13"/>
    </row>
    <row r="4151" spans="3:4" x14ac:dyDescent="0.2">
      <c r="C4151" s="13"/>
      <c r="D4151" s="13"/>
    </row>
    <row r="4152" spans="3:4" x14ac:dyDescent="0.2">
      <c r="C4152" s="13"/>
      <c r="D4152" s="13"/>
    </row>
    <row r="4153" spans="3:4" x14ac:dyDescent="0.2">
      <c r="C4153" s="13"/>
      <c r="D4153" s="13"/>
    </row>
    <row r="4154" spans="3:4" x14ac:dyDescent="0.2">
      <c r="C4154" s="13"/>
      <c r="D4154" s="13"/>
    </row>
    <row r="4155" spans="3:4" x14ac:dyDescent="0.2">
      <c r="C4155" s="13"/>
      <c r="D4155" s="13"/>
    </row>
    <row r="4156" spans="3:4" x14ac:dyDescent="0.2">
      <c r="C4156" s="13"/>
      <c r="D4156" s="13"/>
    </row>
    <row r="4157" spans="3:4" x14ac:dyDescent="0.2">
      <c r="C4157" s="13"/>
      <c r="D4157" s="13"/>
    </row>
    <row r="4158" spans="3:4" x14ac:dyDescent="0.2">
      <c r="C4158" s="13"/>
      <c r="D4158" s="13"/>
    </row>
    <row r="4159" spans="3:4" x14ac:dyDescent="0.2">
      <c r="C4159" s="13"/>
      <c r="D4159" s="13"/>
    </row>
    <row r="4160" spans="3:4" x14ac:dyDescent="0.2">
      <c r="C4160" s="13"/>
      <c r="D4160" s="13"/>
    </row>
    <row r="4161" spans="3:4" x14ac:dyDescent="0.2">
      <c r="C4161" s="13"/>
      <c r="D4161" s="13"/>
    </row>
    <row r="4162" spans="3:4" x14ac:dyDescent="0.2">
      <c r="C4162" s="13"/>
      <c r="D4162" s="13"/>
    </row>
    <row r="4163" spans="3:4" x14ac:dyDescent="0.2">
      <c r="C4163" s="13"/>
      <c r="D4163" s="13"/>
    </row>
    <row r="4164" spans="3:4" x14ac:dyDescent="0.2">
      <c r="C4164" s="13"/>
      <c r="D4164" s="13"/>
    </row>
    <row r="4165" spans="3:4" x14ac:dyDescent="0.2">
      <c r="C4165" s="13"/>
      <c r="D4165" s="13"/>
    </row>
    <row r="4166" spans="3:4" x14ac:dyDescent="0.2">
      <c r="C4166" s="13"/>
      <c r="D4166" s="13"/>
    </row>
    <row r="4167" spans="3:4" x14ac:dyDescent="0.2">
      <c r="C4167" s="13"/>
      <c r="D4167" s="13"/>
    </row>
    <row r="4168" spans="3:4" x14ac:dyDescent="0.2">
      <c r="C4168" s="13"/>
      <c r="D4168" s="13"/>
    </row>
    <row r="4169" spans="3:4" x14ac:dyDescent="0.2">
      <c r="C4169" s="13"/>
      <c r="D4169" s="13"/>
    </row>
    <row r="4170" spans="3:4" x14ac:dyDescent="0.2">
      <c r="C4170" s="13"/>
      <c r="D4170" s="13"/>
    </row>
    <row r="4171" spans="3:4" x14ac:dyDescent="0.2">
      <c r="C4171" s="13"/>
      <c r="D4171" s="13"/>
    </row>
    <row r="4172" spans="3:4" x14ac:dyDescent="0.2">
      <c r="C4172" s="13"/>
      <c r="D4172" s="13"/>
    </row>
    <row r="4173" spans="3:4" x14ac:dyDescent="0.2">
      <c r="C4173" s="13"/>
      <c r="D4173" s="13"/>
    </row>
    <row r="4174" spans="3:4" x14ac:dyDescent="0.2">
      <c r="C4174" s="13"/>
      <c r="D4174" s="13"/>
    </row>
    <row r="4175" spans="3:4" x14ac:dyDescent="0.2">
      <c r="C4175" s="13"/>
      <c r="D4175" s="13"/>
    </row>
    <row r="4176" spans="3:4" x14ac:dyDescent="0.2">
      <c r="C4176" s="13"/>
      <c r="D4176" s="13"/>
    </row>
    <row r="4177" spans="3:4" x14ac:dyDescent="0.2">
      <c r="C4177" s="13"/>
      <c r="D4177" s="13"/>
    </row>
    <row r="4178" spans="3:4" x14ac:dyDescent="0.2">
      <c r="C4178" s="13"/>
      <c r="D4178" s="13"/>
    </row>
    <row r="4179" spans="3:4" x14ac:dyDescent="0.2">
      <c r="C4179" s="13"/>
      <c r="D4179" s="13"/>
    </row>
    <row r="4180" spans="3:4" x14ac:dyDescent="0.2">
      <c r="C4180" s="13"/>
      <c r="D4180" s="13"/>
    </row>
    <row r="4181" spans="3:4" x14ac:dyDescent="0.2">
      <c r="C4181" s="13"/>
      <c r="D4181" s="13"/>
    </row>
    <row r="4182" spans="3:4" x14ac:dyDescent="0.2">
      <c r="C4182" s="13"/>
      <c r="D4182" s="13"/>
    </row>
    <row r="4183" spans="3:4" x14ac:dyDescent="0.2">
      <c r="C4183" s="13"/>
      <c r="D4183" s="13"/>
    </row>
    <row r="4184" spans="3:4" x14ac:dyDescent="0.2">
      <c r="C4184" s="13"/>
      <c r="D4184" s="13"/>
    </row>
    <row r="4185" spans="3:4" x14ac:dyDescent="0.2">
      <c r="C4185" s="13"/>
      <c r="D4185" s="13"/>
    </row>
    <row r="4186" spans="3:4" x14ac:dyDescent="0.2">
      <c r="C4186" s="13"/>
      <c r="D4186" s="13"/>
    </row>
    <row r="4187" spans="3:4" x14ac:dyDescent="0.2">
      <c r="C4187" s="13"/>
      <c r="D4187" s="13"/>
    </row>
    <row r="4188" spans="3:4" x14ac:dyDescent="0.2">
      <c r="C4188" s="13"/>
      <c r="D4188" s="13"/>
    </row>
    <row r="4189" spans="3:4" x14ac:dyDescent="0.2">
      <c r="C4189" s="13"/>
      <c r="D4189" s="13"/>
    </row>
    <row r="4190" spans="3:4" x14ac:dyDescent="0.2">
      <c r="C4190" s="13"/>
      <c r="D4190" s="13"/>
    </row>
    <row r="4191" spans="3:4" x14ac:dyDescent="0.2">
      <c r="C4191" s="13"/>
      <c r="D4191" s="13"/>
    </row>
    <row r="4192" spans="3:4" x14ac:dyDescent="0.2">
      <c r="C4192" s="13"/>
      <c r="D4192" s="13"/>
    </row>
    <row r="4193" spans="3:4" x14ac:dyDescent="0.2">
      <c r="C4193" s="13"/>
      <c r="D4193" s="13"/>
    </row>
    <row r="4194" spans="3:4" x14ac:dyDescent="0.2">
      <c r="C4194" s="13"/>
      <c r="D4194" s="13"/>
    </row>
    <row r="4195" spans="3:4" x14ac:dyDescent="0.2">
      <c r="C4195" s="13"/>
      <c r="D4195" s="13"/>
    </row>
    <row r="4196" spans="3:4" x14ac:dyDescent="0.2">
      <c r="C4196" s="13"/>
      <c r="D4196" s="13"/>
    </row>
    <row r="4197" spans="3:4" x14ac:dyDescent="0.2">
      <c r="C4197" s="13"/>
      <c r="D4197" s="13"/>
    </row>
    <row r="4198" spans="3:4" x14ac:dyDescent="0.2">
      <c r="C4198" s="13"/>
      <c r="D4198" s="13"/>
    </row>
    <row r="4199" spans="3:4" x14ac:dyDescent="0.2">
      <c r="C4199" s="13"/>
      <c r="D4199" s="13"/>
    </row>
    <row r="4200" spans="3:4" x14ac:dyDescent="0.2">
      <c r="C4200" s="13"/>
      <c r="D4200" s="13"/>
    </row>
    <row r="4201" spans="3:4" x14ac:dyDescent="0.2">
      <c r="C4201" s="13"/>
      <c r="D4201" s="13"/>
    </row>
    <row r="4202" spans="3:4" x14ac:dyDescent="0.2">
      <c r="C4202" s="13"/>
      <c r="D4202" s="13"/>
    </row>
    <row r="4203" spans="3:4" x14ac:dyDescent="0.2">
      <c r="C4203" s="13"/>
      <c r="D4203" s="13"/>
    </row>
    <row r="4204" spans="3:4" x14ac:dyDescent="0.2">
      <c r="C4204" s="13"/>
      <c r="D4204" s="13"/>
    </row>
    <row r="4205" spans="3:4" x14ac:dyDescent="0.2">
      <c r="C4205" s="13"/>
      <c r="D4205" s="13"/>
    </row>
    <row r="4206" spans="3:4" x14ac:dyDescent="0.2">
      <c r="C4206" s="13"/>
      <c r="D4206" s="13"/>
    </row>
    <row r="4207" spans="3:4" x14ac:dyDescent="0.2">
      <c r="C4207" s="13"/>
      <c r="D4207" s="13"/>
    </row>
    <row r="4208" spans="3:4" x14ac:dyDescent="0.2">
      <c r="C4208" s="13"/>
      <c r="D4208" s="13"/>
    </row>
    <row r="4209" spans="3:4" x14ac:dyDescent="0.2">
      <c r="C4209" s="13"/>
      <c r="D4209" s="13"/>
    </row>
    <row r="4210" spans="3:4" x14ac:dyDescent="0.2">
      <c r="C4210" s="13"/>
      <c r="D4210" s="13"/>
    </row>
    <row r="4211" spans="3:4" x14ac:dyDescent="0.2">
      <c r="C4211" s="13"/>
      <c r="D4211" s="13"/>
    </row>
    <row r="4212" spans="3:4" x14ac:dyDescent="0.2">
      <c r="C4212" s="13"/>
      <c r="D4212" s="13"/>
    </row>
    <row r="4213" spans="3:4" x14ac:dyDescent="0.2">
      <c r="C4213" s="13"/>
      <c r="D4213" s="13"/>
    </row>
    <row r="4214" spans="3:4" x14ac:dyDescent="0.2">
      <c r="C4214" s="13"/>
      <c r="D4214" s="13"/>
    </row>
    <row r="4215" spans="3:4" x14ac:dyDescent="0.2">
      <c r="C4215" s="13"/>
      <c r="D4215" s="13"/>
    </row>
    <row r="4216" spans="3:4" x14ac:dyDescent="0.2">
      <c r="C4216" s="13"/>
      <c r="D4216" s="13"/>
    </row>
    <row r="4217" spans="3:4" x14ac:dyDescent="0.2">
      <c r="C4217" s="13"/>
      <c r="D4217" s="13"/>
    </row>
    <row r="4218" spans="3:4" x14ac:dyDescent="0.2">
      <c r="C4218" s="13"/>
      <c r="D4218" s="13"/>
    </row>
    <row r="4219" spans="3:4" x14ac:dyDescent="0.2">
      <c r="C4219" s="13"/>
      <c r="D4219" s="13"/>
    </row>
    <row r="4220" spans="3:4" x14ac:dyDescent="0.2">
      <c r="C4220" s="13"/>
      <c r="D4220" s="13"/>
    </row>
    <row r="4221" spans="3:4" x14ac:dyDescent="0.2">
      <c r="C4221" s="13"/>
      <c r="D4221" s="13"/>
    </row>
    <row r="4222" spans="3:4" x14ac:dyDescent="0.2">
      <c r="C4222" s="13"/>
      <c r="D4222" s="13"/>
    </row>
    <row r="4223" spans="3:4" x14ac:dyDescent="0.2">
      <c r="C4223" s="13"/>
      <c r="D4223" s="13"/>
    </row>
    <row r="4224" spans="3:4" x14ac:dyDescent="0.2">
      <c r="C4224" s="13"/>
      <c r="D4224" s="13"/>
    </row>
    <row r="4225" spans="3:4" x14ac:dyDescent="0.2">
      <c r="C4225" s="13"/>
      <c r="D4225" s="13"/>
    </row>
    <row r="4226" spans="3:4" x14ac:dyDescent="0.2">
      <c r="C4226" s="13"/>
      <c r="D4226" s="13"/>
    </row>
    <row r="4227" spans="3:4" x14ac:dyDescent="0.2">
      <c r="C4227" s="13"/>
      <c r="D4227" s="13"/>
    </row>
    <row r="4228" spans="3:4" x14ac:dyDescent="0.2">
      <c r="C4228" s="13"/>
      <c r="D4228" s="13"/>
    </row>
    <row r="4229" spans="3:4" x14ac:dyDescent="0.2">
      <c r="C4229" s="13"/>
      <c r="D4229" s="13"/>
    </row>
    <row r="4230" spans="3:4" x14ac:dyDescent="0.2">
      <c r="C4230" s="13"/>
      <c r="D4230" s="13"/>
    </row>
    <row r="4231" spans="3:4" x14ac:dyDescent="0.2">
      <c r="C4231" s="13"/>
      <c r="D4231" s="13"/>
    </row>
    <row r="4232" spans="3:4" x14ac:dyDescent="0.2">
      <c r="C4232" s="13"/>
      <c r="D4232" s="13"/>
    </row>
    <row r="4233" spans="3:4" x14ac:dyDescent="0.2">
      <c r="C4233" s="13"/>
      <c r="D4233" s="13"/>
    </row>
    <row r="4234" spans="3:4" x14ac:dyDescent="0.2">
      <c r="C4234" s="13"/>
      <c r="D4234" s="13"/>
    </row>
    <row r="4235" spans="3:4" x14ac:dyDescent="0.2">
      <c r="C4235" s="13"/>
      <c r="D4235" s="13"/>
    </row>
    <row r="4236" spans="3:4" x14ac:dyDescent="0.2">
      <c r="C4236" s="13"/>
      <c r="D4236" s="13"/>
    </row>
    <row r="4237" spans="3:4" x14ac:dyDescent="0.2">
      <c r="C4237" s="13"/>
      <c r="D4237" s="13"/>
    </row>
    <row r="4238" spans="3:4" x14ac:dyDescent="0.2">
      <c r="C4238" s="13"/>
      <c r="D4238" s="13"/>
    </row>
    <row r="4239" spans="3:4" x14ac:dyDescent="0.2">
      <c r="C4239" s="13"/>
      <c r="D4239" s="13"/>
    </row>
    <row r="4240" spans="3:4" x14ac:dyDescent="0.2">
      <c r="C4240" s="13"/>
      <c r="D4240" s="13"/>
    </row>
    <row r="4241" spans="3:4" x14ac:dyDescent="0.2">
      <c r="C4241" s="13"/>
      <c r="D4241" s="13"/>
    </row>
    <row r="4242" spans="3:4" x14ac:dyDescent="0.2">
      <c r="C4242" s="13"/>
      <c r="D4242" s="13"/>
    </row>
    <row r="4243" spans="3:4" x14ac:dyDescent="0.2">
      <c r="C4243" s="13"/>
      <c r="D4243" s="13"/>
    </row>
    <row r="4244" spans="3:4" x14ac:dyDescent="0.2">
      <c r="C4244" s="13"/>
      <c r="D4244" s="13"/>
    </row>
    <row r="4245" spans="3:4" x14ac:dyDescent="0.2">
      <c r="C4245" s="13"/>
      <c r="D4245" s="13"/>
    </row>
    <row r="4246" spans="3:4" x14ac:dyDescent="0.2">
      <c r="C4246" s="13"/>
      <c r="D4246" s="13"/>
    </row>
    <row r="4247" spans="3:4" x14ac:dyDescent="0.2">
      <c r="C4247" s="13"/>
      <c r="D4247" s="13"/>
    </row>
    <row r="4248" spans="3:4" x14ac:dyDescent="0.2">
      <c r="C4248" s="13"/>
      <c r="D4248" s="13"/>
    </row>
    <row r="4249" spans="3:4" x14ac:dyDescent="0.2">
      <c r="C4249" s="13"/>
      <c r="D4249" s="13"/>
    </row>
    <row r="4250" spans="3:4" x14ac:dyDescent="0.2">
      <c r="C4250" s="13"/>
      <c r="D4250" s="13"/>
    </row>
    <row r="4251" spans="3:4" x14ac:dyDescent="0.2">
      <c r="C4251" s="13"/>
      <c r="D4251" s="13"/>
    </row>
    <row r="4252" spans="3:4" x14ac:dyDescent="0.2">
      <c r="C4252" s="13"/>
      <c r="D4252" s="13"/>
    </row>
    <row r="4253" spans="3:4" x14ac:dyDescent="0.2">
      <c r="C4253" s="13"/>
      <c r="D4253" s="13"/>
    </row>
    <row r="4254" spans="3:4" x14ac:dyDescent="0.2">
      <c r="C4254" s="13"/>
      <c r="D4254" s="13"/>
    </row>
    <row r="4255" spans="3:4" x14ac:dyDescent="0.2">
      <c r="C4255" s="13"/>
      <c r="D4255" s="13"/>
    </row>
    <row r="4256" spans="3:4" x14ac:dyDescent="0.2">
      <c r="C4256" s="13"/>
      <c r="D4256" s="13"/>
    </row>
    <row r="4257" spans="3:4" x14ac:dyDescent="0.2">
      <c r="C4257" s="13"/>
      <c r="D4257" s="13"/>
    </row>
    <row r="4258" spans="3:4" x14ac:dyDescent="0.2">
      <c r="C4258" s="13"/>
      <c r="D4258" s="13"/>
    </row>
    <row r="4259" spans="3:4" x14ac:dyDescent="0.2">
      <c r="C4259" s="13"/>
      <c r="D4259" s="13"/>
    </row>
    <row r="4260" spans="3:4" x14ac:dyDescent="0.2">
      <c r="C4260" s="13"/>
      <c r="D4260" s="13"/>
    </row>
    <row r="4261" spans="3:4" x14ac:dyDescent="0.2">
      <c r="C4261" s="13"/>
      <c r="D4261" s="13"/>
    </row>
    <row r="4262" spans="3:4" x14ac:dyDescent="0.2">
      <c r="C4262" s="13"/>
      <c r="D4262" s="13"/>
    </row>
    <row r="4263" spans="3:4" x14ac:dyDescent="0.2">
      <c r="C4263" s="13"/>
      <c r="D4263" s="13"/>
    </row>
    <row r="4264" spans="3:4" x14ac:dyDescent="0.2">
      <c r="C4264" s="13"/>
      <c r="D4264" s="13"/>
    </row>
    <row r="4265" spans="3:4" x14ac:dyDescent="0.2">
      <c r="C4265" s="13"/>
      <c r="D4265" s="13"/>
    </row>
    <row r="4266" spans="3:4" x14ac:dyDescent="0.2">
      <c r="C4266" s="13"/>
      <c r="D4266" s="13"/>
    </row>
    <row r="4267" spans="3:4" x14ac:dyDescent="0.2">
      <c r="C4267" s="13"/>
      <c r="D4267" s="13"/>
    </row>
    <row r="4268" spans="3:4" x14ac:dyDescent="0.2">
      <c r="C4268" s="13"/>
      <c r="D4268" s="13"/>
    </row>
    <row r="4269" spans="3:4" x14ac:dyDescent="0.2">
      <c r="C4269" s="13"/>
      <c r="D4269" s="13"/>
    </row>
    <row r="4270" spans="3:4" x14ac:dyDescent="0.2">
      <c r="C4270" s="13"/>
      <c r="D4270" s="13"/>
    </row>
    <row r="4271" spans="3:4" x14ac:dyDescent="0.2">
      <c r="C4271" s="13"/>
      <c r="D4271" s="13"/>
    </row>
    <row r="4272" spans="3:4" x14ac:dyDescent="0.2">
      <c r="C4272" s="13"/>
      <c r="D4272" s="13"/>
    </row>
    <row r="4273" spans="3:4" x14ac:dyDescent="0.2">
      <c r="C4273" s="13"/>
      <c r="D4273" s="13"/>
    </row>
    <row r="4274" spans="3:4" x14ac:dyDescent="0.2">
      <c r="C4274" s="13"/>
      <c r="D4274" s="13"/>
    </row>
    <row r="4275" spans="3:4" x14ac:dyDescent="0.2">
      <c r="C4275" s="13"/>
      <c r="D4275" s="13"/>
    </row>
    <row r="4276" spans="3:4" x14ac:dyDescent="0.2">
      <c r="C4276" s="13"/>
      <c r="D4276" s="13"/>
    </row>
    <row r="4277" spans="3:4" x14ac:dyDescent="0.2">
      <c r="C4277" s="13"/>
      <c r="D4277" s="13"/>
    </row>
    <row r="4278" spans="3:4" x14ac:dyDescent="0.2">
      <c r="C4278" s="13"/>
      <c r="D4278" s="13"/>
    </row>
    <row r="4279" spans="3:4" x14ac:dyDescent="0.2">
      <c r="C4279" s="13"/>
      <c r="D4279" s="13"/>
    </row>
    <row r="4280" spans="3:4" x14ac:dyDescent="0.2">
      <c r="C4280" s="13"/>
      <c r="D4280" s="13"/>
    </row>
    <row r="4281" spans="3:4" x14ac:dyDescent="0.2">
      <c r="C4281" s="13"/>
      <c r="D4281" s="13"/>
    </row>
    <row r="4282" spans="3:4" x14ac:dyDescent="0.2">
      <c r="C4282" s="13"/>
      <c r="D4282" s="13"/>
    </row>
    <row r="4283" spans="3:4" x14ac:dyDescent="0.2">
      <c r="C4283" s="13"/>
      <c r="D4283" s="13"/>
    </row>
    <row r="4284" spans="3:4" x14ac:dyDescent="0.2">
      <c r="C4284" s="13"/>
      <c r="D4284" s="13"/>
    </row>
    <row r="4285" spans="3:4" x14ac:dyDescent="0.2">
      <c r="C4285" s="13"/>
      <c r="D4285" s="13"/>
    </row>
    <row r="4286" spans="3:4" x14ac:dyDescent="0.2">
      <c r="C4286" s="13"/>
      <c r="D4286" s="13"/>
    </row>
    <row r="4287" spans="3:4" x14ac:dyDescent="0.2">
      <c r="C4287" s="13"/>
      <c r="D4287" s="13"/>
    </row>
    <row r="4288" spans="3:4" x14ac:dyDescent="0.2">
      <c r="C4288" s="13"/>
      <c r="D4288" s="13"/>
    </row>
    <row r="4289" spans="3:4" x14ac:dyDescent="0.2">
      <c r="C4289" s="13"/>
      <c r="D4289" s="13"/>
    </row>
    <row r="4290" spans="3:4" x14ac:dyDescent="0.2">
      <c r="C4290" s="13"/>
      <c r="D4290" s="13"/>
    </row>
    <row r="4291" spans="3:4" x14ac:dyDescent="0.2">
      <c r="C4291" s="13"/>
      <c r="D4291" s="13"/>
    </row>
    <row r="4292" spans="3:4" x14ac:dyDescent="0.2">
      <c r="C4292" s="13"/>
      <c r="D4292" s="13"/>
    </row>
    <row r="4293" spans="3:4" x14ac:dyDescent="0.2">
      <c r="C4293" s="13"/>
      <c r="D4293" s="13"/>
    </row>
    <row r="4294" spans="3:4" x14ac:dyDescent="0.2">
      <c r="C4294" s="13"/>
      <c r="D4294" s="13"/>
    </row>
    <row r="4295" spans="3:4" x14ac:dyDescent="0.2">
      <c r="C4295" s="13"/>
      <c r="D4295" s="13"/>
    </row>
    <row r="4296" spans="3:4" x14ac:dyDescent="0.2">
      <c r="C4296" s="13"/>
      <c r="D4296" s="13"/>
    </row>
    <row r="4297" spans="3:4" x14ac:dyDescent="0.2">
      <c r="C4297" s="13"/>
      <c r="D4297" s="13"/>
    </row>
    <row r="4298" spans="3:4" x14ac:dyDescent="0.2">
      <c r="C4298" s="13"/>
      <c r="D4298" s="13"/>
    </row>
    <row r="4299" spans="3:4" x14ac:dyDescent="0.2">
      <c r="C4299" s="13"/>
      <c r="D4299" s="13"/>
    </row>
    <row r="4300" spans="3:4" x14ac:dyDescent="0.2">
      <c r="C4300" s="13"/>
      <c r="D4300" s="13"/>
    </row>
    <row r="4301" spans="3:4" x14ac:dyDescent="0.2">
      <c r="C4301" s="13"/>
      <c r="D4301" s="13"/>
    </row>
    <row r="4302" spans="3:4" x14ac:dyDescent="0.2">
      <c r="C4302" s="13"/>
      <c r="D4302" s="13"/>
    </row>
    <row r="4303" spans="3:4" x14ac:dyDescent="0.2">
      <c r="C4303" s="13"/>
      <c r="D4303" s="13"/>
    </row>
    <row r="4304" spans="3:4" x14ac:dyDescent="0.2">
      <c r="C4304" s="13"/>
      <c r="D4304" s="13"/>
    </row>
    <row r="4305" spans="3:4" x14ac:dyDescent="0.2">
      <c r="C4305" s="13"/>
      <c r="D4305" s="13"/>
    </row>
    <row r="4306" spans="3:4" x14ac:dyDescent="0.2">
      <c r="C4306" s="13"/>
      <c r="D4306" s="13"/>
    </row>
    <row r="4307" spans="3:4" x14ac:dyDescent="0.2">
      <c r="C4307" s="13"/>
      <c r="D4307" s="13"/>
    </row>
    <row r="4308" spans="3:4" x14ac:dyDescent="0.2">
      <c r="C4308" s="13"/>
      <c r="D4308" s="13"/>
    </row>
    <row r="4309" spans="3:4" x14ac:dyDescent="0.2">
      <c r="C4309" s="13"/>
      <c r="D4309" s="13"/>
    </row>
    <row r="4310" spans="3:4" x14ac:dyDescent="0.2">
      <c r="C4310" s="13"/>
      <c r="D4310" s="13"/>
    </row>
    <row r="4311" spans="3:4" x14ac:dyDescent="0.2">
      <c r="C4311" s="13"/>
      <c r="D4311" s="13"/>
    </row>
    <row r="4312" spans="3:4" x14ac:dyDescent="0.2">
      <c r="C4312" s="13"/>
      <c r="D4312" s="13"/>
    </row>
    <row r="4313" spans="3:4" x14ac:dyDescent="0.2">
      <c r="C4313" s="13"/>
      <c r="D4313" s="13"/>
    </row>
    <row r="4314" spans="3:4" x14ac:dyDescent="0.2">
      <c r="C4314" s="13"/>
      <c r="D4314" s="13"/>
    </row>
    <row r="4315" spans="3:4" x14ac:dyDescent="0.2">
      <c r="C4315" s="13"/>
      <c r="D4315" s="13"/>
    </row>
    <row r="4316" spans="3:4" x14ac:dyDescent="0.2">
      <c r="C4316" s="13"/>
      <c r="D4316" s="13"/>
    </row>
    <row r="4317" spans="3:4" x14ac:dyDescent="0.2">
      <c r="C4317" s="13"/>
      <c r="D4317" s="13"/>
    </row>
    <row r="4318" spans="3:4" x14ac:dyDescent="0.2">
      <c r="C4318" s="13"/>
      <c r="D4318" s="13"/>
    </row>
    <row r="4319" spans="3:4" x14ac:dyDescent="0.2">
      <c r="C4319" s="13"/>
      <c r="D4319" s="13"/>
    </row>
    <row r="4320" spans="3:4" x14ac:dyDescent="0.2">
      <c r="C4320" s="13"/>
      <c r="D4320" s="13"/>
    </row>
    <row r="4321" spans="3:4" x14ac:dyDescent="0.2">
      <c r="C4321" s="13"/>
      <c r="D4321" s="13"/>
    </row>
    <row r="4322" spans="3:4" x14ac:dyDescent="0.2">
      <c r="C4322" s="13"/>
      <c r="D4322" s="13"/>
    </row>
    <row r="4323" spans="3:4" x14ac:dyDescent="0.2">
      <c r="C4323" s="13"/>
      <c r="D4323" s="13"/>
    </row>
    <row r="4324" spans="3:4" x14ac:dyDescent="0.2">
      <c r="C4324" s="13"/>
      <c r="D4324" s="13"/>
    </row>
    <row r="4325" spans="3:4" x14ac:dyDescent="0.2">
      <c r="C4325" s="13"/>
      <c r="D4325" s="13"/>
    </row>
    <row r="4326" spans="3:4" x14ac:dyDescent="0.2">
      <c r="C4326" s="13"/>
      <c r="D4326" s="13"/>
    </row>
    <row r="4327" spans="3:4" x14ac:dyDescent="0.2">
      <c r="C4327" s="13"/>
      <c r="D4327" s="13"/>
    </row>
    <row r="4328" spans="3:4" x14ac:dyDescent="0.2">
      <c r="C4328" s="13"/>
      <c r="D4328" s="13"/>
    </row>
    <row r="4329" spans="3:4" x14ac:dyDescent="0.2">
      <c r="C4329" s="13"/>
      <c r="D4329" s="13"/>
    </row>
    <row r="4330" spans="3:4" x14ac:dyDescent="0.2">
      <c r="C4330" s="13"/>
      <c r="D4330" s="13"/>
    </row>
    <row r="4331" spans="3:4" x14ac:dyDescent="0.2">
      <c r="C4331" s="13"/>
      <c r="D4331" s="13"/>
    </row>
    <row r="4332" spans="3:4" x14ac:dyDescent="0.2">
      <c r="C4332" s="13"/>
      <c r="D4332" s="13"/>
    </row>
    <row r="4333" spans="3:4" x14ac:dyDescent="0.2">
      <c r="C4333" s="13"/>
      <c r="D4333" s="13"/>
    </row>
    <row r="4334" spans="3:4" x14ac:dyDescent="0.2">
      <c r="C4334" s="13"/>
      <c r="D4334" s="13"/>
    </row>
    <row r="4335" spans="3:4" x14ac:dyDescent="0.2">
      <c r="C4335" s="13"/>
      <c r="D4335" s="13"/>
    </row>
    <row r="4336" spans="3:4" x14ac:dyDescent="0.2">
      <c r="C4336" s="13"/>
      <c r="D4336" s="13"/>
    </row>
    <row r="4337" spans="3:4" x14ac:dyDescent="0.2">
      <c r="C4337" s="13"/>
      <c r="D4337" s="13"/>
    </row>
    <row r="4338" spans="3:4" x14ac:dyDescent="0.2">
      <c r="C4338" s="13"/>
      <c r="D4338" s="13"/>
    </row>
    <row r="4339" spans="3:4" x14ac:dyDescent="0.2">
      <c r="C4339" s="13"/>
      <c r="D4339" s="13"/>
    </row>
    <row r="4340" spans="3:4" x14ac:dyDescent="0.2">
      <c r="C4340" s="13"/>
      <c r="D4340" s="13"/>
    </row>
    <row r="4341" spans="3:4" x14ac:dyDescent="0.2">
      <c r="C4341" s="13"/>
      <c r="D4341" s="13"/>
    </row>
    <row r="4342" spans="3:4" x14ac:dyDescent="0.2">
      <c r="C4342" s="13"/>
      <c r="D4342" s="13"/>
    </row>
    <row r="4343" spans="3:4" x14ac:dyDescent="0.2">
      <c r="C4343" s="13"/>
      <c r="D4343" s="13"/>
    </row>
    <row r="4344" spans="3:4" x14ac:dyDescent="0.2">
      <c r="C4344" s="13"/>
      <c r="D4344" s="13"/>
    </row>
    <row r="4345" spans="3:4" x14ac:dyDescent="0.2">
      <c r="C4345" s="13"/>
      <c r="D4345" s="13"/>
    </row>
    <row r="4346" spans="3:4" x14ac:dyDescent="0.2">
      <c r="C4346" s="13"/>
      <c r="D4346" s="13"/>
    </row>
    <row r="4347" spans="3:4" x14ac:dyDescent="0.2">
      <c r="C4347" s="13"/>
      <c r="D4347" s="13"/>
    </row>
    <row r="4348" spans="3:4" x14ac:dyDescent="0.2">
      <c r="C4348" s="13"/>
      <c r="D4348" s="13"/>
    </row>
    <row r="4349" spans="3:4" x14ac:dyDescent="0.2">
      <c r="C4349" s="13"/>
      <c r="D4349" s="13"/>
    </row>
    <row r="4350" spans="3:4" x14ac:dyDescent="0.2">
      <c r="C4350" s="13"/>
      <c r="D4350" s="13"/>
    </row>
    <row r="4351" spans="3:4" x14ac:dyDescent="0.2">
      <c r="C4351" s="13"/>
      <c r="D4351" s="13"/>
    </row>
    <row r="4352" spans="3:4" x14ac:dyDescent="0.2">
      <c r="C4352" s="13"/>
      <c r="D4352" s="13"/>
    </row>
    <row r="4353" spans="3:4" x14ac:dyDescent="0.2">
      <c r="C4353" s="13"/>
      <c r="D4353" s="13"/>
    </row>
    <row r="4354" spans="3:4" x14ac:dyDescent="0.2">
      <c r="C4354" s="13"/>
      <c r="D4354" s="13"/>
    </row>
    <row r="4355" spans="3:4" x14ac:dyDescent="0.2">
      <c r="C4355" s="13"/>
      <c r="D4355" s="13"/>
    </row>
    <row r="4356" spans="3:4" x14ac:dyDescent="0.2">
      <c r="C4356" s="13"/>
      <c r="D4356" s="13"/>
    </row>
    <row r="4357" spans="3:4" x14ac:dyDescent="0.2">
      <c r="C4357" s="13"/>
      <c r="D4357" s="13"/>
    </row>
    <row r="4358" spans="3:4" x14ac:dyDescent="0.2">
      <c r="C4358" s="13"/>
      <c r="D4358" s="13"/>
    </row>
    <row r="4359" spans="3:4" x14ac:dyDescent="0.2">
      <c r="C4359" s="13"/>
      <c r="D4359" s="13"/>
    </row>
    <row r="4360" spans="3:4" x14ac:dyDescent="0.2">
      <c r="C4360" s="13"/>
      <c r="D4360" s="13"/>
    </row>
    <row r="4361" spans="3:4" x14ac:dyDescent="0.2">
      <c r="C4361" s="13"/>
      <c r="D4361" s="13"/>
    </row>
    <row r="4362" spans="3:4" x14ac:dyDescent="0.2">
      <c r="C4362" s="13"/>
      <c r="D4362" s="13"/>
    </row>
    <row r="4363" spans="3:4" x14ac:dyDescent="0.2">
      <c r="C4363" s="13"/>
      <c r="D4363" s="13"/>
    </row>
    <row r="4364" spans="3:4" x14ac:dyDescent="0.2">
      <c r="C4364" s="13"/>
      <c r="D4364" s="13"/>
    </row>
    <row r="4365" spans="3:4" x14ac:dyDescent="0.2">
      <c r="C4365" s="13"/>
      <c r="D4365" s="13"/>
    </row>
    <row r="4366" spans="3:4" x14ac:dyDescent="0.2">
      <c r="C4366" s="13"/>
      <c r="D4366" s="13"/>
    </row>
    <row r="4367" spans="3:4" x14ac:dyDescent="0.2">
      <c r="C4367" s="13"/>
      <c r="D4367" s="13"/>
    </row>
    <row r="4368" spans="3:4" x14ac:dyDescent="0.2">
      <c r="C4368" s="13"/>
      <c r="D4368" s="13"/>
    </row>
    <row r="4369" spans="3:4" x14ac:dyDescent="0.2">
      <c r="C4369" s="13"/>
      <c r="D4369" s="13"/>
    </row>
    <row r="4370" spans="3:4" x14ac:dyDescent="0.2">
      <c r="C4370" s="13"/>
      <c r="D4370" s="13"/>
    </row>
    <row r="4371" spans="3:4" x14ac:dyDescent="0.2">
      <c r="C4371" s="13"/>
      <c r="D4371" s="13"/>
    </row>
    <row r="4372" spans="3:4" x14ac:dyDescent="0.2">
      <c r="C4372" s="13"/>
      <c r="D4372" s="13"/>
    </row>
    <row r="4373" spans="3:4" x14ac:dyDescent="0.2">
      <c r="C4373" s="13"/>
      <c r="D4373" s="13"/>
    </row>
    <row r="4374" spans="3:4" x14ac:dyDescent="0.2">
      <c r="C4374" s="13"/>
      <c r="D4374" s="13"/>
    </row>
    <row r="4375" spans="3:4" x14ac:dyDescent="0.2">
      <c r="C4375" s="13"/>
      <c r="D4375" s="13"/>
    </row>
    <row r="4376" spans="3:4" x14ac:dyDescent="0.2">
      <c r="C4376" s="13"/>
      <c r="D4376" s="13"/>
    </row>
    <row r="4377" spans="3:4" x14ac:dyDescent="0.2">
      <c r="C4377" s="13"/>
      <c r="D4377" s="13"/>
    </row>
    <row r="4378" spans="3:4" x14ac:dyDescent="0.2">
      <c r="C4378" s="13"/>
      <c r="D4378" s="13"/>
    </row>
    <row r="4379" spans="3:4" x14ac:dyDescent="0.2">
      <c r="C4379" s="13"/>
      <c r="D4379" s="13"/>
    </row>
    <row r="4380" spans="3:4" x14ac:dyDescent="0.2">
      <c r="C4380" s="13"/>
      <c r="D4380" s="13"/>
    </row>
    <row r="4381" spans="3:4" x14ac:dyDescent="0.2">
      <c r="C4381" s="13"/>
      <c r="D4381" s="13"/>
    </row>
    <row r="4382" spans="3:4" x14ac:dyDescent="0.2">
      <c r="C4382" s="13"/>
      <c r="D4382" s="13"/>
    </row>
    <row r="4383" spans="3:4" x14ac:dyDescent="0.2">
      <c r="C4383" s="13"/>
      <c r="D4383" s="13"/>
    </row>
    <row r="4384" spans="3:4" x14ac:dyDescent="0.2">
      <c r="C4384" s="13"/>
      <c r="D4384" s="13"/>
    </row>
    <row r="4385" spans="3:4" x14ac:dyDescent="0.2">
      <c r="C4385" s="13"/>
      <c r="D4385" s="13"/>
    </row>
    <row r="4386" spans="3:4" x14ac:dyDescent="0.2">
      <c r="C4386" s="13"/>
      <c r="D4386" s="13"/>
    </row>
    <row r="4387" spans="3:4" x14ac:dyDescent="0.2">
      <c r="C4387" s="13"/>
      <c r="D4387" s="13"/>
    </row>
    <row r="4388" spans="3:4" x14ac:dyDescent="0.2">
      <c r="C4388" s="13"/>
      <c r="D4388" s="13"/>
    </row>
    <row r="4389" spans="3:4" x14ac:dyDescent="0.2">
      <c r="C4389" s="13"/>
      <c r="D4389" s="13"/>
    </row>
    <row r="4390" spans="3:4" x14ac:dyDescent="0.2">
      <c r="C4390" s="13"/>
      <c r="D4390" s="13"/>
    </row>
    <row r="4391" spans="3:4" x14ac:dyDescent="0.2">
      <c r="C4391" s="13"/>
      <c r="D4391" s="13"/>
    </row>
    <row r="4392" spans="3:4" x14ac:dyDescent="0.2">
      <c r="C4392" s="13"/>
      <c r="D4392" s="13"/>
    </row>
    <row r="4393" spans="3:4" x14ac:dyDescent="0.2">
      <c r="C4393" s="13"/>
      <c r="D4393" s="13"/>
    </row>
    <row r="4394" spans="3:4" x14ac:dyDescent="0.2">
      <c r="C4394" s="13"/>
      <c r="D4394" s="13"/>
    </row>
    <row r="4395" spans="3:4" x14ac:dyDescent="0.2">
      <c r="C4395" s="13"/>
      <c r="D4395" s="13"/>
    </row>
    <row r="4396" spans="3:4" x14ac:dyDescent="0.2">
      <c r="C4396" s="13"/>
      <c r="D4396" s="13"/>
    </row>
    <row r="4397" spans="3:4" x14ac:dyDescent="0.2">
      <c r="C4397" s="13"/>
      <c r="D4397" s="13"/>
    </row>
    <row r="4398" spans="3:4" x14ac:dyDescent="0.2">
      <c r="C4398" s="13"/>
      <c r="D4398" s="13"/>
    </row>
    <row r="4399" spans="3:4" x14ac:dyDescent="0.2">
      <c r="C4399" s="13"/>
      <c r="D4399" s="13"/>
    </row>
    <row r="4400" spans="3:4" x14ac:dyDescent="0.2">
      <c r="C4400" s="13"/>
      <c r="D4400" s="13"/>
    </row>
    <row r="4401" spans="3:4" x14ac:dyDescent="0.2">
      <c r="C4401" s="13"/>
      <c r="D4401" s="13"/>
    </row>
    <row r="4402" spans="3:4" x14ac:dyDescent="0.2">
      <c r="C4402" s="13"/>
      <c r="D4402" s="13"/>
    </row>
    <row r="4403" spans="3:4" x14ac:dyDescent="0.2">
      <c r="C4403" s="13"/>
      <c r="D4403" s="13"/>
    </row>
    <row r="4404" spans="3:4" x14ac:dyDescent="0.2">
      <c r="C4404" s="13"/>
      <c r="D4404" s="13"/>
    </row>
    <row r="4405" spans="3:4" x14ac:dyDescent="0.2">
      <c r="C4405" s="13"/>
      <c r="D4405" s="13"/>
    </row>
    <row r="4406" spans="3:4" x14ac:dyDescent="0.2">
      <c r="C4406" s="13"/>
      <c r="D4406" s="13"/>
    </row>
    <row r="4407" spans="3:4" x14ac:dyDescent="0.2">
      <c r="C4407" s="13"/>
      <c r="D4407" s="13"/>
    </row>
    <row r="4408" spans="3:4" x14ac:dyDescent="0.2">
      <c r="C4408" s="13"/>
      <c r="D4408" s="13"/>
    </row>
    <row r="4409" spans="3:4" x14ac:dyDescent="0.2">
      <c r="C4409" s="13"/>
      <c r="D4409" s="13"/>
    </row>
    <row r="4410" spans="3:4" x14ac:dyDescent="0.2">
      <c r="C4410" s="13"/>
      <c r="D4410" s="13"/>
    </row>
    <row r="4411" spans="3:4" x14ac:dyDescent="0.2">
      <c r="C4411" s="13"/>
      <c r="D4411" s="13"/>
    </row>
    <row r="4412" spans="3:4" x14ac:dyDescent="0.2">
      <c r="C4412" s="13"/>
      <c r="D4412" s="13"/>
    </row>
    <row r="4413" spans="3:4" x14ac:dyDescent="0.2">
      <c r="C4413" s="13"/>
      <c r="D4413" s="13"/>
    </row>
    <row r="4414" spans="3:4" x14ac:dyDescent="0.2">
      <c r="C4414" s="13"/>
      <c r="D4414" s="13"/>
    </row>
    <row r="4415" spans="3:4" x14ac:dyDescent="0.2">
      <c r="C4415" s="13"/>
      <c r="D4415" s="13"/>
    </row>
    <row r="4416" spans="3:4" x14ac:dyDescent="0.2">
      <c r="C4416" s="13"/>
      <c r="D4416" s="13"/>
    </row>
    <row r="4417" spans="3:4" x14ac:dyDescent="0.2">
      <c r="C4417" s="13"/>
      <c r="D4417" s="13"/>
    </row>
    <row r="4418" spans="3:4" x14ac:dyDescent="0.2">
      <c r="C4418" s="13"/>
      <c r="D4418" s="13"/>
    </row>
    <row r="4419" spans="3:4" x14ac:dyDescent="0.2">
      <c r="C4419" s="13"/>
      <c r="D4419" s="13"/>
    </row>
    <row r="4420" spans="3:4" x14ac:dyDescent="0.2">
      <c r="C4420" s="13"/>
      <c r="D4420" s="13"/>
    </row>
    <row r="4421" spans="3:4" x14ac:dyDescent="0.2">
      <c r="C4421" s="13"/>
      <c r="D4421" s="13"/>
    </row>
    <row r="4422" spans="3:4" x14ac:dyDescent="0.2">
      <c r="C4422" s="13"/>
      <c r="D4422" s="13"/>
    </row>
    <row r="4423" spans="3:4" x14ac:dyDescent="0.2">
      <c r="C4423" s="13"/>
      <c r="D4423" s="13"/>
    </row>
    <row r="4424" spans="3:4" x14ac:dyDescent="0.2">
      <c r="C4424" s="13"/>
      <c r="D4424" s="13"/>
    </row>
    <row r="4425" spans="3:4" x14ac:dyDescent="0.2">
      <c r="C4425" s="13"/>
      <c r="D4425" s="13"/>
    </row>
    <row r="4426" spans="3:4" x14ac:dyDescent="0.2">
      <c r="C4426" s="13"/>
      <c r="D4426" s="13"/>
    </row>
    <row r="4427" spans="3:4" x14ac:dyDescent="0.2">
      <c r="C4427" s="13"/>
      <c r="D4427" s="13"/>
    </row>
    <row r="4428" spans="3:4" x14ac:dyDescent="0.2">
      <c r="C4428" s="13"/>
      <c r="D4428" s="13"/>
    </row>
    <row r="4429" spans="3:4" x14ac:dyDescent="0.2">
      <c r="C4429" s="13"/>
      <c r="D4429" s="13"/>
    </row>
    <row r="4430" spans="3:4" x14ac:dyDescent="0.2">
      <c r="C4430" s="13"/>
      <c r="D4430" s="13"/>
    </row>
    <row r="4431" spans="3:4" x14ac:dyDescent="0.2">
      <c r="C4431" s="13"/>
      <c r="D4431" s="13"/>
    </row>
    <row r="4432" spans="3:4" x14ac:dyDescent="0.2">
      <c r="C4432" s="13"/>
      <c r="D4432" s="13"/>
    </row>
    <row r="4433" spans="3:4" x14ac:dyDescent="0.2">
      <c r="C4433" s="13"/>
      <c r="D4433" s="13"/>
    </row>
    <row r="4434" spans="3:4" x14ac:dyDescent="0.2">
      <c r="C4434" s="13"/>
      <c r="D4434" s="13"/>
    </row>
    <row r="4435" spans="3:4" x14ac:dyDescent="0.2">
      <c r="C4435" s="13"/>
      <c r="D4435" s="13"/>
    </row>
    <row r="4436" spans="3:4" x14ac:dyDescent="0.2">
      <c r="C4436" s="13"/>
      <c r="D4436" s="13"/>
    </row>
    <row r="4437" spans="3:4" x14ac:dyDescent="0.2">
      <c r="C4437" s="13"/>
      <c r="D4437" s="13"/>
    </row>
    <row r="4438" spans="3:4" x14ac:dyDescent="0.2">
      <c r="C4438" s="13"/>
      <c r="D4438" s="13"/>
    </row>
    <row r="4439" spans="3:4" x14ac:dyDescent="0.2">
      <c r="C4439" s="13"/>
      <c r="D4439" s="13"/>
    </row>
    <row r="4440" spans="3:4" x14ac:dyDescent="0.2">
      <c r="C4440" s="13"/>
      <c r="D4440" s="13"/>
    </row>
    <row r="4441" spans="3:4" x14ac:dyDescent="0.2">
      <c r="C4441" s="13"/>
      <c r="D4441" s="13"/>
    </row>
    <row r="4442" spans="3:4" x14ac:dyDescent="0.2">
      <c r="C4442" s="13"/>
      <c r="D4442" s="13"/>
    </row>
    <row r="4443" spans="3:4" x14ac:dyDescent="0.2">
      <c r="C4443" s="13"/>
      <c r="D4443" s="13"/>
    </row>
    <row r="4444" spans="3:4" x14ac:dyDescent="0.2">
      <c r="C4444" s="13"/>
      <c r="D4444" s="13"/>
    </row>
    <row r="4445" spans="3:4" x14ac:dyDescent="0.2">
      <c r="C4445" s="13"/>
      <c r="D4445" s="13"/>
    </row>
    <row r="4446" spans="3:4" x14ac:dyDescent="0.2">
      <c r="C4446" s="13"/>
      <c r="D4446" s="13"/>
    </row>
    <row r="4447" spans="3:4" x14ac:dyDescent="0.2">
      <c r="C4447" s="13"/>
      <c r="D4447" s="13"/>
    </row>
    <row r="4448" spans="3:4" x14ac:dyDescent="0.2">
      <c r="C4448" s="13"/>
      <c r="D4448" s="13"/>
    </row>
    <row r="4449" spans="3:4" x14ac:dyDescent="0.2">
      <c r="C4449" s="13"/>
      <c r="D4449" s="13"/>
    </row>
    <row r="4450" spans="3:4" x14ac:dyDescent="0.2">
      <c r="C4450" s="13"/>
      <c r="D4450" s="13"/>
    </row>
    <row r="4451" spans="3:4" x14ac:dyDescent="0.2">
      <c r="C4451" s="13"/>
      <c r="D4451" s="13"/>
    </row>
    <row r="4452" spans="3:4" x14ac:dyDescent="0.2">
      <c r="C4452" s="13"/>
      <c r="D4452" s="13"/>
    </row>
    <row r="4453" spans="3:4" x14ac:dyDescent="0.2">
      <c r="C4453" s="13"/>
      <c r="D4453" s="13"/>
    </row>
    <row r="4454" spans="3:4" x14ac:dyDescent="0.2">
      <c r="C4454" s="13"/>
      <c r="D4454" s="13"/>
    </row>
    <row r="4455" spans="3:4" x14ac:dyDescent="0.2">
      <c r="C4455" s="13"/>
      <c r="D4455" s="13"/>
    </row>
    <row r="4456" spans="3:4" x14ac:dyDescent="0.2">
      <c r="C4456" s="13"/>
      <c r="D4456" s="13"/>
    </row>
    <row r="4457" spans="3:4" x14ac:dyDescent="0.2">
      <c r="C4457" s="13"/>
      <c r="D4457" s="13"/>
    </row>
    <row r="4458" spans="3:4" x14ac:dyDescent="0.2">
      <c r="C4458" s="13"/>
      <c r="D4458" s="13"/>
    </row>
    <row r="4459" spans="3:4" x14ac:dyDescent="0.2">
      <c r="C4459" s="13"/>
      <c r="D4459" s="13"/>
    </row>
    <row r="4460" spans="3:4" x14ac:dyDescent="0.2">
      <c r="C4460" s="13"/>
      <c r="D4460" s="13"/>
    </row>
    <row r="4461" spans="3:4" x14ac:dyDescent="0.2">
      <c r="C4461" s="13"/>
      <c r="D4461" s="13"/>
    </row>
    <row r="4462" spans="3:4" x14ac:dyDescent="0.2">
      <c r="C4462" s="13"/>
      <c r="D4462" s="13"/>
    </row>
    <row r="4463" spans="3:4" x14ac:dyDescent="0.2">
      <c r="C4463" s="13"/>
      <c r="D4463" s="13"/>
    </row>
    <row r="4464" spans="3:4" x14ac:dyDescent="0.2">
      <c r="C4464" s="13"/>
      <c r="D4464" s="13"/>
    </row>
    <row r="4465" spans="3:4" x14ac:dyDescent="0.2">
      <c r="C4465" s="13"/>
      <c r="D4465" s="13"/>
    </row>
    <row r="4466" spans="3:4" x14ac:dyDescent="0.2">
      <c r="C4466" s="13"/>
      <c r="D4466" s="13"/>
    </row>
    <row r="4467" spans="3:4" x14ac:dyDescent="0.2">
      <c r="C4467" s="13"/>
      <c r="D4467" s="13"/>
    </row>
    <row r="4468" spans="3:4" x14ac:dyDescent="0.2">
      <c r="C4468" s="13"/>
      <c r="D4468" s="13"/>
    </row>
    <row r="4469" spans="3:4" x14ac:dyDescent="0.2">
      <c r="C4469" s="13"/>
      <c r="D4469" s="13"/>
    </row>
    <row r="4470" spans="3:4" x14ac:dyDescent="0.2">
      <c r="C4470" s="13"/>
      <c r="D4470" s="13"/>
    </row>
    <row r="4471" spans="3:4" x14ac:dyDescent="0.2">
      <c r="C4471" s="13"/>
      <c r="D4471" s="13"/>
    </row>
    <row r="4472" spans="3:4" x14ac:dyDescent="0.2">
      <c r="C4472" s="13"/>
      <c r="D4472" s="13"/>
    </row>
    <row r="4473" spans="3:4" x14ac:dyDescent="0.2">
      <c r="C4473" s="13"/>
      <c r="D4473" s="13"/>
    </row>
    <row r="4474" spans="3:4" x14ac:dyDescent="0.2">
      <c r="C4474" s="13"/>
      <c r="D4474" s="13"/>
    </row>
    <row r="4475" spans="3:4" x14ac:dyDescent="0.2">
      <c r="C4475" s="13"/>
      <c r="D4475" s="13"/>
    </row>
    <row r="4476" spans="3:4" x14ac:dyDescent="0.2">
      <c r="C4476" s="13"/>
      <c r="D4476" s="13"/>
    </row>
    <row r="4477" spans="3:4" x14ac:dyDescent="0.2">
      <c r="C4477" s="13"/>
      <c r="D4477" s="13"/>
    </row>
    <row r="4478" spans="3:4" x14ac:dyDescent="0.2">
      <c r="C4478" s="13"/>
      <c r="D4478" s="13"/>
    </row>
    <row r="4479" spans="3:4" x14ac:dyDescent="0.2">
      <c r="C4479" s="13"/>
      <c r="D4479" s="13"/>
    </row>
    <row r="4480" spans="3:4" x14ac:dyDescent="0.2">
      <c r="C4480" s="13"/>
      <c r="D4480" s="13"/>
    </row>
    <row r="4481" spans="3:4" x14ac:dyDescent="0.2">
      <c r="C4481" s="13"/>
      <c r="D4481" s="13"/>
    </row>
    <row r="4482" spans="3:4" x14ac:dyDescent="0.2">
      <c r="C4482" s="13"/>
      <c r="D4482" s="13"/>
    </row>
    <row r="4483" spans="3:4" x14ac:dyDescent="0.2">
      <c r="C4483" s="13"/>
      <c r="D4483" s="13"/>
    </row>
    <row r="4484" spans="3:4" x14ac:dyDescent="0.2">
      <c r="C4484" s="13"/>
      <c r="D4484" s="13"/>
    </row>
    <row r="4485" spans="3:4" x14ac:dyDescent="0.2">
      <c r="C4485" s="13"/>
      <c r="D4485" s="13"/>
    </row>
    <row r="4486" spans="3:4" x14ac:dyDescent="0.2">
      <c r="C4486" s="13"/>
      <c r="D4486" s="13"/>
    </row>
    <row r="4487" spans="3:4" x14ac:dyDescent="0.2">
      <c r="C4487" s="13"/>
      <c r="D4487" s="13"/>
    </row>
    <row r="4488" spans="3:4" x14ac:dyDescent="0.2">
      <c r="C4488" s="13"/>
      <c r="D4488" s="13"/>
    </row>
    <row r="4489" spans="3:4" x14ac:dyDescent="0.2">
      <c r="C4489" s="13"/>
      <c r="D4489" s="13"/>
    </row>
    <row r="4490" spans="3:4" x14ac:dyDescent="0.2">
      <c r="C4490" s="13"/>
      <c r="D4490" s="13"/>
    </row>
    <row r="4491" spans="3:4" x14ac:dyDescent="0.2">
      <c r="C4491" s="13"/>
      <c r="D4491" s="13"/>
    </row>
    <row r="4492" spans="3:4" x14ac:dyDescent="0.2">
      <c r="C4492" s="13"/>
      <c r="D4492" s="13"/>
    </row>
    <row r="4493" spans="3:4" x14ac:dyDescent="0.2">
      <c r="C4493" s="13"/>
      <c r="D4493" s="13"/>
    </row>
    <row r="4494" spans="3:4" x14ac:dyDescent="0.2">
      <c r="C4494" s="13"/>
      <c r="D4494" s="13"/>
    </row>
    <row r="4495" spans="3:4" x14ac:dyDescent="0.2">
      <c r="C4495" s="13"/>
      <c r="D4495" s="13"/>
    </row>
    <row r="4496" spans="3:4" x14ac:dyDescent="0.2">
      <c r="C4496" s="13"/>
      <c r="D4496" s="13"/>
    </row>
    <row r="4497" spans="3:4" x14ac:dyDescent="0.2">
      <c r="C4497" s="13"/>
      <c r="D4497" s="13"/>
    </row>
    <row r="4498" spans="3:4" x14ac:dyDescent="0.2">
      <c r="C4498" s="13"/>
      <c r="D4498" s="13"/>
    </row>
    <row r="4499" spans="3:4" x14ac:dyDescent="0.2">
      <c r="C4499" s="13"/>
      <c r="D4499" s="13"/>
    </row>
    <row r="4500" spans="3:4" x14ac:dyDescent="0.2">
      <c r="C4500" s="13"/>
      <c r="D4500" s="13"/>
    </row>
    <row r="4501" spans="3:4" x14ac:dyDescent="0.2">
      <c r="C4501" s="13"/>
      <c r="D4501" s="13"/>
    </row>
    <row r="4502" spans="3:4" x14ac:dyDescent="0.2">
      <c r="C4502" s="13"/>
      <c r="D4502" s="13"/>
    </row>
    <row r="4503" spans="3:4" x14ac:dyDescent="0.2">
      <c r="C4503" s="13"/>
      <c r="D4503" s="13"/>
    </row>
    <row r="4504" spans="3:4" x14ac:dyDescent="0.2">
      <c r="C4504" s="13"/>
      <c r="D4504" s="13"/>
    </row>
    <row r="4505" spans="3:4" x14ac:dyDescent="0.2">
      <c r="C4505" s="13"/>
      <c r="D4505" s="13"/>
    </row>
    <row r="4506" spans="3:4" x14ac:dyDescent="0.2">
      <c r="C4506" s="13"/>
      <c r="D4506" s="13"/>
    </row>
    <row r="4507" spans="3:4" x14ac:dyDescent="0.2">
      <c r="C4507" s="13"/>
      <c r="D4507" s="13"/>
    </row>
    <row r="4508" spans="3:4" x14ac:dyDescent="0.2">
      <c r="C4508" s="13"/>
      <c r="D4508" s="13"/>
    </row>
    <row r="4509" spans="3:4" x14ac:dyDescent="0.2">
      <c r="C4509" s="13"/>
      <c r="D4509" s="13"/>
    </row>
    <row r="4510" spans="3:4" x14ac:dyDescent="0.2">
      <c r="C4510" s="13"/>
      <c r="D4510" s="13"/>
    </row>
    <row r="4511" spans="3:4" x14ac:dyDescent="0.2">
      <c r="C4511" s="13"/>
      <c r="D4511" s="13"/>
    </row>
    <row r="4512" spans="3:4" x14ac:dyDescent="0.2">
      <c r="C4512" s="13"/>
      <c r="D4512" s="13"/>
    </row>
    <row r="4513" spans="3:4" x14ac:dyDescent="0.2">
      <c r="C4513" s="13"/>
      <c r="D4513" s="13"/>
    </row>
    <row r="4514" spans="3:4" x14ac:dyDescent="0.2">
      <c r="C4514" s="13"/>
      <c r="D4514" s="13"/>
    </row>
    <row r="4515" spans="3:4" x14ac:dyDescent="0.2">
      <c r="C4515" s="13"/>
      <c r="D4515" s="13"/>
    </row>
    <row r="4516" spans="3:4" x14ac:dyDescent="0.2">
      <c r="C4516" s="13"/>
      <c r="D4516" s="13"/>
    </row>
    <row r="4517" spans="3:4" x14ac:dyDescent="0.2">
      <c r="C4517" s="13"/>
      <c r="D4517" s="13"/>
    </row>
    <row r="4518" spans="3:4" x14ac:dyDescent="0.2">
      <c r="C4518" s="13"/>
      <c r="D4518" s="13"/>
    </row>
    <row r="4519" spans="3:4" x14ac:dyDescent="0.2">
      <c r="C4519" s="13"/>
      <c r="D4519" s="13"/>
    </row>
    <row r="4520" spans="3:4" x14ac:dyDescent="0.2">
      <c r="C4520" s="13"/>
      <c r="D4520" s="13"/>
    </row>
    <row r="4521" spans="3:4" x14ac:dyDescent="0.2">
      <c r="C4521" s="13"/>
      <c r="D4521" s="13"/>
    </row>
    <row r="4522" spans="3:4" x14ac:dyDescent="0.2">
      <c r="C4522" s="13"/>
      <c r="D4522" s="13"/>
    </row>
    <row r="4523" spans="3:4" x14ac:dyDescent="0.2">
      <c r="C4523" s="13"/>
      <c r="D4523" s="13"/>
    </row>
    <row r="4524" spans="3:4" x14ac:dyDescent="0.2">
      <c r="C4524" s="13"/>
      <c r="D4524" s="13"/>
    </row>
    <row r="4525" spans="3:4" x14ac:dyDescent="0.2">
      <c r="C4525" s="13"/>
      <c r="D4525" s="13"/>
    </row>
    <row r="4526" spans="3:4" x14ac:dyDescent="0.2">
      <c r="C4526" s="13"/>
      <c r="D4526" s="13"/>
    </row>
    <row r="4527" spans="3:4" x14ac:dyDescent="0.2">
      <c r="C4527" s="13"/>
      <c r="D4527" s="13"/>
    </row>
    <row r="4528" spans="3:4" x14ac:dyDescent="0.2">
      <c r="C4528" s="13"/>
      <c r="D4528" s="13"/>
    </row>
    <row r="4529" spans="3:4" x14ac:dyDescent="0.2">
      <c r="C4529" s="13"/>
      <c r="D4529" s="13"/>
    </row>
    <row r="4530" spans="3:4" x14ac:dyDescent="0.2">
      <c r="C4530" s="13"/>
      <c r="D4530" s="13"/>
    </row>
    <row r="4531" spans="3:4" x14ac:dyDescent="0.2">
      <c r="C4531" s="13"/>
      <c r="D4531" s="13"/>
    </row>
    <row r="4532" spans="3:4" x14ac:dyDescent="0.2">
      <c r="C4532" s="13"/>
      <c r="D4532" s="13"/>
    </row>
    <row r="4533" spans="3:4" x14ac:dyDescent="0.2">
      <c r="C4533" s="13"/>
      <c r="D4533" s="13"/>
    </row>
    <row r="4534" spans="3:4" x14ac:dyDescent="0.2">
      <c r="C4534" s="13"/>
      <c r="D4534" s="13"/>
    </row>
    <row r="4535" spans="3:4" x14ac:dyDescent="0.2">
      <c r="C4535" s="13"/>
      <c r="D4535" s="13"/>
    </row>
    <row r="4536" spans="3:4" x14ac:dyDescent="0.2">
      <c r="C4536" s="13"/>
      <c r="D4536" s="13"/>
    </row>
    <row r="4537" spans="3:4" x14ac:dyDescent="0.2">
      <c r="C4537" s="13"/>
      <c r="D4537" s="13"/>
    </row>
    <row r="4538" spans="3:4" x14ac:dyDescent="0.2">
      <c r="C4538" s="13"/>
      <c r="D4538" s="13"/>
    </row>
    <row r="4539" spans="3:4" x14ac:dyDescent="0.2">
      <c r="C4539" s="13"/>
      <c r="D4539" s="13"/>
    </row>
    <row r="4540" spans="3:4" x14ac:dyDescent="0.2">
      <c r="C4540" s="13"/>
      <c r="D4540" s="13"/>
    </row>
    <row r="4541" spans="3:4" x14ac:dyDescent="0.2">
      <c r="C4541" s="13"/>
      <c r="D4541" s="13"/>
    </row>
    <row r="4542" spans="3:4" x14ac:dyDescent="0.2">
      <c r="C4542" s="13"/>
      <c r="D4542" s="13"/>
    </row>
    <row r="4543" spans="3:4" x14ac:dyDescent="0.2">
      <c r="C4543" s="13"/>
      <c r="D4543" s="13"/>
    </row>
    <row r="4544" spans="3:4" x14ac:dyDescent="0.2">
      <c r="C4544" s="13"/>
      <c r="D4544" s="13"/>
    </row>
    <row r="4545" spans="3:4" x14ac:dyDescent="0.2">
      <c r="C4545" s="13"/>
      <c r="D4545" s="13"/>
    </row>
    <row r="4546" spans="3:4" x14ac:dyDescent="0.2">
      <c r="C4546" s="13"/>
      <c r="D4546" s="13"/>
    </row>
    <row r="4547" spans="3:4" x14ac:dyDescent="0.2">
      <c r="C4547" s="13"/>
      <c r="D4547" s="13"/>
    </row>
    <row r="4548" spans="3:4" x14ac:dyDescent="0.2">
      <c r="C4548" s="13"/>
      <c r="D4548" s="13"/>
    </row>
    <row r="4549" spans="3:4" x14ac:dyDescent="0.2">
      <c r="C4549" s="13"/>
      <c r="D4549" s="13"/>
    </row>
    <row r="4550" spans="3:4" x14ac:dyDescent="0.2">
      <c r="C4550" s="13"/>
      <c r="D4550" s="13"/>
    </row>
    <row r="4551" spans="3:4" x14ac:dyDescent="0.2">
      <c r="C4551" s="13"/>
      <c r="D4551" s="13"/>
    </row>
    <row r="4552" spans="3:4" x14ac:dyDescent="0.2">
      <c r="C4552" s="13"/>
      <c r="D4552" s="13"/>
    </row>
    <row r="4553" spans="3:4" x14ac:dyDescent="0.2">
      <c r="C4553" s="13"/>
      <c r="D4553" s="13"/>
    </row>
    <row r="4554" spans="3:4" x14ac:dyDescent="0.2">
      <c r="C4554" s="13"/>
      <c r="D4554" s="13"/>
    </row>
    <row r="4555" spans="3:4" x14ac:dyDescent="0.2">
      <c r="C4555" s="13"/>
      <c r="D4555" s="13"/>
    </row>
    <row r="4556" spans="3:4" x14ac:dyDescent="0.2">
      <c r="C4556" s="13"/>
      <c r="D4556" s="13"/>
    </row>
    <row r="4557" spans="3:4" x14ac:dyDescent="0.2">
      <c r="C4557" s="13"/>
      <c r="D4557" s="13"/>
    </row>
    <row r="4558" spans="3:4" x14ac:dyDescent="0.2">
      <c r="C4558" s="13"/>
      <c r="D4558" s="13"/>
    </row>
    <row r="4559" spans="3:4" x14ac:dyDescent="0.2">
      <c r="C4559" s="13"/>
      <c r="D4559" s="13"/>
    </row>
    <row r="4560" spans="3:4" x14ac:dyDescent="0.2">
      <c r="C4560" s="13"/>
      <c r="D4560" s="13"/>
    </row>
    <row r="4561" spans="3:4" x14ac:dyDescent="0.2">
      <c r="C4561" s="13"/>
      <c r="D4561" s="13"/>
    </row>
    <row r="4562" spans="3:4" x14ac:dyDescent="0.2">
      <c r="C4562" s="13"/>
      <c r="D4562" s="13"/>
    </row>
    <row r="4563" spans="3:4" x14ac:dyDescent="0.2">
      <c r="C4563" s="13"/>
      <c r="D4563" s="13"/>
    </row>
    <row r="4564" spans="3:4" x14ac:dyDescent="0.2">
      <c r="C4564" s="13"/>
      <c r="D4564" s="13"/>
    </row>
    <row r="4565" spans="3:4" x14ac:dyDescent="0.2">
      <c r="C4565" s="13"/>
      <c r="D4565" s="13"/>
    </row>
    <row r="4566" spans="3:4" x14ac:dyDescent="0.2">
      <c r="C4566" s="13"/>
      <c r="D4566" s="13"/>
    </row>
    <row r="4567" spans="3:4" x14ac:dyDescent="0.2">
      <c r="C4567" s="13"/>
      <c r="D4567" s="13"/>
    </row>
    <row r="4568" spans="3:4" x14ac:dyDescent="0.2">
      <c r="C4568" s="13"/>
      <c r="D4568" s="13"/>
    </row>
    <row r="4569" spans="3:4" x14ac:dyDescent="0.2">
      <c r="C4569" s="13"/>
      <c r="D4569" s="13"/>
    </row>
    <row r="4570" spans="3:4" x14ac:dyDescent="0.2">
      <c r="C4570" s="13"/>
      <c r="D4570" s="13"/>
    </row>
    <row r="4571" spans="3:4" x14ac:dyDescent="0.2">
      <c r="C4571" s="13"/>
      <c r="D4571" s="13"/>
    </row>
    <row r="4572" spans="3:4" x14ac:dyDescent="0.2">
      <c r="C4572" s="13"/>
      <c r="D4572" s="13"/>
    </row>
    <row r="4573" spans="3:4" x14ac:dyDescent="0.2">
      <c r="C4573" s="13"/>
      <c r="D4573" s="13"/>
    </row>
    <row r="4574" spans="3:4" x14ac:dyDescent="0.2">
      <c r="C4574" s="13"/>
      <c r="D4574" s="13"/>
    </row>
    <row r="4575" spans="3:4" x14ac:dyDescent="0.2">
      <c r="C4575" s="13"/>
      <c r="D4575" s="13"/>
    </row>
    <row r="4576" spans="3:4" x14ac:dyDescent="0.2">
      <c r="C4576" s="13"/>
      <c r="D4576" s="13"/>
    </row>
    <row r="4577" spans="3:4" x14ac:dyDescent="0.2">
      <c r="C4577" s="13"/>
      <c r="D4577" s="13"/>
    </row>
    <row r="4578" spans="3:4" x14ac:dyDescent="0.2">
      <c r="C4578" s="13"/>
      <c r="D4578" s="13"/>
    </row>
    <row r="4579" spans="3:4" x14ac:dyDescent="0.2">
      <c r="C4579" s="13"/>
      <c r="D4579" s="13"/>
    </row>
    <row r="4580" spans="3:4" x14ac:dyDescent="0.2">
      <c r="C4580" s="13"/>
      <c r="D4580" s="13"/>
    </row>
    <row r="4581" spans="3:4" x14ac:dyDescent="0.2">
      <c r="C4581" s="13"/>
      <c r="D4581" s="13"/>
    </row>
    <row r="4582" spans="3:4" x14ac:dyDescent="0.2">
      <c r="C4582" s="13"/>
      <c r="D4582" s="13"/>
    </row>
    <row r="4583" spans="3:4" x14ac:dyDescent="0.2">
      <c r="C4583" s="13"/>
      <c r="D4583" s="13"/>
    </row>
    <row r="4584" spans="3:4" x14ac:dyDescent="0.2">
      <c r="C4584" s="13"/>
      <c r="D4584" s="13"/>
    </row>
    <row r="4585" spans="3:4" x14ac:dyDescent="0.2">
      <c r="C4585" s="13"/>
      <c r="D4585" s="13"/>
    </row>
    <row r="4586" spans="3:4" x14ac:dyDescent="0.2">
      <c r="C4586" s="13"/>
      <c r="D4586" s="13"/>
    </row>
    <row r="4587" spans="3:4" x14ac:dyDescent="0.2">
      <c r="C4587" s="13"/>
      <c r="D4587" s="13"/>
    </row>
    <row r="4588" spans="3:4" x14ac:dyDescent="0.2">
      <c r="C4588" s="13"/>
      <c r="D4588" s="13"/>
    </row>
    <row r="4589" spans="3:4" x14ac:dyDescent="0.2">
      <c r="C4589" s="13"/>
      <c r="D4589" s="13"/>
    </row>
    <row r="4590" spans="3:4" x14ac:dyDescent="0.2">
      <c r="C4590" s="13"/>
      <c r="D4590" s="13"/>
    </row>
    <row r="4591" spans="3:4" x14ac:dyDescent="0.2">
      <c r="C4591" s="13"/>
      <c r="D4591" s="13"/>
    </row>
    <row r="4592" spans="3:4" x14ac:dyDescent="0.2">
      <c r="C4592" s="13"/>
      <c r="D4592" s="13"/>
    </row>
    <row r="4593" spans="3:4" x14ac:dyDescent="0.2">
      <c r="C4593" s="13"/>
      <c r="D4593" s="13"/>
    </row>
    <row r="4594" spans="3:4" x14ac:dyDescent="0.2">
      <c r="C4594" s="13"/>
      <c r="D4594" s="13"/>
    </row>
    <row r="4595" spans="3:4" x14ac:dyDescent="0.2">
      <c r="C4595" s="13"/>
      <c r="D4595" s="13"/>
    </row>
    <row r="4596" spans="3:4" x14ac:dyDescent="0.2">
      <c r="C4596" s="13"/>
      <c r="D4596" s="13"/>
    </row>
    <row r="4597" spans="3:4" x14ac:dyDescent="0.2">
      <c r="C4597" s="13"/>
      <c r="D4597" s="13"/>
    </row>
    <row r="4598" spans="3:4" x14ac:dyDescent="0.2">
      <c r="C4598" s="13"/>
      <c r="D4598" s="13"/>
    </row>
    <row r="4599" spans="3:4" x14ac:dyDescent="0.2">
      <c r="C4599" s="13"/>
      <c r="D4599" s="13"/>
    </row>
    <row r="4600" spans="3:4" x14ac:dyDescent="0.2">
      <c r="C4600" s="13"/>
      <c r="D4600" s="13"/>
    </row>
    <row r="4601" spans="3:4" x14ac:dyDescent="0.2">
      <c r="C4601" s="13"/>
      <c r="D4601" s="13"/>
    </row>
    <row r="4602" spans="3:4" x14ac:dyDescent="0.2">
      <c r="C4602" s="13"/>
      <c r="D4602" s="13"/>
    </row>
    <row r="4603" spans="3:4" x14ac:dyDescent="0.2">
      <c r="C4603" s="13"/>
      <c r="D4603" s="13"/>
    </row>
    <row r="4604" spans="3:4" x14ac:dyDescent="0.2">
      <c r="C4604" s="13"/>
      <c r="D4604" s="13"/>
    </row>
    <row r="4605" spans="3:4" x14ac:dyDescent="0.2">
      <c r="C4605" s="13"/>
      <c r="D4605" s="13"/>
    </row>
    <row r="4606" spans="3:4" x14ac:dyDescent="0.2">
      <c r="C4606" s="13"/>
      <c r="D4606" s="13"/>
    </row>
    <row r="4607" spans="3:4" x14ac:dyDescent="0.2">
      <c r="C4607" s="13"/>
      <c r="D4607" s="13"/>
    </row>
    <row r="4608" spans="3:4" x14ac:dyDescent="0.2">
      <c r="C4608" s="13"/>
      <c r="D4608" s="13"/>
    </row>
    <row r="4609" spans="3:4" x14ac:dyDescent="0.2">
      <c r="C4609" s="13"/>
      <c r="D4609" s="13"/>
    </row>
    <row r="4610" spans="3:4" x14ac:dyDescent="0.2">
      <c r="C4610" s="13"/>
      <c r="D4610" s="13"/>
    </row>
    <row r="4611" spans="3:4" x14ac:dyDescent="0.2">
      <c r="C4611" s="13"/>
      <c r="D4611" s="13"/>
    </row>
    <row r="4612" spans="3:4" x14ac:dyDescent="0.2">
      <c r="C4612" s="13"/>
      <c r="D4612" s="13"/>
    </row>
    <row r="4613" spans="3:4" x14ac:dyDescent="0.2">
      <c r="C4613" s="13"/>
      <c r="D4613" s="13"/>
    </row>
    <row r="4614" spans="3:4" x14ac:dyDescent="0.2">
      <c r="C4614" s="13"/>
      <c r="D4614" s="13"/>
    </row>
    <row r="4615" spans="3:4" x14ac:dyDescent="0.2">
      <c r="C4615" s="13"/>
      <c r="D4615" s="13"/>
    </row>
    <row r="4616" spans="3:4" x14ac:dyDescent="0.2">
      <c r="C4616" s="13"/>
      <c r="D4616" s="13"/>
    </row>
    <row r="4617" spans="3:4" x14ac:dyDescent="0.2">
      <c r="C4617" s="13"/>
      <c r="D4617" s="13"/>
    </row>
    <row r="4618" spans="3:4" x14ac:dyDescent="0.2">
      <c r="C4618" s="13"/>
      <c r="D4618" s="13"/>
    </row>
    <row r="4619" spans="3:4" x14ac:dyDescent="0.2">
      <c r="C4619" s="13"/>
      <c r="D4619" s="13"/>
    </row>
    <row r="4620" spans="3:4" x14ac:dyDescent="0.2">
      <c r="C4620" s="13"/>
      <c r="D4620" s="13"/>
    </row>
    <row r="4621" spans="3:4" x14ac:dyDescent="0.2">
      <c r="C4621" s="13"/>
      <c r="D4621" s="13"/>
    </row>
    <row r="4622" spans="3:4" x14ac:dyDescent="0.2">
      <c r="C4622" s="13"/>
      <c r="D4622" s="13"/>
    </row>
    <row r="4623" spans="3:4" x14ac:dyDescent="0.2">
      <c r="C4623" s="13"/>
      <c r="D4623" s="13"/>
    </row>
    <row r="4624" spans="3:4" x14ac:dyDescent="0.2">
      <c r="C4624" s="13"/>
      <c r="D4624" s="13"/>
    </row>
    <row r="4625" spans="3:4" x14ac:dyDescent="0.2">
      <c r="C4625" s="13"/>
      <c r="D4625" s="13"/>
    </row>
    <row r="4626" spans="3:4" x14ac:dyDescent="0.2">
      <c r="C4626" s="13"/>
      <c r="D4626" s="13"/>
    </row>
    <row r="4627" spans="3:4" x14ac:dyDescent="0.2">
      <c r="C4627" s="13"/>
      <c r="D4627" s="13"/>
    </row>
    <row r="4628" spans="3:4" x14ac:dyDescent="0.2">
      <c r="C4628" s="13"/>
      <c r="D4628" s="13"/>
    </row>
    <row r="4629" spans="3:4" x14ac:dyDescent="0.2">
      <c r="C4629" s="13"/>
      <c r="D4629" s="13"/>
    </row>
    <row r="4630" spans="3:4" x14ac:dyDescent="0.2">
      <c r="C4630" s="13"/>
      <c r="D4630" s="13"/>
    </row>
    <row r="4631" spans="3:4" x14ac:dyDescent="0.2">
      <c r="C4631" s="13"/>
      <c r="D4631" s="13"/>
    </row>
    <row r="4632" spans="3:4" x14ac:dyDescent="0.2">
      <c r="C4632" s="13"/>
      <c r="D4632" s="13"/>
    </row>
    <row r="4633" spans="3:4" x14ac:dyDescent="0.2">
      <c r="C4633" s="13"/>
      <c r="D4633" s="13"/>
    </row>
    <row r="4634" spans="3:4" x14ac:dyDescent="0.2">
      <c r="C4634" s="13"/>
      <c r="D4634" s="13"/>
    </row>
    <row r="4635" spans="3:4" x14ac:dyDescent="0.2">
      <c r="C4635" s="13"/>
      <c r="D4635" s="13"/>
    </row>
    <row r="4636" spans="3:4" x14ac:dyDescent="0.2">
      <c r="C4636" s="13"/>
      <c r="D4636" s="13"/>
    </row>
    <row r="4637" spans="3:4" x14ac:dyDescent="0.2">
      <c r="C4637" s="13"/>
      <c r="D4637" s="13"/>
    </row>
    <row r="4638" spans="3:4" x14ac:dyDescent="0.2">
      <c r="C4638" s="13"/>
      <c r="D4638" s="13"/>
    </row>
    <row r="4639" spans="3:4" x14ac:dyDescent="0.2">
      <c r="C4639" s="13"/>
      <c r="D4639" s="13"/>
    </row>
    <row r="4640" spans="3:4" x14ac:dyDescent="0.2">
      <c r="C4640" s="13"/>
      <c r="D4640" s="13"/>
    </row>
    <row r="4641" spans="3:4" x14ac:dyDescent="0.2">
      <c r="C4641" s="13"/>
      <c r="D4641" s="13"/>
    </row>
    <row r="4642" spans="3:4" x14ac:dyDescent="0.2">
      <c r="C4642" s="13"/>
      <c r="D4642" s="13"/>
    </row>
    <row r="4643" spans="3:4" x14ac:dyDescent="0.2">
      <c r="C4643" s="13"/>
      <c r="D4643" s="13"/>
    </row>
    <row r="4644" spans="3:4" x14ac:dyDescent="0.2">
      <c r="C4644" s="13"/>
      <c r="D4644" s="13"/>
    </row>
    <row r="4645" spans="3:4" x14ac:dyDescent="0.2">
      <c r="C4645" s="13"/>
      <c r="D4645" s="13"/>
    </row>
    <row r="4646" spans="3:4" x14ac:dyDescent="0.2">
      <c r="C4646" s="13"/>
      <c r="D4646" s="13"/>
    </row>
    <row r="4647" spans="3:4" x14ac:dyDescent="0.2">
      <c r="C4647" s="13"/>
      <c r="D4647" s="13"/>
    </row>
    <row r="4648" spans="3:4" x14ac:dyDescent="0.2">
      <c r="C4648" s="13"/>
      <c r="D4648" s="13"/>
    </row>
    <row r="4649" spans="3:4" x14ac:dyDescent="0.2">
      <c r="C4649" s="13"/>
      <c r="D4649" s="13"/>
    </row>
    <row r="4650" spans="3:4" x14ac:dyDescent="0.2">
      <c r="C4650" s="13"/>
      <c r="D4650" s="13"/>
    </row>
    <row r="4651" spans="3:4" x14ac:dyDescent="0.2">
      <c r="C4651" s="13"/>
      <c r="D4651" s="13"/>
    </row>
    <row r="4652" spans="3:4" x14ac:dyDescent="0.2">
      <c r="C4652" s="13"/>
      <c r="D4652" s="13"/>
    </row>
    <row r="4653" spans="3:4" x14ac:dyDescent="0.2">
      <c r="C4653" s="13"/>
      <c r="D4653" s="13"/>
    </row>
    <row r="4654" spans="3:4" x14ac:dyDescent="0.2">
      <c r="C4654" s="13"/>
      <c r="D4654" s="13"/>
    </row>
    <row r="4655" spans="3:4" x14ac:dyDescent="0.2">
      <c r="C4655" s="13"/>
      <c r="D4655" s="13"/>
    </row>
    <row r="4656" spans="3:4" x14ac:dyDescent="0.2">
      <c r="C4656" s="13"/>
      <c r="D4656" s="13"/>
    </row>
    <row r="4657" spans="3:4" x14ac:dyDescent="0.2">
      <c r="C4657" s="13"/>
      <c r="D4657" s="13"/>
    </row>
    <row r="4658" spans="3:4" x14ac:dyDescent="0.2">
      <c r="C4658" s="13"/>
      <c r="D4658" s="13"/>
    </row>
    <row r="4659" spans="3:4" x14ac:dyDescent="0.2">
      <c r="C4659" s="13"/>
      <c r="D4659" s="13"/>
    </row>
    <row r="4660" spans="3:4" x14ac:dyDescent="0.2">
      <c r="C4660" s="13"/>
      <c r="D4660" s="13"/>
    </row>
    <row r="4661" spans="3:4" x14ac:dyDescent="0.2">
      <c r="C4661" s="13"/>
      <c r="D4661" s="13"/>
    </row>
    <row r="4662" spans="3:4" x14ac:dyDescent="0.2">
      <c r="C4662" s="13"/>
      <c r="D4662" s="13"/>
    </row>
    <row r="4663" spans="3:4" x14ac:dyDescent="0.2">
      <c r="C4663" s="13"/>
      <c r="D4663" s="13"/>
    </row>
    <row r="4664" spans="3:4" x14ac:dyDescent="0.2">
      <c r="C4664" s="13"/>
      <c r="D4664" s="13"/>
    </row>
    <row r="4665" spans="3:4" x14ac:dyDescent="0.2">
      <c r="C4665" s="13"/>
      <c r="D4665" s="13"/>
    </row>
    <row r="4666" spans="3:4" x14ac:dyDescent="0.2">
      <c r="C4666" s="13"/>
      <c r="D4666" s="13"/>
    </row>
    <row r="4667" spans="3:4" x14ac:dyDescent="0.2">
      <c r="C4667" s="13"/>
      <c r="D4667" s="13"/>
    </row>
    <row r="4668" spans="3:4" x14ac:dyDescent="0.2">
      <c r="C4668" s="13"/>
      <c r="D4668" s="13"/>
    </row>
    <row r="4669" spans="3:4" x14ac:dyDescent="0.2">
      <c r="C4669" s="13"/>
      <c r="D4669" s="13"/>
    </row>
    <row r="4670" spans="3:4" x14ac:dyDescent="0.2">
      <c r="C4670" s="13"/>
      <c r="D4670" s="13"/>
    </row>
    <row r="4671" spans="3:4" x14ac:dyDescent="0.2">
      <c r="C4671" s="13"/>
      <c r="D4671" s="13"/>
    </row>
    <row r="4672" spans="3:4" x14ac:dyDescent="0.2">
      <c r="C4672" s="13"/>
      <c r="D4672" s="13"/>
    </row>
    <row r="4673" spans="3:4" x14ac:dyDescent="0.2">
      <c r="C4673" s="13"/>
      <c r="D4673" s="13"/>
    </row>
    <row r="4674" spans="3:4" x14ac:dyDescent="0.2">
      <c r="C4674" s="13"/>
      <c r="D4674" s="13"/>
    </row>
    <row r="4675" spans="3:4" x14ac:dyDescent="0.2">
      <c r="C4675" s="13"/>
      <c r="D4675" s="13"/>
    </row>
    <row r="4676" spans="3:4" x14ac:dyDescent="0.2">
      <c r="C4676" s="13"/>
      <c r="D4676" s="13"/>
    </row>
    <row r="4677" spans="3:4" x14ac:dyDescent="0.2">
      <c r="C4677" s="13"/>
      <c r="D4677" s="13"/>
    </row>
    <row r="4678" spans="3:4" x14ac:dyDescent="0.2">
      <c r="C4678" s="13"/>
      <c r="D4678" s="13"/>
    </row>
    <row r="4679" spans="3:4" x14ac:dyDescent="0.2">
      <c r="C4679" s="13"/>
      <c r="D4679" s="13"/>
    </row>
    <row r="4680" spans="3:4" x14ac:dyDescent="0.2">
      <c r="C4680" s="13"/>
      <c r="D4680" s="13"/>
    </row>
    <row r="4681" spans="3:4" x14ac:dyDescent="0.2">
      <c r="C4681" s="13"/>
      <c r="D4681" s="13"/>
    </row>
    <row r="4682" spans="3:4" x14ac:dyDescent="0.2">
      <c r="C4682" s="13"/>
      <c r="D4682" s="13"/>
    </row>
    <row r="4683" spans="3:4" x14ac:dyDescent="0.2">
      <c r="C4683" s="13"/>
      <c r="D4683" s="13"/>
    </row>
    <row r="4684" spans="3:4" x14ac:dyDescent="0.2">
      <c r="C4684" s="13"/>
      <c r="D4684" s="13"/>
    </row>
    <row r="4685" spans="3:4" x14ac:dyDescent="0.2">
      <c r="C4685" s="13"/>
      <c r="D4685" s="13"/>
    </row>
    <row r="4686" spans="3:4" x14ac:dyDescent="0.2">
      <c r="C4686" s="13"/>
      <c r="D4686" s="13"/>
    </row>
    <row r="4687" spans="3:4" x14ac:dyDescent="0.2">
      <c r="C4687" s="13"/>
      <c r="D4687" s="13"/>
    </row>
    <row r="4688" spans="3:4" x14ac:dyDescent="0.2">
      <c r="C4688" s="13"/>
      <c r="D4688" s="13"/>
    </row>
    <row r="4689" spans="3:4" x14ac:dyDescent="0.2">
      <c r="C4689" s="13"/>
      <c r="D4689" s="13"/>
    </row>
    <row r="4690" spans="3:4" x14ac:dyDescent="0.2">
      <c r="C4690" s="13"/>
      <c r="D4690" s="13"/>
    </row>
    <row r="4691" spans="3:4" x14ac:dyDescent="0.2">
      <c r="C4691" s="13"/>
      <c r="D4691" s="13"/>
    </row>
    <row r="4692" spans="3:4" x14ac:dyDescent="0.2">
      <c r="C4692" s="13"/>
      <c r="D4692" s="13"/>
    </row>
    <row r="4693" spans="3:4" x14ac:dyDescent="0.2">
      <c r="C4693" s="13"/>
      <c r="D4693" s="13"/>
    </row>
    <row r="4694" spans="3:4" x14ac:dyDescent="0.2">
      <c r="C4694" s="13"/>
      <c r="D4694" s="13"/>
    </row>
    <row r="4695" spans="3:4" x14ac:dyDescent="0.2">
      <c r="C4695" s="13"/>
      <c r="D4695" s="13"/>
    </row>
    <row r="4696" spans="3:4" x14ac:dyDescent="0.2">
      <c r="C4696" s="13"/>
      <c r="D4696" s="13"/>
    </row>
    <row r="4697" spans="3:4" x14ac:dyDescent="0.2">
      <c r="C4697" s="13"/>
      <c r="D4697" s="13"/>
    </row>
    <row r="4698" spans="3:4" x14ac:dyDescent="0.2">
      <c r="C4698" s="13"/>
      <c r="D4698" s="13"/>
    </row>
    <row r="4699" spans="3:4" x14ac:dyDescent="0.2">
      <c r="C4699" s="13"/>
      <c r="D4699" s="13"/>
    </row>
    <row r="4700" spans="3:4" x14ac:dyDescent="0.2">
      <c r="C4700" s="13"/>
      <c r="D4700" s="13"/>
    </row>
    <row r="4701" spans="3:4" x14ac:dyDescent="0.2">
      <c r="C4701" s="13"/>
      <c r="D4701" s="13"/>
    </row>
    <row r="4702" spans="3:4" x14ac:dyDescent="0.2">
      <c r="C4702" s="13"/>
      <c r="D4702" s="13"/>
    </row>
    <row r="4703" spans="3:4" x14ac:dyDescent="0.2">
      <c r="C4703" s="13"/>
      <c r="D4703" s="13"/>
    </row>
    <row r="4704" spans="3:4" x14ac:dyDescent="0.2">
      <c r="C4704" s="13"/>
      <c r="D4704" s="13"/>
    </row>
    <row r="4705" spans="3:4" x14ac:dyDescent="0.2">
      <c r="C4705" s="13"/>
      <c r="D4705" s="13"/>
    </row>
    <row r="4706" spans="3:4" x14ac:dyDescent="0.2">
      <c r="C4706" s="13"/>
      <c r="D4706" s="13"/>
    </row>
    <row r="4707" spans="3:4" x14ac:dyDescent="0.2">
      <c r="C4707" s="13"/>
      <c r="D4707" s="13"/>
    </row>
    <row r="4708" spans="3:4" x14ac:dyDescent="0.2">
      <c r="C4708" s="13"/>
      <c r="D4708" s="13"/>
    </row>
    <row r="4709" spans="3:4" x14ac:dyDescent="0.2">
      <c r="C4709" s="13"/>
      <c r="D4709" s="13"/>
    </row>
    <row r="4710" spans="3:4" x14ac:dyDescent="0.2">
      <c r="C4710" s="13"/>
      <c r="D4710" s="13"/>
    </row>
    <row r="4711" spans="3:4" x14ac:dyDescent="0.2">
      <c r="C4711" s="13"/>
      <c r="D4711" s="13"/>
    </row>
    <row r="4712" spans="3:4" x14ac:dyDescent="0.2">
      <c r="C4712" s="13"/>
      <c r="D4712" s="13"/>
    </row>
    <row r="4713" spans="3:4" x14ac:dyDescent="0.2">
      <c r="C4713" s="13"/>
      <c r="D4713" s="13"/>
    </row>
    <row r="4714" spans="3:4" x14ac:dyDescent="0.2">
      <c r="C4714" s="13"/>
      <c r="D4714" s="13"/>
    </row>
    <row r="4715" spans="3:4" x14ac:dyDescent="0.2">
      <c r="C4715" s="13"/>
      <c r="D4715" s="13"/>
    </row>
    <row r="4716" spans="3:4" x14ac:dyDescent="0.2">
      <c r="C4716" s="13"/>
      <c r="D4716" s="13"/>
    </row>
    <row r="4717" spans="3:4" x14ac:dyDescent="0.2">
      <c r="C4717" s="13"/>
      <c r="D4717" s="13"/>
    </row>
    <row r="4718" spans="3:4" x14ac:dyDescent="0.2">
      <c r="C4718" s="13"/>
      <c r="D4718" s="13"/>
    </row>
    <row r="4719" spans="3:4" x14ac:dyDescent="0.2">
      <c r="C4719" s="13"/>
      <c r="D4719" s="13"/>
    </row>
    <row r="4720" spans="3:4" x14ac:dyDescent="0.2">
      <c r="C4720" s="13"/>
      <c r="D4720" s="13"/>
    </row>
    <row r="4721" spans="3:4" x14ac:dyDescent="0.2">
      <c r="C4721" s="13"/>
      <c r="D4721" s="13"/>
    </row>
    <row r="4722" spans="3:4" x14ac:dyDescent="0.2">
      <c r="C4722" s="13"/>
      <c r="D4722" s="13"/>
    </row>
    <row r="4723" spans="3:4" x14ac:dyDescent="0.2">
      <c r="C4723" s="13"/>
      <c r="D4723" s="13"/>
    </row>
    <row r="4724" spans="3:4" x14ac:dyDescent="0.2">
      <c r="C4724" s="13"/>
      <c r="D4724" s="13"/>
    </row>
    <row r="4725" spans="3:4" x14ac:dyDescent="0.2">
      <c r="C4725" s="13"/>
      <c r="D4725" s="13"/>
    </row>
    <row r="4726" spans="3:4" x14ac:dyDescent="0.2">
      <c r="C4726" s="13"/>
      <c r="D4726" s="13"/>
    </row>
    <row r="4727" spans="3:4" x14ac:dyDescent="0.2">
      <c r="C4727" s="13"/>
      <c r="D4727" s="13"/>
    </row>
    <row r="4728" spans="3:4" x14ac:dyDescent="0.2">
      <c r="C4728" s="13"/>
      <c r="D4728" s="13"/>
    </row>
    <row r="4729" spans="3:4" x14ac:dyDescent="0.2">
      <c r="C4729" s="13"/>
      <c r="D4729" s="13"/>
    </row>
    <row r="4730" spans="3:4" x14ac:dyDescent="0.2">
      <c r="C4730" s="13"/>
      <c r="D4730" s="13"/>
    </row>
    <row r="4731" spans="3:4" x14ac:dyDescent="0.2">
      <c r="C4731" s="13"/>
      <c r="D4731" s="13"/>
    </row>
    <row r="4732" spans="3:4" x14ac:dyDescent="0.2">
      <c r="C4732" s="13"/>
      <c r="D4732" s="13"/>
    </row>
    <row r="4733" spans="3:4" x14ac:dyDescent="0.2">
      <c r="C4733" s="13"/>
      <c r="D4733" s="13"/>
    </row>
    <row r="4734" spans="3:4" x14ac:dyDescent="0.2">
      <c r="C4734" s="13"/>
      <c r="D4734" s="13"/>
    </row>
    <row r="4735" spans="3:4" x14ac:dyDescent="0.2">
      <c r="C4735" s="13"/>
      <c r="D4735" s="13"/>
    </row>
    <row r="4736" spans="3:4" x14ac:dyDescent="0.2">
      <c r="C4736" s="13"/>
      <c r="D4736" s="13"/>
    </row>
    <row r="4737" spans="3:4" x14ac:dyDescent="0.2">
      <c r="C4737" s="13"/>
      <c r="D4737" s="13"/>
    </row>
    <row r="4738" spans="3:4" x14ac:dyDescent="0.2">
      <c r="C4738" s="13"/>
      <c r="D4738" s="13"/>
    </row>
    <row r="4739" spans="3:4" x14ac:dyDescent="0.2">
      <c r="C4739" s="13"/>
      <c r="D4739" s="13"/>
    </row>
    <row r="4740" spans="3:4" x14ac:dyDescent="0.2">
      <c r="C4740" s="13"/>
      <c r="D4740" s="13"/>
    </row>
    <row r="4741" spans="3:4" x14ac:dyDescent="0.2">
      <c r="C4741" s="13"/>
      <c r="D4741" s="13"/>
    </row>
    <row r="4742" spans="3:4" x14ac:dyDescent="0.2">
      <c r="C4742" s="13"/>
      <c r="D4742" s="13"/>
    </row>
    <row r="4743" spans="3:4" x14ac:dyDescent="0.2">
      <c r="C4743" s="13"/>
      <c r="D4743" s="13"/>
    </row>
    <row r="4744" spans="3:4" x14ac:dyDescent="0.2">
      <c r="C4744" s="13"/>
      <c r="D4744" s="13"/>
    </row>
    <row r="4745" spans="3:4" x14ac:dyDescent="0.2">
      <c r="C4745" s="13"/>
      <c r="D4745" s="13"/>
    </row>
    <row r="4746" spans="3:4" x14ac:dyDescent="0.2">
      <c r="C4746" s="13"/>
      <c r="D4746" s="13"/>
    </row>
    <row r="4747" spans="3:4" x14ac:dyDescent="0.2">
      <c r="C4747" s="13"/>
      <c r="D4747" s="13"/>
    </row>
    <row r="4748" spans="3:4" x14ac:dyDescent="0.2">
      <c r="C4748" s="13"/>
      <c r="D4748" s="13"/>
    </row>
    <row r="4749" spans="3:4" x14ac:dyDescent="0.2">
      <c r="C4749" s="13"/>
      <c r="D4749" s="13"/>
    </row>
    <row r="4750" spans="3:4" x14ac:dyDescent="0.2">
      <c r="C4750" s="13"/>
      <c r="D4750" s="13"/>
    </row>
    <row r="4751" spans="3:4" x14ac:dyDescent="0.2">
      <c r="C4751" s="13"/>
      <c r="D4751" s="13"/>
    </row>
    <row r="4752" spans="3:4" x14ac:dyDescent="0.2">
      <c r="C4752" s="13"/>
      <c r="D4752" s="13"/>
    </row>
    <row r="4753" spans="3:4" x14ac:dyDescent="0.2">
      <c r="C4753" s="13"/>
      <c r="D4753" s="13"/>
    </row>
    <row r="4754" spans="3:4" x14ac:dyDescent="0.2">
      <c r="C4754" s="13"/>
      <c r="D4754" s="13"/>
    </row>
    <row r="4755" spans="3:4" x14ac:dyDescent="0.2">
      <c r="C4755" s="13"/>
      <c r="D4755" s="13"/>
    </row>
    <row r="4756" spans="3:4" x14ac:dyDescent="0.2">
      <c r="C4756" s="13"/>
      <c r="D4756" s="13"/>
    </row>
    <row r="4757" spans="3:4" x14ac:dyDescent="0.2">
      <c r="C4757" s="13"/>
      <c r="D4757" s="13"/>
    </row>
    <row r="4758" spans="3:4" x14ac:dyDescent="0.2">
      <c r="C4758" s="13"/>
      <c r="D4758" s="13"/>
    </row>
    <row r="4759" spans="3:4" x14ac:dyDescent="0.2">
      <c r="C4759" s="13"/>
      <c r="D4759" s="13"/>
    </row>
    <row r="4760" spans="3:4" x14ac:dyDescent="0.2">
      <c r="C4760" s="13"/>
      <c r="D4760" s="13"/>
    </row>
    <row r="4761" spans="3:4" x14ac:dyDescent="0.2">
      <c r="C4761" s="13"/>
      <c r="D4761" s="13"/>
    </row>
    <row r="4762" spans="3:4" x14ac:dyDescent="0.2">
      <c r="C4762" s="13"/>
      <c r="D4762" s="13"/>
    </row>
    <row r="4763" spans="3:4" x14ac:dyDescent="0.2">
      <c r="C4763" s="13"/>
      <c r="D4763" s="13"/>
    </row>
    <row r="4764" spans="3:4" x14ac:dyDescent="0.2">
      <c r="C4764" s="13"/>
      <c r="D4764" s="13"/>
    </row>
    <row r="4765" spans="3:4" x14ac:dyDescent="0.2">
      <c r="C4765" s="13"/>
      <c r="D4765" s="13"/>
    </row>
    <row r="4766" spans="3:4" x14ac:dyDescent="0.2">
      <c r="C4766" s="13"/>
      <c r="D4766" s="13"/>
    </row>
    <row r="4767" spans="3:4" x14ac:dyDescent="0.2">
      <c r="C4767" s="13"/>
      <c r="D4767" s="13"/>
    </row>
    <row r="4768" spans="3:4" x14ac:dyDescent="0.2">
      <c r="C4768" s="13"/>
      <c r="D4768" s="13"/>
    </row>
    <row r="4769" spans="3:4" x14ac:dyDescent="0.2">
      <c r="C4769" s="13"/>
      <c r="D4769" s="13"/>
    </row>
    <row r="4770" spans="3:4" x14ac:dyDescent="0.2">
      <c r="C4770" s="13"/>
      <c r="D4770" s="13"/>
    </row>
    <row r="4771" spans="3:4" x14ac:dyDescent="0.2">
      <c r="C4771" s="13"/>
      <c r="D4771" s="13"/>
    </row>
    <row r="4772" spans="3:4" x14ac:dyDescent="0.2">
      <c r="C4772" s="13"/>
      <c r="D4772" s="13"/>
    </row>
    <row r="4773" spans="3:4" x14ac:dyDescent="0.2">
      <c r="C4773" s="13"/>
      <c r="D4773" s="13"/>
    </row>
    <row r="4774" spans="3:4" x14ac:dyDescent="0.2">
      <c r="C4774" s="13"/>
      <c r="D4774" s="13"/>
    </row>
    <row r="4775" spans="3:4" x14ac:dyDescent="0.2">
      <c r="C4775" s="13"/>
      <c r="D4775" s="13"/>
    </row>
    <row r="4776" spans="3:4" x14ac:dyDescent="0.2">
      <c r="C4776" s="13"/>
      <c r="D4776" s="13"/>
    </row>
    <row r="4777" spans="3:4" x14ac:dyDescent="0.2">
      <c r="C4777" s="13"/>
      <c r="D4777" s="13"/>
    </row>
    <row r="4778" spans="3:4" x14ac:dyDescent="0.2">
      <c r="C4778" s="13"/>
      <c r="D4778" s="13"/>
    </row>
    <row r="4779" spans="3:4" x14ac:dyDescent="0.2">
      <c r="C4779" s="13"/>
      <c r="D4779" s="13"/>
    </row>
    <row r="4780" spans="3:4" x14ac:dyDescent="0.2">
      <c r="C4780" s="13"/>
      <c r="D4780" s="13"/>
    </row>
    <row r="4781" spans="3:4" x14ac:dyDescent="0.2">
      <c r="C4781" s="13"/>
      <c r="D4781" s="13"/>
    </row>
    <row r="4782" spans="3:4" x14ac:dyDescent="0.2">
      <c r="C4782" s="13"/>
      <c r="D4782" s="13"/>
    </row>
    <row r="4783" spans="3:4" x14ac:dyDescent="0.2">
      <c r="C4783" s="13"/>
      <c r="D4783" s="13"/>
    </row>
    <row r="4784" spans="3:4" x14ac:dyDescent="0.2">
      <c r="C4784" s="13"/>
      <c r="D4784" s="13"/>
    </row>
    <row r="4785" spans="3:4" x14ac:dyDescent="0.2">
      <c r="C4785" s="13"/>
      <c r="D4785" s="13"/>
    </row>
    <row r="4786" spans="3:4" x14ac:dyDescent="0.2">
      <c r="C4786" s="13"/>
      <c r="D4786" s="13"/>
    </row>
    <row r="4787" spans="3:4" x14ac:dyDescent="0.2">
      <c r="C4787" s="13"/>
      <c r="D4787" s="13"/>
    </row>
    <row r="4788" spans="3:4" x14ac:dyDescent="0.2">
      <c r="C4788" s="13"/>
      <c r="D4788" s="13"/>
    </row>
    <row r="4789" spans="3:4" x14ac:dyDescent="0.2">
      <c r="C4789" s="13"/>
      <c r="D4789" s="13"/>
    </row>
    <row r="4790" spans="3:4" x14ac:dyDescent="0.2">
      <c r="C4790" s="13"/>
      <c r="D4790" s="13"/>
    </row>
    <row r="4791" spans="3:4" x14ac:dyDescent="0.2">
      <c r="C4791" s="13"/>
      <c r="D4791" s="13"/>
    </row>
    <row r="4792" spans="3:4" x14ac:dyDescent="0.2">
      <c r="C4792" s="13"/>
      <c r="D4792" s="13"/>
    </row>
    <row r="4793" spans="3:4" x14ac:dyDescent="0.2">
      <c r="C4793" s="13"/>
      <c r="D4793" s="13"/>
    </row>
    <row r="4794" spans="3:4" x14ac:dyDescent="0.2">
      <c r="C4794" s="13"/>
      <c r="D4794" s="13"/>
    </row>
    <row r="4795" spans="3:4" x14ac:dyDescent="0.2">
      <c r="C4795" s="13"/>
      <c r="D4795" s="13"/>
    </row>
    <row r="4796" spans="3:4" x14ac:dyDescent="0.2">
      <c r="C4796" s="13"/>
      <c r="D4796" s="13"/>
    </row>
    <row r="4797" spans="3:4" x14ac:dyDescent="0.2">
      <c r="C4797" s="13"/>
      <c r="D4797" s="13"/>
    </row>
    <row r="4798" spans="3:4" x14ac:dyDescent="0.2">
      <c r="C4798" s="13"/>
      <c r="D4798" s="13"/>
    </row>
    <row r="4799" spans="3:4" x14ac:dyDescent="0.2">
      <c r="C4799" s="13"/>
      <c r="D4799" s="13"/>
    </row>
    <row r="4800" spans="3:4" x14ac:dyDescent="0.2">
      <c r="C4800" s="13"/>
      <c r="D4800" s="13"/>
    </row>
    <row r="4801" spans="3:4" x14ac:dyDescent="0.2">
      <c r="C4801" s="13"/>
      <c r="D4801" s="13"/>
    </row>
    <row r="4802" spans="3:4" x14ac:dyDescent="0.2">
      <c r="C4802" s="13"/>
      <c r="D4802" s="13"/>
    </row>
    <row r="4803" spans="3:4" x14ac:dyDescent="0.2">
      <c r="C4803" s="13"/>
      <c r="D4803" s="13"/>
    </row>
    <row r="4804" spans="3:4" x14ac:dyDescent="0.2">
      <c r="C4804" s="13"/>
      <c r="D4804" s="13"/>
    </row>
    <row r="4805" spans="3:4" x14ac:dyDescent="0.2">
      <c r="C4805" s="13"/>
      <c r="D4805" s="13"/>
    </row>
    <row r="4806" spans="3:4" x14ac:dyDescent="0.2">
      <c r="C4806" s="13"/>
      <c r="D4806" s="13"/>
    </row>
    <row r="4807" spans="3:4" x14ac:dyDescent="0.2">
      <c r="C4807" s="13"/>
      <c r="D4807" s="13"/>
    </row>
    <row r="4808" spans="3:4" x14ac:dyDescent="0.2">
      <c r="C4808" s="13"/>
      <c r="D4808" s="13"/>
    </row>
    <row r="4809" spans="3:4" x14ac:dyDescent="0.2">
      <c r="C4809" s="13"/>
      <c r="D4809" s="13"/>
    </row>
    <row r="4810" spans="3:4" x14ac:dyDescent="0.2">
      <c r="C4810" s="13"/>
      <c r="D4810" s="13"/>
    </row>
    <row r="4811" spans="3:4" x14ac:dyDescent="0.2">
      <c r="C4811" s="13"/>
      <c r="D4811" s="13"/>
    </row>
    <row r="4812" spans="3:4" x14ac:dyDescent="0.2">
      <c r="C4812" s="13"/>
      <c r="D4812" s="13"/>
    </row>
    <row r="4813" spans="3:4" x14ac:dyDescent="0.2">
      <c r="C4813" s="13"/>
      <c r="D4813" s="13"/>
    </row>
    <row r="4814" spans="3:4" x14ac:dyDescent="0.2">
      <c r="C4814" s="13"/>
      <c r="D4814" s="13"/>
    </row>
    <row r="4815" spans="3:4" x14ac:dyDescent="0.2">
      <c r="C4815" s="13"/>
      <c r="D4815" s="13"/>
    </row>
    <row r="4816" spans="3:4" x14ac:dyDescent="0.2">
      <c r="C4816" s="13"/>
      <c r="D4816" s="13"/>
    </row>
    <row r="4817" spans="3:4" x14ac:dyDescent="0.2">
      <c r="C4817" s="13"/>
      <c r="D4817" s="13"/>
    </row>
    <row r="4818" spans="3:4" x14ac:dyDescent="0.2">
      <c r="C4818" s="13"/>
      <c r="D4818" s="13"/>
    </row>
    <row r="4819" spans="3:4" x14ac:dyDescent="0.2">
      <c r="C4819" s="13"/>
      <c r="D4819" s="13"/>
    </row>
    <row r="4820" spans="3:4" x14ac:dyDescent="0.2">
      <c r="C4820" s="13"/>
      <c r="D4820" s="13"/>
    </row>
    <row r="4821" spans="3:4" x14ac:dyDescent="0.2">
      <c r="C4821" s="13"/>
      <c r="D4821" s="13"/>
    </row>
    <row r="4822" spans="3:4" x14ac:dyDescent="0.2">
      <c r="C4822" s="13"/>
      <c r="D4822" s="13"/>
    </row>
    <row r="4823" spans="3:4" x14ac:dyDescent="0.2">
      <c r="C4823" s="13"/>
      <c r="D4823" s="13"/>
    </row>
    <row r="4824" spans="3:4" x14ac:dyDescent="0.2">
      <c r="C4824" s="13"/>
      <c r="D4824" s="13"/>
    </row>
    <row r="4825" spans="3:4" x14ac:dyDescent="0.2">
      <c r="C4825" s="13"/>
      <c r="D4825" s="13"/>
    </row>
    <row r="4826" spans="3:4" x14ac:dyDescent="0.2">
      <c r="C4826" s="13"/>
      <c r="D4826" s="13"/>
    </row>
    <row r="4827" spans="3:4" x14ac:dyDescent="0.2">
      <c r="C4827" s="13"/>
      <c r="D4827" s="13"/>
    </row>
    <row r="4828" spans="3:4" x14ac:dyDescent="0.2">
      <c r="C4828" s="13"/>
      <c r="D4828" s="13"/>
    </row>
    <row r="4829" spans="3:4" x14ac:dyDescent="0.2">
      <c r="C4829" s="13"/>
      <c r="D4829" s="13"/>
    </row>
    <row r="4830" spans="3:4" x14ac:dyDescent="0.2">
      <c r="C4830" s="13"/>
      <c r="D4830" s="13"/>
    </row>
    <row r="4831" spans="3:4" x14ac:dyDescent="0.2">
      <c r="C4831" s="13"/>
      <c r="D4831" s="13"/>
    </row>
    <row r="4832" spans="3:4" x14ac:dyDescent="0.2">
      <c r="C4832" s="13"/>
      <c r="D4832" s="13"/>
    </row>
    <row r="4833" spans="3:4" x14ac:dyDescent="0.2">
      <c r="C4833" s="13"/>
      <c r="D4833" s="13"/>
    </row>
    <row r="4834" spans="3:4" x14ac:dyDescent="0.2">
      <c r="C4834" s="13"/>
      <c r="D4834" s="13"/>
    </row>
    <row r="4835" spans="3:4" x14ac:dyDescent="0.2">
      <c r="C4835" s="13"/>
      <c r="D4835" s="13"/>
    </row>
    <row r="4836" spans="3:4" x14ac:dyDescent="0.2">
      <c r="C4836" s="13"/>
      <c r="D4836" s="13"/>
    </row>
    <row r="4837" spans="3:4" x14ac:dyDescent="0.2">
      <c r="C4837" s="13"/>
      <c r="D4837" s="13"/>
    </row>
    <row r="4838" spans="3:4" x14ac:dyDescent="0.2">
      <c r="C4838" s="13"/>
      <c r="D4838" s="13"/>
    </row>
    <row r="4839" spans="3:4" x14ac:dyDescent="0.2">
      <c r="C4839" s="13"/>
      <c r="D4839" s="13"/>
    </row>
    <row r="4840" spans="3:4" x14ac:dyDescent="0.2">
      <c r="C4840" s="13"/>
      <c r="D4840" s="13"/>
    </row>
    <row r="4841" spans="3:4" x14ac:dyDescent="0.2">
      <c r="C4841" s="13"/>
      <c r="D4841" s="13"/>
    </row>
    <row r="4842" spans="3:4" x14ac:dyDescent="0.2">
      <c r="C4842" s="13"/>
      <c r="D4842" s="13"/>
    </row>
    <row r="4843" spans="3:4" x14ac:dyDescent="0.2">
      <c r="C4843" s="13"/>
      <c r="D4843" s="13"/>
    </row>
    <row r="4844" spans="3:4" x14ac:dyDescent="0.2">
      <c r="C4844" s="13"/>
      <c r="D4844" s="13"/>
    </row>
    <row r="4845" spans="3:4" x14ac:dyDescent="0.2">
      <c r="C4845" s="13"/>
      <c r="D4845" s="13"/>
    </row>
    <row r="4846" spans="3:4" x14ac:dyDescent="0.2">
      <c r="C4846" s="13"/>
      <c r="D4846" s="13"/>
    </row>
    <row r="4847" spans="3:4" x14ac:dyDescent="0.2">
      <c r="C4847" s="13"/>
      <c r="D4847" s="13"/>
    </row>
    <row r="4848" spans="3:4" x14ac:dyDescent="0.2">
      <c r="C4848" s="13"/>
      <c r="D4848" s="13"/>
    </row>
    <row r="4849" spans="3:4" x14ac:dyDescent="0.2">
      <c r="C4849" s="13"/>
      <c r="D4849" s="13"/>
    </row>
    <row r="4850" spans="3:4" x14ac:dyDescent="0.2">
      <c r="C4850" s="13"/>
      <c r="D4850" s="13"/>
    </row>
    <row r="4851" spans="3:4" x14ac:dyDescent="0.2">
      <c r="C4851" s="13"/>
      <c r="D4851" s="13"/>
    </row>
    <row r="4852" spans="3:4" x14ac:dyDescent="0.2">
      <c r="C4852" s="13"/>
      <c r="D4852" s="13"/>
    </row>
    <row r="4853" spans="3:4" x14ac:dyDescent="0.2">
      <c r="C4853" s="13"/>
      <c r="D4853" s="13"/>
    </row>
    <row r="4854" spans="3:4" x14ac:dyDescent="0.2">
      <c r="C4854" s="13"/>
      <c r="D4854" s="13"/>
    </row>
    <row r="4855" spans="3:4" x14ac:dyDescent="0.2">
      <c r="C4855" s="13"/>
      <c r="D4855" s="13"/>
    </row>
    <row r="4856" spans="3:4" x14ac:dyDescent="0.2">
      <c r="C4856" s="13"/>
      <c r="D4856" s="13"/>
    </row>
    <row r="4857" spans="3:4" x14ac:dyDescent="0.2">
      <c r="C4857" s="13"/>
      <c r="D4857" s="13"/>
    </row>
    <row r="4858" spans="3:4" x14ac:dyDescent="0.2">
      <c r="C4858" s="13"/>
      <c r="D4858" s="13"/>
    </row>
    <row r="4859" spans="3:4" x14ac:dyDescent="0.2">
      <c r="C4859" s="13"/>
      <c r="D4859" s="13"/>
    </row>
    <row r="4860" spans="3:4" x14ac:dyDescent="0.2">
      <c r="C4860" s="13"/>
      <c r="D4860" s="13"/>
    </row>
    <row r="4861" spans="3:4" x14ac:dyDescent="0.2">
      <c r="C4861" s="13"/>
      <c r="D4861" s="13"/>
    </row>
    <row r="4862" spans="3:4" x14ac:dyDescent="0.2">
      <c r="C4862" s="13"/>
      <c r="D4862" s="13"/>
    </row>
    <row r="4863" spans="3:4" x14ac:dyDescent="0.2">
      <c r="C4863" s="13"/>
      <c r="D4863" s="13"/>
    </row>
    <row r="4864" spans="3:4" x14ac:dyDescent="0.2">
      <c r="C4864" s="13"/>
      <c r="D4864" s="13"/>
    </row>
    <row r="4865" spans="3:4" x14ac:dyDescent="0.2">
      <c r="C4865" s="13"/>
      <c r="D4865" s="13"/>
    </row>
    <row r="4866" spans="3:4" x14ac:dyDescent="0.2">
      <c r="C4866" s="13"/>
      <c r="D4866" s="13"/>
    </row>
    <row r="4867" spans="3:4" x14ac:dyDescent="0.2">
      <c r="C4867" s="13"/>
      <c r="D4867" s="13"/>
    </row>
    <row r="4868" spans="3:4" x14ac:dyDescent="0.2">
      <c r="C4868" s="13"/>
      <c r="D4868" s="13"/>
    </row>
    <row r="4869" spans="3:4" x14ac:dyDescent="0.2">
      <c r="C4869" s="13"/>
      <c r="D4869" s="13"/>
    </row>
    <row r="4870" spans="3:4" x14ac:dyDescent="0.2">
      <c r="C4870" s="13"/>
      <c r="D4870" s="13"/>
    </row>
    <row r="4871" spans="3:4" x14ac:dyDescent="0.2">
      <c r="C4871" s="13"/>
      <c r="D4871" s="13"/>
    </row>
    <row r="4872" spans="3:4" x14ac:dyDescent="0.2">
      <c r="C4872" s="13"/>
      <c r="D4872" s="13"/>
    </row>
    <row r="4873" spans="3:4" x14ac:dyDescent="0.2">
      <c r="C4873" s="13"/>
      <c r="D4873" s="13"/>
    </row>
    <row r="4874" spans="3:4" x14ac:dyDescent="0.2">
      <c r="C4874" s="13"/>
      <c r="D4874" s="13"/>
    </row>
    <row r="4875" spans="3:4" x14ac:dyDescent="0.2">
      <c r="C4875" s="13"/>
      <c r="D4875" s="13"/>
    </row>
    <row r="4876" spans="3:4" x14ac:dyDescent="0.2">
      <c r="C4876" s="13"/>
      <c r="D4876" s="13"/>
    </row>
    <row r="4877" spans="3:4" x14ac:dyDescent="0.2">
      <c r="C4877" s="13"/>
      <c r="D4877" s="13"/>
    </row>
    <row r="4878" spans="3:4" x14ac:dyDescent="0.2">
      <c r="C4878" s="13"/>
      <c r="D4878" s="13"/>
    </row>
    <row r="4879" spans="3:4" x14ac:dyDescent="0.2">
      <c r="C4879" s="13"/>
      <c r="D4879" s="13"/>
    </row>
    <row r="4880" spans="3:4" x14ac:dyDescent="0.2">
      <c r="C4880" s="13"/>
      <c r="D4880" s="13"/>
    </row>
    <row r="4881" spans="3:4" x14ac:dyDescent="0.2">
      <c r="C4881" s="13"/>
      <c r="D4881" s="13"/>
    </row>
    <row r="4882" spans="3:4" x14ac:dyDescent="0.2">
      <c r="C4882" s="13"/>
      <c r="D4882" s="13"/>
    </row>
    <row r="4883" spans="3:4" x14ac:dyDescent="0.2">
      <c r="C4883" s="13"/>
      <c r="D4883" s="13"/>
    </row>
    <row r="4884" spans="3:4" x14ac:dyDescent="0.2">
      <c r="C4884" s="13"/>
      <c r="D4884" s="13"/>
    </row>
    <row r="4885" spans="3:4" x14ac:dyDescent="0.2">
      <c r="C4885" s="13"/>
      <c r="D4885" s="13"/>
    </row>
    <row r="4886" spans="3:4" x14ac:dyDescent="0.2">
      <c r="C4886" s="13"/>
      <c r="D4886" s="13"/>
    </row>
    <row r="4887" spans="3:4" x14ac:dyDescent="0.2">
      <c r="C4887" s="13"/>
      <c r="D4887" s="13"/>
    </row>
    <row r="4888" spans="3:4" x14ac:dyDescent="0.2">
      <c r="C4888" s="13"/>
      <c r="D4888" s="13"/>
    </row>
    <row r="4889" spans="3:4" x14ac:dyDescent="0.2">
      <c r="C4889" s="13"/>
      <c r="D4889" s="13"/>
    </row>
    <row r="4890" spans="3:4" x14ac:dyDescent="0.2">
      <c r="C4890" s="13"/>
      <c r="D4890" s="13"/>
    </row>
    <row r="4891" spans="3:4" x14ac:dyDescent="0.2">
      <c r="C4891" s="13"/>
      <c r="D4891" s="13"/>
    </row>
    <row r="4892" spans="3:4" x14ac:dyDescent="0.2">
      <c r="C4892" s="13"/>
      <c r="D4892" s="13"/>
    </row>
    <row r="4893" spans="3:4" x14ac:dyDescent="0.2">
      <c r="C4893" s="13"/>
      <c r="D4893" s="13"/>
    </row>
    <row r="4894" spans="3:4" x14ac:dyDescent="0.2">
      <c r="C4894" s="13"/>
      <c r="D4894" s="13"/>
    </row>
    <row r="4895" spans="3:4" x14ac:dyDescent="0.2">
      <c r="C4895" s="13"/>
      <c r="D4895" s="13"/>
    </row>
    <row r="4896" spans="3:4" x14ac:dyDescent="0.2">
      <c r="C4896" s="13"/>
      <c r="D4896" s="13"/>
    </row>
    <row r="4897" spans="3:4" x14ac:dyDescent="0.2">
      <c r="C4897" s="13"/>
      <c r="D4897" s="13"/>
    </row>
    <row r="4898" spans="3:4" x14ac:dyDescent="0.2">
      <c r="C4898" s="13"/>
      <c r="D4898" s="13"/>
    </row>
    <row r="4899" spans="3:4" x14ac:dyDescent="0.2">
      <c r="C4899" s="13"/>
      <c r="D4899" s="13"/>
    </row>
    <row r="4900" spans="3:4" x14ac:dyDescent="0.2">
      <c r="C4900" s="13"/>
      <c r="D4900" s="13"/>
    </row>
    <row r="4901" spans="3:4" x14ac:dyDescent="0.2">
      <c r="C4901" s="13"/>
      <c r="D4901" s="13"/>
    </row>
    <row r="4902" spans="3:4" x14ac:dyDescent="0.2">
      <c r="C4902" s="13"/>
      <c r="D4902" s="13"/>
    </row>
    <row r="4903" spans="3:4" x14ac:dyDescent="0.2">
      <c r="C4903" s="13"/>
      <c r="D4903" s="13"/>
    </row>
    <row r="4904" spans="3:4" x14ac:dyDescent="0.2">
      <c r="C4904" s="13"/>
      <c r="D4904" s="13"/>
    </row>
    <row r="4905" spans="3:4" x14ac:dyDescent="0.2">
      <c r="C4905" s="13"/>
      <c r="D4905" s="13"/>
    </row>
    <row r="4906" spans="3:4" x14ac:dyDescent="0.2">
      <c r="C4906" s="13"/>
      <c r="D4906" s="13"/>
    </row>
    <row r="4907" spans="3:4" x14ac:dyDescent="0.2">
      <c r="C4907" s="13"/>
      <c r="D4907" s="13"/>
    </row>
    <row r="4908" spans="3:4" x14ac:dyDescent="0.2">
      <c r="C4908" s="13"/>
      <c r="D4908" s="13"/>
    </row>
    <row r="4909" spans="3:4" x14ac:dyDescent="0.2">
      <c r="C4909" s="13"/>
      <c r="D4909" s="13"/>
    </row>
    <row r="4910" spans="3:4" x14ac:dyDescent="0.2">
      <c r="C4910" s="13"/>
      <c r="D4910" s="13"/>
    </row>
    <row r="4911" spans="3:4" x14ac:dyDescent="0.2">
      <c r="C4911" s="13"/>
      <c r="D4911" s="13"/>
    </row>
    <row r="4912" spans="3:4" x14ac:dyDescent="0.2">
      <c r="C4912" s="13"/>
      <c r="D4912" s="13"/>
    </row>
    <row r="4913" spans="3:4" x14ac:dyDescent="0.2">
      <c r="C4913" s="13"/>
      <c r="D4913" s="13"/>
    </row>
    <row r="4914" spans="3:4" x14ac:dyDescent="0.2">
      <c r="C4914" s="13"/>
      <c r="D4914" s="13"/>
    </row>
    <row r="4915" spans="3:4" x14ac:dyDescent="0.2">
      <c r="C4915" s="13"/>
      <c r="D4915" s="13"/>
    </row>
    <row r="4916" spans="3:4" x14ac:dyDescent="0.2">
      <c r="C4916" s="13"/>
      <c r="D4916" s="13"/>
    </row>
    <row r="4917" spans="3:4" x14ac:dyDescent="0.2">
      <c r="C4917" s="13"/>
      <c r="D4917" s="13"/>
    </row>
    <row r="4918" spans="3:4" x14ac:dyDescent="0.2">
      <c r="C4918" s="13"/>
      <c r="D4918" s="13"/>
    </row>
    <row r="4919" spans="3:4" x14ac:dyDescent="0.2">
      <c r="C4919" s="13"/>
      <c r="D4919" s="13"/>
    </row>
    <row r="4920" spans="3:4" x14ac:dyDescent="0.2">
      <c r="C4920" s="13"/>
      <c r="D4920" s="13"/>
    </row>
    <row r="4921" spans="3:4" x14ac:dyDescent="0.2">
      <c r="C4921" s="13"/>
      <c r="D4921" s="13"/>
    </row>
    <row r="4922" spans="3:4" x14ac:dyDescent="0.2">
      <c r="C4922" s="13"/>
      <c r="D4922" s="13"/>
    </row>
    <row r="4923" spans="3:4" x14ac:dyDescent="0.2">
      <c r="C4923" s="13"/>
      <c r="D4923" s="13"/>
    </row>
    <row r="4924" spans="3:4" x14ac:dyDescent="0.2">
      <c r="C4924" s="13"/>
      <c r="D4924" s="13"/>
    </row>
    <row r="4925" spans="3:4" x14ac:dyDescent="0.2">
      <c r="C4925" s="13"/>
      <c r="D4925" s="13"/>
    </row>
    <row r="4926" spans="3:4" x14ac:dyDescent="0.2">
      <c r="C4926" s="13"/>
      <c r="D4926" s="13"/>
    </row>
    <row r="4927" spans="3:4" x14ac:dyDescent="0.2">
      <c r="C4927" s="13"/>
      <c r="D4927" s="13"/>
    </row>
    <row r="4928" spans="3:4" x14ac:dyDescent="0.2">
      <c r="C4928" s="13"/>
      <c r="D4928" s="13"/>
    </row>
    <row r="4929" spans="3:4" x14ac:dyDescent="0.2">
      <c r="C4929" s="13"/>
      <c r="D4929" s="13"/>
    </row>
    <row r="4930" spans="3:4" x14ac:dyDescent="0.2">
      <c r="C4930" s="13"/>
      <c r="D4930" s="13"/>
    </row>
    <row r="4931" spans="3:4" x14ac:dyDescent="0.2">
      <c r="C4931" s="13"/>
      <c r="D4931" s="13"/>
    </row>
    <row r="4932" spans="3:4" x14ac:dyDescent="0.2">
      <c r="C4932" s="13"/>
      <c r="D4932" s="13"/>
    </row>
    <row r="4933" spans="3:4" x14ac:dyDescent="0.2">
      <c r="C4933" s="13"/>
      <c r="D4933" s="13"/>
    </row>
    <row r="4934" spans="3:4" x14ac:dyDescent="0.2">
      <c r="C4934" s="13"/>
      <c r="D4934" s="13"/>
    </row>
    <row r="4935" spans="3:4" x14ac:dyDescent="0.2">
      <c r="C4935" s="13"/>
      <c r="D4935" s="13"/>
    </row>
    <row r="4936" spans="3:4" x14ac:dyDescent="0.2">
      <c r="C4936" s="13"/>
      <c r="D4936" s="13"/>
    </row>
    <row r="4937" spans="3:4" x14ac:dyDescent="0.2">
      <c r="C4937" s="13"/>
      <c r="D4937" s="13"/>
    </row>
    <row r="4938" spans="3:4" x14ac:dyDescent="0.2">
      <c r="C4938" s="13"/>
      <c r="D4938" s="13"/>
    </row>
    <row r="4939" spans="3:4" x14ac:dyDescent="0.2">
      <c r="C4939" s="13"/>
      <c r="D4939" s="13"/>
    </row>
    <row r="4940" spans="3:4" x14ac:dyDescent="0.2">
      <c r="C4940" s="13"/>
      <c r="D4940" s="13"/>
    </row>
    <row r="4941" spans="3:4" x14ac:dyDescent="0.2">
      <c r="C4941" s="13"/>
      <c r="D4941" s="13"/>
    </row>
    <row r="4942" spans="3:4" x14ac:dyDescent="0.2">
      <c r="C4942" s="13"/>
      <c r="D4942" s="13"/>
    </row>
    <row r="4943" spans="3:4" x14ac:dyDescent="0.2">
      <c r="C4943" s="13"/>
      <c r="D4943" s="13"/>
    </row>
    <row r="4944" spans="3:4" x14ac:dyDescent="0.2">
      <c r="C4944" s="13"/>
      <c r="D4944" s="13"/>
    </row>
    <row r="4945" spans="3:4" x14ac:dyDescent="0.2">
      <c r="C4945" s="13"/>
      <c r="D4945" s="13"/>
    </row>
    <row r="4946" spans="3:4" x14ac:dyDescent="0.2">
      <c r="C4946" s="13"/>
      <c r="D4946" s="13"/>
    </row>
    <row r="4947" spans="3:4" x14ac:dyDescent="0.2">
      <c r="C4947" s="13"/>
      <c r="D4947" s="13"/>
    </row>
    <row r="4948" spans="3:4" x14ac:dyDescent="0.2">
      <c r="C4948" s="13"/>
      <c r="D4948" s="13"/>
    </row>
    <row r="4949" spans="3:4" x14ac:dyDescent="0.2">
      <c r="C4949" s="13"/>
      <c r="D4949" s="13"/>
    </row>
    <row r="4950" spans="3:4" x14ac:dyDescent="0.2">
      <c r="C4950" s="13"/>
      <c r="D4950" s="13"/>
    </row>
    <row r="4951" spans="3:4" x14ac:dyDescent="0.2">
      <c r="C4951" s="13"/>
      <c r="D4951" s="13"/>
    </row>
    <row r="4952" spans="3:4" x14ac:dyDescent="0.2">
      <c r="C4952" s="13"/>
      <c r="D4952" s="13"/>
    </row>
    <row r="4953" spans="3:4" x14ac:dyDescent="0.2">
      <c r="C4953" s="13"/>
      <c r="D4953" s="13"/>
    </row>
    <row r="4954" spans="3:4" x14ac:dyDescent="0.2">
      <c r="C4954" s="13"/>
      <c r="D4954" s="13"/>
    </row>
    <row r="4955" spans="3:4" x14ac:dyDescent="0.2">
      <c r="C4955" s="13"/>
      <c r="D4955" s="13"/>
    </row>
    <row r="4956" spans="3:4" x14ac:dyDescent="0.2">
      <c r="C4956" s="13"/>
      <c r="D4956" s="13"/>
    </row>
    <row r="4957" spans="3:4" x14ac:dyDescent="0.2">
      <c r="C4957" s="13"/>
      <c r="D4957" s="13"/>
    </row>
    <row r="4958" spans="3:4" x14ac:dyDescent="0.2">
      <c r="C4958" s="13"/>
      <c r="D4958" s="13"/>
    </row>
    <row r="4959" spans="3:4" x14ac:dyDescent="0.2">
      <c r="C4959" s="13"/>
      <c r="D4959" s="13"/>
    </row>
    <row r="4960" spans="3:4" x14ac:dyDescent="0.2">
      <c r="C4960" s="13"/>
      <c r="D4960" s="13"/>
    </row>
    <row r="4961" spans="3:4" x14ac:dyDescent="0.2">
      <c r="C4961" s="13"/>
      <c r="D4961" s="13"/>
    </row>
    <row r="4962" spans="3:4" x14ac:dyDescent="0.2">
      <c r="C4962" s="13"/>
      <c r="D4962" s="13"/>
    </row>
    <row r="4963" spans="3:4" x14ac:dyDescent="0.2">
      <c r="C4963" s="13"/>
      <c r="D4963" s="13"/>
    </row>
    <row r="4964" spans="3:4" x14ac:dyDescent="0.2">
      <c r="C4964" s="13"/>
      <c r="D4964" s="13"/>
    </row>
    <row r="4965" spans="3:4" x14ac:dyDescent="0.2">
      <c r="C4965" s="13"/>
      <c r="D4965" s="13"/>
    </row>
    <row r="4966" spans="3:4" x14ac:dyDescent="0.2">
      <c r="C4966" s="13"/>
      <c r="D4966" s="13"/>
    </row>
    <row r="4967" spans="3:4" x14ac:dyDescent="0.2">
      <c r="C4967" s="13"/>
      <c r="D4967" s="13"/>
    </row>
    <row r="4968" spans="3:4" x14ac:dyDescent="0.2">
      <c r="C4968" s="13"/>
      <c r="D4968" s="13"/>
    </row>
    <row r="4969" spans="3:4" x14ac:dyDescent="0.2">
      <c r="C4969" s="13"/>
      <c r="D4969" s="13"/>
    </row>
    <row r="4970" spans="3:4" x14ac:dyDescent="0.2">
      <c r="C4970" s="13"/>
      <c r="D4970" s="13"/>
    </row>
    <row r="4971" spans="3:4" x14ac:dyDescent="0.2">
      <c r="C4971" s="13"/>
      <c r="D4971" s="13"/>
    </row>
    <row r="4972" spans="3:4" x14ac:dyDescent="0.2">
      <c r="C4972" s="13"/>
      <c r="D4972" s="13"/>
    </row>
    <row r="4973" spans="3:4" x14ac:dyDescent="0.2">
      <c r="C4973" s="13"/>
      <c r="D4973" s="13"/>
    </row>
    <row r="4974" spans="3:4" x14ac:dyDescent="0.2">
      <c r="C4974" s="13"/>
      <c r="D4974" s="13"/>
    </row>
    <row r="4975" spans="3:4" x14ac:dyDescent="0.2">
      <c r="C4975" s="13"/>
      <c r="D4975" s="13"/>
    </row>
    <row r="4976" spans="3:4" x14ac:dyDescent="0.2">
      <c r="C4976" s="13"/>
      <c r="D4976" s="13"/>
    </row>
    <row r="4977" spans="3:4" x14ac:dyDescent="0.2">
      <c r="C4977" s="13"/>
      <c r="D4977" s="13"/>
    </row>
    <row r="4978" spans="3:4" x14ac:dyDescent="0.2">
      <c r="C4978" s="13"/>
      <c r="D4978" s="13"/>
    </row>
    <row r="4979" spans="3:4" x14ac:dyDescent="0.2">
      <c r="C4979" s="13"/>
      <c r="D4979" s="13"/>
    </row>
    <row r="4980" spans="3:4" x14ac:dyDescent="0.2">
      <c r="C4980" s="13"/>
      <c r="D4980" s="13"/>
    </row>
    <row r="4981" spans="3:4" x14ac:dyDescent="0.2">
      <c r="C4981" s="13"/>
      <c r="D4981" s="13"/>
    </row>
    <row r="4982" spans="3:4" x14ac:dyDescent="0.2">
      <c r="C4982" s="13"/>
      <c r="D4982" s="13"/>
    </row>
    <row r="4983" spans="3:4" x14ac:dyDescent="0.2">
      <c r="C4983" s="13"/>
      <c r="D4983" s="13"/>
    </row>
    <row r="4984" spans="3:4" x14ac:dyDescent="0.2">
      <c r="C4984" s="13"/>
      <c r="D4984" s="13"/>
    </row>
    <row r="4985" spans="3:4" x14ac:dyDescent="0.2">
      <c r="C4985" s="13"/>
      <c r="D4985" s="13"/>
    </row>
    <row r="4986" spans="3:4" x14ac:dyDescent="0.2">
      <c r="C4986" s="13"/>
      <c r="D4986" s="13"/>
    </row>
    <row r="4987" spans="3:4" x14ac:dyDescent="0.2">
      <c r="C4987" s="13"/>
      <c r="D4987" s="13"/>
    </row>
    <row r="4988" spans="3:4" x14ac:dyDescent="0.2">
      <c r="C4988" s="13"/>
      <c r="D4988" s="13"/>
    </row>
    <row r="4989" spans="3:4" x14ac:dyDescent="0.2">
      <c r="C4989" s="13"/>
      <c r="D4989" s="13"/>
    </row>
    <row r="4990" spans="3:4" x14ac:dyDescent="0.2">
      <c r="C4990" s="13"/>
      <c r="D4990" s="13"/>
    </row>
    <row r="4991" spans="3:4" x14ac:dyDescent="0.2">
      <c r="C4991" s="13"/>
      <c r="D4991" s="13"/>
    </row>
    <row r="4992" spans="3:4" x14ac:dyDescent="0.2">
      <c r="C4992" s="13"/>
      <c r="D4992" s="13"/>
    </row>
    <row r="4993" spans="3:4" x14ac:dyDescent="0.2">
      <c r="C4993" s="13"/>
      <c r="D4993" s="13"/>
    </row>
    <row r="4994" spans="3:4" x14ac:dyDescent="0.2">
      <c r="C4994" s="13"/>
      <c r="D4994" s="13"/>
    </row>
    <row r="4995" spans="3:4" x14ac:dyDescent="0.2">
      <c r="C4995" s="13"/>
      <c r="D4995" s="13"/>
    </row>
    <row r="4996" spans="3:4" x14ac:dyDescent="0.2">
      <c r="C4996" s="13"/>
      <c r="D4996" s="13"/>
    </row>
    <row r="4997" spans="3:4" x14ac:dyDescent="0.2">
      <c r="C4997" s="13"/>
      <c r="D4997" s="13"/>
    </row>
    <row r="4998" spans="3:4" x14ac:dyDescent="0.2">
      <c r="C4998" s="13"/>
      <c r="D4998" s="13"/>
    </row>
    <row r="4999" spans="3:4" x14ac:dyDescent="0.2">
      <c r="C4999" s="13"/>
      <c r="D4999" s="13"/>
    </row>
    <row r="5000" spans="3:4" x14ac:dyDescent="0.2">
      <c r="C5000" s="13"/>
      <c r="D5000" s="13"/>
    </row>
    <row r="5001" spans="3:4" x14ac:dyDescent="0.2">
      <c r="C5001" s="13"/>
      <c r="D5001" s="13"/>
    </row>
    <row r="5002" spans="3:4" x14ac:dyDescent="0.2">
      <c r="C5002" s="13"/>
      <c r="D5002" s="13"/>
    </row>
    <row r="5003" spans="3:4" x14ac:dyDescent="0.2">
      <c r="C5003" s="13"/>
      <c r="D5003" s="13"/>
    </row>
    <row r="5004" spans="3:4" x14ac:dyDescent="0.2">
      <c r="C5004" s="13"/>
      <c r="D5004" s="13"/>
    </row>
    <row r="5005" spans="3:4" x14ac:dyDescent="0.2">
      <c r="C5005" s="13"/>
      <c r="D5005" s="13"/>
    </row>
    <row r="5006" spans="3:4" x14ac:dyDescent="0.2">
      <c r="C5006" s="13"/>
      <c r="D5006" s="13"/>
    </row>
    <row r="5007" spans="3:4" x14ac:dyDescent="0.2">
      <c r="C5007" s="13"/>
      <c r="D5007" s="13"/>
    </row>
    <row r="5008" spans="3:4" x14ac:dyDescent="0.2">
      <c r="C5008" s="13"/>
      <c r="D5008" s="13"/>
    </row>
    <row r="5009" spans="3:4" x14ac:dyDescent="0.2">
      <c r="C5009" s="13"/>
      <c r="D5009" s="13"/>
    </row>
    <row r="5010" spans="3:4" x14ac:dyDescent="0.2">
      <c r="C5010" s="13"/>
      <c r="D5010" s="13"/>
    </row>
    <row r="5011" spans="3:4" x14ac:dyDescent="0.2">
      <c r="C5011" s="13"/>
      <c r="D5011" s="13"/>
    </row>
    <row r="5012" spans="3:4" x14ac:dyDescent="0.2">
      <c r="C5012" s="13"/>
      <c r="D5012" s="13"/>
    </row>
    <row r="5013" spans="3:4" x14ac:dyDescent="0.2">
      <c r="C5013" s="13"/>
      <c r="D5013" s="13"/>
    </row>
    <row r="5014" spans="3:4" x14ac:dyDescent="0.2">
      <c r="C5014" s="13"/>
      <c r="D5014" s="13"/>
    </row>
    <row r="5015" spans="3:4" x14ac:dyDescent="0.2">
      <c r="C5015" s="13"/>
      <c r="D5015" s="13"/>
    </row>
    <row r="5016" spans="3:4" x14ac:dyDescent="0.2">
      <c r="C5016" s="13"/>
      <c r="D5016" s="13"/>
    </row>
    <row r="5017" spans="3:4" x14ac:dyDescent="0.2">
      <c r="C5017" s="13"/>
      <c r="D5017" s="13"/>
    </row>
    <row r="5018" spans="3:4" x14ac:dyDescent="0.2">
      <c r="C5018" s="13"/>
      <c r="D5018" s="13"/>
    </row>
    <row r="5019" spans="3:4" x14ac:dyDescent="0.2">
      <c r="C5019" s="13"/>
      <c r="D5019" s="13"/>
    </row>
    <row r="5020" spans="3:4" x14ac:dyDescent="0.2">
      <c r="C5020" s="13"/>
      <c r="D5020" s="13"/>
    </row>
    <row r="5021" spans="3:4" x14ac:dyDescent="0.2">
      <c r="C5021" s="13"/>
      <c r="D5021" s="13"/>
    </row>
    <row r="5022" spans="3:4" x14ac:dyDescent="0.2">
      <c r="C5022" s="13"/>
      <c r="D5022" s="13"/>
    </row>
    <row r="5023" spans="3:4" x14ac:dyDescent="0.2">
      <c r="C5023" s="13"/>
      <c r="D5023" s="13"/>
    </row>
    <row r="5024" spans="3:4" x14ac:dyDescent="0.2">
      <c r="C5024" s="13"/>
      <c r="D5024" s="13"/>
    </row>
    <row r="5025" spans="3:4" x14ac:dyDescent="0.2">
      <c r="C5025" s="13"/>
      <c r="D5025" s="13"/>
    </row>
    <row r="5026" spans="3:4" x14ac:dyDescent="0.2">
      <c r="C5026" s="13"/>
      <c r="D5026" s="13"/>
    </row>
    <row r="5027" spans="3:4" x14ac:dyDescent="0.2">
      <c r="C5027" s="13"/>
      <c r="D5027" s="13"/>
    </row>
    <row r="5028" spans="3:4" x14ac:dyDescent="0.2">
      <c r="C5028" s="13"/>
      <c r="D5028" s="13"/>
    </row>
    <row r="5029" spans="3:4" x14ac:dyDescent="0.2">
      <c r="C5029" s="13"/>
      <c r="D5029" s="13"/>
    </row>
    <row r="5030" spans="3:4" x14ac:dyDescent="0.2">
      <c r="C5030" s="13"/>
      <c r="D5030" s="13"/>
    </row>
    <row r="5031" spans="3:4" x14ac:dyDescent="0.2">
      <c r="C5031" s="13"/>
      <c r="D5031" s="13"/>
    </row>
    <row r="5032" spans="3:4" x14ac:dyDescent="0.2">
      <c r="C5032" s="13"/>
      <c r="D5032" s="13"/>
    </row>
    <row r="5033" spans="3:4" x14ac:dyDescent="0.2">
      <c r="C5033" s="13"/>
      <c r="D5033" s="13"/>
    </row>
    <row r="5034" spans="3:4" x14ac:dyDescent="0.2">
      <c r="C5034" s="13"/>
      <c r="D5034" s="13"/>
    </row>
    <row r="5035" spans="3:4" x14ac:dyDescent="0.2">
      <c r="C5035" s="13"/>
      <c r="D5035" s="13"/>
    </row>
    <row r="5036" spans="3:4" x14ac:dyDescent="0.2">
      <c r="C5036" s="13"/>
      <c r="D5036" s="13"/>
    </row>
    <row r="5037" spans="3:4" x14ac:dyDescent="0.2">
      <c r="C5037" s="13"/>
      <c r="D5037" s="13"/>
    </row>
    <row r="5038" spans="3:4" x14ac:dyDescent="0.2">
      <c r="C5038" s="13"/>
      <c r="D5038" s="13"/>
    </row>
    <row r="5039" spans="3:4" x14ac:dyDescent="0.2">
      <c r="C5039" s="13"/>
      <c r="D5039" s="13"/>
    </row>
    <row r="5040" spans="3:4" x14ac:dyDescent="0.2">
      <c r="C5040" s="13"/>
      <c r="D5040" s="13"/>
    </row>
    <row r="5041" spans="3:4" x14ac:dyDescent="0.2">
      <c r="C5041" s="13"/>
      <c r="D5041" s="13"/>
    </row>
    <row r="5042" spans="3:4" x14ac:dyDescent="0.2">
      <c r="C5042" s="13"/>
      <c r="D5042" s="13"/>
    </row>
    <row r="5043" spans="3:4" x14ac:dyDescent="0.2">
      <c r="C5043" s="13"/>
      <c r="D5043" s="13"/>
    </row>
    <row r="5044" spans="3:4" x14ac:dyDescent="0.2">
      <c r="C5044" s="13"/>
      <c r="D5044" s="13"/>
    </row>
    <row r="5045" spans="3:4" x14ac:dyDescent="0.2">
      <c r="C5045" s="13"/>
      <c r="D5045" s="13"/>
    </row>
    <row r="5046" spans="3:4" x14ac:dyDescent="0.2">
      <c r="C5046" s="13"/>
      <c r="D5046" s="13"/>
    </row>
    <row r="5047" spans="3:4" x14ac:dyDescent="0.2">
      <c r="C5047" s="13"/>
      <c r="D5047" s="13"/>
    </row>
    <row r="5048" spans="3:4" x14ac:dyDescent="0.2">
      <c r="C5048" s="13"/>
      <c r="D5048" s="13"/>
    </row>
    <row r="5049" spans="3:4" x14ac:dyDescent="0.2">
      <c r="C5049" s="13"/>
      <c r="D5049" s="13"/>
    </row>
    <row r="5050" spans="3:4" x14ac:dyDescent="0.2">
      <c r="C5050" s="13"/>
      <c r="D5050" s="13"/>
    </row>
    <row r="5051" spans="3:4" x14ac:dyDescent="0.2">
      <c r="C5051" s="13"/>
      <c r="D5051" s="13"/>
    </row>
    <row r="5052" spans="3:4" x14ac:dyDescent="0.2">
      <c r="C5052" s="13"/>
      <c r="D5052" s="13"/>
    </row>
    <row r="5053" spans="3:4" x14ac:dyDescent="0.2">
      <c r="C5053" s="13"/>
      <c r="D5053" s="13"/>
    </row>
    <row r="5054" spans="3:4" x14ac:dyDescent="0.2">
      <c r="C5054" s="13"/>
      <c r="D5054" s="13"/>
    </row>
    <row r="5055" spans="3:4" x14ac:dyDescent="0.2">
      <c r="C5055" s="13"/>
      <c r="D5055" s="13"/>
    </row>
    <row r="5056" spans="3:4" x14ac:dyDescent="0.2">
      <c r="C5056" s="13"/>
      <c r="D5056" s="13"/>
    </row>
    <row r="5057" spans="3:4" x14ac:dyDescent="0.2">
      <c r="C5057" s="13"/>
      <c r="D5057" s="13"/>
    </row>
    <row r="5058" spans="3:4" x14ac:dyDescent="0.2">
      <c r="C5058" s="13"/>
      <c r="D5058" s="13"/>
    </row>
    <row r="5059" spans="3:4" x14ac:dyDescent="0.2">
      <c r="C5059" s="13"/>
      <c r="D5059" s="13"/>
    </row>
    <row r="5060" spans="3:4" x14ac:dyDescent="0.2">
      <c r="C5060" s="13"/>
      <c r="D5060" s="13"/>
    </row>
    <row r="5061" spans="3:4" x14ac:dyDescent="0.2">
      <c r="C5061" s="13"/>
      <c r="D5061" s="13"/>
    </row>
    <row r="5062" spans="3:4" x14ac:dyDescent="0.2">
      <c r="C5062" s="13"/>
      <c r="D5062" s="13"/>
    </row>
    <row r="5063" spans="3:4" x14ac:dyDescent="0.2">
      <c r="C5063" s="13"/>
      <c r="D5063" s="13"/>
    </row>
    <row r="5064" spans="3:4" x14ac:dyDescent="0.2">
      <c r="C5064" s="13"/>
      <c r="D5064" s="13"/>
    </row>
    <row r="5065" spans="3:4" x14ac:dyDescent="0.2">
      <c r="C5065" s="13"/>
      <c r="D5065" s="13"/>
    </row>
    <row r="5066" spans="3:4" x14ac:dyDescent="0.2">
      <c r="C5066" s="13"/>
      <c r="D5066" s="13"/>
    </row>
    <row r="5067" spans="3:4" x14ac:dyDescent="0.2">
      <c r="C5067" s="13"/>
      <c r="D5067" s="13"/>
    </row>
    <row r="5068" spans="3:4" x14ac:dyDescent="0.2">
      <c r="C5068" s="13"/>
      <c r="D5068" s="13"/>
    </row>
    <row r="5069" spans="3:4" x14ac:dyDescent="0.2">
      <c r="C5069" s="13"/>
      <c r="D5069" s="13"/>
    </row>
    <row r="5070" spans="3:4" x14ac:dyDescent="0.2">
      <c r="C5070" s="13"/>
      <c r="D5070" s="13"/>
    </row>
    <row r="5071" spans="3:4" x14ac:dyDescent="0.2">
      <c r="C5071" s="13"/>
      <c r="D5071" s="13"/>
    </row>
    <row r="5072" spans="3:4" x14ac:dyDescent="0.2">
      <c r="C5072" s="13"/>
      <c r="D5072" s="13"/>
    </row>
    <row r="5073" spans="3:4" x14ac:dyDescent="0.2">
      <c r="C5073" s="13"/>
      <c r="D5073" s="13"/>
    </row>
    <row r="5074" spans="3:4" x14ac:dyDescent="0.2">
      <c r="C5074" s="13"/>
      <c r="D5074" s="13"/>
    </row>
    <row r="5075" spans="3:4" x14ac:dyDescent="0.2">
      <c r="C5075" s="13"/>
      <c r="D5075" s="13"/>
    </row>
    <row r="5076" spans="3:4" x14ac:dyDescent="0.2">
      <c r="C5076" s="13"/>
      <c r="D5076" s="13"/>
    </row>
    <row r="5077" spans="3:4" x14ac:dyDescent="0.2">
      <c r="C5077" s="13"/>
      <c r="D5077" s="13"/>
    </row>
    <row r="5078" spans="3:4" x14ac:dyDescent="0.2">
      <c r="C5078" s="13"/>
      <c r="D5078" s="13"/>
    </row>
    <row r="5079" spans="3:4" x14ac:dyDescent="0.2">
      <c r="C5079" s="13"/>
      <c r="D5079" s="13"/>
    </row>
    <row r="5080" spans="3:4" x14ac:dyDescent="0.2">
      <c r="C5080" s="13"/>
      <c r="D5080" s="13"/>
    </row>
    <row r="5081" spans="3:4" x14ac:dyDescent="0.2">
      <c r="C5081" s="13"/>
      <c r="D5081" s="13"/>
    </row>
    <row r="5082" spans="3:4" x14ac:dyDescent="0.2">
      <c r="C5082" s="13"/>
      <c r="D5082" s="13"/>
    </row>
    <row r="5083" spans="3:4" x14ac:dyDescent="0.2">
      <c r="C5083" s="13"/>
      <c r="D5083" s="13"/>
    </row>
    <row r="5084" spans="3:4" x14ac:dyDescent="0.2">
      <c r="C5084" s="13"/>
      <c r="D5084" s="13"/>
    </row>
    <row r="5085" spans="3:4" x14ac:dyDescent="0.2">
      <c r="C5085" s="13"/>
      <c r="D5085" s="13"/>
    </row>
    <row r="5086" spans="3:4" x14ac:dyDescent="0.2">
      <c r="C5086" s="13"/>
      <c r="D5086" s="13"/>
    </row>
    <row r="5087" spans="3:4" x14ac:dyDescent="0.2">
      <c r="C5087" s="13"/>
      <c r="D5087" s="13"/>
    </row>
    <row r="5088" spans="3:4" x14ac:dyDescent="0.2">
      <c r="C5088" s="13"/>
      <c r="D5088" s="13"/>
    </row>
    <row r="5089" spans="3:4" x14ac:dyDescent="0.2">
      <c r="C5089" s="13"/>
      <c r="D5089" s="13"/>
    </row>
    <row r="5090" spans="3:4" x14ac:dyDescent="0.2">
      <c r="C5090" s="13"/>
      <c r="D5090" s="13"/>
    </row>
    <row r="5091" spans="3:4" x14ac:dyDescent="0.2">
      <c r="C5091" s="13"/>
      <c r="D5091" s="13"/>
    </row>
    <row r="5092" spans="3:4" x14ac:dyDescent="0.2">
      <c r="C5092" s="13"/>
      <c r="D5092" s="13"/>
    </row>
    <row r="5093" spans="3:4" x14ac:dyDescent="0.2">
      <c r="C5093" s="13"/>
      <c r="D5093" s="13"/>
    </row>
    <row r="5094" spans="3:4" x14ac:dyDescent="0.2">
      <c r="C5094" s="13"/>
      <c r="D5094" s="13"/>
    </row>
    <row r="5095" spans="3:4" x14ac:dyDescent="0.2">
      <c r="C5095" s="13"/>
      <c r="D5095" s="13"/>
    </row>
    <row r="5096" spans="3:4" x14ac:dyDescent="0.2">
      <c r="C5096" s="13"/>
      <c r="D5096" s="13"/>
    </row>
    <row r="5097" spans="3:4" x14ac:dyDescent="0.2">
      <c r="C5097" s="13"/>
      <c r="D5097" s="13"/>
    </row>
    <row r="5098" spans="3:4" x14ac:dyDescent="0.2">
      <c r="C5098" s="13"/>
      <c r="D5098" s="13"/>
    </row>
    <row r="5099" spans="3:4" x14ac:dyDescent="0.2">
      <c r="C5099" s="13"/>
      <c r="D5099" s="13"/>
    </row>
    <row r="5100" spans="3:4" x14ac:dyDescent="0.2">
      <c r="C5100" s="13"/>
      <c r="D5100" s="13"/>
    </row>
    <row r="5101" spans="3:4" x14ac:dyDescent="0.2">
      <c r="C5101" s="13"/>
      <c r="D5101" s="13"/>
    </row>
    <row r="5102" spans="3:4" x14ac:dyDescent="0.2">
      <c r="C5102" s="13"/>
      <c r="D5102" s="13"/>
    </row>
    <row r="5103" spans="3:4" x14ac:dyDescent="0.2">
      <c r="C5103" s="13"/>
      <c r="D5103" s="13"/>
    </row>
    <row r="5104" spans="3:4" x14ac:dyDescent="0.2">
      <c r="C5104" s="13"/>
      <c r="D5104" s="13"/>
    </row>
    <row r="5105" spans="3:4" x14ac:dyDescent="0.2">
      <c r="C5105" s="13"/>
      <c r="D5105" s="13"/>
    </row>
    <row r="5106" spans="3:4" x14ac:dyDescent="0.2">
      <c r="C5106" s="13"/>
      <c r="D5106" s="13"/>
    </row>
    <row r="5107" spans="3:4" x14ac:dyDescent="0.2">
      <c r="C5107" s="13"/>
      <c r="D5107" s="13"/>
    </row>
    <row r="5108" spans="3:4" x14ac:dyDescent="0.2">
      <c r="C5108" s="13"/>
      <c r="D5108" s="13"/>
    </row>
    <row r="5109" spans="3:4" x14ac:dyDescent="0.2">
      <c r="C5109" s="13"/>
      <c r="D5109" s="13"/>
    </row>
    <row r="5110" spans="3:4" x14ac:dyDescent="0.2">
      <c r="C5110" s="13"/>
      <c r="D5110" s="13"/>
    </row>
    <row r="5111" spans="3:4" x14ac:dyDescent="0.2">
      <c r="C5111" s="13"/>
      <c r="D5111" s="13"/>
    </row>
    <row r="5112" spans="3:4" x14ac:dyDescent="0.2">
      <c r="C5112" s="13"/>
      <c r="D5112" s="13"/>
    </row>
    <row r="5113" spans="3:4" x14ac:dyDescent="0.2">
      <c r="C5113" s="13"/>
      <c r="D5113" s="13"/>
    </row>
    <row r="5114" spans="3:4" x14ac:dyDescent="0.2">
      <c r="C5114" s="13"/>
      <c r="D5114" s="13"/>
    </row>
    <row r="5115" spans="3:4" x14ac:dyDescent="0.2">
      <c r="C5115" s="13"/>
      <c r="D5115" s="13"/>
    </row>
    <row r="5116" spans="3:4" x14ac:dyDescent="0.2">
      <c r="C5116" s="13"/>
      <c r="D5116" s="13"/>
    </row>
    <row r="5117" spans="3:4" x14ac:dyDescent="0.2">
      <c r="C5117" s="13"/>
      <c r="D5117" s="13"/>
    </row>
    <row r="5118" spans="3:4" x14ac:dyDescent="0.2">
      <c r="C5118" s="13"/>
      <c r="D5118" s="13"/>
    </row>
    <row r="5119" spans="3:4" x14ac:dyDescent="0.2">
      <c r="C5119" s="13"/>
      <c r="D5119" s="13"/>
    </row>
    <row r="5120" spans="3:4" x14ac:dyDescent="0.2">
      <c r="C5120" s="13"/>
      <c r="D5120" s="13"/>
    </row>
    <row r="5121" spans="3:4" x14ac:dyDescent="0.2">
      <c r="C5121" s="13"/>
      <c r="D5121" s="13"/>
    </row>
    <row r="5122" spans="3:4" x14ac:dyDescent="0.2">
      <c r="C5122" s="13"/>
      <c r="D5122" s="13"/>
    </row>
    <row r="5123" spans="3:4" x14ac:dyDescent="0.2">
      <c r="C5123" s="13"/>
      <c r="D5123" s="13"/>
    </row>
    <row r="5124" spans="3:4" x14ac:dyDescent="0.2">
      <c r="C5124" s="13"/>
      <c r="D5124" s="13"/>
    </row>
    <row r="5125" spans="3:4" x14ac:dyDescent="0.2">
      <c r="C5125" s="13"/>
      <c r="D5125" s="13"/>
    </row>
    <row r="5126" spans="3:4" x14ac:dyDescent="0.2">
      <c r="C5126" s="13"/>
      <c r="D5126" s="13"/>
    </row>
    <row r="5127" spans="3:4" x14ac:dyDescent="0.2">
      <c r="C5127" s="13"/>
      <c r="D5127" s="13"/>
    </row>
    <row r="5128" spans="3:4" x14ac:dyDescent="0.2">
      <c r="C5128" s="13"/>
      <c r="D5128" s="13"/>
    </row>
    <row r="5129" spans="3:4" x14ac:dyDescent="0.2">
      <c r="C5129" s="13"/>
      <c r="D5129" s="13"/>
    </row>
    <row r="5130" spans="3:4" x14ac:dyDescent="0.2">
      <c r="C5130" s="13"/>
      <c r="D5130" s="13"/>
    </row>
    <row r="5131" spans="3:4" x14ac:dyDescent="0.2">
      <c r="C5131" s="13"/>
      <c r="D5131" s="13"/>
    </row>
    <row r="5132" spans="3:4" x14ac:dyDescent="0.2">
      <c r="C5132" s="13"/>
      <c r="D5132" s="13"/>
    </row>
    <row r="5133" spans="3:4" x14ac:dyDescent="0.2">
      <c r="C5133" s="13"/>
      <c r="D5133" s="13"/>
    </row>
    <row r="5134" spans="3:4" x14ac:dyDescent="0.2">
      <c r="C5134" s="13"/>
      <c r="D5134" s="13"/>
    </row>
    <row r="5135" spans="3:4" x14ac:dyDescent="0.2">
      <c r="C5135" s="13"/>
      <c r="D5135" s="13"/>
    </row>
    <row r="5136" spans="3:4" x14ac:dyDescent="0.2">
      <c r="C5136" s="13"/>
      <c r="D5136" s="13"/>
    </row>
    <row r="5137" spans="3:4" x14ac:dyDescent="0.2">
      <c r="C5137" s="13"/>
      <c r="D5137" s="13"/>
    </row>
    <row r="5138" spans="3:4" x14ac:dyDescent="0.2">
      <c r="C5138" s="13"/>
      <c r="D5138" s="13"/>
    </row>
    <row r="5139" spans="3:4" x14ac:dyDescent="0.2">
      <c r="C5139" s="13"/>
      <c r="D5139" s="13"/>
    </row>
    <row r="5140" spans="3:4" x14ac:dyDescent="0.2">
      <c r="C5140" s="13"/>
      <c r="D5140" s="13"/>
    </row>
    <row r="5141" spans="3:4" x14ac:dyDescent="0.2">
      <c r="C5141" s="13"/>
      <c r="D5141" s="13"/>
    </row>
    <row r="5142" spans="3:4" x14ac:dyDescent="0.2">
      <c r="C5142" s="13"/>
      <c r="D5142" s="13"/>
    </row>
    <row r="5143" spans="3:4" x14ac:dyDescent="0.2">
      <c r="C5143" s="13"/>
      <c r="D5143" s="13"/>
    </row>
    <row r="5144" spans="3:4" x14ac:dyDescent="0.2">
      <c r="C5144" s="13"/>
      <c r="D5144" s="13"/>
    </row>
    <row r="5145" spans="3:4" x14ac:dyDescent="0.2">
      <c r="C5145" s="13"/>
      <c r="D5145" s="13"/>
    </row>
    <row r="5146" spans="3:4" x14ac:dyDescent="0.2">
      <c r="C5146" s="13"/>
      <c r="D5146" s="13"/>
    </row>
    <row r="5147" spans="3:4" x14ac:dyDescent="0.2">
      <c r="C5147" s="13"/>
      <c r="D5147" s="13"/>
    </row>
    <row r="5148" spans="3:4" x14ac:dyDescent="0.2">
      <c r="C5148" s="13"/>
      <c r="D5148" s="13"/>
    </row>
    <row r="5149" spans="3:4" x14ac:dyDescent="0.2">
      <c r="C5149" s="13"/>
      <c r="D5149" s="13"/>
    </row>
    <row r="5150" spans="3:4" x14ac:dyDescent="0.2">
      <c r="C5150" s="13"/>
      <c r="D5150" s="13"/>
    </row>
    <row r="5151" spans="3:4" x14ac:dyDescent="0.2">
      <c r="C5151" s="13"/>
      <c r="D5151" s="13"/>
    </row>
    <row r="5152" spans="3:4" x14ac:dyDescent="0.2">
      <c r="C5152" s="13"/>
      <c r="D5152" s="13"/>
    </row>
    <row r="5153" spans="3:4" x14ac:dyDescent="0.2">
      <c r="C5153" s="13"/>
      <c r="D5153" s="13"/>
    </row>
    <row r="5154" spans="3:4" x14ac:dyDescent="0.2">
      <c r="C5154" s="13"/>
      <c r="D5154" s="13"/>
    </row>
    <row r="5155" spans="3:4" x14ac:dyDescent="0.2">
      <c r="C5155" s="13"/>
      <c r="D5155" s="13"/>
    </row>
    <row r="5156" spans="3:4" x14ac:dyDescent="0.2">
      <c r="C5156" s="13"/>
      <c r="D5156" s="13"/>
    </row>
    <row r="5157" spans="3:4" x14ac:dyDescent="0.2">
      <c r="C5157" s="13"/>
      <c r="D5157" s="13"/>
    </row>
    <row r="5158" spans="3:4" x14ac:dyDescent="0.2">
      <c r="C5158" s="13"/>
      <c r="D5158" s="13"/>
    </row>
    <row r="5159" spans="3:4" x14ac:dyDescent="0.2">
      <c r="C5159" s="13"/>
      <c r="D5159" s="13"/>
    </row>
    <row r="5160" spans="3:4" x14ac:dyDescent="0.2">
      <c r="C5160" s="13"/>
      <c r="D5160" s="13"/>
    </row>
    <row r="5161" spans="3:4" x14ac:dyDescent="0.2">
      <c r="C5161" s="13"/>
      <c r="D5161" s="13"/>
    </row>
    <row r="5162" spans="3:4" x14ac:dyDescent="0.2">
      <c r="C5162" s="13"/>
      <c r="D5162" s="13"/>
    </row>
    <row r="5163" spans="3:4" x14ac:dyDescent="0.2">
      <c r="C5163" s="13"/>
      <c r="D5163" s="13"/>
    </row>
    <row r="5164" spans="3:4" x14ac:dyDescent="0.2">
      <c r="C5164" s="13"/>
      <c r="D5164" s="13"/>
    </row>
    <row r="5165" spans="3:4" x14ac:dyDescent="0.2">
      <c r="C5165" s="13"/>
      <c r="D5165" s="13"/>
    </row>
    <row r="5166" spans="3:4" x14ac:dyDescent="0.2">
      <c r="C5166" s="13"/>
      <c r="D5166" s="13"/>
    </row>
    <row r="5167" spans="3:4" x14ac:dyDescent="0.2">
      <c r="C5167" s="13"/>
      <c r="D5167" s="13"/>
    </row>
    <row r="5168" spans="3:4" x14ac:dyDescent="0.2">
      <c r="C5168" s="13"/>
      <c r="D5168" s="13"/>
    </row>
    <row r="5169" spans="3:4" x14ac:dyDescent="0.2">
      <c r="C5169" s="13"/>
      <c r="D5169" s="13"/>
    </row>
    <row r="5170" spans="3:4" x14ac:dyDescent="0.2">
      <c r="C5170" s="13"/>
      <c r="D5170" s="13"/>
    </row>
    <row r="5171" spans="3:4" x14ac:dyDescent="0.2">
      <c r="C5171" s="13"/>
      <c r="D5171" s="13"/>
    </row>
    <row r="5172" spans="3:4" x14ac:dyDescent="0.2">
      <c r="C5172" s="13"/>
      <c r="D5172" s="13"/>
    </row>
    <row r="5173" spans="3:4" x14ac:dyDescent="0.2">
      <c r="C5173" s="13"/>
      <c r="D5173" s="13"/>
    </row>
    <row r="5174" spans="3:4" x14ac:dyDescent="0.2">
      <c r="C5174" s="13"/>
      <c r="D5174" s="13"/>
    </row>
    <row r="5175" spans="3:4" x14ac:dyDescent="0.2">
      <c r="C5175" s="13"/>
      <c r="D5175" s="13"/>
    </row>
    <row r="5176" spans="3:4" x14ac:dyDescent="0.2">
      <c r="C5176" s="13"/>
      <c r="D5176" s="13"/>
    </row>
    <row r="5177" spans="3:4" x14ac:dyDescent="0.2">
      <c r="C5177" s="13"/>
      <c r="D5177" s="13"/>
    </row>
    <row r="5178" spans="3:4" x14ac:dyDescent="0.2">
      <c r="C5178" s="13"/>
      <c r="D5178" s="13"/>
    </row>
    <row r="5179" spans="3:4" x14ac:dyDescent="0.2">
      <c r="C5179" s="13"/>
      <c r="D5179" s="13"/>
    </row>
    <row r="5180" spans="3:4" x14ac:dyDescent="0.2">
      <c r="C5180" s="13"/>
      <c r="D5180" s="13"/>
    </row>
    <row r="5181" spans="3:4" x14ac:dyDescent="0.2">
      <c r="C5181" s="13"/>
      <c r="D5181" s="13"/>
    </row>
    <row r="5182" spans="3:4" x14ac:dyDescent="0.2">
      <c r="C5182" s="13"/>
      <c r="D5182" s="13"/>
    </row>
    <row r="5183" spans="3:4" x14ac:dyDescent="0.2">
      <c r="C5183" s="13"/>
      <c r="D5183" s="13"/>
    </row>
    <row r="5184" spans="3:4" x14ac:dyDescent="0.2">
      <c r="C5184" s="13"/>
      <c r="D5184" s="13"/>
    </row>
    <row r="5185" spans="3:4" x14ac:dyDescent="0.2">
      <c r="C5185" s="13"/>
      <c r="D5185" s="13"/>
    </row>
    <row r="5186" spans="3:4" x14ac:dyDescent="0.2">
      <c r="C5186" s="13"/>
      <c r="D5186" s="13"/>
    </row>
    <row r="5187" spans="3:4" x14ac:dyDescent="0.2">
      <c r="C5187" s="13"/>
      <c r="D5187" s="13"/>
    </row>
    <row r="5188" spans="3:4" x14ac:dyDescent="0.2">
      <c r="C5188" s="13"/>
      <c r="D5188" s="13"/>
    </row>
    <row r="5189" spans="3:4" x14ac:dyDescent="0.2">
      <c r="C5189" s="13"/>
      <c r="D5189" s="13"/>
    </row>
    <row r="5190" spans="3:4" x14ac:dyDescent="0.2">
      <c r="C5190" s="13"/>
      <c r="D5190" s="13"/>
    </row>
    <row r="5191" spans="3:4" x14ac:dyDescent="0.2">
      <c r="C5191" s="13"/>
      <c r="D5191" s="13"/>
    </row>
    <row r="5192" spans="3:4" x14ac:dyDescent="0.2">
      <c r="C5192" s="13"/>
      <c r="D5192" s="13"/>
    </row>
    <row r="5193" spans="3:4" x14ac:dyDescent="0.2">
      <c r="C5193" s="13"/>
      <c r="D5193" s="13"/>
    </row>
    <row r="5194" spans="3:4" x14ac:dyDescent="0.2">
      <c r="C5194" s="13"/>
      <c r="D5194" s="13"/>
    </row>
    <row r="5195" spans="3:4" x14ac:dyDescent="0.2">
      <c r="C5195" s="13"/>
      <c r="D5195" s="13"/>
    </row>
    <row r="5196" spans="3:4" x14ac:dyDescent="0.2">
      <c r="C5196" s="13"/>
      <c r="D5196" s="13"/>
    </row>
    <row r="5197" spans="3:4" x14ac:dyDescent="0.2">
      <c r="C5197" s="13"/>
      <c r="D5197" s="13"/>
    </row>
    <row r="5198" spans="3:4" x14ac:dyDescent="0.2">
      <c r="C5198" s="13"/>
      <c r="D5198" s="13"/>
    </row>
    <row r="5199" spans="3:4" x14ac:dyDescent="0.2">
      <c r="C5199" s="13"/>
      <c r="D5199" s="13"/>
    </row>
    <row r="5200" spans="3:4" x14ac:dyDescent="0.2">
      <c r="C5200" s="13"/>
      <c r="D5200" s="13"/>
    </row>
    <row r="5201" spans="3:4" x14ac:dyDescent="0.2">
      <c r="C5201" s="13"/>
      <c r="D5201" s="13"/>
    </row>
    <row r="5202" spans="3:4" x14ac:dyDescent="0.2">
      <c r="C5202" s="13"/>
      <c r="D5202" s="13"/>
    </row>
    <row r="5203" spans="3:4" x14ac:dyDescent="0.2">
      <c r="C5203" s="13"/>
      <c r="D5203" s="13"/>
    </row>
    <row r="5204" spans="3:4" x14ac:dyDescent="0.2">
      <c r="C5204" s="13"/>
      <c r="D5204" s="13"/>
    </row>
    <row r="5205" spans="3:4" x14ac:dyDescent="0.2">
      <c r="C5205" s="13"/>
      <c r="D5205" s="13"/>
    </row>
    <row r="5206" spans="3:4" x14ac:dyDescent="0.2">
      <c r="C5206" s="13"/>
      <c r="D5206" s="13"/>
    </row>
    <row r="5207" spans="3:4" x14ac:dyDescent="0.2">
      <c r="C5207" s="13"/>
      <c r="D5207" s="13"/>
    </row>
    <row r="5208" spans="3:4" x14ac:dyDescent="0.2">
      <c r="C5208" s="13"/>
      <c r="D5208" s="13"/>
    </row>
    <row r="5209" spans="3:4" x14ac:dyDescent="0.2">
      <c r="C5209" s="13"/>
      <c r="D5209" s="13"/>
    </row>
    <row r="5210" spans="3:4" x14ac:dyDescent="0.2">
      <c r="C5210" s="13"/>
      <c r="D5210" s="13"/>
    </row>
    <row r="5211" spans="3:4" x14ac:dyDescent="0.2">
      <c r="C5211" s="13"/>
      <c r="D5211" s="13"/>
    </row>
    <row r="5212" spans="3:4" x14ac:dyDescent="0.2">
      <c r="C5212" s="13"/>
      <c r="D5212" s="13"/>
    </row>
    <row r="5213" spans="3:4" x14ac:dyDescent="0.2">
      <c r="C5213" s="13"/>
      <c r="D5213" s="13"/>
    </row>
    <row r="5214" spans="3:4" x14ac:dyDescent="0.2">
      <c r="C5214" s="13"/>
      <c r="D5214" s="13"/>
    </row>
    <row r="5215" spans="3:4" x14ac:dyDescent="0.2">
      <c r="C5215" s="13"/>
      <c r="D5215" s="13"/>
    </row>
    <row r="5216" spans="3:4" x14ac:dyDescent="0.2">
      <c r="C5216" s="13"/>
      <c r="D5216" s="13"/>
    </row>
    <row r="5217" spans="3:4" x14ac:dyDescent="0.2">
      <c r="C5217" s="13"/>
      <c r="D5217" s="13"/>
    </row>
    <row r="5218" spans="3:4" x14ac:dyDescent="0.2">
      <c r="C5218" s="13"/>
      <c r="D5218" s="13"/>
    </row>
    <row r="5219" spans="3:4" x14ac:dyDescent="0.2">
      <c r="C5219" s="13"/>
      <c r="D5219" s="13"/>
    </row>
    <row r="5220" spans="3:4" x14ac:dyDescent="0.2">
      <c r="C5220" s="13"/>
      <c r="D5220" s="13"/>
    </row>
    <row r="5221" spans="3:4" x14ac:dyDescent="0.2">
      <c r="C5221" s="13"/>
      <c r="D5221" s="13"/>
    </row>
    <row r="5222" spans="3:4" x14ac:dyDescent="0.2">
      <c r="C5222" s="13"/>
      <c r="D5222" s="13"/>
    </row>
    <row r="5223" spans="3:4" x14ac:dyDescent="0.2">
      <c r="C5223" s="13"/>
      <c r="D5223" s="13"/>
    </row>
    <row r="5224" spans="3:4" x14ac:dyDescent="0.2">
      <c r="C5224" s="13"/>
      <c r="D5224" s="13"/>
    </row>
    <row r="5225" spans="3:4" x14ac:dyDescent="0.2">
      <c r="C5225" s="13"/>
      <c r="D5225" s="13"/>
    </row>
    <row r="5226" spans="3:4" x14ac:dyDescent="0.2">
      <c r="C5226" s="13"/>
      <c r="D5226" s="13"/>
    </row>
    <row r="5227" spans="3:4" x14ac:dyDescent="0.2">
      <c r="C5227" s="13"/>
      <c r="D5227" s="13"/>
    </row>
    <row r="5228" spans="3:4" x14ac:dyDescent="0.2">
      <c r="C5228" s="13"/>
      <c r="D5228" s="13"/>
    </row>
    <row r="5229" spans="3:4" x14ac:dyDescent="0.2">
      <c r="C5229" s="13"/>
      <c r="D5229" s="13"/>
    </row>
    <row r="5230" spans="3:4" x14ac:dyDescent="0.2">
      <c r="C5230" s="13"/>
      <c r="D5230" s="13"/>
    </row>
    <row r="5231" spans="3:4" x14ac:dyDescent="0.2">
      <c r="C5231" s="13"/>
      <c r="D5231" s="13"/>
    </row>
    <row r="5232" spans="3:4" x14ac:dyDescent="0.2">
      <c r="C5232" s="13"/>
      <c r="D5232" s="13"/>
    </row>
    <row r="5233" spans="3:4" x14ac:dyDescent="0.2">
      <c r="C5233" s="13"/>
      <c r="D5233" s="13"/>
    </row>
    <row r="5234" spans="3:4" x14ac:dyDescent="0.2">
      <c r="C5234" s="13"/>
      <c r="D5234" s="13"/>
    </row>
    <row r="5235" spans="3:4" x14ac:dyDescent="0.2">
      <c r="C5235" s="13"/>
      <c r="D5235" s="13"/>
    </row>
    <row r="5236" spans="3:4" x14ac:dyDescent="0.2">
      <c r="C5236" s="13"/>
      <c r="D5236" s="13"/>
    </row>
    <row r="5237" spans="3:4" x14ac:dyDescent="0.2">
      <c r="C5237" s="13"/>
      <c r="D5237" s="13"/>
    </row>
    <row r="5238" spans="3:4" x14ac:dyDescent="0.2">
      <c r="C5238" s="13"/>
      <c r="D5238" s="13"/>
    </row>
    <row r="5239" spans="3:4" x14ac:dyDescent="0.2">
      <c r="C5239" s="13"/>
      <c r="D5239" s="13"/>
    </row>
    <row r="5240" spans="3:4" x14ac:dyDescent="0.2">
      <c r="C5240" s="13"/>
      <c r="D5240" s="13"/>
    </row>
    <row r="5241" spans="3:4" x14ac:dyDescent="0.2">
      <c r="C5241" s="13"/>
      <c r="D5241" s="13"/>
    </row>
    <row r="5242" spans="3:4" x14ac:dyDescent="0.2">
      <c r="C5242" s="13"/>
      <c r="D5242" s="13"/>
    </row>
    <row r="5243" spans="3:4" x14ac:dyDescent="0.2">
      <c r="C5243" s="13"/>
      <c r="D5243" s="13"/>
    </row>
    <row r="5244" spans="3:4" x14ac:dyDescent="0.2">
      <c r="C5244" s="13"/>
      <c r="D5244" s="13"/>
    </row>
    <row r="5245" spans="3:4" x14ac:dyDescent="0.2">
      <c r="C5245" s="13"/>
      <c r="D5245" s="13"/>
    </row>
    <row r="5246" spans="3:4" x14ac:dyDescent="0.2">
      <c r="C5246" s="13"/>
      <c r="D5246" s="13"/>
    </row>
    <row r="5247" spans="3:4" x14ac:dyDescent="0.2">
      <c r="C5247" s="13"/>
      <c r="D5247" s="13"/>
    </row>
    <row r="5248" spans="3:4" x14ac:dyDescent="0.2">
      <c r="C5248" s="13"/>
      <c r="D5248" s="13"/>
    </row>
    <row r="5249" spans="3:4" x14ac:dyDescent="0.2">
      <c r="C5249" s="13"/>
      <c r="D5249" s="13"/>
    </row>
    <row r="5250" spans="3:4" x14ac:dyDescent="0.2">
      <c r="C5250" s="13"/>
      <c r="D5250" s="13"/>
    </row>
    <row r="5251" spans="3:4" x14ac:dyDescent="0.2">
      <c r="C5251" s="13"/>
      <c r="D5251" s="13"/>
    </row>
    <row r="5252" spans="3:4" x14ac:dyDescent="0.2">
      <c r="C5252" s="13"/>
      <c r="D5252" s="13"/>
    </row>
    <row r="5253" spans="3:4" x14ac:dyDescent="0.2">
      <c r="C5253" s="13"/>
      <c r="D5253" s="13"/>
    </row>
    <row r="5254" spans="3:4" x14ac:dyDescent="0.2">
      <c r="C5254" s="13"/>
      <c r="D5254" s="13"/>
    </row>
    <row r="5255" spans="3:4" x14ac:dyDescent="0.2">
      <c r="C5255" s="13"/>
      <c r="D5255" s="13"/>
    </row>
    <row r="5256" spans="3:4" x14ac:dyDescent="0.2">
      <c r="C5256" s="13"/>
      <c r="D5256" s="13"/>
    </row>
    <row r="5257" spans="3:4" x14ac:dyDescent="0.2">
      <c r="C5257" s="13"/>
      <c r="D5257" s="13"/>
    </row>
    <row r="5258" spans="3:4" x14ac:dyDescent="0.2">
      <c r="C5258" s="13"/>
      <c r="D5258" s="13"/>
    </row>
    <row r="5259" spans="3:4" x14ac:dyDescent="0.2">
      <c r="C5259" s="13"/>
      <c r="D5259" s="13"/>
    </row>
    <row r="5260" spans="3:4" x14ac:dyDescent="0.2">
      <c r="C5260" s="13"/>
      <c r="D5260" s="13"/>
    </row>
    <row r="5261" spans="3:4" x14ac:dyDescent="0.2">
      <c r="C5261" s="13"/>
      <c r="D5261" s="13"/>
    </row>
    <row r="5262" spans="3:4" x14ac:dyDescent="0.2">
      <c r="C5262" s="13"/>
      <c r="D5262" s="13"/>
    </row>
    <row r="5263" spans="3:4" x14ac:dyDescent="0.2">
      <c r="C5263" s="13"/>
      <c r="D5263" s="13"/>
    </row>
    <row r="5264" spans="3:4" x14ac:dyDescent="0.2">
      <c r="C5264" s="13"/>
      <c r="D5264" s="13"/>
    </row>
    <row r="5265" spans="3:4" x14ac:dyDescent="0.2">
      <c r="C5265" s="13"/>
      <c r="D5265" s="13"/>
    </row>
    <row r="5266" spans="3:4" x14ac:dyDescent="0.2">
      <c r="C5266" s="13"/>
      <c r="D5266" s="13"/>
    </row>
    <row r="5267" spans="3:4" x14ac:dyDescent="0.2">
      <c r="C5267" s="13"/>
      <c r="D5267" s="13"/>
    </row>
    <row r="5268" spans="3:4" x14ac:dyDescent="0.2">
      <c r="C5268" s="13"/>
      <c r="D5268" s="13"/>
    </row>
    <row r="5269" spans="3:4" x14ac:dyDescent="0.2">
      <c r="C5269" s="13"/>
      <c r="D5269" s="13"/>
    </row>
    <row r="5270" spans="3:4" x14ac:dyDescent="0.2">
      <c r="C5270" s="13"/>
      <c r="D5270" s="13"/>
    </row>
    <row r="5271" spans="3:4" x14ac:dyDescent="0.2">
      <c r="C5271" s="13"/>
      <c r="D5271" s="13"/>
    </row>
    <row r="5272" spans="3:4" x14ac:dyDescent="0.2">
      <c r="C5272" s="13"/>
      <c r="D5272" s="13"/>
    </row>
    <row r="5273" spans="3:4" x14ac:dyDescent="0.2">
      <c r="C5273" s="13"/>
      <c r="D5273" s="13"/>
    </row>
    <row r="5274" spans="3:4" x14ac:dyDescent="0.2">
      <c r="C5274" s="13"/>
      <c r="D5274" s="13"/>
    </row>
    <row r="5275" spans="3:4" x14ac:dyDescent="0.2">
      <c r="C5275" s="13"/>
      <c r="D5275" s="13"/>
    </row>
    <row r="5276" spans="3:4" x14ac:dyDescent="0.2">
      <c r="C5276" s="13"/>
      <c r="D5276" s="13"/>
    </row>
    <row r="5277" spans="3:4" x14ac:dyDescent="0.2">
      <c r="C5277" s="13"/>
      <c r="D5277" s="13"/>
    </row>
    <row r="5278" spans="3:4" x14ac:dyDescent="0.2">
      <c r="C5278" s="13"/>
      <c r="D5278" s="13"/>
    </row>
    <row r="5279" spans="3:4" x14ac:dyDescent="0.2">
      <c r="C5279" s="13"/>
      <c r="D5279" s="13"/>
    </row>
    <row r="5280" spans="3:4" x14ac:dyDescent="0.2">
      <c r="C5280" s="13"/>
      <c r="D5280" s="13"/>
    </row>
    <row r="5281" spans="3:4" x14ac:dyDescent="0.2">
      <c r="C5281" s="13"/>
      <c r="D5281" s="13"/>
    </row>
    <row r="5282" spans="3:4" x14ac:dyDescent="0.2">
      <c r="C5282" s="13"/>
      <c r="D5282" s="13"/>
    </row>
    <row r="5283" spans="3:4" x14ac:dyDescent="0.2">
      <c r="C5283" s="13"/>
      <c r="D5283" s="13"/>
    </row>
    <row r="5284" spans="3:4" x14ac:dyDescent="0.2">
      <c r="C5284" s="13"/>
      <c r="D5284" s="13"/>
    </row>
    <row r="5285" spans="3:4" x14ac:dyDescent="0.2">
      <c r="C5285" s="13"/>
      <c r="D5285" s="13"/>
    </row>
    <row r="5286" spans="3:4" x14ac:dyDescent="0.2">
      <c r="C5286" s="13"/>
      <c r="D5286" s="13"/>
    </row>
    <row r="5287" spans="3:4" x14ac:dyDescent="0.2">
      <c r="C5287" s="13"/>
      <c r="D5287" s="13"/>
    </row>
    <row r="5288" spans="3:4" x14ac:dyDescent="0.2">
      <c r="C5288" s="13"/>
      <c r="D5288" s="13"/>
    </row>
    <row r="5289" spans="3:4" x14ac:dyDescent="0.2">
      <c r="C5289" s="13"/>
      <c r="D5289" s="13"/>
    </row>
    <row r="5290" spans="3:4" x14ac:dyDescent="0.2">
      <c r="C5290" s="13"/>
      <c r="D5290" s="13"/>
    </row>
    <row r="5291" spans="3:4" x14ac:dyDescent="0.2">
      <c r="C5291" s="13"/>
      <c r="D5291" s="13"/>
    </row>
    <row r="5292" spans="3:4" x14ac:dyDescent="0.2">
      <c r="C5292" s="13"/>
      <c r="D5292" s="13"/>
    </row>
    <row r="5293" spans="3:4" x14ac:dyDescent="0.2">
      <c r="C5293" s="13"/>
      <c r="D5293" s="13"/>
    </row>
    <row r="5294" spans="3:4" x14ac:dyDescent="0.2">
      <c r="C5294" s="13"/>
      <c r="D5294" s="13"/>
    </row>
    <row r="5295" spans="3:4" x14ac:dyDescent="0.2">
      <c r="C5295" s="13"/>
      <c r="D5295" s="13"/>
    </row>
    <row r="5296" spans="3:4" x14ac:dyDescent="0.2">
      <c r="C5296" s="13"/>
      <c r="D5296" s="13"/>
    </row>
    <row r="5297" spans="3:4" x14ac:dyDescent="0.2">
      <c r="C5297" s="13"/>
      <c r="D5297" s="13"/>
    </row>
    <row r="5298" spans="3:4" x14ac:dyDescent="0.2">
      <c r="C5298" s="13"/>
      <c r="D5298" s="13"/>
    </row>
    <row r="5299" spans="3:4" x14ac:dyDescent="0.2">
      <c r="C5299" s="13"/>
      <c r="D5299" s="13"/>
    </row>
    <row r="5300" spans="3:4" x14ac:dyDescent="0.2">
      <c r="C5300" s="13"/>
      <c r="D5300" s="13"/>
    </row>
    <row r="5301" spans="3:4" x14ac:dyDescent="0.2">
      <c r="C5301" s="13"/>
      <c r="D5301" s="13"/>
    </row>
    <row r="5302" spans="3:4" x14ac:dyDescent="0.2">
      <c r="C5302" s="13"/>
      <c r="D5302" s="13"/>
    </row>
    <row r="5303" spans="3:4" x14ac:dyDescent="0.2">
      <c r="C5303" s="13"/>
      <c r="D5303" s="13"/>
    </row>
    <row r="5304" spans="3:4" x14ac:dyDescent="0.2">
      <c r="C5304" s="13"/>
      <c r="D5304" s="13"/>
    </row>
    <row r="5305" spans="3:4" x14ac:dyDescent="0.2">
      <c r="C5305" s="13"/>
      <c r="D5305" s="13"/>
    </row>
    <row r="5306" spans="3:4" x14ac:dyDescent="0.2">
      <c r="C5306" s="13"/>
      <c r="D5306" s="13"/>
    </row>
    <row r="5307" spans="3:4" x14ac:dyDescent="0.2">
      <c r="C5307" s="13"/>
      <c r="D5307" s="13"/>
    </row>
    <row r="5308" spans="3:4" x14ac:dyDescent="0.2">
      <c r="C5308" s="13"/>
      <c r="D5308" s="13"/>
    </row>
    <row r="5309" spans="3:4" x14ac:dyDescent="0.2">
      <c r="C5309" s="13"/>
      <c r="D5309" s="13"/>
    </row>
    <row r="5310" spans="3:4" x14ac:dyDescent="0.2">
      <c r="C5310" s="13"/>
      <c r="D5310" s="13"/>
    </row>
    <row r="5311" spans="3:4" x14ac:dyDescent="0.2">
      <c r="C5311" s="13"/>
      <c r="D5311" s="13"/>
    </row>
    <row r="5312" spans="3:4" x14ac:dyDescent="0.2">
      <c r="C5312" s="13"/>
      <c r="D5312" s="13"/>
    </row>
    <row r="5313" spans="3:4" x14ac:dyDescent="0.2">
      <c r="C5313" s="13"/>
      <c r="D5313" s="13"/>
    </row>
    <row r="5314" spans="3:4" x14ac:dyDescent="0.2">
      <c r="C5314" s="13"/>
      <c r="D5314" s="13"/>
    </row>
    <row r="5315" spans="3:4" x14ac:dyDescent="0.2">
      <c r="C5315" s="13"/>
      <c r="D5315" s="13"/>
    </row>
    <row r="5316" spans="3:4" x14ac:dyDescent="0.2">
      <c r="C5316" s="13"/>
      <c r="D5316" s="13"/>
    </row>
    <row r="5317" spans="3:4" x14ac:dyDescent="0.2">
      <c r="C5317" s="13"/>
      <c r="D5317" s="13"/>
    </row>
    <row r="5318" spans="3:4" x14ac:dyDescent="0.2">
      <c r="C5318" s="13"/>
      <c r="D5318" s="13"/>
    </row>
    <row r="5319" spans="3:4" x14ac:dyDescent="0.2">
      <c r="C5319" s="13"/>
      <c r="D5319" s="13"/>
    </row>
    <row r="5320" spans="3:4" x14ac:dyDescent="0.2">
      <c r="C5320" s="13"/>
      <c r="D5320" s="13"/>
    </row>
    <row r="5321" spans="3:4" x14ac:dyDescent="0.2">
      <c r="C5321" s="13"/>
      <c r="D5321" s="13"/>
    </row>
    <row r="5322" spans="3:4" x14ac:dyDescent="0.2">
      <c r="C5322" s="13"/>
      <c r="D5322" s="13"/>
    </row>
    <row r="5323" spans="3:4" x14ac:dyDescent="0.2">
      <c r="C5323" s="13"/>
      <c r="D5323" s="13"/>
    </row>
    <row r="5324" spans="3:4" x14ac:dyDescent="0.2">
      <c r="C5324" s="13"/>
      <c r="D5324" s="13"/>
    </row>
    <row r="5325" spans="3:4" x14ac:dyDescent="0.2">
      <c r="C5325" s="13"/>
      <c r="D5325" s="13"/>
    </row>
    <row r="5326" spans="3:4" x14ac:dyDescent="0.2">
      <c r="C5326" s="13"/>
      <c r="D5326" s="13"/>
    </row>
    <row r="5327" spans="3:4" x14ac:dyDescent="0.2">
      <c r="C5327" s="13"/>
      <c r="D5327" s="13"/>
    </row>
    <row r="5328" spans="3:4" x14ac:dyDescent="0.2">
      <c r="C5328" s="13"/>
      <c r="D5328" s="13"/>
    </row>
    <row r="5329" spans="3:4" x14ac:dyDescent="0.2">
      <c r="C5329" s="13"/>
      <c r="D5329" s="13"/>
    </row>
    <row r="5330" spans="3:4" x14ac:dyDescent="0.2">
      <c r="C5330" s="13"/>
      <c r="D5330" s="13"/>
    </row>
    <row r="5331" spans="3:4" x14ac:dyDescent="0.2">
      <c r="C5331" s="13"/>
      <c r="D5331" s="13"/>
    </row>
    <row r="5332" spans="3:4" x14ac:dyDescent="0.2">
      <c r="C5332" s="13"/>
      <c r="D5332" s="13"/>
    </row>
    <row r="5333" spans="3:4" x14ac:dyDescent="0.2">
      <c r="C5333" s="13"/>
      <c r="D5333" s="13"/>
    </row>
    <row r="5334" spans="3:4" x14ac:dyDescent="0.2">
      <c r="C5334" s="13"/>
      <c r="D5334" s="13"/>
    </row>
    <row r="5335" spans="3:4" x14ac:dyDescent="0.2">
      <c r="C5335" s="13"/>
      <c r="D5335" s="13"/>
    </row>
    <row r="5336" spans="3:4" x14ac:dyDescent="0.2">
      <c r="C5336" s="13"/>
      <c r="D5336" s="13"/>
    </row>
    <row r="5337" spans="3:4" x14ac:dyDescent="0.2">
      <c r="C5337" s="13"/>
      <c r="D5337" s="13"/>
    </row>
    <row r="5338" spans="3:4" x14ac:dyDescent="0.2">
      <c r="C5338" s="13"/>
      <c r="D5338" s="13"/>
    </row>
    <row r="5339" spans="3:4" x14ac:dyDescent="0.2">
      <c r="C5339" s="13"/>
      <c r="D5339" s="13"/>
    </row>
    <row r="5340" spans="3:4" x14ac:dyDescent="0.2">
      <c r="C5340" s="13"/>
      <c r="D5340" s="13"/>
    </row>
    <row r="5341" spans="3:4" x14ac:dyDescent="0.2">
      <c r="C5341" s="13"/>
      <c r="D5341" s="13"/>
    </row>
    <row r="5342" spans="3:4" x14ac:dyDescent="0.2">
      <c r="C5342" s="13"/>
      <c r="D5342" s="13"/>
    </row>
    <row r="5343" spans="3:4" x14ac:dyDescent="0.2">
      <c r="C5343" s="13"/>
      <c r="D5343" s="13"/>
    </row>
    <row r="5344" spans="3:4" x14ac:dyDescent="0.2">
      <c r="C5344" s="13"/>
      <c r="D5344" s="13"/>
    </row>
    <row r="5345" spans="3:4" x14ac:dyDescent="0.2">
      <c r="C5345" s="13"/>
      <c r="D5345" s="13"/>
    </row>
    <row r="5346" spans="3:4" x14ac:dyDescent="0.2">
      <c r="C5346" s="13"/>
      <c r="D5346" s="13"/>
    </row>
    <row r="5347" spans="3:4" x14ac:dyDescent="0.2">
      <c r="C5347" s="13"/>
      <c r="D5347" s="13"/>
    </row>
    <row r="5348" spans="3:4" x14ac:dyDescent="0.2">
      <c r="C5348" s="13"/>
      <c r="D5348" s="13"/>
    </row>
    <row r="5349" spans="3:4" x14ac:dyDescent="0.2">
      <c r="C5349" s="13"/>
      <c r="D5349" s="13"/>
    </row>
    <row r="5350" spans="3:4" x14ac:dyDescent="0.2">
      <c r="C5350" s="13"/>
      <c r="D5350" s="13"/>
    </row>
    <row r="5351" spans="3:4" x14ac:dyDescent="0.2">
      <c r="C5351" s="13"/>
      <c r="D5351" s="13"/>
    </row>
    <row r="5352" spans="3:4" x14ac:dyDescent="0.2">
      <c r="C5352" s="13"/>
      <c r="D5352" s="13"/>
    </row>
    <row r="5353" spans="3:4" x14ac:dyDescent="0.2">
      <c r="C5353" s="13"/>
      <c r="D5353" s="13"/>
    </row>
    <row r="5354" spans="3:4" x14ac:dyDescent="0.2">
      <c r="C5354" s="13"/>
      <c r="D5354" s="13"/>
    </row>
    <row r="5355" spans="3:4" x14ac:dyDescent="0.2">
      <c r="C5355" s="13"/>
      <c r="D5355" s="13"/>
    </row>
    <row r="5356" spans="3:4" x14ac:dyDescent="0.2">
      <c r="C5356" s="13"/>
      <c r="D5356" s="13"/>
    </row>
    <row r="5357" spans="3:4" x14ac:dyDescent="0.2">
      <c r="C5357" s="13"/>
      <c r="D5357" s="13"/>
    </row>
    <row r="5358" spans="3:4" x14ac:dyDescent="0.2">
      <c r="C5358" s="13"/>
      <c r="D5358" s="13"/>
    </row>
    <row r="5359" spans="3:4" x14ac:dyDescent="0.2">
      <c r="C5359" s="13"/>
      <c r="D5359" s="13"/>
    </row>
    <row r="5360" spans="3:4" x14ac:dyDescent="0.2">
      <c r="C5360" s="13"/>
      <c r="D5360" s="13"/>
    </row>
    <row r="5361" spans="3:4" x14ac:dyDescent="0.2">
      <c r="C5361" s="13"/>
      <c r="D5361" s="13"/>
    </row>
    <row r="5362" spans="3:4" x14ac:dyDescent="0.2">
      <c r="C5362" s="13"/>
      <c r="D5362" s="13"/>
    </row>
    <row r="5363" spans="3:4" x14ac:dyDescent="0.2">
      <c r="C5363" s="13"/>
      <c r="D5363" s="13"/>
    </row>
    <row r="5364" spans="3:4" x14ac:dyDescent="0.2">
      <c r="C5364" s="13"/>
      <c r="D5364" s="13"/>
    </row>
    <row r="5365" spans="3:4" x14ac:dyDescent="0.2">
      <c r="C5365" s="13"/>
      <c r="D5365" s="13"/>
    </row>
    <row r="5366" spans="3:4" x14ac:dyDescent="0.2">
      <c r="C5366" s="13"/>
      <c r="D5366" s="13"/>
    </row>
    <row r="5367" spans="3:4" x14ac:dyDescent="0.2">
      <c r="C5367" s="13"/>
      <c r="D5367" s="13"/>
    </row>
    <row r="5368" spans="3:4" x14ac:dyDescent="0.2">
      <c r="C5368" s="13"/>
      <c r="D5368" s="13"/>
    </row>
    <row r="5369" spans="3:4" x14ac:dyDescent="0.2">
      <c r="C5369" s="13"/>
      <c r="D5369" s="13"/>
    </row>
    <row r="5370" spans="3:4" x14ac:dyDescent="0.2">
      <c r="C5370" s="13"/>
      <c r="D5370" s="13"/>
    </row>
    <row r="5371" spans="3:4" x14ac:dyDescent="0.2">
      <c r="C5371" s="13"/>
      <c r="D5371" s="13"/>
    </row>
    <row r="5372" spans="3:4" x14ac:dyDescent="0.2">
      <c r="C5372" s="13"/>
      <c r="D5372" s="13"/>
    </row>
    <row r="5373" spans="3:4" x14ac:dyDescent="0.2">
      <c r="C5373" s="13"/>
      <c r="D5373" s="13"/>
    </row>
    <row r="5374" spans="3:4" x14ac:dyDescent="0.2">
      <c r="C5374" s="13"/>
      <c r="D5374" s="13"/>
    </row>
    <row r="5375" spans="3:4" x14ac:dyDescent="0.2">
      <c r="C5375" s="13"/>
      <c r="D5375" s="13"/>
    </row>
    <row r="5376" spans="3:4" x14ac:dyDescent="0.2">
      <c r="C5376" s="13"/>
      <c r="D5376" s="13"/>
    </row>
    <row r="5377" spans="3:4" x14ac:dyDescent="0.2">
      <c r="C5377" s="13"/>
      <c r="D5377" s="13"/>
    </row>
    <row r="5378" spans="3:4" x14ac:dyDescent="0.2">
      <c r="C5378" s="13"/>
      <c r="D5378" s="13"/>
    </row>
    <row r="5379" spans="3:4" x14ac:dyDescent="0.2">
      <c r="C5379" s="13"/>
      <c r="D5379" s="13"/>
    </row>
    <row r="5380" spans="3:4" x14ac:dyDescent="0.2">
      <c r="C5380" s="13"/>
      <c r="D5380" s="13"/>
    </row>
    <row r="5381" spans="3:4" x14ac:dyDescent="0.2">
      <c r="C5381" s="13"/>
      <c r="D5381" s="13"/>
    </row>
    <row r="5382" spans="3:4" x14ac:dyDescent="0.2">
      <c r="C5382" s="13"/>
      <c r="D5382" s="13"/>
    </row>
    <row r="5383" spans="3:4" x14ac:dyDescent="0.2">
      <c r="C5383" s="13"/>
      <c r="D5383" s="13"/>
    </row>
    <row r="5384" spans="3:4" x14ac:dyDescent="0.2">
      <c r="C5384" s="13"/>
      <c r="D5384" s="13"/>
    </row>
    <row r="5385" spans="3:4" x14ac:dyDescent="0.2">
      <c r="C5385" s="13"/>
      <c r="D5385" s="13"/>
    </row>
    <row r="5386" spans="3:4" x14ac:dyDescent="0.2">
      <c r="C5386" s="13"/>
      <c r="D5386" s="13"/>
    </row>
    <row r="5387" spans="3:4" x14ac:dyDescent="0.2">
      <c r="C5387" s="13"/>
      <c r="D5387" s="13"/>
    </row>
    <row r="5388" spans="3:4" x14ac:dyDescent="0.2">
      <c r="C5388" s="13"/>
      <c r="D5388" s="13"/>
    </row>
    <row r="5389" spans="3:4" x14ac:dyDescent="0.2">
      <c r="C5389" s="13"/>
      <c r="D5389" s="13"/>
    </row>
    <row r="5390" spans="3:4" x14ac:dyDescent="0.2">
      <c r="C5390" s="13"/>
      <c r="D5390" s="13"/>
    </row>
    <row r="5391" spans="3:4" x14ac:dyDescent="0.2">
      <c r="C5391" s="13"/>
      <c r="D5391" s="13"/>
    </row>
    <row r="5392" spans="3:4" x14ac:dyDescent="0.2">
      <c r="C5392" s="13"/>
      <c r="D5392" s="13"/>
    </row>
    <row r="5393" spans="3:4" x14ac:dyDescent="0.2">
      <c r="C5393" s="13"/>
      <c r="D5393" s="13"/>
    </row>
    <row r="5394" spans="3:4" x14ac:dyDescent="0.2">
      <c r="C5394" s="13"/>
      <c r="D5394" s="13"/>
    </row>
    <row r="5395" spans="3:4" x14ac:dyDescent="0.2">
      <c r="C5395" s="13"/>
      <c r="D5395" s="13"/>
    </row>
    <row r="5396" spans="3:4" x14ac:dyDescent="0.2">
      <c r="C5396" s="13"/>
      <c r="D5396" s="13"/>
    </row>
    <row r="5397" spans="3:4" x14ac:dyDescent="0.2">
      <c r="C5397" s="13"/>
      <c r="D5397" s="13"/>
    </row>
    <row r="5398" spans="3:4" x14ac:dyDescent="0.2">
      <c r="C5398" s="13"/>
      <c r="D5398" s="13"/>
    </row>
    <row r="5399" spans="3:4" x14ac:dyDescent="0.2">
      <c r="C5399" s="13"/>
      <c r="D5399" s="13"/>
    </row>
    <row r="5400" spans="3:4" x14ac:dyDescent="0.2">
      <c r="C5400" s="13"/>
      <c r="D5400" s="13"/>
    </row>
    <row r="5401" spans="3:4" x14ac:dyDescent="0.2">
      <c r="C5401" s="13"/>
      <c r="D5401" s="13"/>
    </row>
    <row r="5402" spans="3:4" x14ac:dyDescent="0.2">
      <c r="C5402" s="13"/>
      <c r="D5402" s="13"/>
    </row>
    <row r="5403" spans="3:4" x14ac:dyDescent="0.2">
      <c r="C5403" s="13"/>
      <c r="D5403" s="13"/>
    </row>
    <row r="5404" spans="3:4" x14ac:dyDescent="0.2">
      <c r="C5404" s="13"/>
      <c r="D5404" s="13"/>
    </row>
    <row r="5405" spans="3:4" x14ac:dyDescent="0.2">
      <c r="C5405" s="13"/>
      <c r="D5405" s="13"/>
    </row>
    <row r="5406" spans="3:4" x14ac:dyDescent="0.2">
      <c r="C5406" s="13"/>
      <c r="D5406" s="13"/>
    </row>
    <row r="5407" spans="3:4" x14ac:dyDescent="0.2">
      <c r="C5407" s="13"/>
      <c r="D5407" s="13"/>
    </row>
    <row r="5408" spans="3:4" x14ac:dyDescent="0.2">
      <c r="C5408" s="13"/>
      <c r="D5408" s="13"/>
    </row>
    <row r="5409" spans="3:4" x14ac:dyDescent="0.2">
      <c r="C5409" s="13"/>
      <c r="D5409" s="13"/>
    </row>
    <row r="5410" spans="3:4" x14ac:dyDescent="0.2">
      <c r="C5410" s="13"/>
      <c r="D5410" s="13"/>
    </row>
    <row r="5411" spans="3:4" x14ac:dyDescent="0.2">
      <c r="C5411" s="13"/>
      <c r="D5411" s="13"/>
    </row>
    <row r="5412" spans="3:4" x14ac:dyDescent="0.2">
      <c r="C5412" s="13"/>
      <c r="D5412" s="13"/>
    </row>
    <row r="5413" spans="3:4" x14ac:dyDescent="0.2">
      <c r="C5413" s="13"/>
      <c r="D5413" s="13"/>
    </row>
    <row r="5414" spans="3:4" x14ac:dyDescent="0.2">
      <c r="C5414" s="13"/>
      <c r="D5414" s="13"/>
    </row>
    <row r="5415" spans="3:4" x14ac:dyDescent="0.2">
      <c r="C5415" s="13"/>
      <c r="D5415" s="13"/>
    </row>
    <row r="5416" spans="3:4" x14ac:dyDescent="0.2">
      <c r="C5416" s="13"/>
      <c r="D5416" s="13"/>
    </row>
    <row r="5417" spans="3:4" x14ac:dyDescent="0.2">
      <c r="C5417" s="13"/>
      <c r="D5417" s="13"/>
    </row>
    <row r="5418" spans="3:4" x14ac:dyDescent="0.2">
      <c r="C5418" s="13"/>
      <c r="D5418" s="13"/>
    </row>
    <row r="5419" spans="3:4" x14ac:dyDescent="0.2">
      <c r="C5419" s="13"/>
      <c r="D5419" s="13"/>
    </row>
    <row r="5420" spans="3:4" x14ac:dyDescent="0.2">
      <c r="C5420" s="13"/>
      <c r="D5420" s="13"/>
    </row>
    <row r="5421" spans="3:4" x14ac:dyDescent="0.2">
      <c r="C5421" s="13"/>
      <c r="D5421" s="13"/>
    </row>
    <row r="5422" spans="3:4" x14ac:dyDescent="0.2">
      <c r="C5422" s="13"/>
      <c r="D5422" s="13"/>
    </row>
    <row r="5423" spans="3:4" x14ac:dyDescent="0.2">
      <c r="C5423" s="13"/>
      <c r="D5423" s="13"/>
    </row>
    <row r="5424" spans="3:4" x14ac:dyDescent="0.2">
      <c r="C5424" s="13"/>
      <c r="D5424" s="13"/>
    </row>
    <row r="5425" spans="3:4" x14ac:dyDescent="0.2">
      <c r="C5425" s="13"/>
      <c r="D5425" s="13"/>
    </row>
    <row r="5426" spans="3:4" x14ac:dyDescent="0.2">
      <c r="C5426" s="13"/>
      <c r="D5426" s="13"/>
    </row>
    <row r="5427" spans="3:4" x14ac:dyDescent="0.2">
      <c r="C5427" s="13"/>
      <c r="D5427" s="13"/>
    </row>
    <row r="5428" spans="3:4" x14ac:dyDescent="0.2">
      <c r="C5428" s="13"/>
      <c r="D5428" s="13"/>
    </row>
    <row r="5429" spans="3:4" x14ac:dyDescent="0.2">
      <c r="C5429" s="13"/>
      <c r="D5429" s="13"/>
    </row>
    <row r="5430" spans="3:4" x14ac:dyDescent="0.2">
      <c r="C5430" s="13"/>
      <c r="D5430" s="13"/>
    </row>
    <row r="5431" spans="3:4" x14ac:dyDescent="0.2">
      <c r="C5431" s="13"/>
      <c r="D5431" s="13"/>
    </row>
    <row r="5432" spans="3:4" x14ac:dyDescent="0.2">
      <c r="C5432" s="13"/>
      <c r="D5432" s="13"/>
    </row>
    <row r="5433" spans="3:4" x14ac:dyDescent="0.2">
      <c r="C5433" s="13"/>
      <c r="D5433" s="13"/>
    </row>
    <row r="5434" spans="3:4" x14ac:dyDescent="0.2">
      <c r="C5434" s="13"/>
      <c r="D5434" s="13"/>
    </row>
    <row r="5435" spans="3:4" x14ac:dyDescent="0.2">
      <c r="C5435" s="13"/>
      <c r="D5435" s="13"/>
    </row>
    <row r="5436" spans="3:4" x14ac:dyDescent="0.2">
      <c r="C5436" s="13"/>
      <c r="D5436" s="13"/>
    </row>
    <row r="5437" spans="3:4" x14ac:dyDescent="0.2">
      <c r="C5437" s="13"/>
      <c r="D5437" s="13"/>
    </row>
    <row r="5438" spans="3:4" x14ac:dyDescent="0.2">
      <c r="C5438" s="13"/>
      <c r="D5438" s="13"/>
    </row>
    <row r="5439" spans="3:4" x14ac:dyDescent="0.2">
      <c r="C5439" s="13"/>
      <c r="D5439" s="13"/>
    </row>
    <row r="5440" spans="3:4" x14ac:dyDescent="0.2">
      <c r="C5440" s="13"/>
      <c r="D5440" s="13"/>
    </row>
    <row r="5441" spans="3:4" x14ac:dyDescent="0.2">
      <c r="C5441" s="13"/>
      <c r="D5441" s="13"/>
    </row>
    <row r="5442" spans="3:4" x14ac:dyDescent="0.2">
      <c r="C5442" s="13"/>
      <c r="D5442" s="13"/>
    </row>
    <row r="5443" spans="3:4" x14ac:dyDescent="0.2">
      <c r="C5443" s="13"/>
      <c r="D5443" s="13"/>
    </row>
    <row r="5444" spans="3:4" x14ac:dyDescent="0.2">
      <c r="C5444" s="13"/>
      <c r="D5444" s="13"/>
    </row>
    <row r="5445" spans="3:4" x14ac:dyDescent="0.2">
      <c r="C5445" s="13"/>
      <c r="D5445" s="13"/>
    </row>
    <row r="5446" spans="3:4" x14ac:dyDescent="0.2">
      <c r="C5446" s="13"/>
      <c r="D5446" s="13"/>
    </row>
    <row r="5447" spans="3:4" x14ac:dyDescent="0.2">
      <c r="C5447" s="13"/>
      <c r="D5447" s="13"/>
    </row>
    <row r="5448" spans="3:4" x14ac:dyDescent="0.2">
      <c r="C5448" s="13"/>
      <c r="D5448" s="13"/>
    </row>
    <row r="5449" spans="3:4" x14ac:dyDescent="0.2">
      <c r="C5449" s="13"/>
      <c r="D5449" s="13"/>
    </row>
    <row r="5450" spans="3:4" x14ac:dyDescent="0.2">
      <c r="C5450" s="13"/>
      <c r="D5450" s="13"/>
    </row>
    <row r="5451" spans="3:4" x14ac:dyDescent="0.2">
      <c r="C5451" s="13"/>
      <c r="D5451" s="13"/>
    </row>
    <row r="5452" spans="3:4" x14ac:dyDescent="0.2">
      <c r="C5452" s="13"/>
      <c r="D5452" s="13"/>
    </row>
    <row r="5453" spans="3:4" x14ac:dyDescent="0.2">
      <c r="C5453" s="13"/>
      <c r="D5453" s="13"/>
    </row>
    <row r="5454" spans="3:4" x14ac:dyDescent="0.2">
      <c r="C5454" s="13"/>
      <c r="D5454" s="13"/>
    </row>
    <row r="5455" spans="3:4" x14ac:dyDescent="0.2">
      <c r="C5455" s="13"/>
      <c r="D5455" s="13"/>
    </row>
    <row r="5456" spans="3:4" x14ac:dyDescent="0.2">
      <c r="C5456" s="13"/>
      <c r="D5456" s="13"/>
    </row>
    <row r="5457" spans="3:4" x14ac:dyDescent="0.2">
      <c r="C5457" s="13"/>
      <c r="D5457" s="13"/>
    </row>
    <row r="5458" spans="3:4" x14ac:dyDescent="0.2">
      <c r="C5458" s="13"/>
      <c r="D5458" s="13"/>
    </row>
    <row r="5459" spans="3:4" x14ac:dyDescent="0.2">
      <c r="C5459" s="13"/>
      <c r="D5459" s="13"/>
    </row>
    <row r="5460" spans="3:4" x14ac:dyDescent="0.2">
      <c r="C5460" s="13"/>
      <c r="D5460" s="13"/>
    </row>
    <row r="5461" spans="3:4" x14ac:dyDescent="0.2">
      <c r="C5461" s="13"/>
      <c r="D5461" s="13"/>
    </row>
    <row r="5462" spans="3:4" x14ac:dyDescent="0.2">
      <c r="C5462" s="13"/>
      <c r="D5462" s="13"/>
    </row>
    <row r="5463" spans="3:4" x14ac:dyDescent="0.2">
      <c r="C5463" s="13"/>
      <c r="D5463" s="13"/>
    </row>
    <row r="5464" spans="3:4" x14ac:dyDescent="0.2">
      <c r="C5464" s="13"/>
      <c r="D5464" s="13"/>
    </row>
    <row r="5465" spans="3:4" x14ac:dyDescent="0.2">
      <c r="C5465" s="13"/>
      <c r="D5465" s="13"/>
    </row>
    <row r="5466" spans="3:4" x14ac:dyDescent="0.2">
      <c r="C5466" s="13"/>
      <c r="D5466" s="13"/>
    </row>
    <row r="5467" spans="3:4" x14ac:dyDescent="0.2">
      <c r="C5467" s="13"/>
      <c r="D5467" s="13"/>
    </row>
    <row r="5468" spans="3:4" x14ac:dyDescent="0.2">
      <c r="C5468" s="13"/>
      <c r="D5468" s="13"/>
    </row>
    <row r="5469" spans="3:4" x14ac:dyDescent="0.2">
      <c r="C5469" s="13"/>
      <c r="D5469" s="13"/>
    </row>
    <row r="5470" spans="3:4" x14ac:dyDescent="0.2">
      <c r="C5470" s="13"/>
      <c r="D5470" s="13"/>
    </row>
    <row r="5471" spans="3:4" x14ac:dyDescent="0.2">
      <c r="C5471" s="13"/>
      <c r="D5471" s="13"/>
    </row>
    <row r="5472" spans="3:4" x14ac:dyDescent="0.2">
      <c r="C5472" s="13"/>
      <c r="D5472" s="13"/>
    </row>
    <row r="5473" spans="3:4" x14ac:dyDescent="0.2">
      <c r="C5473" s="13"/>
      <c r="D5473" s="13"/>
    </row>
    <row r="5474" spans="3:4" x14ac:dyDescent="0.2">
      <c r="C5474" s="13"/>
      <c r="D5474" s="13"/>
    </row>
    <row r="5475" spans="3:4" x14ac:dyDescent="0.2">
      <c r="C5475" s="13"/>
      <c r="D5475" s="13"/>
    </row>
    <row r="5476" spans="3:4" x14ac:dyDescent="0.2">
      <c r="C5476" s="13"/>
      <c r="D5476" s="13"/>
    </row>
    <row r="5477" spans="3:4" x14ac:dyDescent="0.2">
      <c r="C5477" s="13"/>
      <c r="D5477" s="13"/>
    </row>
    <row r="5478" spans="3:4" x14ac:dyDescent="0.2">
      <c r="C5478" s="13"/>
      <c r="D5478" s="13"/>
    </row>
    <row r="5479" spans="3:4" x14ac:dyDescent="0.2">
      <c r="C5479" s="13"/>
      <c r="D5479" s="13"/>
    </row>
    <row r="5480" spans="3:4" x14ac:dyDescent="0.2">
      <c r="C5480" s="13"/>
      <c r="D5480" s="13"/>
    </row>
    <row r="5481" spans="3:4" x14ac:dyDescent="0.2">
      <c r="C5481" s="13"/>
      <c r="D5481" s="13"/>
    </row>
    <row r="5482" spans="3:4" x14ac:dyDescent="0.2">
      <c r="C5482" s="13"/>
      <c r="D5482" s="13"/>
    </row>
    <row r="5483" spans="3:4" x14ac:dyDescent="0.2">
      <c r="C5483" s="13"/>
      <c r="D5483" s="13"/>
    </row>
    <row r="5484" spans="3:4" x14ac:dyDescent="0.2">
      <c r="C5484" s="13"/>
      <c r="D5484" s="13"/>
    </row>
    <row r="5485" spans="3:4" x14ac:dyDescent="0.2">
      <c r="C5485" s="13"/>
      <c r="D5485" s="13"/>
    </row>
    <row r="5486" spans="3:4" x14ac:dyDescent="0.2">
      <c r="C5486" s="13"/>
      <c r="D5486" s="13"/>
    </row>
    <row r="5487" spans="3:4" x14ac:dyDescent="0.2">
      <c r="C5487" s="13"/>
      <c r="D5487" s="13"/>
    </row>
    <row r="5488" spans="3:4" x14ac:dyDescent="0.2">
      <c r="C5488" s="13"/>
      <c r="D5488" s="13"/>
    </row>
    <row r="5489" spans="3:4" x14ac:dyDescent="0.2">
      <c r="C5489" s="13"/>
      <c r="D5489" s="13"/>
    </row>
    <row r="5490" spans="3:4" x14ac:dyDescent="0.2">
      <c r="C5490" s="13"/>
      <c r="D5490" s="13"/>
    </row>
    <row r="5491" spans="3:4" x14ac:dyDescent="0.2">
      <c r="C5491" s="13"/>
      <c r="D5491" s="13"/>
    </row>
    <row r="5492" spans="3:4" x14ac:dyDescent="0.2">
      <c r="C5492" s="13"/>
      <c r="D5492" s="13"/>
    </row>
    <row r="5493" spans="3:4" x14ac:dyDescent="0.2">
      <c r="C5493" s="13"/>
      <c r="D5493" s="13"/>
    </row>
    <row r="5494" spans="3:4" x14ac:dyDescent="0.2">
      <c r="C5494" s="13"/>
      <c r="D5494" s="13"/>
    </row>
    <row r="5495" spans="3:4" x14ac:dyDescent="0.2">
      <c r="C5495" s="13"/>
      <c r="D5495" s="13"/>
    </row>
    <row r="5496" spans="3:4" x14ac:dyDescent="0.2">
      <c r="C5496" s="13"/>
      <c r="D5496" s="13"/>
    </row>
    <row r="5497" spans="3:4" x14ac:dyDescent="0.2">
      <c r="C5497" s="13"/>
      <c r="D5497" s="13"/>
    </row>
    <row r="5498" spans="3:4" x14ac:dyDescent="0.2">
      <c r="C5498" s="13"/>
      <c r="D5498" s="13"/>
    </row>
    <row r="5499" spans="3:4" x14ac:dyDescent="0.2">
      <c r="C5499" s="13"/>
      <c r="D5499" s="13"/>
    </row>
    <row r="5500" spans="3:4" x14ac:dyDescent="0.2">
      <c r="C5500" s="13"/>
      <c r="D5500" s="13"/>
    </row>
    <row r="5501" spans="3:4" x14ac:dyDescent="0.2">
      <c r="C5501" s="13"/>
      <c r="D5501" s="13"/>
    </row>
    <row r="5502" spans="3:4" x14ac:dyDescent="0.2">
      <c r="C5502" s="13"/>
      <c r="D5502" s="13"/>
    </row>
    <row r="5503" spans="3:4" x14ac:dyDescent="0.2">
      <c r="C5503" s="13"/>
      <c r="D5503" s="13"/>
    </row>
    <row r="5504" spans="3:4" x14ac:dyDescent="0.2">
      <c r="C5504" s="13"/>
      <c r="D5504" s="13"/>
    </row>
    <row r="5505" spans="3:4" x14ac:dyDescent="0.2">
      <c r="C5505" s="13"/>
      <c r="D5505" s="13"/>
    </row>
    <row r="5506" spans="3:4" x14ac:dyDescent="0.2">
      <c r="C5506" s="13"/>
      <c r="D5506" s="13"/>
    </row>
    <row r="5507" spans="3:4" x14ac:dyDescent="0.2">
      <c r="C5507" s="13"/>
      <c r="D5507" s="13"/>
    </row>
    <row r="5508" spans="3:4" x14ac:dyDescent="0.2">
      <c r="C5508" s="13"/>
      <c r="D5508" s="13"/>
    </row>
    <row r="5509" spans="3:4" x14ac:dyDescent="0.2">
      <c r="C5509" s="13"/>
      <c r="D5509" s="13"/>
    </row>
    <row r="5510" spans="3:4" x14ac:dyDescent="0.2">
      <c r="C5510" s="13"/>
      <c r="D5510" s="13"/>
    </row>
    <row r="5511" spans="3:4" x14ac:dyDescent="0.2">
      <c r="C5511" s="13"/>
      <c r="D5511" s="13"/>
    </row>
    <row r="5512" spans="3:4" x14ac:dyDescent="0.2">
      <c r="C5512" s="13"/>
      <c r="D5512" s="13"/>
    </row>
    <row r="5513" spans="3:4" x14ac:dyDescent="0.2">
      <c r="C5513" s="13"/>
      <c r="D5513" s="13"/>
    </row>
    <row r="5514" spans="3:4" x14ac:dyDescent="0.2">
      <c r="C5514" s="13"/>
      <c r="D5514" s="13"/>
    </row>
    <row r="5515" spans="3:4" x14ac:dyDescent="0.2">
      <c r="C5515" s="13"/>
      <c r="D5515" s="13"/>
    </row>
    <row r="5516" spans="3:4" x14ac:dyDescent="0.2">
      <c r="C5516" s="13"/>
      <c r="D5516" s="13"/>
    </row>
    <row r="5517" spans="3:4" x14ac:dyDescent="0.2">
      <c r="C5517" s="13"/>
      <c r="D5517" s="13"/>
    </row>
    <row r="5518" spans="3:4" x14ac:dyDescent="0.2">
      <c r="C5518" s="13"/>
      <c r="D5518" s="13"/>
    </row>
    <row r="5519" spans="3:4" x14ac:dyDescent="0.2">
      <c r="C5519" s="13"/>
      <c r="D5519" s="13"/>
    </row>
    <row r="5520" spans="3:4" x14ac:dyDescent="0.2">
      <c r="C5520" s="13"/>
      <c r="D5520" s="13"/>
    </row>
    <row r="5521" spans="3:4" x14ac:dyDescent="0.2">
      <c r="C5521" s="13"/>
      <c r="D5521" s="13"/>
    </row>
    <row r="5522" spans="3:4" x14ac:dyDescent="0.2">
      <c r="C5522" s="13"/>
      <c r="D5522" s="13"/>
    </row>
    <row r="5523" spans="3:4" x14ac:dyDescent="0.2">
      <c r="C5523" s="13"/>
      <c r="D5523" s="13"/>
    </row>
    <row r="5524" spans="3:4" x14ac:dyDescent="0.2">
      <c r="C5524" s="13"/>
      <c r="D5524" s="13"/>
    </row>
    <row r="5525" spans="3:4" x14ac:dyDescent="0.2">
      <c r="C5525" s="13"/>
      <c r="D5525" s="13"/>
    </row>
    <row r="5526" spans="3:4" x14ac:dyDescent="0.2">
      <c r="C5526" s="13"/>
      <c r="D5526" s="13"/>
    </row>
    <row r="5527" spans="3:4" x14ac:dyDescent="0.2">
      <c r="C5527" s="13"/>
      <c r="D5527" s="13"/>
    </row>
    <row r="5528" spans="3:4" x14ac:dyDescent="0.2">
      <c r="C5528" s="13"/>
      <c r="D5528" s="13"/>
    </row>
    <row r="5529" spans="3:4" x14ac:dyDescent="0.2">
      <c r="C5529" s="13"/>
      <c r="D5529" s="13"/>
    </row>
    <row r="5530" spans="3:4" x14ac:dyDescent="0.2">
      <c r="C5530" s="13"/>
      <c r="D5530" s="13"/>
    </row>
    <row r="5531" spans="3:4" x14ac:dyDescent="0.2">
      <c r="C5531" s="13"/>
      <c r="D5531" s="13"/>
    </row>
    <row r="5532" spans="3:4" x14ac:dyDescent="0.2">
      <c r="C5532" s="13"/>
      <c r="D5532" s="13"/>
    </row>
    <row r="5533" spans="3:4" x14ac:dyDescent="0.2">
      <c r="C5533" s="13"/>
      <c r="D5533" s="13"/>
    </row>
    <row r="5534" spans="3:4" x14ac:dyDescent="0.2">
      <c r="C5534" s="13"/>
      <c r="D5534" s="13"/>
    </row>
    <row r="5535" spans="3:4" x14ac:dyDescent="0.2">
      <c r="C5535" s="13"/>
      <c r="D5535" s="13"/>
    </row>
    <row r="5536" spans="3:4" x14ac:dyDescent="0.2">
      <c r="C5536" s="13"/>
      <c r="D5536" s="13"/>
    </row>
    <row r="5537" spans="3:4" x14ac:dyDescent="0.2">
      <c r="C5537" s="13"/>
      <c r="D5537" s="13"/>
    </row>
    <row r="5538" spans="3:4" x14ac:dyDescent="0.2">
      <c r="C5538" s="13"/>
      <c r="D5538" s="13"/>
    </row>
    <row r="5539" spans="3:4" x14ac:dyDescent="0.2">
      <c r="C5539" s="13"/>
      <c r="D5539" s="13"/>
    </row>
    <row r="5540" spans="3:4" x14ac:dyDescent="0.2">
      <c r="C5540" s="13"/>
      <c r="D5540" s="13"/>
    </row>
    <row r="5541" spans="3:4" x14ac:dyDescent="0.2">
      <c r="C5541" s="13"/>
      <c r="D5541" s="13"/>
    </row>
    <row r="5542" spans="3:4" x14ac:dyDescent="0.2">
      <c r="C5542" s="13"/>
      <c r="D5542" s="13"/>
    </row>
    <row r="5543" spans="3:4" x14ac:dyDescent="0.2">
      <c r="C5543" s="13"/>
      <c r="D5543" s="13"/>
    </row>
    <row r="5544" spans="3:4" x14ac:dyDescent="0.2">
      <c r="C5544" s="13"/>
      <c r="D5544" s="13"/>
    </row>
    <row r="5545" spans="3:4" x14ac:dyDescent="0.2">
      <c r="C5545" s="13"/>
      <c r="D5545" s="13"/>
    </row>
    <row r="5546" spans="3:4" x14ac:dyDescent="0.2">
      <c r="C5546" s="13"/>
      <c r="D5546" s="13"/>
    </row>
    <row r="5547" spans="3:4" x14ac:dyDescent="0.2">
      <c r="C5547" s="13"/>
      <c r="D5547" s="13"/>
    </row>
    <row r="5548" spans="3:4" x14ac:dyDescent="0.2">
      <c r="C5548" s="13"/>
      <c r="D5548" s="13"/>
    </row>
    <row r="5549" spans="3:4" x14ac:dyDescent="0.2">
      <c r="C5549" s="13"/>
      <c r="D5549" s="13"/>
    </row>
    <row r="5550" spans="3:4" x14ac:dyDescent="0.2">
      <c r="C5550" s="13"/>
      <c r="D5550" s="13"/>
    </row>
    <row r="5551" spans="3:4" x14ac:dyDescent="0.2">
      <c r="C5551" s="13"/>
      <c r="D5551" s="13"/>
    </row>
    <row r="5552" spans="3:4" x14ac:dyDescent="0.2">
      <c r="C5552" s="13"/>
      <c r="D5552" s="13"/>
    </row>
    <row r="5553" spans="3:4" x14ac:dyDescent="0.2">
      <c r="C5553" s="13"/>
      <c r="D5553" s="13"/>
    </row>
    <row r="5554" spans="3:4" x14ac:dyDescent="0.2">
      <c r="C5554" s="13"/>
      <c r="D5554" s="13"/>
    </row>
    <row r="5555" spans="3:4" x14ac:dyDescent="0.2">
      <c r="C5555" s="13"/>
      <c r="D5555" s="13"/>
    </row>
    <row r="5556" spans="3:4" x14ac:dyDescent="0.2">
      <c r="C5556" s="13"/>
      <c r="D5556" s="13"/>
    </row>
    <row r="5557" spans="3:4" x14ac:dyDescent="0.2">
      <c r="C5557" s="13"/>
      <c r="D5557" s="13"/>
    </row>
    <row r="5558" spans="3:4" x14ac:dyDescent="0.2">
      <c r="C5558" s="13"/>
      <c r="D5558" s="13"/>
    </row>
    <row r="5559" spans="3:4" x14ac:dyDescent="0.2">
      <c r="C5559" s="13"/>
      <c r="D5559" s="13"/>
    </row>
    <row r="5560" spans="3:4" x14ac:dyDescent="0.2">
      <c r="C5560" s="13"/>
      <c r="D5560" s="13"/>
    </row>
    <row r="5561" spans="3:4" x14ac:dyDescent="0.2">
      <c r="C5561" s="13"/>
      <c r="D5561" s="13"/>
    </row>
    <row r="5562" spans="3:4" x14ac:dyDescent="0.2">
      <c r="C5562" s="13"/>
      <c r="D5562" s="13"/>
    </row>
    <row r="5563" spans="3:4" x14ac:dyDescent="0.2">
      <c r="C5563" s="13"/>
      <c r="D5563" s="13"/>
    </row>
    <row r="5564" spans="3:4" x14ac:dyDescent="0.2">
      <c r="C5564" s="13"/>
      <c r="D5564" s="13"/>
    </row>
    <row r="5565" spans="3:4" x14ac:dyDescent="0.2">
      <c r="C5565" s="13"/>
      <c r="D5565" s="13"/>
    </row>
    <row r="5566" spans="3:4" x14ac:dyDescent="0.2">
      <c r="C5566" s="13"/>
      <c r="D5566" s="13"/>
    </row>
    <row r="5567" spans="3:4" x14ac:dyDescent="0.2">
      <c r="C5567" s="13"/>
      <c r="D5567" s="13"/>
    </row>
    <row r="5568" spans="3:4" x14ac:dyDescent="0.2">
      <c r="C5568" s="13"/>
      <c r="D5568" s="13"/>
    </row>
    <row r="5569" spans="3:4" x14ac:dyDescent="0.2">
      <c r="C5569" s="13"/>
      <c r="D5569" s="13"/>
    </row>
    <row r="5570" spans="3:4" x14ac:dyDescent="0.2">
      <c r="C5570" s="13"/>
      <c r="D5570" s="13"/>
    </row>
    <row r="5571" spans="3:4" x14ac:dyDescent="0.2">
      <c r="C5571" s="13"/>
      <c r="D5571" s="13"/>
    </row>
    <row r="5572" spans="3:4" x14ac:dyDescent="0.2">
      <c r="C5572" s="13"/>
      <c r="D5572" s="13"/>
    </row>
    <row r="5573" spans="3:4" x14ac:dyDescent="0.2">
      <c r="C5573" s="13"/>
      <c r="D5573" s="13"/>
    </row>
    <row r="5574" spans="3:4" x14ac:dyDescent="0.2">
      <c r="C5574" s="13"/>
      <c r="D5574" s="13"/>
    </row>
    <row r="5575" spans="3:4" x14ac:dyDescent="0.2">
      <c r="C5575" s="13"/>
      <c r="D5575" s="13"/>
    </row>
    <row r="5576" spans="3:4" x14ac:dyDescent="0.2">
      <c r="C5576" s="13"/>
      <c r="D5576" s="13"/>
    </row>
    <row r="5577" spans="3:4" x14ac:dyDescent="0.2">
      <c r="C5577" s="13"/>
      <c r="D5577" s="13"/>
    </row>
    <row r="5578" spans="3:4" x14ac:dyDescent="0.2">
      <c r="C5578" s="13"/>
      <c r="D5578" s="13"/>
    </row>
    <row r="5579" spans="3:4" x14ac:dyDescent="0.2">
      <c r="C5579" s="13"/>
      <c r="D5579" s="13"/>
    </row>
    <row r="5580" spans="3:4" x14ac:dyDescent="0.2">
      <c r="C5580" s="13"/>
      <c r="D5580" s="13"/>
    </row>
    <row r="5581" spans="3:4" x14ac:dyDescent="0.2">
      <c r="C5581" s="13"/>
      <c r="D5581" s="13"/>
    </row>
    <row r="5582" spans="3:4" x14ac:dyDescent="0.2">
      <c r="C5582" s="13"/>
      <c r="D5582" s="13"/>
    </row>
    <row r="5583" spans="3:4" x14ac:dyDescent="0.2">
      <c r="C5583" s="13"/>
      <c r="D5583" s="13"/>
    </row>
    <row r="5584" spans="3:4" x14ac:dyDescent="0.2">
      <c r="C5584" s="13"/>
      <c r="D5584" s="13"/>
    </row>
    <row r="5585" spans="3:4" x14ac:dyDescent="0.2">
      <c r="C5585" s="13"/>
      <c r="D5585" s="13"/>
    </row>
    <row r="5586" spans="3:4" x14ac:dyDescent="0.2">
      <c r="C5586" s="13"/>
      <c r="D5586" s="13"/>
    </row>
    <row r="5587" spans="3:4" x14ac:dyDescent="0.2">
      <c r="C5587" s="13"/>
      <c r="D5587" s="13"/>
    </row>
    <row r="5588" spans="3:4" x14ac:dyDescent="0.2">
      <c r="C5588" s="13"/>
      <c r="D5588" s="13"/>
    </row>
    <row r="5589" spans="3:4" x14ac:dyDescent="0.2">
      <c r="C5589" s="13"/>
      <c r="D5589" s="13"/>
    </row>
    <row r="5590" spans="3:4" x14ac:dyDescent="0.2">
      <c r="C5590" s="13"/>
      <c r="D5590" s="13"/>
    </row>
    <row r="5591" spans="3:4" x14ac:dyDescent="0.2">
      <c r="C5591" s="13"/>
      <c r="D5591" s="13"/>
    </row>
    <row r="5592" spans="3:4" x14ac:dyDescent="0.2">
      <c r="C5592" s="13"/>
      <c r="D5592" s="13"/>
    </row>
    <row r="5593" spans="3:4" x14ac:dyDescent="0.2">
      <c r="C5593" s="13"/>
      <c r="D5593" s="13"/>
    </row>
    <row r="5594" spans="3:4" x14ac:dyDescent="0.2">
      <c r="C5594" s="13"/>
      <c r="D5594" s="13"/>
    </row>
    <row r="5595" spans="3:4" x14ac:dyDescent="0.2">
      <c r="C5595" s="13"/>
      <c r="D5595" s="13"/>
    </row>
    <row r="5596" spans="3:4" x14ac:dyDescent="0.2">
      <c r="C5596" s="13"/>
      <c r="D5596" s="13"/>
    </row>
    <row r="5597" spans="3:4" x14ac:dyDescent="0.2">
      <c r="C5597" s="13"/>
      <c r="D5597" s="13"/>
    </row>
    <row r="5598" spans="3:4" x14ac:dyDescent="0.2">
      <c r="C5598" s="13"/>
      <c r="D5598" s="13"/>
    </row>
    <row r="5599" spans="3:4" x14ac:dyDescent="0.2">
      <c r="C5599" s="13"/>
      <c r="D5599" s="13"/>
    </row>
    <row r="5600" spans="3:4" x14ac:dyDescent="0.2">
      <c r="C5600" s="13"/>
      <c r="D5600" s="13"/>
    </row>
    <row r="5601" spans="3:4" x14ac:dyDescent="0.2">
      <c r="C5601" s="13"/>
      <c r="D5601" s="13"/>
    </row>
    <row r="5602" spans="3:4" x14ac:dyDescent="0.2">
      <c r="C5602" s="13"/>
      <c r="D5602" s="13"/>
    </row>
    <row r="5603" spans="3:4" x14ac:dyDescent="0.2">
      <c r="C5603" s="13"/>
      <c r="D5603" s="13"/>
    </row>
    <row r="5604" spans="3:4" x14ac:dyDescent="0.2">
      <c r="C5604" s="13"/>
      <c r="D5604" s="13"/>
    </row>
    <row r="5605" spans="3:4" x14ac:dyDescent="0.2">
      <c r="C5605" s="13"/>
      <c r="D5605" s="13"/>
    </row>
    <row r="5606" spans="3:4" x14ac:dyDescent="0.2">
      <c r="C5606" s="13"/>
      <c r="D5606" s="13"/>
    </row>
    <row r="5607" spans="3:4" x14ac:dyDescent="0.2">
      <c r="C5607" s="13"/>
      <c r="D5607" s="13"/>
    </row>
    <row r="5608" spans="3:4" x14ac:dyDescent="0.2">
      <c r="C5608" s="13"/>
      <c r="D5608" s="13"/>
    </row>
    <row r="5609" spans="3:4" x14ac:dyDescent="0.2">
      <c r="C5609" s="13"/>
      <c r="D5609" s="13"/>
    </row>
    <row r="5610" spans="3:4" x14ac:dyDescent="0.2">
      <c r="C5610" s="13"/>
      <c r="D5610" s="13"/>
    </row>
    <row r="5611" spans="3:4" x14ac:dyDescent="0.2">
      <c r="C5611" s="13"/>
      <c r="D5611" s="13"/>
    </row>
    <row r="5612" spans="3:4" x14ac:dyDescent="0.2">
      <c r="C5612" s="13"/>
      <c r="D5612" s="13"/>
    </row>
    <row r="5613" spans="3:4" x14ac:dyDescent="0.2">
      <c r="C5613" s="13"/>
      <c r="D5613" s="13"/>
    </row>
    <row r="5614" spans="3:4" x14ac:dyDescent="0.2">
      <c r="C5614" s="13"/>
      <c r="D5614" s="13"/>
    </row>
    <row r="5615" spans="3:4" x14ac:dyDescent="0.2">
      <c r="C5615" s="13"/>
      <c r="D5615" s="13"/>
    </row>
    <row r="5616" spans="3:4" x14ac:dyDescent="0.2">
      <c r="C5616" s="13"/>
      <c r="D5616" s="13"/>
    </row>
    <row r="5617" spans="3:4" x14ac:dyDescent="0.2">
      <c r="C5617" s="13"/>
      <c r="D5617" s="13"/>
    </row>
    <row r="5618" spans="3:4" x14ac:dyDescent="0.2">
      <c r="C5618" s="13"/>
      <c r="D5618" s="13"/>
    </row>
    <row r="5619" spans="3:4" x14ac:dyDescent="0.2">
      <c r="C5619" s="13"/>
      <c r="D5619" s="13"/>
    </row>
    <row r="5620" spans="3:4" x14ac:dyDescent="0.2">
      <c r="C5620" s="13"/>
      <c r="D5620" s="13"/>
    </row>
    <row r="5621" spans="3:4" x14ac:dyDescent="0.2">
      <c r="C5621" s="13"/>
      <c r="D5621" s="13"/>
    </row>
    <row r="5622" spans="3:4" x14ac:dyDescent="0.2">
      <c r="C5622" s="13"/>
      <c r="D5622" s="13"/>
    </row>
    <row r="5623" spans="3:4" x14ac:dyDescent="0.2">
      <c r="C5623" s="13"/>
      <c r="D5623" s="13"/>
    </row>
    <row r="5624" spans="3:4" x14ac:dyDescent="0.2">
      <c r="C5624" s="13"/>
      <c r="D5624" s="13"/>
    </row>
    <row r="5625" spans="3:4" x14ac:dyDescent="0.2">
      <c r="C5625" s="13"/>
      <c r="D5625" s="13"/>
    </row>
    <row r="5626" spans="3:4" x14ac:dyDescent="0.2">
      <c r="C5626" s="13"/>
      <c r="D5626" s="13"/>
    </row>
    <row r="5627" spans="3:4" x14ac:dyDescent="0.2">
      <c r="C5627" s="13"/>
      <c r="D5627" s="13"/>
    </row>
    <row r="5628" spans="3:4" x14ac:dyDescent="0.2">
      <c r="C5628" s="13"/>
      <c r="D5628" s="13"/>
    </row>
    <row r="5629" spans="3:4" x14ac:dyDescent="0.2">
      <c r="C5629" s="13"/>
      <c r="D5629" s="13"/>
    </row>
    <row r="5630" spans="3:4" x14ac:dyDescent="0.2">
      <c r="C5630" s="13"/>
      <c r="D5630" s="13"/>
    </row>
    <row r="5631" spans="3:4" x14ac:dyDescent="0.2">
      <c r="C5631" s="13"/>
      <c r="D5631" s="13"/>
    </row>
    <row r="5632" spans="3:4" x14ac:dyDescent="0.2">
      <c r="C5632" s="13"/>
      <c r="D5632" s="13"/>
    </row>
    <row r="5633" spans="3:4" x14ac:dyDescent="0.2">
      <c r="C5633" s="13"/>
      <c r="D5633" s="13"/>
    </row>
    <row r="5634" spans="3:4" x14ac:dyDescent="0.2">
      <c r="C5634" s="13"/>
      <c r="D5634" s="13"/>
    </row>
    <row r="5635" spans="3:4" x14ac:dyDescent="0.2">
      <c r="C5635" s="13"/>
      <c r="D5635" s="13"/>
    </row>
    <row r="5636" spans="3:4" x14ac:dyDescent="0.2">
      <c r="C5636" s="13"/>
      <c r="D5636" s="13"/>
    </row>
    <row r="5637" spans="3:4" x14ac:dyDescent="0.2">
      <c r="C5637" s="13"/>
      <c r="D5637" s="13"/>
    </row>
    <row r="5638" spans="3:4" x14ac:dyDescent="0.2">
      <c r="C5638" s="13"/>
      <c r="D5638" s="13"/>
    </row>
    <row r="5639" spans="3:4" x14ac:dyDescent="0.2">
      <c r="C5639" s="13"/>
      <c r="D5639" s="13"/>
    </row>
    <row r="5640" spans="3:4" x14ac:dyDescent="0.2">
      <c r="C5640" s="13"/>
      <c r="D5640" s="13"/>
    </row>
    <row r="5641" spans="3:4" x14ac:dyDescent="0.2">
      <c r="C5641" s="13"/>
      <c r="D5641" s="13"/>
    </row>
    <row r="5642" spans="3:4" x14ac:dyDescent="0.2">
      <c r="C5642" s="13"/>
      <c r="D5642" s="13"/>
    </row>
    <row r="5643" spans="3:4" x14ac:dyDescent="0.2">
      <c r="C5643" s="13"/>
      <c r="D5643" s="13"/>
    </row>
    <row r="5644" spans="3:4" x14ac:dyDescent="0.2">
      <c r="C5644" s="13"/>
      <c r="D5644" s="13"/>
    </row>
    <row r="5645" spans="3:4" x14ac:dyDescent="0.2">
      <c r="C5645" s="13"/>
      <c r="D5645" s="13"/>
    </row>
    <row r="5646" spans="3:4" x14ac:dyDescent="0.2">
      <c r="C5646" s="13"/>
      <c r="D5646" s="13"/>
    </row>
    <row r="5647" spans="3:4" x14ac:dyDescent="0.2">
      <c r="C5647" s="13"/>
      <c r="D5647" s="13"/>
    </row>
    <row r="5648" spans="3:4" x14ac:dyDescent="0.2">
      <c r="C5648" s="13"/>
      <c r="D5648" s="13"/>
    </row>
    <row r="5649" spans="3:4" x14ac:dyDescent="0.2">
      <c r="C5649" s="13"/>
      <c r="D5649" s="13"/>
    </row>
    <row r="5650" spans="3:4" x14ac:dyDescent="0.2">
      <c r="C5650" s="13"/>
      <c r="D5650" s="13"/>
    </row>
    <row r="5651" spans="3:4" x14ac:dyDescent="0.2">
      <c r="C5651" s="13"/>
      <c r="D5651" s="13"/>
    </row>
    <row r="5652" spans="3:4" x14ac:dyDescent="0.2">
      <c r="C5652" s="13"/>
      <c r="D5652" s="13"/>
    </row>
    <row r="5653" spans="3:4" x14ac:dyDescent="0.2">
      <c r="C5653" s="13"/>
      <c r="D5653" s="13"/>
    </row>
    <row r="5654" spans="3:4" x14ac:dyDescent="0.2">
      <c r="C5654" s="13"/>
      <c r="D5654" s="13"/>
    </row>
    <row r="5655" spans="3:4" x14ac:dyDescent="0.2">
      <c r="C5655" s="13"/>
      <c r="D5655" s="13"/>
    </row>
    <row r="5656" spans="3:4" x14ac:dyDescent="0.2">
      <c r="C5656" s="13"/>
      <c r="D5656" s="13"/>
    </row>
    <row r="5657" spans="3:4" x14ac:dyDescent="0.2">
      <c r="C5657" s="13"/>
      <c r="D5657" s="13"/>
    </row>
    <row r="5658" spans="3:4" x14ac:dyDescent="0.2">
      <c r="C5658" s="13"/>
      <c r="D5658" s="13"/>
    </row>
    <row r="5659" spans="3:4" x14ac:dyDescent="0.2">
      <c r="C5659" s="13"/>
      <c r="D5659" s="13"/>
    </row>
    <row r="5660" spans="3:4" x14ac:dyDescent="0.2">
      <c r="C5660" s="13"/>
      <c r="D5660" s="13"/>
    </row>
    <row r="5661" spans="3:4" x14ac:dyDescent="0.2">
      <c r="C5661" s="13"/>
      <c r="D5661" s="13"/>
    </row>
    <row r="5662" spans="3:4" x14ac:dyDescent="0.2">
      <c r="C5662" s="13"/>
      <c r="D5662" s="13"/>
    </row>
    <row r="5663" spans="3:4" x14ac:dyDescent="0.2">
      <c r="C5663" s="13"/>
      <c r="D5663" s="13"/>
    </row>
    <row r="5664" spans="3:4" x14ac:dyDescent="0.2">
      <c r="C5664" s="13"/>
      <c r="D5664" s="13"/>
    </row>
    <row r="5665" spans="3:4" x14ac:dyDescent="0.2">
      <c r="C5665" s="13"/>
      <c r="D5665" s="13"/>
    </row>
    <row r="5666" spans="3:4" x14ac:dyDescent="0.2">
      <c r="C5666" s="13"/>
      <c r="D5666" s="13"/>
    </row>
    <row r="5667" spans="3:4" x14ac:dyDescent="0.2">
      <c r="C5667" s="13"/>
      <c r="D5667" s="13"/>
    </row>
    <row r="5668" spans="3:4" x14ac:dyDescent="0.2">
      <c r="C5668" s="13"/>
      <c r="D5668" s="13"/>
    </row>
    <row r="5669" spans="3:4" x14ac:dyDescent="0.2">
      <c r="C5669" s="13"/>
      <c r="D5669" s="13"/>
    </row>
    <row r="5670" spans="3:4" x14ac:dyDescent="0.2">
      <c r="C5670" s="13"/>
      <c r="D5670" s="13"/>
    </row>
    <row r="5671" spans="3:4" x14ac:dyDescent="0.2">
      <c r="C5671" s="13"/>
      <c r="D5671" s="13"/>
    </row>
    <row r="5672" spans="3:4" x14ac:dyDescent="0.2">
      <c r="C5672" s="13"/>
      <c r="D5672" s="13"/>
    </row>
    <row r="5673" spans="3:4" x14ac:dyDescent="0.2">
      <c r="C5673" s="13"/>
      <c r="D5673" s="13"/>
    </row>
    <row r="5674" spans="3:4" x14ac:dyDescent="0.2">
      <c r="C5674" s="13"/>
      <c r="D5674" s="13"/>
    </row>
    <row r="5675" spans="3:4" x14ac:dyDescent="0.2">
      <c r="C5675" s="13"/>
      <c r="D5675" s="13"/>
    </row>
    <row r="5676" spans="3:4" x14ac:dyDescent="0.2">
      <c r="C5676" s="13"/>
      <c r="D5676" s="13"/>
    </row>
    <row r="5677" spans="3:4" x14ac:dyDescent="0.2">
      <c r="C5677" s="13"/>
      <c r="D5677" s="13"/>
    </row>
    <row r="5678" spans="3:4" x14ac:dyDescent="0.2">
      <c r="C5678" s="13"/>
      <c r="D5678" s="13"/>
    </row>
    <row r="5679" spans="3:4" x14ac:dyDescent="0.2">
      <c r="C5679" s="13"/>
      <c r="D5679" s="13"/>
    </row>
    <row r="5680" spans="3:4" x14ac:dyDescent="0.2">
      <c r="C5680" s="13"/>
      <c r="D5680" s="13"/>
    </row>
    <row r="5681" spans="3:4" x14ac:dyDescent="0.2">
      <c r="C5681" s="13"/>
      <c r="D5681" s="13"/>
    </row>
    <row r="5682" spans="3:4" x14ac:dyDescent="0.2">
      <c r="C5682" s="13"/>
      <c r="D5682" s="13"/>
    </row>
    <row r="5683" spans="3:4" x14ac:dyDescent="0.2">
      <c r="C5683" s="13"/>
      <c r="D5683" s="13"/>
    </row>
    <row r="5684" spans="3:4" x14ac:dyDescent="0.2">
      <c r="C5684" s="13"/>
      <c r="D5684" s="13"/>
    </row>
    <row r="5685" spans="3:4" x14ac:dyDescent="0.2">
      <c r="C5685" s="13"/>
      <c r="D5685" s="13"/>
    </row>
    <row r="5686" spans="3:4" x14ac:dyDescent="0.2">
      <c r="C5686" s="13"/>
      <c r="D5686" s="13"/>
    </row>
    <row r="5687" spans="3:4" x14ac:dyDescent="0.2">
      <c r="C5687" s="13"/>
      <c r="D5687" s="13"/>
    </row>
    <row r="5688" spans="3:4" x14ac:dyDescent="0.2">
      <c r="C5688" s="13"/>
      <c r="D5688" s="13"/>
    </row>
    <row r="5689" spans="3:4" x14ac:dyDescent="0.2">
      <c r="C5689" s="13"/>
      <c r="D5689" s="13"/>
    </row>
    <row r="5690" spans="3:4" x14ac:dyDescent="0.2">
      <c r="C5690" s="13"/>
      <c r="D5690" s="13"/>
    </row>
    <row r="5691" spans="3:4" x14ac:dyDescent="0.2">
      <c r="C5691" s="13"/>
      <c r="D5691" s="13"/>
    </row>
    <row r="5692" spans="3:4" x14ac:dyDescent="0.2">
      <c r="C5692" s="13"/>
      <c r="D5692" s="13"/>
    </row>
    <row r="5693" spans="3:4" x14ac:dyDescent="0.2">
      <c r="C5693" s="13"/>
      <c r="D5693" s="13"/>
    </row>
    <row r="5694" spans="3:4" x14ac:dyDescent="0.2">
      <c r="C5694" s="13"/>
      <c r="D5694" s="13"/>
    </row>
    <row r="5695" spans="3:4" x14ac:dyDescent="0.2">
      <c r="C5695" s="13"/>
      <c r="D5695" s="13"/>
    </row>
    <row r="5696" spans="3:4" x14ac:dyDescent="0.2">
      <c r="C5696" s="13"/>
      <c r="D5696" s="13"/>
    </row>
    <row r="5697" spans="3:4" x14ac:dyDescent="0.2">
      <c r="C5697" s="13"/>
      <c r="D5697" s="13"/>
    </row>
    <row r="5698" spans="3:4" x14ac:dyDescent="0.2">
      <c r="C5698" s="13"/>
      <c r="D5698" s="13"/>
    </row>
    <row r="5699" spans="3:4" x14ac:dyDescent="0.2">
      <c r="C5699" s="13"/>
      <c r="D5699" s="13"/>
    </row>
    <row r="5700" spans="3:4" x14ac:dyDescent="0.2">
      <c r="C5700" s="13"/>
      <c r="D5700" s="13"/>
    </row>
    <row r="5701" spans="3:4" x14ac:dyDescent="0.2">
      <c r="C5701" s="13"/>
      <c r="D5701" s="13"/>
    </row>
    <row r="5702" spans="3:4" x14ac:dyDescent="0.2">
      <c r="C5702" s="13"/>
      <c r="D5702" s="13"/>
    </row>
    <row r="5703" spans="3:4" x14ac:dyDescent="0.2">
      <c r="C5703" s="13"/>
      <c r="D5703" s="13"/>
    </row>
    <row r="5704" spans="3:4" x14ac:dyDescent="0.2">
      <c r="C5704" s="13"/>
      <c r="D5704" s="13"/>
    </row>
    <row r="5705" spans="3:4" x14ac:dyDescent="0.2">
      <c r="C5705" s="13"/>
      <c r="D5705" s="13"/>
    </row>
    <row r="5706" spans="3:4" x14ac:dyDescent="0.2">
      <c r="C5706" s="13"/>
      <c r="D5706" s="13"/>
    </row>
    <row r="5707" spans="3:4" x14ac:dyDescent="0.2">
      <c r="C5707" s="13"/>
      <c r="D5707" s="13"/>
    </row>
    <row r="5708" spans="3:4" x14ac:dyDescent="0.2">
      <c r="C5708" s="13"/>
      <c r="D5708" s="13"/>
    </row>
    <row r="5709" spans="3:4" x14ac:dyDescent="0.2">
      <c r="C5709" s="13"/>
      <c r="D5709" s="13"/>
    </row>
    <row r="5710" spans="3:4" x14ac:dyDescent="0.2">
      <c r="C5710" s="13"/>
      <c r="D5710" s="13"/>
    </row>
    <row r="5711" spans="3:4" x14ac:dyDescent="0.2">
      <c r="C5711" s="13"/>
      <c r="D5711" s="13"/>
    </row>
    <row r="5712" spans="3:4" x14ac:dyDescent="0.2">
      <c r="C5712" s="13"/>
      <c r="D5712" s="13"/>
    </row>
    <row r="5713" spans="3:4" x14ac:dyDescent="0.2">
      <c r="C5713" s="13"/>
      <c r="D5713" s="13"/>
    </row>
    <row r="5714" spans="3:4" x14ac:dyDescent="0.2">
      <c r="C5714" s="13"/>
      <c r="D5714" s="13"/>
    </row>
    <row r="5715" spans="3:4" x14ac:dyDescent="0.2">
      <c r="C5715" s="13"/>
      <c r="D5715" s="13"/>
    </row>
    <row r="5716" spans="3:4" x14ac:dyDescent="0.2">
      <c r="C5716" s="13"/>
      <c r="D5716" s="13"/>
    </row>
    <row r="5717" spans="3:4" x14ac:dyDescent="0.2">
      <c r="C5717" s="13"/>
      <c r="D5717" s="13"/>
    </row>
    <row r="5718" spans="3:4" x14ac:dyDescent="0.2">
      <c r="C5718" s="13"/>
      <c r="D5718" s="13"/>
    </row>
    <row r="5719" spans="3:4" x14ac:dyDescent="0.2">
      <c r="C5719" s="13"/>
      <c r="D5719" s="13"/>
    </row>
    <row r="5720" spans="3:4" x14ac:dyDescent="0.2">
      <c r="C5720" s="13"/>
      <c r="D5720" s="13"/>
    </row>
    <row r="5721" spans="3:4" x14ac:dyDescent="0.2">
      <c r="C5721" s="13"/>
      <c r="D5721" s="13"/>
    </row>
    <row r="5722" spans="3:4" x14ac:dyDescent="0.2">
      <c r="C5722" s="13"/>
      <c r="D5722" s="13"/>
    </row>
    <row r="5723" spans="3:4" x14ac:dyDescent="0.2">
      <c r="C5723" s="13"/>
      <c r="D5723" s="13"/>
    </row>
    <row r="5724" spans="3:4" x14ac:dyDescent="0.2">
      <c r="C5724" s="13"/>
      <c r="D5724" s="13"/>
    </row>
    <row r="5725" spans="3:4" x14ac:dyDescent="0.2">
      <c r="C5725" s="13"/>
      <c r="D5725" s="13"/>
    </row>
    <row r="5726" spans="3:4" x14ac:dyDescent="0.2">
      <c r="C5726" s="13"/>
      <c r="D5726" s="13"/>
    </row>
    <row r="5727" spans="3:4" x14ac:dyDescent="0.2">
      <c r="C5727" s="13"/>
      <c r="D5727" s="13"/>
    </row>
    <row r="5728" spans="3:4" x14ac:dyDescent="0.2">
      <c r="C5728" s="13"/>
      <c r="D5728" s="13"/>
    </row>
    <row r="5729" spans="3:4" x14ac:dyDescent="0.2">
      <c r="C5729" s="13"/>
      <c r="D5729" s="13"/>
    </row>
    <row r="5730" spans="3:4" x14ac:dyDescent="0.2">
      <c r="C5730" s="13"/>
      <c r="D5730" s="13"/>
    </row>
    <row r="5731" spans="3:4" x14ac:dyDescent="0.2">
      <c r="C5731" s="13"/>
      <c r="D5731" s="13"/>
    </row>
    <row r="5732" spans="3:4" x14ac:dyDescent="0.2">
      <c r="C5732" s="13"/>
      <c r="D5732" s="13"/>
    </row>
    <row r="5733" spans="3:4" x14ac:dyDescent="0.2">
      <c r="C5733" s="13"/>
      <c r="D5733" s="13"/>
    </row>
    <row r="5734" spans="3:4" x14ac:dyDescent="0.2">
      <c r="C5734" s="13"/>
      <c r="D5734" s="13"/>
    </row>
    <row r="5735" spans="3:4" x14ac:dyDescent="0.2">
      <c r="C5735" s="13"/>
      <c r="D5735" s="13"/>
    </row>
    <row r="5736" spans="3:4" x14ac:dyDescent="0.2">
      <c r="C5736" s="13"/>
      <c r="D5736" s="13"/>
    </row>
    <row r="5737" spans="3:4" x14ac:dyDescent="0.2">
      <c r="C5737" s="13"/>
      <c r="D5737" s="13"/>
    </row>
    <row r="5738" spans="3:4" x14ac:dyDescent="0.2">
      <c r="C5738" s="13"/>
      <c r="D5738" s="13"/>
    </row>
    <row r="5739" spans="3:4" x14ac:dyDescent="0.2">
      <c r="C5739" s="13"/>
      <c r="D5739" s="13"/>
    </row>
    <row r="5740" spans="3:4" x14ac:dyDescent="0.2">
      <c r="C5740" s="13"/>
      <c r="D5740" s="13"/>
    </row>
    <row r="5741" spans="3:4" x14ac:dyDescent="0.2">
      <c r="C5741" s="13"/>
      <c r="D5741" s="13"/>
    </row>
    <row r="5742" spans="3:4" x14ac:dyDescent="0.2">
      <c r="C5742" s="13"/>
      <c r="D5742" s="13"/>
    </row>
    <row r="5743" spans="3:4" x14ac:dyDescent="0.2">
      <c r="C5743" s="13"/>
      <c r="D5743" s="13"/>
    </row>
    <row r="5744" spans="3:4" x14ac:dyDescent="0.2">
      <c r="C5744" s="13"/>
      <c r="D5744" s="13"/>
    </row>
    <row r="5745" spans="3:4" x14ac:dyDescent="0.2">
      <c r="C5745" s="13"/>
      <c r="D5745" s="13"/>
    </row>
    <row r="5746" spans="3:4" x14ac:dyDescent="0.2">
      <c r="C5746" s="13"/>
      <c r="D5746" s="13"/>
    </row>
    <row r="5747" spans="3:4" x14ac:dyDescent="0.2">
      <c r="C5747" s="13"/>
      <c r="D5747" s="13"/>
    </row>
    <row r="5748" spans="3:4" x14ac:dyDescent="0.2">
      <c r="C5748" s="13"/>
      <c r="D5748" s="13"/>
    </row>
    <row r="5749" spans="3:4" x14ac:dyDescent="0.2">
      <c r="C5749" s="13"/>
      <c r="D5749" s="13"/>
    </row>
    <row r="5750" spans="3:4" x14ac:dyDescent="0.2">
      <c r="C5750" s="13"/>
      <c r="D5750" s="13"/>
    </row>
    <row r="5751" spans="3:4" x14ac:dyDescent="0.2">
      <c r="C5751" s="13"/>
      <c r="D5751" s="13"/>
    </row>
    <row r="5752" spans="3:4" x14ac:dyDescent="0.2">
      <c r="C5752" s="13"/>
      <c r="D5752" s="13"/>
    </row>
    <row r="5753" spans="3:4" x14ac:dyDescent="0.2">
      <c r="C5753" s="13"/>
      <c r="D5753" s="13"/>
    </row>
    <row r="5754" spans="3:4" x14ac:dyDescent="0.2">
      <c r="C5754" s="13"/>
      <c r="D5754" s="13"/>
    </row>
    <row r="5755" spans="3:4" x14ac:dyDescent="0.2">
      <c r="C5755" s="13"/>
      <c r="D5755" s="13"/>
    </row>
    <row r="5756" spans="3:4" x14ac:dyDescent="0.2">
      <c r="C5756" s="13"/>
      <c r="D5756" s="13"/>
    </row>
    <row r="5757" spans="3:4" x14ac:dyDescent="0.2">
      <c r="C5757" s="13"/>
      <c r="D5757" s="13"/>
    </row>
    <row r="5758" spans="3:4" x14ac:dyDescent="0.2">
      <c r="C5758" s="13"/>
      <c r="D5758" s="13"/>
    </row>
    <row r="5759" spans="3:4" x14ac:dyDescent="0.2">
      <c r="C5759" s="13"/>
      <c r="D5759" s="13"/>
    </row>
    <row r="5760" spans="3:4" x14ac:dyDescent="0.2">
      <c r="C5760" s="13"/>
      <c r="D5760" s="13"/>
    </row>
    <row r="5761" spans="3:4" x14ac:dyDescent="0.2">
      <c r="C5761" s="13"/>
      <c r="D5761" s="13"/>
    </row>
    <row r="5762" spans="3:4" x14ac:dyDescent="0.2">
      <c r="C5762" s="13"/>
      <c r="D5762" s="13"/>
    </row>
    <row r="5763" spans="3:4" x14ac:dyDescent="0.2">
      <c r="C5763" s="13"/>
      <c r="D5763" s="13"/>
    </row>
    <row r="5764" spans="3:4" x14ac:dyDescent="0.2">
      <c r="C5764" s="13"/>
      <c r="D5764" s="13"/>
    </row>
    <row r="5765" spans="3:4" x14ac:dyDescent="0.2">
      <c r="C5765" s="13"/>
      <c r="D5765" s="13"/>
    </row>
    <row r="5766" spans="3:4" x14ac:dyDescent="0.2">
      <c r="C5766" s="13"/>
      <c r="D5766" s="13"/>
    </row>
    <row r="5767" spans="3:4" x14ac:dyDescent="0.2">
      <c r="C5767" s="13"/>
      <c r="D5767" s="13"/>
    </row>
    <row r="5768" spans="3:4" x14ac:dyDescent="0.2">
      <c r="C5768" s="13"/>
      <c r="D5768" s="13"/>
    </row>
    <row r="5769" spans="3:4" x14ac:dyDescent="0.2">
      <c r="C5769" s="13"/>
      <c r="D5769" s="13"/>
    </row>
    <row r="5770" spans="3:4" x14ac:dyDescent="0.2">
      <c r="C5770" s="13"/>
      <c r="D5770" s="13"/>
    </row>
    <row r="5771" spans="3:4" x14ac:dyDescent="0.2">
      <c r="C5771" s="13"/>
      <c r="D5771" s="13"/>
    </row>
    <row r="5772" spans="3:4" x14ac:dyDescent="0.2">
      <c r="C5772" s="13"/>
      <c r="D5772" s="13"/>
    </row>
    <row r="5773" spans="3:4" x14ac:dyDescent="0.2">
      <c r="C5773" s="13"/>
      <c r="D5773" s="13"/>
    </row>
    <row r="5774" spans="3:4" x14ac:dyDescent="0.2">
      <c r="C5774" s="13"/>
      <c r="D5774" s="13"/>
    </row>
    <row r="5775" spans="3:4" x14ac:dyDescent="0.2">
      <c r="C5775" s="13"/>
      <c r="D5775" s="13"/>
    </row>
    <row r="5776" spans="3:4" x14ac:dyDescent="0.2">
      <c r="C5776" s="13"/>
      <c r="D5776" s="13"/>
    </row>
    <row r="5777" spans="3:4" x14ac:dyDescent="0.2">
      <c r="C5777" s="13"/>
      <c r="D5777" s="13"/>
    </row>
    <row r="5778" spans="3:4" x14ac:dyDescent="0.2">
      <c r="C5778" s="13"/>
      <c r="D5778" s="13"/>
    </row>
    <row r="5779" spans="3:4" x14ac:dyDescent="0.2">
      <c r="C5779" s="13"/>
      <c r="D5779" s="13"/>
    </row>
    <row r="5780" spans="3:4" x14ac:dyDescent="0.2">
      <c r="C5780" s="13"/>
      <c r="D5780" s="13"/>
    </row>
    <row r="5781" spans="3:4" x14ac:dyDescent="0.2">
      <c r="C5781" s="13"/>
      <c r="D5781" s="13"/>
    </row>
    <row r="5782" spans="3:4" x14ac:dyDescent="0.2">
      <c r="C5782" s="13"/>
      <c r="D5782" s="13"/>
    </row>
    <row r="5783" spans="3:4" x14ac:dyDescent="0.2">
      <c r="C5783" s="13"/>
      <c r="D5783" s="13"/>
    </row>
    <row r="5784" spans="3:4" x14ac:dyDescent="0.2">
      <c r="C5784" s="13"/>
      <c r="D5784" s="13"/>
    </row>
    <row r="5785" spans="3:4" x14ac:dyDescent="0.2">
      <c r="C5785" s="13"/>
      <c r="D5785" s="13"/>
    </row>
    <row r="5786" spans="3:4" x14ac:dyDescent="0.2">
      <c r="C5786" s="13"/>
      <c r="D5786" s="13"/>
    </row>
    <row r="5787" spans="3:4" x14ac:dyDescent="0.2">
      <c r="C5787" s="13"/>
      <c r="D5787" s="13"/>
    </row>
    <row r="5788" spans="3:4" x14ac:dyDescent="0.2">
      <c r="C5788" s="13"/>
      <c r="D5788" s="13"/>
    </row>
    <row r="5789" spans="3:4" x14ac:dyDescent="0.2">
      <c r="C5789" s="13"/>
      <c r="D5789" s="13"/>
    </row>
    <row r="5790" spans="3:4" x14ac:dyDescent="0.2">
      <c r="C5790" s="13"/>
      <c r="D5790" s="13"/>
    </row>
    <row r="5791" spans="3:4" x14ac:dyDescent="0.2">
      <c r="C5791" s="13"/>
      <c r="D5791" s="13"/>
    </row>
    <row r="5792" spans="3:4" x14ac:dyDescent="0.2">
      <c r="C5792" s="13"/>
      <c r="D5792" s="13"/>
    </row>
    <row r="5793" spans="3:4" x14ac:dyDescent="0.2">
      <c r="C5793" s="13"/>
      <c r="D5793" s="13"/>
    </row>
    <row r="5794" spans="3:4" x14ac:dyDescent="0.2">
      <c r="C5794" s="13"/>
      <c r="D5794" s="13"/>
    </row>
    <row r="5795" spans="3:4" x14ac:dyDescent="0.2">
      <c r="C5795" s="13"/>
      <c r="D5795" s="13"/>
    </row>
    <row r="5796" spans="3:4" x14ac:dyDescent="0.2">
      <c r="C5796" s="13"/>
      <c r="D5796" s="13"/>
    </row>
    <row r="5797" spans="3:4" x14ac:dyDescent="0.2">
      <c r="C5797" s="13"/>
      <c r="D5797" s="13"/>
    </row>
    <row r="5798" spans="3:4" x14ac:dyDescent="0.2">
      <c r="C5798" s="13"/>
      <c r="D5798" s="13"/>
    </row>
    <row r="5799" spans="3:4" x14ac:dyDescent="0.2">
      <c r="C5799" s="13"/>
      <c r="D5799" s="13"/>
    </row>
    <row r="5800" spans="3:4" x14ac:dyDescent="0.2">
      <c r="C5800" s="13"/>
      <c r="D5800" s="13"/>
    </row>
    <row r="5801" spans="3:4" x14ac:dyDescent="0.2">
      <c r="C5801" s="13"/>
      <c r="D5801" s="13"/>
    </row>
    <row r="5802" spans="3:4" x14ac:dyDescent="0.2">
      <c r="C5802" s="13"/>
      <c r="D5802" s="13"/>
    </row>
    <row r="5803" spans="3:4" x14ac:dyDescent="0.2">
      <c r="C5803" s="13"/>
      <c r="D5803" s="13"/>
    </row>
    <row r="5804" spans="3:4" x14ac:dyDescent="0.2">
      <c r="C5804" s="13"/>
      <c r="D5804" s="13"/>
    </row>
    <row r="5805" spans="3:4" x14ac:dyDescent="0.2">
      <c r="C5805" s="13"/>
      <c r="D5805" s="13"/>
    </row>
    <row r="5806" spans="3:4" x14ac:dyDescent="0.2">
      <c r="C5806" s="13"/>
      <c r="D5806" s="13"/>
    </row>
    <row r="5807" spans="3:4" x14ac:dyDescent="0.2">
      <c r="C5807" s="13"/>
      <c r="D5807" s="13"/>
    </row>
    <row r="5808" spans="3:4" x14ac:dyDescent="0.2">
      <c r="C5808" s="13"/>
      <c r="D5808" s="13"/>
    </row>
    <row r="5809" spans="3:4" x14ac:dyDescent="0.2">
      <c r="C5809" s="13"/>
      <c r="D5809" s="13"/>
    </row>
    <row r="5810" spans="3:4" x14ac:dyDescent="0.2">
      <c r="C5810" s="13"/>
      <c r="D5810" s="13"/>
    </row>
    <row r="5811" spans="3:4" x14ac:dyDescent="0.2">
      <c r="C5811" s="13"/>
      <c r="D5811" s="13"/>
    </row>
    <row r="5812" spans="3:4" x14ac:dyDescent="0.2">
      <c r="C5812" s="13"/>
      <c r="D5812" s="13"/>
    </row>
    <row r="5813" spans="3:4" x14ac:dyDescent="0.2">
      <c r="C5813" s="13"/>
      <c r="D5813" s="13"/>
    </row>
    <row r="5814" spans="3:4" x14ac:dyDescent="0.2">
      <c r="C5814" s="13"/>
      <c r="D5814" s="13"/>
    </row>
    <row r="5815" spans="3:4" x14ac:dyDescent="0.2">
      <c r="C5815" s="13"/>
      <c r="D5815" s="13"/>
    </row>
    <row r="5816" spans="3:4" x14ac:dyDescent="0.2">
      <c r="C5816" s="13"/>
      <c r="D5816" s="13"/>
    </row>
    <row r="5817" spans="3:4" x14ac:dyDescent="0.2">
      <c r="C5817" s="13"/>
      <c r="D5817" s="13"/>
    </row>
    <row r="5818" spans="3:4" x14ac:dyDescent="0.2">
      <c r="C5818" s="13"/>
      <c r="D5818" s="13"/>
    </row>
    <row r="5819" spans="3:4" x14ac:dyDescent="0.2">
      <c r="C5819" s="13"/>
      <c r="D5819" s="13"/>
    </row>
    <row r="5820" spans="3:4" x14ac:dyDescent="0.2">
      <c r="C5820" s="13"/>
      <c r="D5820" s="13"/>
    </row>
    <row r="5821" spans="3:4" x14ac:dyDescent="0.2">
      <c r="C5821" s="13"/>
      <c r="D5821" s="13"/>
    </row>
    <row r="5822" spans="3:4" x14ac:dyDescent="0.2">
      <c r="C5822" s="13"/>
      <c r="D5822" s="13"/>
    </row>
    <row r="5823" spans="3:4" x14ac:dyDescent="0.2">
      <c r="C5823" s="13"/>
      <c r="D5823" s="13"/>
    </row>
    <row r="5824" spans="3:4" x14ac:dyDescent="0.2">
      <c r="C5824" s="13"/>
      <c r="D5824" s="13"/>
    </row>
    <row r="5825" spans="3:4" x14ac:dyDescent="0.2">
      <c r="C5825" s="13"/>
      <c r="D5825" s="13"/>
    </row>
    <row r="5826" spans="3:4" x14ac:dyDescent="0.2">
      <c r="C5826" s="13"/>
      <c r="D5826" s="13"/>
    </row>
    <row r="5827" spans="3:4" x14ac:dyDescent="0.2">
      <c r="C5827" s="13"/>
      <c r="D5827" s="13"/>
    </row>
    <row r="5828" spans="3:4" x14ac:dyDescent="0.2">
      <c r="C5828" s="13"/>
      <c r="D5828" s="13"/>
    </row>
    <row r="5829" spans="3:4" x14ac:dyDescent="0.2">
      <c r="C5829" s="13"/>
      <c r="D5829" s="13"/>
    </row>
    <row r="5830" spans="3:4" x14ac:dyDescent="0.2">
      <c r="C5830" s="13"/>
      <c r="D5830" s="13"/>
    </row>
    <row r="5831" spans="3:4" x14ac:dyDescent="0.2">
      <c r="C5831" s="13"/>
      <c r="D5831" s="13"/>
    </row>
    <row r="5832" spans="3:4" x14ac:dyDescent="0.2">
      <c r="C5832" s="13"/>
      <c r="D5832" s="13"/>
    </row>
    <row r="5833" spans="3:4" x14ac:dyDescent="0.2">
      <c r="C5833" s="13"/>
      <c r="D5833" s="13"/>
    </row>
    <row r="5834" spans="3:4" x14ac:dyDescent="0.2">
      <c r="C5834" s="13"/>
      <c r="D5834" s="13"/>
    </row>
    <row r="5835" spans="3:4" x14ac:dyDescent="0.2">
      <c r="C5835" s="13"/>
      <c r="D5835" s="13"/>
    </row>
    <row r="5836" spans="3:4" x14ac:dyDescent="0.2">
      <c r="C5836" s="13"/>
      <c r="D5836" s="13"/>
    </row>
    <row r="5837" spans="3:4" x14ac:dyDescent="0.2">
      <c r="C5837" s="13"/>
      <c r="D5837" s="13"/>
    </row>
    <row r="5838" spans="3:4" x14ac:dyDescent="0.2">
      <c r="C5838" s="13"/>
      <c r="D5838" s="13"/>
    </row>
    <row r="5839" spans="3:4" x14ac:dyDescent="0.2">
      <c r="C5839" s="13"/>
      <c r="D5839" s="13"/>
    </row>
    <row r="5840" spans="3:4" x14ac:dyDescent="0.2">
      <c r="C5840" s="13"/>
      <c r="D5840" s="13"/>
    </row>
    <row r="5841" spans="3:4" x14ac:dyDescent="0.2">
      <c r="C5841" s="13"/>
      <c r="D5841" s="13"/>
    </row>
    <row r="5842" spans="3:4" x14ac:dyDescent="0.2">
      <c r="C5842" s="13"/>
      <c r="D5842" s="13"/>
    </row>
    <row r="5843" spans="3:4" x14ac:dyDescent="0.2">
      <c r="C5843" s="13"/>
      <c r="D5843" s="13"/>
    </row>
    <row r="5844" spans="3:4" x14ac:dyDescent="0.2">
      <c r="C5844" s="13"/>
      <c r="D5844" s="13"/>
    </row>
    <row r="5845" spans="3:4" x14ac:dyDescent="0.2">
      <c r="C5845" s="13"/>
      <c r="D5845" s="13"/>
    </row>
    <row r="5846" spans="3:4" x14ac:dyDescent="0.2">
      <c r="C5846" s="13"/>
      <c r="D5846" s="13"/>
    </row>
    <row r="5847" spans="3:4" x14ac:dyDescent="0.2">
      <c r="C5847" s="13"/>
      <c r="D5847" s="13"/>
    </row>
    <row r="5848" spans="3:4" x14ac:dyDescent="0.2">
      <c r="C5848" s="13"/>
      <c r="D5848" s="13"/>
    </row>
    <row r="5849" spans="3:4" x14ac:dyDescent="0.2">
      <c r="C5849" s="13"/>
      <c r="D5849" s="13"/>
    </row>
    <row r="5850" spans="3:4" x14ac:dyDescent="0.2">
      <c r="C5850" s="13"/>
      <c r="D5850" s="13"/>
    </row>
    <row r="5851" spans="3:4" x14ac:dyDescent="0.2">
      <c r="C5851" s="13"/>
      <c r="D5851" s="13"/>
    </row>
    <row r="5852" spans="3:4" x14ac:dyDescent="0.2">
      <c r="C5852" s="13"/>
      <c r="D5852" s="13"/>
    </row>
    <row r="5853" spans="3:4" x14ac:dyDescent="0.2">
      <c r="C5853" s="13"/>
      <c r="D5853" s="13"/>
    </row>
    <row r="5854" spans="3:4" x14ac:dyDescent="0.2">
      <c r="C5854" s="13"/>
      <c r="D5854" s="13"/>
    </row>
    <row r="5855" spans="3:4" x14ac:dyDescent="0.2">
      <c r="C5855" s="13"/>
      <c r="D5855" s="13"/>
    </row>
    <row r="5856" spans="3:4" x14ac:dyDescent="0.2">
      <c r="C5856" s="13"/>
      <c r="D5856" s="13"/>
    </row>
    <row r="5857" spans="3:4" x14ac:dyDescent="0.2">
      <c r="C5857" s="13"/>
      <c r="D5857" s="13"/>
    </row>
    <row r="5858" spans="3:4" x14ac:dyDescent="0.2">
      <c r="C5858" s="13"/>
      <c r="D5858" s="13"/>
    </row>
    <row r="5859" spans="3:4" x14ac:dyDescent="0.2">
      <c r="C5859" s="13"/>
      <c r="D5859" s="13"/>
    </row>
    <row r="5860" spans="3:4" x14ac:dyDescent="0.2">
      <c r="C5860" s="13"/>
      <c r="D5860" s="13"/>
    </row>
    <row r="5861" spans="3:4" x14ac:dyDescent="0.2">
      <c r="C5861" s="13"/>
      <c r="D5861" s="13"/>
    </row>
    <row r="5862" spans="3:4" x14ac:dyDescent="0.2">
      <c r="C5862" s="13"/>
      <c r="D5862" s="13"/>
    </row>
    <row r="5863" spans="3:4" x14ac:dyDescent="0.2">
      <c r="C5863" s="13"/>
      <c r="D5863" s="13"/>
    </row>
    <row r="5864" spans="3:4" x14ac:dyDescent="0.2">
      <c r="C5864" s="13"/>
      <c r="D5864" s="13"/>
    </row>
    <row r="5865" spans="3:4" x14ac:dyDescent="0.2">
      <c r="C5865" s="13"/>
      <c r="D5865" s="13"/>
    </row>
    <row r="5866" spans="3:4" x14ac:dyDescent="0.2">
      <c r="C5866" s="13"/>
      <c r="D5866" s="13"/>
    </row>
    <row r="5867" spans="3:4" x14ac:dyDescent="0.2">
      <c r="C5867" s="13"/>
      <c r="D5867" s="13"/>
    </row>
    <row r="5868" spans="3:4" x14ac:dyDescent="0.2">
      <c r="C5868" s="13"/>
      <c r="D5868" s="13"/>
    </row>
    <row r="5869" spans="3:4" x14ac:dyDescent="0.2">
      <c r="C5869" s="13"/>
      <c r="D5869" s="13"/>
    </row>
    <row r="5870" spans="3:4" x14ac:dyDescent="0.2">
      <c r="C5870" s="13"/>
      <c r="D5870" s="13"/>
    </row>
    <row r="5871" spans="3:4" x14ac:dyDescent="0.2">
      <c r="C5871" s="13"/>
      <c r="D5871" s="13"/>
    </row>
    <row r="5872" spans="3:4" x14ac:dyDescent="0.2">
      <c r="C5872" s="13"/>
      <c r="D5872" s="13"/>
    </row>
    <row r="5873" spans="3:4" x14ac:dyDescent="0.2">
      <c r="C5873" s="13"/>
      <c r="D5873" s="13"/>
    </row>
    <row r="5874" spans="3:4" x14ac:dyDescent="0.2">
      <c r="C5874" s="13"/>
      <c r="D5874" s="13"/>
    </row>
    <row r="5875" spans="3:4" x14ac:dyDescent="0.2">
      <c r="C5875" s="13"/>
      <c r="D5875" s="13"/>
    </row>
    <row r="5876" spans="3:4" x14ac:dyDescent="0.2">
      <c r="C5876" s="13"/>
      <c r="D5876" s="13"/>
    </row>
    <row r="5877" spans="3:4" x14ac:dyDescent="0.2">
      <c r="C5877" s="13"/>
      <c r="D5877" s="13"/>
    </row>
    <row r="5878" spans="3:4" x14ac:dyDescent="0.2">
      <c r="C5878" s="13"/>
      <c r="D5878" s="13"/>
    </row>
    <row r="5879" spans="3:4" x14ac:dyDescent="0.2">
      <c r="C5879" s="13"/>
      <c r="D5879" s="13"/>
    </row>
    <row r="5880" spans="3:4" x14ac:dyDescent="0.2">
      <c r="C5880" s="13"/>
      <c r="D5880" s="13"/>
    </row>
    <row r="5881" spans="3:4" x14ac:dyDescent="0.2">
      <c r="C5881" s="13"/>
      <c r="D5881" s="13"/>
    </row>
    <row r="5882" spans="3:4" x14ac:dyDescent="0.2">
      <c r="C5882" s="13"/>
      <c r="D5882" s="13"/>
    </row>
    <row r="5883" spans="3:4" x14ac:dyDescent="0.2">
      <c r="C5883" s="13"/>
      <c r="D5883" s="13"/>
    </row>
    <row r="5884" spans="3:4" x14ac:dyDescent="0.2">
      <c r="C5884" s="13"/>
      <c r="D5884" s="13"/>
    </row>
    <row r="5885" spans="3:4" x14ac:dyDescent="0.2">
      <c r="C5885" s="13"/>
      <c r="D5885" s="13"/>
    </row>
    <row r="5886" spans="3:4" x14ac:dyDescent="0.2">
      <c r="C5886" s="13"/>
      <c r="D5886" s="13"/>
    </row>
    <row r="5887" spans="3:4" x14ac:dyDescent="0.2">
      <c r="C5887" s="13"/>
      <c r="D5887" s="13"/>
    </row>
    <row r="5888" spans="3:4" x14ac:dyDescent="0.2">
      <c r="C5888" s="13"/>
      <c r="D5888" s="13"/>
    </row>
    <row r="5889" spans="3:4" x14ac:dyDescent="0.2">
      <c r="C5889" s="13"/>
      <c r="D5889" s="13"/>
    </row>
    <row r="5890" spans="3:4" x14ac:dyDescent="0.2">
      <c r="C5890" s="13"/>
      <c r="D5890" s="13"/>
    </row>
    <row r="5891" spans="3:4" x14ac:dyDescent="0.2">
      <c r="C5891" s="13"/>
      <c r="D5891" s="13"/>
    </row>
    <row r="5892" spans="3:4" x14ac:dyDescent="0.2">
      <c r="C5892" s="13"/>
      <c r="D5892" s="13"/>
    </row>
    <row r="5893" spans="3:4" x14ac:dyDescent="0.2">
      <c r="C5893" s="13"/>
      <c r="D5893" s="13"/>
    </row>
    <row r="5894" spans="3:4" x14ac:dyDescent="0.2">
      <c r="C5894" s="13"/>
      <c r="D5894" s="13"/>
    </row>
    <row r="5895" spans="3:4" x14ac:dyDescent="0.2">
      <c r="C5895" s="13"/>
      <c r="D5895" s="13"/>
    </row>
    <row r="5896" spans="3:4" x14ac:dyDescent="0.2">
      <c r="C5896" s="13"/>
      <c r="D5896" s="13"/>
    </row>
    <row r="5897" spans="3:4" x14ac:dyDescent="0.2">
      <c r="C5897" s="13"/>
      <c r="D5897" s="13"/>
    </row>
    <row r="5898" spans="3:4" x14ac:dyDescent="0.2">
      <c r="C5898" s="13"/>
      <c r="D5898" s="13"/>
    </row>
    <row r="5899" spans="3:4" x14ac:dyDescent="0.2">
      <c r="C5899" s="13"/>
      <c r="D5899" s="13"/>
    </row>
    <row r="5900" spans="3:4" x14ac:dyDescent="0.2">
      <c r="C5900" s="13"/>
      <c r="D5900" s="13"/>
    </row>
    <row r="5901" spans="3:4" x14ac:dyDescent="0.2">
      <c r="C5901" s="13"/>
      <c r="D5901" s="13"/>
    </row>
    <row r="5902" spans="3:4" x14ac:dyDescent="0.2">
      <c r="C5902" s="13"/>
      <c r="D5902" s="13"/>
    </row>
    <row r="5903" spans="3:4" x14ac:dyDescent="0.2">
      <c r="C5903" s="13"/>
      <c r="D5903" s="13"/>
    </row>
    <row r="5904" spans="3:4" x14ac:dyDescent="0.2">
      <c r="C5904" s="13"/>
      <c r="D5904" s="13"/>
    </row>
    <row r="5905" spans="3:4" x14ac:dyDescent="0.2">
      <c r="C5905" s="13"/>
      <c r="D5905" s="13"/>
    </row>
    <row r="5906" spans="3:4" x14ac:dyDescent="0.2">
      <c r="C5906" s="13"/>
      <c r="D5906" s="13"/>
    </row>
    <row r="5907" spans="3:4" x14ac:dyDescent="0.2">
      <c r="C5907" s="13"/>
      <c r="D5907" s="13"/>
    </row>
    <row r="5908" spans="3:4" x14ac:dyDescent="0.2">
      <c r="C5908" s="13"/>
      <c r="D5908" s="13"/>
    </row>
    <row r="5909" spans="3:4" x14ac:dyDescent="0.2">
      <c r="C5909" s="13"/>
      <c r="D5909" s="13"/>
    </row>
    <row r="5910" spans="3:4" x14ac:dyDescent="0.2">
      <c r="C5910" s="13"/>
      <c r="D5910" s="13"/>
    </row>
    <row r="5911" spans="3:4" x14ac:dyDescent="0.2">
      <c r="C5911" s="13"/>
      <c r="D5911" s="13"/>
    </row>
    <row r="5912" spans="3:4" x14ac:dyDescent="0.2">
      <c r="C5912" s="13"/>
      <c r="D5912" s="13"/>
    </row>
    <row r="5913" spans="3:4" x14ac:dyDescent="0.2">
      <c r="C5913" s="13"/>
      <c r="D5913" s="13"/>
    </row>
    <row r="5914" spans="3:4" x14ac:dyDescent="0.2">
      <c r="C5914" s="13"/>
      <c r="D5914" s="13"/>
    </row>
    <row r="5915" spans="3:4" x14ac:dyDescent="0.2">
      <c r="C5915" s="13"/>
      <c r="D5915" s="13"/>
    </row>
    <row r="5916" spans="3:4" x14ac:dyDescent="0.2">
      <c r="C5916" s="13"/>
      <c r="D5916" s="13"/>
    </row>
    <row r="5917" spans="3:4" x14ac:dyDescent="0.2">
      <c r="C5917" s="13"/>
      <c r="D5917" s="13"/>
    </row>
    <row r="5918" spans="3:4" x14ac:dyDescent="0.2">
      <c r="C5918" s="13"/>
      <c r="D5918" s="13"/>
    </row>
    <row r="5919" spans="3:4" x14ac:dyDescent="0.2">
      <c r="C5919" s="13"/>
      <c r="D5919" s="13"/>
    </row>
    <row r="5920" spans="3:4" x14ac:dyDescent="0.2">
      <c r="C5920" s="13"/>
      <c r="D5920" s="13"/>
    </row>
    <row r="5921" spans="3:4" x14ac:dyDescent="0.2">
      <c r="C5921" s="13"/>
      <c r="D5921" s="13"/>
    </row>
    <row r="5922" spans="3:4" x14ac:dyDescent="0.2">
      <c r="C5922" s="13"/>
      <c r="D5922" s="13"/>
    </row>
    <row r="5923" spans="3:4" x14ac:dyDescent="0.2">
      <c r="C5923" s="13"/>
      <c r="D5923" s="13"/>
    </row>
    <row r="5924" spans="3:4" x14ac:dyDescent="0.2">
      <c r="C5924" s="13"/>
      <c r="D5924" s="13"/>
    </row>
    <row r="5925" spans="3:4" x14ac:dyDescent="0.2">
      <c r="C5925" s="13"/>
      <c r="D5925" s="13"/>
    </row>
    <row r="5926" spans="3:4" x14ac:dyDescent="0.2">
      <c r="C5926" s="13"/>
      <c r="D5926" s="13"/>
    </row>
    <row r="5927" spans="3:4" x14ac:dyDescent="0.2">
      <c r="C5927" s="13"/>
      <c r="D5927" s="13"/>
    </row>
    <row r="5928" spans="3:4" x14ac:dyDescent="0.2">
      <c r="C5928" s="13"/>
      <c r="D5928" s="13"/>
    </row>
    <row r="5929" spans="3:4" x14ac:dyDescent="0.2">
      <c r="C5929" s="13"/>
      <c r="D5929" s="13"/>
    </row>
    <row r="5930" spans="3:4" x14ac:dyDescent="0.2">
      <c r="C5930" s="13"/>
      <c r="D5930" s="13"/>
    </row>
    <row r="5931" spans="3:4" x14ac:dyDescent="0.2">
      <c r="C5931" s="13"/>
      <c r="D5931" s="13"/>
    </row>
    <row r="5932" spans="3:4" x14ac:dyDescent="0.2">
      <c r="C5932" s="13"/>
      <c r="D5932" s="13"/>
    </row>
    <row r="5933" spans="3:4" x14ac:dyDescent="0.2">
      <c r="C5933" s="13"/>
      <c r="D5933" s="13"/>
    </row>
    <row r="5934" spans="3:4" x14ac:dyDescent="0.2">
      <c r="C5934" s="13"/>
      <c r="D5934" s="13"/>
    </row>
    <row r="5935" spans="3:4" x14ac:dyDescent="0.2">
      <c r="C5935" s="13"/>
      <c r="D5935" s="13"/>
    </row>
    <row r="5936" spans="3:4" x14ac:dyDescent="0.2">
      <c r="C5936" s="13"/>
      <c r="D5936" s="13"/>
    </row>
    <row r="5937" spans="3:4" x14ac:dyDescent="0.2">
      <c r="C5937" s="13"/>
      <c r="D5937" s="13"/>
    </row>
    <row r="5938" spans="3:4" x14ac:dyDescent="0.2">
      <c r="C5938" s="13"/>
      <c r="D5938" s="13"/>
    </row>
    <row r="5939" spans="3:4" x14ac:dyDescent="0.2">
      <c r="C5939" s="13"/>
      <c r="D5939" s="13"/>
    </row>
    <row r="5940" spans="3:4" x14ac:dyDescent="0.2">
      <c r="C5940" s="13"/>
      <c r="D5940" s="13"/>
    </row>
    <row r="5941" spans="3:4" x14ac:dyDescent="0.2">
      <c r="C5941" s="13"/>
      <c r="D5941" s="13"/>
    </row>
    <row r="5942" spans="3:4" x14ac:dyDescent="0.2">
      <c r="C5942" s="13"/>
      <c r="D5942" s="13"/>
    </row>
    <row r="5943" spans="3:4" x14ac:dyDescent="0.2">
      <c r="C5943" s="13"/>
      <c r="D5943" s="13"/>
    </row>
    <row r="5944" spans="3:4" x14ac:dyDescent="0.2">
      <c r="C5944" s="13"/>
      <c r="D5944" s="13"/>
    </row>
    <row r="5945" spans="3:4" x14ac:dyDescent="0.2">
      <c r="C5945" s="13"/>
      <c r="D5945" s="13"/>
    </row>
    <row r="5946" spans="3:4" x14ac:dyDescent="0.2">
      <c r="C5946" s="13"/>
      <c r="D5946" s="13"/>
    </row>
    <row r="5947" spans="3:4" x14ac:dyDescent="0.2">
      <c r="C5947" s="13"/>
      <c r="D5947" s="13"/>
    </row>
    <row r="5948" spans="3:4" x14ac:dyDescent="0.2">
      <c r="C5948" s="13"/>
      <c r="D5948" s="13"/>
    </row>
    <row r="5949" spans="3:4" x14ac:dyDescent="0.2">
      <c r="C5949" s="13"/>
      <c r="D5949" s="13"/>
    </row>
    <row r="5950" spans="3:4" x14ac:dyDescent="0.2">
      <c r="C5950" s="13"/>
      <c r="D5950" s="13"/>
    </row>
    <row r="5951" spans="3:4" x14ac:dyDescent="0.2">
      <c r="C5951" s="13"/>
      <c r="D5951" s="13"/>
    </row>
    <row r="5952" spans="3:4" x14ac:dyDescent="0.2">
      <c r="C5952" s="13"/>
      <c r="D5952" s="13"/>
    </row>
    <row r="5953" spans="3:4" x14ac:dyDescent="0.2">
      <c r="C5953" s="13"/>
      <c r="D5953" s="13"/>
    </row>
    <row r="5954" spans="3:4" x14ac:dyDescent="0.2">
      <c r="C5954" s="13"/>
      <c r="D5954" s="13"/>
    </row>
    <row r="5955" spans="3:4" x14ac:dyDescent="0.2">
      <c r="C5955" s="13"/>
      <c r="D5955" s="13"/>
    </row>
    <row r="5956" spans="3:4" x14ac:dyDescent="0.2">
      <c r="C5956" s="13"/>
      <c r="D5956" s="13"/>
    </row>
    <row r="5957" spans="3:4" x14ac:dyDescent="0.2">
      <c r="C5957" s="13"/>
      <c r="D5957" s="13"/>
    </row>
    <row r="5958" spans="3:4" x14ac:dyDescent="0.2">
      <c r="C5958" s="13"/>
      <c r="D5958" s="13"/>
    </row>
    <row r="5959" spans="3:4" x14ac:dyDescent="0.2">
      <c r="C5959" s="13"/>
      <c r="D5959" s="13"/>
    </row>
    <row r="5960" spans="3:4" x14ac:dyDescent="0.2">
      <c r="C5960" s="13"/>
      <c r="D5960" s="13"/>
    </row>
    <row r="5961" spans="3:4" x14ac:dyDescent="0.2">
      <c r="C5961" s="13"/>
      <c r="D5961" s="13"/>
    </row>
    <row r="5962" spans="3:4" x14ac:dyDescent="0.2">
      <c r="C5962" s="13"/>
      <c r="D5962" s="13"/>
    </row>
    <row r="5963" spans="3:4" x14ac:dyDescent="0.2">
      <c r="C5963" s="13"/>
      <c r="D5963" s="13"/>
    </row>
    <row r="5964" spans="3:4" x14ac:dyDescent="0.2">
      <c r="C5964" s="13"/>
      <c r="D5964" s="13"/>
    </row>
    <row r="5965" spans="3:4" x14ac:dyDescent="0.2">
      <c r="C5965" s="13"/>
      <c r="D5965" s="13"/>
    </row>
    <row r="5966" spans="3:4" x14ac:dyDescent="0.2">
      <c r="C5966" s="13"/>
      <c r="D5966" s="13"/>
    </row>
    <row r="5967" spans="3:4" x14ac:dyDescent="0.2">
      <c r="C5967" s="13"/>
      <c r="D5967" s="13"/>
    </row>
    <row r="5968" spans="3:4" x14ac:dyDescent="0.2">
      <c r="C5968" s="13"/>
      <c r="D5968" s="13"/>
    </row>
    <row r="5969" spans="3:4" x14ac:dyDescent="0.2">
      <c r="C5969" s="13"/>
      <c r="D5969" s="13"/>
    </row>
    <row r="5970" spans="3:4" x14ac:dyDescent="0.2">
      <c r="C5970" s="13"/>
      <c r="D5970" s="13"/>
    </row>
    <row r="5971" spans="3:4" x14ac:dyDescent="0.2">
      <c r="C5971" s="13"/>
      <c r="D5971" s="13"/>
    </row>
    <row r="5972" spans="3:4" x14ac:dyDescent="0.2">
      <c r="C5972" s="13"/>
      <c r="D5972" s="13"/>
    </row>
    <row r="5973" spans="3:4" x14ac:dyDescent="0.2">
      <c r="C5973" s="13"/>
      <c r="D5973" s="13"/>
    </row>
    <row r="5974" spans="3:4" x14ac:dyDescent="0.2">
      <c r="C5974" s="13"/>
      <c r="D5974" s="13"/>
    </row>
    <row r="5975" spans="3:4" x14ac:dyDescent="0.2">
      <c r="C5975" s="13"/>
      <c r="D5975" s="13"/>
    </row>
    <row r="5976" spans="3:4" x14ac:dyDescent="0.2">
      <c r="C5976" s="13"/>
      <c r="D5976" s="13"/>
    </row>
    <row r="5977" spans="3:4" x14ac:dyDescent="0.2">
      <c r="C5977" s="13"/>
      <c r="D5977" s="13"/>
    </row>
    <row r="5978" spans="3:4" x14ac:dyDescent="0.2">
      <c r="C5978" s="13"/>
      <c r="D5978" s="13"/>
    </row>
    <row r="5979" spans="3:4" x14ac:dyDescent="0.2">
      <c r="C5979" s="13"/>
      <c r="D5979" s="13"/>
    </row>
    <row r="5980" spans="3:4" x14ac:dyDescent="0.2">
      <c r="C5980" s="13"/>
      <c r="D5980" s="13"/>
    </row>
    <row r="5981" spans="3:4" x14ac:dyDescent="0.2">
      <c r="C5981" s="13"/>
      <c r="D5981" s="13"/>
    </row>
    <row r="5982" spans="3:4" x14ac:dyDescent="0.2">
      <c r="C5982" s="13"/>
      <c r="D5982" s="13"/>
    </row>
    <row r="5983" spans="3:4" x14ac:dyDescent="0.2">
      <c r="C5983" s="13"/>
      <c r="D5983" s="13"/>
    </row>
    <row r="5984" spans="3:4" x14ac:dyDescent="0.2">
      <c r="C5984" s="13"/>
      <c r="D5984" s="13"/>
    </row>
    <row r="5985" spans="3:4" x14ac:dyDescent="0.2">
      <c r="C5985" s="13"/>
      <c r="D5985" s="13"/>
    </row>
    <row r="5986" spans="3:4" x14ac:dyDescent="0.2">
      <c r="C5986" s="13"/>
      <c r="D5986" s="13"/>
    </row>
    <row r="5987" spans="3:4" x14ac:dyDescent="0.2">
      <c r="C5987" s="13"/>
      <c r="D5987" s="13"/>
    </row>
    <row r="5988" spans="3:4" x14ac:dyDescent="0.2">
      <c r="C5988" s="13"/>
      <c r="D5988" s="13"/>
    </row>
    <row r="5989" spans="3:4" x14ac:dyDescent="0.2">
      <c r="C5989" s="13"/>
      <c r="D5989" s="13"/>
    </row>
    <row r="5990" spans="3:4" x14ac:dyDescent="0.2">
      <c r="C5990" s="13"/>
      <c r="D5990" s="13"/>
    </row>
    <row r="5991" spans="3:4" x14ac:dyDescent="0.2">
      <c r="C5991" s="13"/>
      <c r="D5991" s="13"/>
    </row>
    <row r="5992" spans="3:4" x14ac:dyDescent="0.2">
      <c r="C5992" s="13"/>
      <c r="D5992" s="13"/>
    </row>
    <row r="5993" spans="3:4" x14ac:dyDescent="0.2">
      <c r="C5993" s="13"/>
      <c r="D5993" s="13"/>
    </row>
    <row r="5994" spans="3:4" x14ac:dyDescent="0.2">
      <c r="C5994" s="13"/>
      <c r="D5994" s="13"/>
    </row>
    <row r="5995" spans="3:4" x14ac:dyDescent="0.2">
      <c r="C5995" s="13"/>
      <c r="D5995" s="13"/>
    </row>
    <row r="5996" spans="3:4" x14ac:dyDescent="0.2">
      <c r="C5996" s="13"/>
      <c r="D5996" s="13"/>
    </row>
    <row r="5997" spans="3:4" x14ac:dyDescent="0.2">
      <c r="C5997" s="13"/>
      <c r="D5997" s="13"/>
    </row>
    <row r="5998" spans="3:4" x14ac:dyDescent="0.2">
      <c r="C5998" s="13"/>
      <c r="D5998" s="13"/>
    </row>
    <row r="5999" spans="3:4" x14ac:dyDescent="0.2">
      <c r="C5999" s="13"/>
      <c r="D5999" s="13"/>
    </row>
    <row r="6000" spans="3:4" x14ac:dyDescent="0.2">
      <c r="C6000" s="13"/>
      <c r="D6000" s="13"/>
    </row>
    <row r="6001" spans="3:4" x14ac:dyDescent="0.2">
      <c r="C6001" s="13"/>
      <c r="D6001" s="13"/>
    </row>
    <row r="6002" spans="3:4" x14ac:dyDescent="0.2">
      <c r="C6002" s="13"/>
      <c r="D6002" s="13"/>
    </row>
    <row r="6003" spans="3:4" x14ac:dyDescent="0.2">
      <c r="C6003" s="13"/>
      <c r="D6003" s="13"/>
    </row>
    <row r="6004" spans="3:4" x14ac:dyDescent="0.2">
      <c r="C6004" s="13"/>
      <c r="D6004" s="13"/>
    </row>
    <row r="6005" spans="3:4" x14ac:dyDescent="0.2">
      <c r="C6005" s="13"/>
      <c r="D6005" s="13"/>
    </row>
    <row r="6006" spans="3:4" x14ac:dyDescent="0.2">
      <c r="C6006" s="13"/>
      <c r="D6006" s="13"/>
    </row>
    <row r="6007" spans="3:4" x14ac:dyDescent="0.2">
      <c r="C6007" s="13"/>
      <c r="D6007" s="13"/>
    </row>
    <row r="6008" spans="3:4" x14ac:dyDescent="0.2">
      <c r="C6008" s="13"/>
      <c r="D6008" s="13"/>
    </row>
    <row r="6009" spans="3:4" x14ac:dyDescent="0.2">
      <c r="C6009" s="13"/>
      <c r="D6009" s="13"/>
    </row>
    <row r="6010" spans="3:4" x14ac:dyDescent="0.2">
      <c r="C6010" s="13"/>
      <c r="D6010" s="13"/>
    </row>
    <row r="6011" spans="3:4" x14ac:dyDescent="0.2">
      <c r="C6011" s="13"/>
      <c r="D6011" s="13"/>
    </row>
    <row r="6012" spans="3:4" x14ac:dyDescent="0.2">
      <c r="C6012" s="13"/>
      <c r="D6012" s="13"/>
    </row>
    <row r="6013" spans="3:4" x14ac:dyDescent="0.2">
      <c r="C6013" s="13"/>
      <c r="D6013" s="13"/>
    </row>
    <row r="6014" spans="3:4" x14ac:dyDescent="0.2">
      <c r="C6014" s="13"/>
      <c r="D6014" s="13"/>
    </row>
    <row r="6015" spans="3:4" x14ac:dyDescent="0.2">
      <c r="C6015" s="13"/>
      <c r="D6015" s="13"/>
    </row>
    <row r="6016" spans="3:4" x14ac:dyDescent="0.2">
      <c r="C6016" s="13"/>
      <c r="D6016" s="13"/>
    </row>
    <row r="6017" spans="3:4" x14ac:dyDescent="0.2">
      <c r="C6017" s="13"/>
      <c r="D6017" s="13"/>
    </row>
    <row r="6018" spans="3:4" x14ac:dyDescent="0.2">
      <c r="C6018" s="13"/>
      <c r="D6018" s="13"/>
    </row>
    <row r="6019" spans="3:4" x14ac:dyDescent="0.2">
      <c r="C6019" s="13"/>
      <c r="D6019" s="13"/>
    </row>
    <row r="6020" spans="3:4" x14ac:dyDescent="0.2">
      <c r="C6020" s="13"/>
      <c r="D6020" s="13"/>
    </row>
    <row r="6021" spans="3:4" x14ac:dyDescent="0.2">
      <c r="C6021" s="13"/>
      <c r="D6021" s="13"/>
    </row>
    <row r="6022" spans="3:4" x14ac:dyDescent="0.2">
      <c r="C6022" s="13"/>
      <c r="D6022" s="13"/>
    </row>
    <row r="6023" spans="3:4" x14ac:dyDescent="0.2">
      <c r="C6023" s="13"/>
      <c r="D6023" s="13"/>
    </row>
    <row r="6024" spans="3:4" x14ac:dyDescent="0.2">
      <c r="C6024" s="13"/>
      <c r="D6024" s="13"/>
    </row>
    <row r="6025" spans="3:4" x14ac:dyDescent="0.2">
      <c r="C6025" s="13"/>
      <c r="D6025" s="13"/>
    </row>
    <row r="6026" spans="3:4" x14ac:dyDescent="0.2">
      <c r="C6026" s="13"/>
      <c r="D6026" s="13"/>
    </row>
    <row r="6027" spans="3:4" x14ac:dyDescent="0.2">
      <c r="C6027" s="13"/>
      <c r="D6027" s="13"/>
    </row>
    <row r="6028" spans="3:4" x14ac:dyDescent="0.2">
      <c r="C6028" s="13"/>
      <c r="D6028" s="13"/>
    </row>
    <row r="6029" spans="3:4" x14ac:dyDescent="0.2">
      <c r="C6029" s="13"/>
      <c r="D6029" s="13"/>
    </row>
    <row r="6030" spans="3:4" x14ac:dyDescent="0.2">
      <c r="C6030" s="13"/>
      <c r="D6030" s="13"/>
    </row>
    <row r="6031" spans="3:4" x14ac:dyDescent="0.2">
      <c r="C6031" s="13"/>
      <c r="D6031" s="13"/>
    </row>
    <row r="6032" spans="3:4" x14ac:dyDescent="0.2">
      <c r="C6032" s="13"/>
      <c r="D6032" s="13"/>
    </row>
    <row r="6033" spans="3:4" x14ac:dyDescent="0.2">
      <c r="C6033" s="13"/>
      <c r="D6033" s="13"/>
    </row>
    <row r="6034" spans="3:4" x14ac:dyDescent="0.2">
      <c r="C6034" s="13"/>
      <c r="D6034" s="13"/>
    </row>
    <row r="6035" spans="3:4" x14ac:dyDescent="0.2">
      <c r="C6035" s="13"/>
      <c r="D6035" s="13"/>
    </row>
    <row r="6036" spans="3:4" x14ac:dyDescent="0.2">
      <c r="C6036" s="13"/>
      <c r="D6036" s="13"/>
    </row>
    <row r="6037" spans="3:4" x14ac:dyDescent="0.2">
      <c r="C6037" s="13"/>
      <c r="D6037" s="13"/>
    </row>
    <row r="6038" spans="3:4" x14ac:dyDescent="0.2">
      <c r="C6038" s="13"/>
      <c r="D6038" s="13"/>
    </row>
    <row r="6039" spans="3:4" x14ac:dyDescent="0.2">
      <c r="C6039" s="13"/>
      <c r="D6039" s="13"/>
    </row>
    <row r="6040" spans="3:4" x14ac:dyDescent="0.2">
      <c r="C6040" s="13"/>
      <c r="D6040" s="13"/>
    </row>
    <row r="6041" spans="3:4" x14ac:dyDescent="0.2">
      <c r="C6041" s="13"/>
      <c r="D6041" s="13"/>
    </row>
    <row r="6042" spans="3:4" x14ac:dyDescent="0.2">
      <c r="C6042" s="13"/>
      <c r="D6042" s="13"/>
    </row>
    <row r="6043" spans="3:4" x14ac:dyDescent="0.2">
      <c r="C6043" s="13"/>
      <c r="D6043" s="13"/>
    </row>
    <row r="6044" spans="3:4" x14ac:dyDescent="0.2">
      <c r="C6044" s="13"/>
      <c r="D6044" s="13"/>
    </row>
    <row r="6045" spans="3:4" x14ac:dyDescent="0.2">
      <c r="C6045" s="13"/>
      <c r="D6045" s="13"/>
    </row>
    <row r="6046" spans="3:4" x14ac:dyDescent="0.2">
      <c r="C6046" s="13"/>
      <c r="D6046" s="13"/>
    </row>
    <row r="6047" spans="3:4" x14ac:dyDescent="0.2">
      <c r="C6047" s="13"/>
      <c r="D6047" s="13"/>
    </row>
    <row r="6048" spans="3:4" x14ac:dyDescent="0.2">
      <c r="C6048" s="13"/>
      <c r="D6048" s="13"/>
    </row>
    <row r="6049" spans="3:4" x14ac:dyDescent="0.2">
      <c r="C6049" s="13"/>
      <c r="D6049" s="13"/>
    </row>
    <row r="6050" spans="3:4" x14ac:dyDescent="0.2">
      <c r="C6050" s="13"/>
      <c r="D6050" s="13"/>
    </row>
    <row r="6051" spans="3:4" x14ac:dyDescent="0.2">
      <c r="C6051" s="13"/>
      <c r="D6051" s="13"/>
    </row>
    <row r="6052" spans="3:4" x14ac:dyDescent="0.2">
      <c r="C6052" s="13"/>
      <c r="D6052" s="13"/>
    </row>
    <row r="6053" spans="3:4" x14ac:dyDescent="0.2">
      <c r="C6053" s="13"/>
      <c r="D6053" s="13"/>
    </row>
    <row r="6054" spans="3:4" x14ac:dyDescent="0.2">
      <c r="C6054" s="13"/>
      <c r="D6054" s="13"/>
    </row>
    <row r="6055" spans="3:4" x14ac:dyDescent="0.2">
      <c r="C6055" s="13"/>
      <c r="D6055" s="13"/>
    </row>
    <row r="6056" spans="3:4" x14ac:dyDescent="0.2">
      <c r="C6056" s="13"/>
      <c r="D6056" s="13"/>
    </row>
    <row r="6057" spans="3:4" x14ac:dyDescent="0.2">
      <c r="C6057" s="13"/>
      <c r="D6057" s="13"/>
    </row>
    <row r="6058" spans="3:4" x14ac:dyDescent="0.2">
      <c r="C6058" s="13"/>
      <c r="D6058" s="13"/>
    </row>
    <row r="6059" spans="3:4" x14ac:dyDescent="0.2">
      <c r="C6059" s="13"/>
      <c r="D6059" s="13"/>
    </row>
    <row r="6060" spans="3:4" x14ac:dyDescent="0.2">
      <c r="C6060" s="13"/>
      <c r="D6060" s="13"/>
    </row>
    <row r="6061" spans="3:4" x14ac:dyDescent="0.2">
      <c r="C6061" s="13"/>
      <c r="D6061" s="13"/>
    </row>
    <row r="6062" spans="3:4" x14ac:dyDescent="0.2">
      <c r="C6062" s="13"/>
      <c r="D6062" s="13"/>
    </row>
    <row r="6063" spans="3:4" x14ac:dyDescent="0.2">
      <c r="C6063" s="13"/>
      <c r="D6063" s="13"/>
    </row>
    <row r="6064" spans="3:4" x14ac:dyDescent="0.2">
      <c r="C6064" s="13"/>
      <c r="D6064" s="13"/>
    </row>
    <row r="6065" spans="3:4" x14ac:dyDescent="0.2">
      <c r="C6065" s="13"/>
      <c r="D6065" s="13"/>
    </row>
    <row r="6066" spans="3:4" x14ac:dyDescent="0.2">
      <c r="C6066" s="13"/>
      <c r="D6066" s="13"/>
    </row>
    <row r="6067" spans="3:4" x14ac:dyDescent="0.2">
      <c r="C6067" s="13"/>
      <c r="D6067" s="13"/>
    </row>
    <row r="6068" spans="3:4" x14ac:dyDescent="0.2">
      <c r="C6068" s="13"/>
      <c r="D6068" s="13"/>
    </row>
    <row r="6069" spans="3:4" x14ac:dyDescent="0.2">
      <c r="C6069" s="13"/>
      <c r="D6069" s="13"/>
    </row>
    <row r="6070" spans="3:4" x14ac:dyDescent="0.2">
      <c r="C6070" s="13"/>
      <c r="D6070" s="13"/>
    </row>
    <row r="6071" spans="3:4" x14ac:dyDescent="0.2">
      <c r="C6071" s="13"/>
      <c r="D6071" s="13"/>
    </row>
    <row r="6072" spans="3:4" x14ac:dyDescent="0.2">
      <c r="C6072" s="13"/>
      <c r="D6072" s="13"/>
    </row>
    <row r="6073" spans="3:4" x14ac:dyDescent="0.2">
      <c r="C6073" s="13"/>
      <c r="D6073" s="13"/>
    </row>
    <row r="6074" spans="3:4" x14ac:dyDescent="0.2">
      <c r="C6074" s="13"/>
      <c r="D6074" s="13"/>
    </row>
    <row r="6075" spans="3:4" x14ac:dyDescent="0.2">
      <c r="C6075" s="13"/>
      <c r="D6075" s="13"/>
    </row>
    <row r="6076" spans="3:4" x14ac:dyDescent="0.2">
      <c r="C6076" s="13"/>
      <c r="D6076" s="13"/>
    </row>
    <row r="6077" spans="3:4" x14ac:dyDescent="0.2">
      <c r="C6077" s="13"/>
      <c r="D6077" s="13"/>
    </row>
    <row r="6078" spans="3:4" x14ac:dyDescent="0.2">
      <c r="C6078" s="13"/>
      <c r="D6078" s="13"/>
    </row>
    <row r="6079" spans="3:4" x14ac:dyDescent="0.2">
      <c r="C6079" s="13"/>
      <c r="D6079" s="13"/>
    </row>
    <row r="6080" spans="3:4" x14ac:dyDescent="0.2">
      <c r="C6080" s="13"/>
      <c r="D6080" s="13"/>
    </row>
    <row r="6081" spans="3:4" x14ac:dyDescent="0.2">
      <c r="C6081" s="13"/>
      <c r="D6081" s="13"/>
    </row>
    <row r="6082" spans="3:4" x14ac:dyDescent="0.2">
      <c r="C6082" s="13"/>
      <c r="D6082" s="13"/>
    </row>
    <row r="6083" spans="3:4" x14ac:dyDescent="0.2">
      <c r="C6083" s="13"/>
      <c r="D6083" s="13"/>
    </row>
    <row r="6084" spans="3:4" x14ac:dyDescent="0.2">
      <c r="C6084" s="13"/>
      <c r="D6084" s="13"/>
    </row>
    <row r="6085" spans="3:4" x14ac:dyDescent="0.2">
      <c r="C6085" s="13"/>
      <c r="D6085" s="13"/>
    </row>
    <row r="6086" spans="3:4" x14ac:dyDescent="0.2">
      <c r="C6086" s="13"/>
      <c r="D6086" s="13"/>
    </row>
    <row r="6087" spans="3:4" x14ac:dyDescent="0.2">
      <c r="C6087" s="13"/>
      <c r="D6087" s="13"/>
    </row>
    <row r="6088" spans="3:4" x14ac:dyDescent="0.2">
      <c r="C6088" s="13"/>
      <c r="D6088" s="13"/>
    </row>
    <row r="6089" spans="3:4" x14ac:dyDescent="0.2">
      <c r="C6089" s="13"/>
      <c r="D6089" s="13"/>
    </row>
    <row r="6090" spans="3:4" x14ac:dyDescent="0.2">
      <c r="C6090" s="13"/>
      <c r="D6090" s="13"/>
    </row>
    <row r="6091" spans="3:4" x14ac:dyDescent="0.2">
      <c r="C6091" s="13"/>
      <c r="D6091" s="13"/>
    </row>
    <row r="6092" spans="3:4" x14ac:dyDescent="0.2">
      <c r="C6092" s="13"/>
      <c r="D6092" s="13"/>
    </row>
    <row r="6093" spans="3:4" x14ac:dyDescent="0.2">
      <c r="C6093" s="13"/>
      <c r="D6093" s="13"/>
    </row>
    <row r="6094" spans="3:4" x14ac:dyDescent="0.2">
      <c r="C6094" s="13"/>
      <c r="D6094" s="13"/>
    </row>
    <row r="6095" spans="3:4" x14ac:dyDescent="0.2">
      <c r="C6095" s="13"/>
      <c r="D6095" s="13"/>
    </row>
    <row r="6096" spans="3:4" x14ac:dyDescent="0.2">
      <c r="C6096" s="13"/>
      <c r="D6096" s="13"/>
    </row>
    <row r="6097" spans="3:4" x14ac:dyDescent="0.2">
      <c r="C6097" s="13"/>
      <c r="D6097" s="13"/>
    </row>
    <row r="6098" spans="3:4" x14ac:dyDescent="0.2">
      <c r="C6098" s="13"/>
      <c r="D6098" s="13"/>
    </row>
    <row r="6099" spans="3:4" x14ac:dyDescent="0.2">
      <c r="C6099" s="13"/>
      <c r="D6099" s="13"/>
    </row>
    <row r="6100" spans="3:4" x14ac:dyDescent="0.2">
      <c r="C6100" s="13"/>
      <c r="D6100" s="13"/>
    </row>
    <row r="6101" spans="3:4" x14ac:dyDescent="0.2">
      <c r="C6101" s="13"/>
      <c r="D6101" s="13"/>
    </row>
    <row r="6102" spans="3:4" x14ac:dyDescent="0.2">
      <c r="C6102" s="13"/>
      <c r="D6102" s="13"/>
    </row>
    <row r="6103" spans="3:4" x14ac:dyDescent="0.2">
      <c r="C6103" s="13"/>
      <c r="D6103" s="13"/>
    </row>
    <row r="6104" spans="3:4" x14ac:dyDescent="0.2">
      <c r="C6104" s="13"/>
      <c r="D6104" s="13"/>
    </row>
    <row r="6105" spans="3:4" x14ac:dyDescent="0.2">
      <c r="C6105" s="13"/>
      <c r="D6105" s="13"/>
    </row>
    <row r="6106" spans="3:4" x14ac:dyDescent="0.2">
      <c r="C6106" s="13"/>
      <c r="D6106" s="13"/>
    </row>
    <row r="6107" spans="3:4" x14ac:dyDescent="0.2">
      <c r="C6107" s="13"/>
      <c r="D6107" s="13"/>
    </row>
    <row r="6108" spans="3:4" x14ac:dyDescent="0.2">
      <c r="C6108" s="13"/>
      <c r="D6108" s="13"/>
    </row>
    <row r="6109" spans="3:4" x14ac:dyDescent="0.2">
      <c r="C6109" s="13"/>
      <c r="D6109" s="13"/>
    </row>
    <row r="6110" spans="3:4" x14ac:dyDescent="0.2">
      <c r="C6110" s="13"/>
      <c r="D6110" s="13"/>
    </row>
    <row r="6111" spans="3:4" x14ac:dyDescent="0.2">
      <c r="C6111" s="13"/>
      <c r="D6111" s="13"/>
    </row>
    <row r="6112" spans="3:4" x14ac:dyDescent="0.2">
      <c r="C6112" s="13"/>
      <c r="D6112" s="13"/>
    </row>
    <row r="6113" spans="3:4" x14ac:dyDescent="0.2">
      <c r="C6113" s="13"/>
      <c r="D6113" s="13"/>
    </row>
    <row r="6114" spans="3:4" x14ac:dyDescent="0.2">
      <c r="C6114" s="13"/>
      <c r="D6114" s="13"/>
    </row>
    <row r="6115" spans="3:4" x14ac:dyDescent="0.2">
      <c r="C6115" s="13"/>
      <c r="D6115" s="13"/>
    </row>
    <row r="6116" spans="3:4" x14ac:dyDescent="0.2">
      <c r="C6116" s="13"/>
      <c r="D6116" s="13"/>
    </row>
    <row r="6117" spans="3:4" x14ac:dyDescent="0.2">
      <c r="C6117" s="13"/>
      <c r="D6117" s="13"/>
    </row>
    <row r="6118" spans="3:4" x14ac:dyDescent="0.2">
      <c r="C6118" s="13"/>
      <c r="D6118" s="13"/>
    </row>
    <row r="6119" spans="3:4" x14ac:dyDescent="0.2">
      <c r="C6119" s="13"/>
      <c r="D6119" s="13"/>
    </row>
    <row r="6120" spans="3:4" x14ac:dyDescent="0.2">
      <c r="C6120" s="13"/>
      <c r="D6120" s="13"/>
    </row>
    <row r="6121" spans="3:4" x14ac:dyDescent="0.2">
      <c r="C6121" s="13"/>
      <c r="D6121" s="13"/>
    </row>
    <row r="6122" spans="3:4" x14ac:dyDescent="0.2">
      <c r="C6122" s="13"/>
      <c r="D6122" s="13"/>
    </row>
    <row r="6123" spans="3:4" x14ac:dyDescent="0.2">
      <c r="C6123" s="13"/>
      <c r="D6123" s="13"/>
    </row>
    <row r="6124" spans="3:4" x14ac:dyDescent="0.2">
      <c r="C6124" s="13"/>
      <c r="D6124" s="13"/>
    </row>
    <row r="6125" spans="3:4" x14ac:dyDescent="0.2">
      <c r="C6125" s="13"/>
      <c r="D6125" s="13"/>
    </row>
    <row r="6126" spans="3:4" x14ac:dyDescent="0.2">
      <c r="C6126" s="13"/>
      <c r="D6126" s="13"/>
    </row>
    <row r="6127" spans="3:4" x14ac:dyDescent="0.2">
      <c r="C6127" s="13"/>
      <c r="D6127" s="13"/>
    </row>
    <row r="6128" spans="3:4" x14ac:dyDescent="0.2">
      <c r="C6128" s="13"/>
      <c r="D6128" s="13"/>
    </row>
    <row r="6129" spans="3:4" x14ac:dyDescent="0.2">
      <c r="C6129" s="13"/>
      <c r="D6129" s="13"/>
    </row>
    <row r="6130" spans="3:4" x14ac:dyDescent="0.2">
      <c r="C6130" s="13"/>
      <c r="D6130" s="13"/>
    </row>
    <row r="6131" spans="3:4" x14ac:dyDescent="0.2">
      <c r="C6131" s="13"/>
      <c r="D6131" s="13"/>
    </row>
    <row r="6132" spans="3:4" x14ac:dyDescent="0.2">
      <c r="C6132" s="13"/>
      <c r="D6132" s="13"/>
    </row>
    <row r="6133" spans="3:4" x14ac:dyDescent="0.2">
      <c r="C6133" s="13"/>
      <c r="D6133" s="13"/>
    </row>
    <row r="6134" spans="3:4" x14ac:dyDescent="0.2">
      <c r="C6134" s="13"/>
      <c r="D6134" s="13"/>
    </row>
    <row r="6135" spans="3:4" x14ac:dyDescent="0.2">
      <c r="C6135" s="13"/>
      <c r="D6135" s="13"/>
    </row>
    <row r="6136" spans="3:4" x14ac:dyDescent="0.2">
      <c r="C6136" s="13"/>
      <c r="D6136" s="13"/>
    </row>
    <row r="6137" spans="3:4" x14ac:dyDescent="0.2">
      <c r="C6137" s="13"/>
      <c r="D6137" s="13"/>
    </row>
    <row r="6138" spans="3:4" x14ac:dyDescent="0.2">
      <c r="C6138" s="13"/>
      <c r="D6138" s="13"/>
    </row>
    <row r="6139" spans="3:4" x14ac:dyDescent="0.2">
      <c r="C6139" s="13"/>
      <c r="D6139" s="13"/>
    </row>
    <row r="6140" spans="3:4" x14ac:dyDescent="0.2">
      <c r="C6140" s="13"/>
      <c r="D6140" s="13"/>
    </row>
    <row r="6141" spans="3:4" x14ac:dyDescent="0.2">
      <c r="C6141" s="13"/>
      <c r="D6141" s="13"/>
    </row>
    <row r="6142" spans="3:4" x14ac:dyDescent="0.2">
      <c r="C6142" s="13"/>
      <c r="D6142" s="13"/>
    </row>
    <row r="6143" spans="3:4" x14ac:dyDescent="0.2">
      <c r="C6143" s="13"/>
      <c r="D6143" s="13"/>
    </row>
    <row r="6144" spans="3:4" x14ac:dyDescent="0.2">
      <c r="C6144" s="13"/>
      <c r="D6144" s="13"/>
    </row>
    <row r="6145" spans="3:4" x14ac:dyDescent="0.2">
      <c r="C6145" s="13"/>
      <c r="D6145" s="13"/>
    </row>
    <row r="6146" spans="3:4" x14ac:dyDescent="0.2">
      <c r="C6146" s="13"/>
      <c r="D6146" s="13"/>
    </row>
    <row r="6147" spans="3:4" x14ac:dyDescent="0.2">
      <c r="C6147" s="13"/>
      <c r="D6147" s="13"/>
    </row>
    <row r="6148" spans="3:4" x14ac:dyDescent="0.2">
      <c r="C6148" s="13"/>
      <c r="D6148" s="13"/>
    </row>
    <row r="6149" spans="3:4" x14ac:dyDescent="0.2">
      <c r="C6149" s="13"/>
      <c r="D6149" s="13"/>
    </row>
    <row r="6150" spans="3:4" x14ac:dyDescent="0.2">
      <c r="C6150" s="13"/>
      <c r="D6150" s="13"/>
    </row>
    <row r="6151" spans="3:4" x14ac:dyDescent="0.2">
      <c r="C6151" s="13"/>
      <c r="D6151" s="13"/>
    </row>
    <row r="6152" spans="3:4" x14ac:dyDescent="0.2">
      <c r="C6152" s="13"/>
      <c r="D6152" s="13"/>
    </row>
    <row r="6153" spans="3:4" x14ac:dyDescent="0.2">
      <c r="C6153" s="13"/>
      <c r="D6153" s="13"/>
    </row>
    <row r="6154" spans="3:4" x14ac:dyDescent="0.2">
      <c r="C6154" s="13"/>
      <c r="D6154" s="13"/>
    </row>
    <row r="6155" spans="3:4" x14ac:dyDescent="0.2">
      <c r="C6155" s="13"/>
      <c r="D6155" s="13"/>
    </row>
    <row r="6156" spans="3:4" x14ac:dyDescent="0.2">
      <c r="C6156" s="13"/>
      <c r="D6156" s="13"/>
    </row>
    <row r="6157" spans="3:4" x14ac:dyDescent="0.2">
      <c r="C6157" s="13"/>
      <c r="D6157" s="13"/>
    </row>
    <row r="6158" spans="3:4" x14ac:dyDescent="0.2">
      <c r="C6158" s="13"/>
      <c r="D6158" s="13"/>
    </row>
    <row r="6159" spans="3:4" x14ac:dyDescent="0.2">
      <c r="C6159" s="13"/>
      <c r="D6159" s="13"/>
    </row>
    <row r="6160" spans="3:4" x14ac:dyDescent="0.2">
      <c r="C6160" s="13"/>
      <c r="D6160" s="13"/>
    </row>
    <row r="6161" spans="3:4" x14ac:dyDescent="0.2">
      <c r="C6161" s="13"/>
      <c r="D6161" s="13"/>
    </row>
    <row r="6162" spans="3:4" x14ac:dyDescent="0.2">
      <c r="C6162" s="13"/>
      <c r="D6162" s="13"/>
    </row>
    <row r="6163" spans="3:4" x14ac:dyDescent="0.2">
      <c r="C6163" s="13"/>
      <c r="D6163" s="13"/>
    </row>
    <row r="6164" spans="3:4" x14ac:dyDescent="0.2">
      <c r="C6164" s="13"/>
      <c r="D6164" s="13"/>
    </row>
    <row r="6165" spans="3:4" x14ac:dyDescent="0.2">
      <c r="C6165" s="13"/>
      <c r="D6165" s="13"/>
    </row>
    <row r="6166" spans="3:4" x14ac:dyDescent="0.2">
      <c r="C6166" s="13"/>
      <c r="D6166" s="13"/>
    </row>
    <row r="6167" spans="3:4" x14ac:dyDescent="0.2">
      <c r="C6167" s="13"/>
      <c r="D6167" s="13"/>
    </row>
    <row r="6168" spans="3:4" x14ac:dyDescent="0.2">
      <c r="C6168" s="13"/>
      <c r="D6168" s="13"/>
    </row>
    <row r="6169" spans="3:4" x14ac:dyDescent="0.2">
      <c r="C6169" s="13"/>
      <c r="D6169" s="13"/>
    </row>
    <row r="6170" spans="3:4" x14ac:dyDescent="0.2">
      <c r="C6170" s="13"/>
      <c r="D6170" s="13"/>
    </row>
    <row r="6171" spans="3:4" x14ac:dyDescent="0.2">
      <c r="C6171" s="13"/>
      <c r="D6171" s="13"/>
    </row>
    <row r="6172" spans="3:4" x14ac:dyDescent="0.2">
      <c r="C6172" s="13"/>
      <c r="D6172" s="13"/>
    </row>
    <row r="6173" spans="3:4" x14ac:dyDescent="0.2">
      <c r="C6173" s="13"/>
      <c r="D6173" s="13"/>
    </row>
    <row r="6174" spans="3:4" x14ac:dyDescent="0.2">
      <c r="C6174" s="13"/>
      <c r="D6174" s="13"/>
    </row>
    <row r="6175" spans="3:4" x14ac:dyDescent="0.2">
      <c r="C6175" s="13"/>
      <c r="D6175" s="13"/>
    </row>
    <row r="6176" spans="3:4" x14ac:dyDescent="0.2">
      <c r="C6176" s="13"/>
      <c r="D6176" s="13"/>
    </row>
    <row r="6177" spans="3:4" x14ac:dyDescent="0.2">
      <c r="C6177" s="13"/>
      <c r="D6177" s="13"/>
    </row>
    <row r="6178" spans="3:4" x14ac:dyDescent="0.2">
      <c r="C6178" s="13"/>
      <c r="D6178" s="13"/>
    </row>
    <row r="6179" spans="3:4" x14ac:dyDescent="0.2">
      <c r="C6179" s="13"/>
      <c r="D6179" s="13"/>
    </row>
    <row r="6180" spans="3:4" x14ac:dyDescent="0.2">
      <c r="C6180" s="13"/>
      <c r="D6180" s="13"/>
    </row>
    <row r="6181" spans="3:4" x14ac:dyDescent="0.2">
      <c r="C6181" s="13"/>
      <c r="D6181" s="13"/>
    </row>
    <row r="6182" spans="3:4" x14ac:dyDescent="0.2">
      <c r="C6182" s="13"/>
      <c r="D6182" s="13"/>
    </row>
    <row r="6183" spans="3:4" x14ac:dyDescent="0.2">
      <c r="C6183" s="13"/>
      <c r="D6183" s="13"/>
    </row>
    <row r="6184" spans="3:4" x14ac:dyDescent="0.2">
      <c r="C6184" s="13"/>
      <c r="D6184" s="13"/>
    </row>
    <row r="6185" spans="3:4" x14ac:dyDescent="0.2">
      <c r="C6185" s="13"/>
      <c r="D6185" s="13"/>
    </row>
    <row r="6186" spans="3:4" x14ac:dyDescent="0.2">
      <c r="C6186" s="13"/>
      <c r="D6186" s="13"/>
    </row>
    <row r="6187" spans="3:4" x14ac:dyDescent="0.2">
      <c r="C6187" s="13"/>
      <c r="D6187" s="13"/>
    </row>
    <row r="6188" spans="3:4" x14ac:dyDescent="0.2">
      <c r="C6188" s="13"/>
      <c r="D6188" s="13"/>
    </row>
    <row r="6189" spans="3:4" x14ac:dyDescent="0.2">
      <c r="C6189" s="13"/>
      <c r="D6189" s="13"/>
    </row>
    <row r="6190" spans="3:4" x14ac:dyDescent="0.2">
      <c r="C6190" s="13"/>
      <c r="D6190" s="13"/>
    </row>
    <row r="6191" spans="3:4" x14ac:dyDescent="0.2">
      <c r="C6191" s="13"/>
      <c r="D6191" s="13"/>
    </row>
    <row r="6192" spans="3:4" x14ac:dyDescent="0.2">
      <c r="C6192" s="13"/>
      <c r="D6192" s="13"/>
    </row>
    <row r="6193" spans="3:4" x14ac:dyDescent="0.2">
      <c r="C6193" s="13"/>
      <c r="D6193" s="13"/>
    </row>
    <row r="6194" spans="3:4" x14ac:dyDescent="0.2">
      <c r="C6194" s="13"/>
      <c r="D6194" s="13"/>
    </row>
    <row r="6195" spans="3:4" x14ac:dyDescent="0.2">
      <c r="C6195" s="13"/>
      <c r="D6195" s="13"/>
    </row>
    <row r="6196" spans="3:4" x14ac:dyDescent="0.2">
      <c r="C6196" s="13"/>
      <c r="D6196" s="13"/>
    </row>
    <row r="6197" spans="3:4" x14ac:dyDescent="0.2">
      <c r="C6197" s="13"/>
      <c r="D6197" s="13"/>
    </row>
    <row r="6198" spans="3:4" x14ac:dyDescent="0.2">
      <c r="C6198" s="13"/>
      <c r="D6198" s="13"/>
    </row>
    <row r="6199" spans="3:4" x14ac:dyDescent="0.2">
      <c r="C6199" s="13"/>
      <c r="D6199" s="13"/>
    </row>
    <row r="6200" spans="3:4" x14ac:dyDescent="0.2">
      <c r="C6200" s="13"/>
      <c r="D6200" s="13"/>
    </row>
    <row r="6201" spans="3:4" x14ac:dyDescent="0.2">
      <c r="C6201" s="13"/>
      <c r="D6201" s="13"/>
    </row>
    <row r="6202" spans="3:4" x14ac:dyDescent="0.2">
      <c r="C6202" s="13"/>
      <c r="D6202" s="13"/>
    </row>
    <row r="6203" spans="3:4" x14ac:dyDescent="0.2">
      <c r="C6203" s="13"/>
      <c r="D6203" s="13"/>
    </row>
    <row r="6204" spans="3:4" x14ac:dyDescent="0.2">
      <c r="C6204" s="13"/>
      <c r="D6204" s="13"/>
    </row>
    <row r="6205" spans="3:4" x14ac:dyDescent="0.2">
      <c r="C6205" s="13"/>
      <c r="D6205" s="13"/>
    </row>
    <row r="6206" spans="3:4" x14ac:dyDescent="0.2">
      <c r="C6206" s="13"/>
      <c r="D6206" s="13"/>
    </row>
    <row r="6207" spans="3:4" x14ac:dyDescent="0.2">
      <c r="C6207" s="13"/>
      <c r="D6207" s="13"/>
    </row>
    <row r="6208" spans="3:4" x14ac:dyDescent="0.2">
      <c r="C6208" s="13"/>
      <c r="D6208" s="13"/>
    </row>
    <row r="6209" spans="3:4" x14ac:dyDescent="0.2">
      <c r="C6209" s="13"/>
      <c r="D6209" s="13"/>
    </row>
    <row r="6210" spans="3:4" x14ac:dyDescent="0.2">
      <c r="C6210" s="13"/>
      <c r="D6210" s="13"/>
    </row>
    <row r="6211" spans="3:4" x14ac:dyDescent="0.2">
      <c r="C6211" s="13"/>
      <c r="D6211" s="13"/>
    </row>
    <row r="6212" spans="3:4" x14ac:dyDescent="0.2">
      <c r="C6212" s="13"/>
      <c r="D6212" s="13"/>
    </row>
    <row r="6213" spans="3:4" x14ac:dyDescent="0.2">
      <c r="C6213" s="13"/>
      <c r="D6213" s="13"/>
    </row>
    <row r="6214" spans="3:4" x14ac:dyDescent="0.2">
      <c r="C6214" s="13"/>
      <c r="D6214" s="13"/>
    </row>
    <row r="6215" spans="3:4" x14ac:dyDescent="0.2">
      <c r="C6215" s="13"/>
      <c r="D6215" s="13"/>
    </row>
    <row r="6216" spans="3:4" x14ac:dyDescent="0.2">
      <c r="C6216" s="13"/>
      <c r="D6216" s="13"/>
    </row>
    <row r="6217" spans="3:4" x14ac:dyDescent="0.2">
      <c r="C6217" s="13"/>
      <c r="D6217" s="13"/>
    </row>
    <row r="6218" spans="3:4" x14ac:dyDescent="0.2">
      <c r="C6218" s="13"/>
      <c r="D6218" s="13"/>
    </row>
    <row r="6219" spans="3:4" x14ac:dyDescent="0.2">
      <c r="C6219" s="13"/>
      <c r="D6219" s="13"/>
    </row>
    <row r="6220" spans="3:4" x14ac:dyDescent="0.2">
      <c r="C6220" s="13"/>
      <c r="D6220" s="13"/>
    </row>
    <row r="6221" spans="3:4" x14ac:dyDescent="0.2">
      <c r="C6221" s="13"/>
      <c r="D6221" s="13"/>
    </row>
    <row r="6222" spans="3:4" x14ac:dyDescent="0.2">
      <c r="C6222" s="13"/>
      <c r="D6222" s="13"/>
    </row>
    <row r="6223" spans="3:4" x14ac:dyDescent="0.2">
      <c r="C6223" s="13"/>
      <c r="D6223" s="13"/>
    </row>
    <row r="6224" spans="3:4" x14ac:dyDescent="0.2">
      <c r="C6224" s="13"/>
      <c r="D6224" s="13"/>
    </row>
    <row r="6225" spans="3:4" x14ac:dyDescent="0.2">
      <c r="C6225" s="13"/>
      <c r="D6225" s="13"/>
    </row>
    <row r="6226" spans="3:4" x14ac:dyDescent="0.2">
      <c r="C6226" s="13"/>
      <c r="D6226" s="13"/>
    </row>
    <row r="6227" spans="3:4" x14ac:dyDescent="0.2">
      <c r="C6227" s="13"/>
      <c r="D6227" s="13"/>
    </row>
    <row r="6228" spans="3:4" x14ac:dyDescent="0.2">
      <c r="C6228" s="13"/>
      <c r="D6228" s="13"/>
    </row>
    <row r="6229" spans="3:4" x14ac:dyDescent="0.2">
      <c r="C6229" s="13"/>
      <c r="D6229" s="13"/>
    </row>
    <row r="6230" spans="3:4" x14ac:dyDescent="0.2">
      <c r="C6230" s="13"/>
      <c r="D6230" s="13"/>
    </row>
    <row r="6231" spans="3:4" x14ac:dyDescent="0.2">
      <c r="C6231" s="13"/>
      <c r="D6231" s="13"/>
    </row>
    <row r="6232" spans="3:4" x14ac:dyDescent="0.2">
      <c r="C6232" s="13"/>
      <c r="D6232" s="13"/>
    </row>
    <row r="6233" spans="3:4" x14ac:dyDescent="0.2">
      <c r="C6233" s="13"/>
      <c r="D6233" s="13"/>
    </row>
    <row r="6234" spans="3:4" x14ac:dyDescent="0.2">
      <c r="C6234" s="13"/>
      <c r="D6234" s="13"/>
    </row>
    <row r="6235" spans="3:4" x14ac:dyDescent="0.2">
      <c r="C6235" s="13"/>
      <c r="D6235" s="13"/>
    </row>
    <row r="6236" spans="3:4" x14ac:dyDescent="0.2">
      <c r="C6236" s="13"/>
      <c r="D6236" s="13"/>
    </row>
    <row r="6237" spans="3:4" x14ac:dyDescent="0.2">
      <c r="C6237" s="13"/>
      <c r="D6237" s="13"/>
    </row>
    <row r="6238" spans="3:4" x14ac:dyDescent="0.2">
      <c r="C6238" s="13"/>
      <c r="D6238" s="13"/>
    </row>
    <row r="6239" spans="3:4" x14ac:dyDescent="0.2">
      <c r="C6239" s="13"/>
      <c r="D6239" s="13"/>
    </row>
    <row r="6240" spans="3:4" x14ac:dyDescent="0.2">
      <c r="C6240" s="13"/>
      <c r="D6240" s="13"/>
    </row>
    <row r="6241" spans="3:4" x14ac:dyDescent="0.2">
      <c r="C6241" s="13"/>
      <c r="D6241" s="13"/>
    </row>
    <row r="6242" spans="3:4" x14ac:dyDescent="0.2">
      <c r="C6242" s="13"/>
      <c r="D6242" s="13"/>
    </row>
    <row r="6243" spans="3:4" x14ac:dyDescent="0.2">
      <c r="C6243" s="13"/>
      <c r="D6243" s="13"/>
    </row>
    <row r="6244" spans="3:4" x14ac:dyDescent="0.2">
      <c r="C6244" s="13"/>
      <c r="D6244" s="13"/>
    </row>
    <row r="6245" spans="3:4" x14ac:dyDescent="0.2">
      <c r="C6245" s="13"/>
      <c r="D6245" s="13"/>
    </row>
    <row r="6246" spans="3:4" x14ac:dyDescent="0.2">
      <c r="C6246" s="13"/>
      <c r="D6246" s="13"/>
    </row>
    <row r="6247" spans="3:4" x14ac:dyDescent="0.2">
      <c r="C6247" s="13"/>
      <c r="D6247" s="13"/>
    </row>
    <row r="6248" spans="3:4" x14ac:dyDescent="0.2">
      <c r="C6248" s="13"/>
      <c r="D6248" s="13"/>
    </row>
    <row r="6249" spans="3:4" x14ac:dyDescent="0.2">
      <c r="C6249" s="13"/>
      <c r="D6249" s="13"/>
    </row>
    <row r="6250" spans="3:4" x14ac:dyDescent="0.2">
      <c r="C6250" s="13"/>
      <c r="D6250" s="13"/>
    </row>
    <row r="6251" spans="3:4" x14ac:dyDescent="0.2">
      <c r="C6251" s="13"/>
      <c r="D6251" s="13"/>
    </row>
    <row r="6252" spans="3:4" x14ac:dyDescent="0.2">
      <c r="C6252" s="13"/>
      <c r="D6252" s="13"/>
    </row>
    <row r="6253" spans="3:4" x14ac:dyDescent="0.2">
      <c r="C6253" s="13"/>
      <c r="D6253" s="13"/>
    </row>
    <row r="6254" spans="3:4" x14ac:dyDescent="0.2">
      <c r="C6254" s="13"/>
      <c r="D6254" s="13"/>
    </row>
    <row r="6255" spans="3:4" x14ac:dyDescent="0.2">
      <c r="C6255" s="13"/>
      <c r="D6255" s="13"/>
    </row>
    <row r="6256" spans="3:4" x14ac:dyDescent="0.2">
      <c r="C6256" s="13"/>
      <c r="D6256" s="13"/>
    </row>
    <row r="6257" spans="3:4" x14ac:dyDescent="0.2">
      <c r="C6257" s="13"/>
      <c r="D6257" s="13"/>
    </row>
    <row r="6258" spans="3:4" x14ac:dyDescent="0.2">
      <c r="C6258" s="13"/>
      <c r="D6258" s="13"/>
    </row>
    <row r="6259" spans="3:4" x14ac:dyDescent="0.2">
      <c r="C6259" s="13"/>
      <c r="D6259" s="13"/>
    </row>
    <row r="6260" spans="3:4" x14ac:dyDescent="0.2">
      <c r="C6260" s="13"/>
      <c r="D6260" s="13"/>
    </row>
    <row r="6261" spans="3:4" x14ac:dyDescent="0.2">
      <c r="C6261" s="13"/>
      <c r="D6261" s="13"/>
    </row>
    <row r="6262" spans="3:4" x14ac:dyDescent="0.2">
      <c r="C6262" s="13"/>
      <c r="D6262" s="13"/>
    </row>
    <row r="6263" spans="3:4" x14ac:dyDescent="0.2">
      <c r="C6263" s="13"/>
      <c r="D6263" s="13"/>
    </row>
    <row r="6264" spans="3:4" x14ac:dyDescent="0.2">
      <c r="C6264" s="13"/>
      <c r="D6264" s="13"/>
    </row>
    <row r="6265" spans="3:4" x14ac:dyDescent="0.2">
      <c r="C6265" s="13"/>
      <c r="D6265" s="13"/>
    </row>
    <row r="6266" spans="3:4" x14ac:dyDescent="0.2">
      <c r="C6266" s="13"/>
      <c r="D6266" s="13"/>
    </row>
    <row r="6267" spans="3:4" x14ac:dyDescent="0.2">
      <c r="C6267" s="13"/>
      <c r="D6267" s="13"/>
    </row>
    <row r="6268" spans="3:4" x14ac:dyDescent="0.2">
      <c r="C6268" s="13"/>
      <c r="D6268" s="13"/>
    </row>
    <row r="6269" spans="3:4" x14ac:dyDescent="0.2">
      <c r="C6269" s="13"/>
      <c r="D6269" s="13"/>
    </row>
    <row r="6270" spans="3:4" x14ac:dyDescent="0.2">
      <c r="C6270" s="13"/>
      <c r="D6270" s="13"/>
    </row>
    <row r="6271" spans="3:4" x14ac:dyDescent="0.2">
      <c r="C6271" s="13"/>
      <c r="D6271" s="13"/>
    </row>
    <row r="6272" spans="3:4" x14ac:dyDescent="0.2">
      <c r="C6272" s="13"/>
      <c r="D6272" s="13"/>
    </row>
    <row r="6273" spans="3:4" x14ac:dyDescent="0.2">
      <c r="C6273" s="13"/>
      <c r="D6273" s="13"/>
    </row>
    <row r="6274" spans="3:4" x14ac:dyDescent="0.2">
      <c r="C6274" s="13"/>
      <c r="D6274" s="13"/>
    </row>
    <row r="6275" spans="3:4" x14ac:dyDescent="0.2">
      <c r="C6275" s="13"/>
      <c r="D6275" s="13"/>
    </row>
    <row r="6276" spans="3:4" x14ac:dyDescent="0.2">
      <c r="C6276" s="13"/>
      <c r="D6276" s="13"/>
    </row>
    <row r="6277" spans="3:4" x14ac:dyDescent="0.2">
      <c r="C6277" s="13"/>
      <c r="D6277" s="13"/>
    </row>
    <row r="6278" spans="3:4" x14ac:dyDescent="0.2">
      <c r="C6278" s="13"/>
      <c r="D6278" s="13"/>
    </row>
    <row r="6279" spans="3:4" x14ac:dyDescent="0.2">
      <c r="C6279" s="13"/>
      <c r="D6279" s="13"/>
    </row>
    <row r="6280" spans="3:4" x14ac:dyDescent="0.2">
      <c r="C6280" s="13"/>
      <c r="D6280" s="13"/>
    </row>
    <row r="6281" spans="3:4" x14ac:dyDescent="0.2">
      <c r="C6281" s="13"/>
      <c r="D6281" s="13"/>
    </row>
    <row r="6282" spans="3:4" x14ac:dyDescent="0.2">
      <c r="C6282" s="13"/>
      <c r="D6282" s="13"/>
    </row>
    <row r="6283" spans="3:4" x14ac:dyDescent="0.2">
      <c r="C6283" s="13"/>
      <c r="D6283" s="13"/>
    </row>
    <row r="6284" spans="3:4" x14ac:dyDescent="0.2">
      <c r="C6284" s="13"/>
      <c r="D6284" s="13"/>
    </row>
    <row r="6285" spans="3:4" x14ac:dyDescent="0.2">
      <c r="C6285" s="13"/>
      <c r="D6285" s="13"/>
    </row>
    <row r="6286" spans="3:4" x14ac:dyDescent="0.2">
      <c r="C6286" s="13"/>
      <c r="D6286" s="13"/>
    </row>
    <row r="6287" spans="3:4" x14ac:dyDescent="0.2">
      <c r="C6287" s="13"/>
      <c r="D6287" s="13"/>
    </row>
    <row r="6288" spans="3:4" x14ac:dyDescent="0.2">
      <c r="C6288" s="13"/>
      <c r="D6288" s="13"/>
    </row>
    <row r="6289" spans="3:4" x14ac:dyDescent="0.2">
      <c r="C6289" s="13"/>
      <c r="D6289" s="13"/>
    </row>
    <row r="6290" spans="3:4" x14ac:dyDescent="0.2">
      <c r="C6290" s="13"/>
      <c r="D6290" s="13"/>
    </row>
    <row r="6291" spans="3:4" x14ac:dyDescent="0.2">
      <c r="C6291" s="13"/>
      <c r="D6291" s="13"/>
    </row>
    <row r="6292" spans="3:4" x14ac:dyDescent="0.2">
      <c r="C6292" s="13"/>
      <c r="D6292" s="13"/>
    </row>
    <row r="6293" spans="3:4" x14ac:dyDescent="0.2">
      <c r="C6293" s="13"/>
      <c r="D6293" s="13"/>
    </row>
    <row r="6294" spans="3:4" x14ac:dyDescent="0.2">
      <c r="C6294" s="13"/>
      <c r="D6294" s="13"/>
    </row>
    <row r="6295" spans="3:4" x14ac:dyDescent="0.2">
      <c r="C6295" s="13"/>
      <c r="D6295" s="13"/>
    </row>
    <row r="6296" spans="3:4" x14ac:dyDescent="0.2">
      <c r="C6296" s="13"/>
      <c r="D6296" s="13"/>
    </row>
    <row r="6297" spans="3:4" x14ac:dyDescent="0.2">
      <c r="C6297" s="13"/>
      <c r="D6297" s="13"/>
    </row>
    <row r="6298" spans="3:4" x14ac:dyDescent="0.2">
      <c r="C6298" s="13"/>
      <c r="D6298" s="13"/>
    </row>
    <row r="6299" spans="3:4" x14ac:dyDescent="0.2">
      <c r="C6299" s="13"/>
      <c r="D6299" s="13"/>
    </row>
    <row r="6300" spans="3:4" x14ac:dyDescent="0.2">
      <c r="C6300" s="13"/>
      <c r="D6300" s="13"/>
    </row>
    <row r="6301" spans="3:4" x14ac:dyDescent="0.2">
      <c r="C6301" s="13"/>
      <c r="D6301" s="13"/>
    </row>
    <row r="6302" spans="3:4" x14ac:dyDescent="0.2">
      <c r="C6302" s="13"/>
      <c r="D6302" s="13"/>
    </row>
    <row r="6303" spans="3:4" x14ac:dyDescent="0.2">
      <c r="C6303" s="13"/>
      <c r="D6303" s="13"/>
    </row>
    <row r="6304" spans="3:4" x14ac:dyDescent="0.2">
      <c r="C6304" s="13"/>
      <c r="D6304" s="13"/>
    </row>
    <row r="6305" spans="3:4" x14ac:dyDescent="0.2">
      <c r="C6305" s="13"/>
      <c r="D6305" s="13"/>
    </row>
    <row r="6306" spans="3:4" x14ac:dyDescent="0.2">
      <c r="C6306" s="13"/>
      <c r="D6306" s="13"/>
    </row>
    <row r="6307" spans="3:4" x14ac:dyDescent="0.2">
      <c r="C6307" s="13"/>
      <c r="D6307" s="13"/>
    </row>
    <row r="6308" spans="3:4" x14ac:dyDescent="0.2">
      <c r="C6308" s="13"/>
      <c r="D6308" s="13"/>
    </row>
    <row r="6309" spans="3:4" x14ac:dyDescent="0.2">
      <c r="C6309" s="13"/>
      <c r="D6309" s="13"/>
    </row>
    <row r="6310" spans="3:4" x14ac:dyDescent="0.2">
      <c r="C6310" s="13"/>
      <c r="D6310" s="13"/>
    </row>
    <row r="6311" spans="3:4" x14ac:dyDescent="0.2">
      <c r="C6311" s="13"/>
      <c r="D6311" s="13"/>
    </row>
    <row r="6312" spans="3:4" x14ac:dyDescent="0.2">
      <c r="C6312" s="13"/>
      <c r="D6312" s="13"/>
    </row>
    <row r="6313" spans="3:4" x14ac:dyDescent="0.2">
      <c r="C6313" s="13"/>
      <c r="D6313" s="13"/>
    </row>
    <row r="6314" spans="3:4" x14ac:dyDescent="0.2">
      <c r="C6314" s="13"/>
      <c r="D6314" s="13"/>
    </row>
    <row r="6315" spans="3:4" x14ac:dyDescent="0.2">
      <c r="C6315" s="13"/>
      <c r="D6315" s="13"/>
    </row>
    <row r="6316" spans="3:4" x14ac:dyDescent="0.2">
      <c r="C6316" s="13"/>
      <c r="D6316" s="13"/>
    </row>
    <row r="6317" spans="3:4" x14ac:dyDescent="0.2">
      <c r="C6317" s="13"/>
      <c r="D6317" s="13"/>
    </row>
    <row r="6318" spans="3:4" x14ac:dyDescent="0.2">
      <c r="C6318" s="13"/>
      <c r="D6318" s="13"/>
    </row>
    <row r="6319" spans="3:4" x14ac:dyDescent="0.2">
      <c r="C6319" s="13"/>
      <c r="D6319" s="13"/>
    </row>
    <row r="6320" spans="3:4" x14ac:dyDescent="0.2">
      <c r="C6320" s="13"/>
      <c r="D6320" s="13"/>
    </row>
    <row r="6321" spans="3:4" x14ac:dyDescent="0.2">
      <c r="C6321" s="13"/>
      <c r="D6321" s="13"/>
    </row>
    <row r="6322" spans="3:4" x14ac:dyDescent="0.2">
      <c r="C6322" s="13"/>
      <c r="D6322" s="13"/>
    </row>
    <row r="6323" spans="3:4" x14ac:dyDescent="0.2">
      <c r="C6323" s="13"/>
      <c r="D6323" s="13"/>
    </row>
    <row r="6324" spans="3:4" x14ac:dyDescent="0.2">
      <c r="C6324" s="13"/>
      <c r="D6324" s="13"/>
    </row>
    <row r="6325" spans="3:4" x14ac:dyDescent="0.2">
      <c r="C6325" s="13"/>
      <c r="D6325" s="13"/>
    </row>
    <row r="6326" spans="3:4" x14ac:dyDescent="0.2">
      <c r="C6326" s="13"/>
      <c r="D6326" s="13"/>
    </row>
    <row r="6327" spans="3:4" x14ac:dyDescent="0.2">
      <c r="C6327" s="13"/>
      <c r="D6327" s="13"/>
    </row>
    <row r="6328" spans="3:4" x14ac:dyDescent="0.2">
      <c r="C6328" s="13"/>
      <c r="D6328" s="13"/>
    </row>
    <row r="6329" spans="3:4" x14ac:dyDescent="0.2">
      <c r="C6329" s="13"/>
      <c r="D6329" s="13"/>
    </row>
    <row r="6330" spans="3:4" x14ac:dyDescent="0.2">
      <c r="C6330" s="13"/>
      <c r="D6330" s="13"/>
    </row>
    <row r="6331" spans="3:4" x14ac:dyDescent="0.2">
      <c r="C6331" s="13"/>
      <c r="D6331" s="13"/>
    </row>
    <row r="6332" spans="3:4" x14ac:dyDescent="0.2">
      <c r="C6332" s="13"/>
      <c r="D6332" s="13"/>
    </row>
    <row r="6333" spans="3:4" x14ac:dyDescent="0.2">
      <c r="C6333" s="13"/>
      <c r="D6333" s="13"/>
    </row>
    <row r="6334" spans="3:4" x14ac:dyDescent="0.2">
      <c r="C6334" s="13"/>
      <c r="D6334" s="13"/>
    </row>
    <row r="6335" spans="3:4" x14ac:dyDescent="0.2">
      <c r="C6335" s="13"/>
      <c r="D6335" s="13"/>
    </row>
    <row r="6336" spans="3:4" x14ac:dyDescent="0.2">
      <c r="C6336" s="13"/>
      <c r="D6336" s="13"/>
    </row>
    <row r="6337" spans="3:4" x14ac:dyDescent="0.2">
      <c r="C6337" s="13"/>
      <c r="D6337" s="13"/>
    </row>
    <row r="6338" spans="3:4" x14ac:dyDescent="0.2">
      <c r="C6338" s="13"/>
      <c r="D6338" s="13"/>
    </row>
    <row r="6339" spans="3:4" x14ac:dyDescent="0.2">
      <c r="C6339" s="13"/>
      <c r="D6339" s="13"/>
    </row>
    <row r="6340" spans="3:4" x14ac:dyDescent="0.2">
      <c r="C6340" s="13"/>
      <c r="D6340" s="13"/>
    </row>
    <row r="6341" spans="3:4" x14ac:dyDescent="0.2">
      <c r="C6341" s="13"/>
      <c r="D6341" s="13"/>
    </row>
    <row r="6342" spans="3:4" x14ac:dyDescent="0.2">
      <c r="C6342" s="13"/>
      <c r="D6342" s="13"/>
    </row>
    <row r="6343" spans="3:4" x14ac:dyDescent="0.2">
      <c r="C6343" s="13"/>
      <c r="D6343" s="13"/>
    </row>
    <row r="6344" spans="3:4" x14ac:dyDescent="0.2">
      <c r="C6344" s="13"/>
      <c r="D6344" s="13"/>
    </row>
    <row r="6345" spans="3:4" x14ac:dyDescent="0.2">
      <c r="C6345" s="13"/>
      <c r="D6345" s="13"/>
    </row>
    <row r="6346" spans="3:4" x14ac:dyDescent="0.2">
      <c r="C6346" s="13"/>
      <c r="D6346" s="13"/>
    </row>
    <row r="6347" spans="3:4" x14ac:dyDescent="0.2">
      <c r="C6347" s="13"/>
      <c r="D6347" s="13"/>
    </row>
    <row r="6348" spans="3:4" x14ac:dyDescent="0.2">
      <c r="C6348" s="13"/>
      <c r="D6348" s="13"/>
    </row>
    <row r="6349" spans="3:4" x14ac:dyDescent="0.2">
      <c r="C6349" s="13"/>
      <c r="D6349" s="13"/>
    </row>
    <row r="6350" spans="3:4" x14ac:dyDescent="0.2">
      <c r="C6350" s="13"/>
      <c r="D6350" s="13"/>
    </row>
    <row r="6351" spans="3:4" x14ac:dyDescent="0.2">
      <c r="C6351" s="13"/>
      <c r="D6351" s="13"/>
    </row>
    <row r="6352" spans="3:4" x14ac:dyDescent="0.2">
      <c r="C6352" s="13"/>
      <c r="D6352" s="13"/>
    </row>
    <row r="6353" spans="3:4" x14ac:dyDescent="0.2">
      <c r="C6353" s="13"/>
      <c r="D6353" s="13"/>
    </row>
    <row r="6354" spans="3:4" x14ac:dyDescent="0.2">
      <c r="C6354" s="13"/>
      <c r="D6354" s="13"/>
    </row>
    <row r="6355" spans="3:4" x14ac:dyDescent="0.2">
      <c r="C6355" s="13"/>
      <c r="D6355" s="13"/>
    </row>
    <row r="6356" spans="3:4" x14ac:dyDescent="0.2">
      <c r="C6356" s="13"/>
      <c r="D6356" s="13"/>
    </row>
    <row r="6357" spans="3:4" x14ac:dyDescent="0.2">
      <c r="C6357" s="13"/>
      <c r="D6357" s="13"/>
    </row>
    <row r="6358" spans="3:4" x14ac:dyDescent="0.2">
      <c r="C6358" s="13"/>
      <c r="D6358" s="13"/>
    </row>
    <row r="6359" spans="3:4" x14ac:dyDescent="0.2">
      <c r="C6359" s="13"/>
      <c r="D6359" s="13"/>
    </row>
    <row r="6360" spans="3:4" x14ac:dyDescent="0.2">
      <c r="C6360" s="13"/>
      <c r="D6360" s="13"/>
    </row>
    <row r="6361" spans="3:4" x14ac:dyDescent="0.2">
      <c r="C6361" s="13"/>
      <c r="D6361" s="13"/>
    </row>
    <row r="6362" spans="3:4" x14ac:dyDescent="0.2">
      <c r="C6362" s="13"/>
      <c r="D6362" s="13"/>
    </row>
    <row r="6363" spans="3:4" x14ac:dyDescent="0.2">
      <c r="C6363" s="13"/>
      <c r="D6363" s="13"/>
    </row>
    <row r="6364" spans="3:4" x14ac:dyDescent="0.2">
      <c r="C6364" s="13"/>
      <c r="D6364" s="13"/>
    </row>
    <row r="6365" spans="3:4" x14ac:dyDescent="0.2">
      <c r="C6365" s="13"/>
      <c r="D6365" s="13"/>
    </row>
    <row r="6366" spans="3:4" x14ac:dyDescent="0.2">
      <c r="C6366" s="13"/>
      <c r="D6366" s="13"/>
    </row>
    <row r="6367" spans="3:4" x14ac:dyDescent="0.2">
      <c r="C6367" s="13"/>
      <c r="D6367" s="13"/>
    </row>
    <row r="6368" spans="3:4" x14ac:dyDescent="0.2">
      <c r="C6368" s="13"/>
      <c r="D6368" s="13"/>
    </row>
    <row r="6369" spans="3:4" x14ac:dyDescent="0.2">
      <c r="C6369" s="13"/>
      <c r="D6369" s="13"/>
    </row>
    <row r="6370" spans="3:4" x14ac:dyDescent="0.2">
      <c r="C6370" s="13"/>
      <c r="D6370" s="13"/>
    </row>
    <row r="6371" spans="3:4" x14ac:dyDescent="0.2">
      <c r="C6371" s="13"/>
      <c r="D6371" s="13"/>
    </row>
    <row r="6372" spans="3:4" x14ac:dyDescent="0.2">
      <c r="C6372" s="13"/>
      <c r="D6372" s="13"/>
    </row>
    <row r="6373" spans="3:4" x14ac:dyDescent="0.2">
      <c r="C6373" s="13"/>
      <c r="D6373" s="13"/>
    </row>
    <row r="6374" spans="3:4" x14ac:dyDescent="0.2">
      <c r="C6374" s="13"/>
      <c r="D6374" s="13"/>
    </row>
    <row r="6375" spans="3:4" x14ac:dyDescent="0.2">
      <c r="C6375" s="13"/>
      <c r="D6375" s="13"/>
    </row>
    <row r="6376" spans="3:4" x14ac:dyDescent="0.2">
      <c r="C6376" s="13"/>
      <c r="D6376" s="13"/>
    </row>
    <row r="6377" spans="3:4" x14ac:dyDescent="0.2">
      <c r="C6377" s="13"/>
      <c r="D6377" s="13"/>
    </row>
    <row r="6378" spans="3:4" x14ac:dyDescent="0.2">
      <c r="C6378" s="13"/>
      <c r="D6378" s="13"/>
    </row>
    <row r="6379" spans="3:4" x14ac:dyDescent="0.2">
      <c r="C6379" s="13"/>
      <c r="D6379" s="13"/>
    </row>
    <row r="6380" spans="3:4" x14ac:dyDescent="0.2">
      <c r="C6380" s="13"/>
      <c r="D6380" s="13"/>
    </row>
    <row r="6381" spans="3:4" x14ac:dyDescent="0.2">
      <c r="C6381" s="13"/>
      <c r="D6381" s="13"/>
    </row>
    <row r="6382" spans="3:4" x14ac:dyDescent="0.2">
      <c r="C6382" s="13"/>
      <c r="D6382" s="13"/>
    </row>
    <row r="6383" spans="3:4" x14ac:dyDescent="0.2">
      <c r="C6383" s="13"/>
      <c r="D6383" s="13"/>
    </row>
    <row r="6384" spans="3:4" x14ac:dyDescent="0.2">
      <c r="C6384" s="13"/>
      <c r="D6384" s="13"/>
    </row>
    <row r="6385" spans="3:4" x14ac:dyDescent="0.2">
      <c r="C6385" s="13"/>
      <c r="D6385" s="13"/>
    </row>
    <row r="6386" spans="3:4" x14ac:dyDescent="0.2">
      <c r="C6386" s="13"/>
      <c r="D6386" s="13"/>
    </row>
    <row r="6387" spans="3:4" x14ac:dyDescent="0.2">
      <c r="C6387" s="13"/>
      <c r="D6387" s="13"/>
    </row>
    <row r="6388" spans="3:4" x14ac:dyDescent="0.2">
      <c r="C6388" s="13"/>
      <c r="D6388" s="13"/>
    </row>
    <row r="6389" spans="3:4" x14ac:dyDescent="0.2">
      <c r="C6389" s="13"/>
      <c r="D6389" s="13"/>
    </row>
    <row r="6390" spans="3:4" x14ac:dyDescent="0.2">
      <c r="C6390" s="13"/>
      <c r="D6390" s="13"/>
    </row>
    <row r="6391" spans="3:4" x14ac:dyDescent="0.2">
      <c r="C6391" s="13"/>
      <c r="D6391" s="13"/>
    </row>
    <row r="6392" spans="3:4" x14ac:dyDescent="0.2">
      <c r="C6392" s="13"/>
      <c r="D6392" s="13"/>
    </row>
    <row r="6393" spans="3:4" x14ac:dyDescent="0.2">
      <c r="C6393" s="13"/>
      <c r="D6393" s="13"/>
    </row>
    <row r="6394" spans="3:4" x14ac:dyDescent="0.2">
      <c r="C6394" s="13"/>
      <c r="D6394" s="13"/>
    </row>
    <row r="6395" spans="3:4" x14ac:dyDescent="0.2">
      <c r="C6395" s="13"/>
      <c r="D6395" s="13"/>
    </row>
    <row r="6396" spans="3:4" x14ac:dyDescent="0.2">
      <c r="C6396" s="13"/>
      <c r="D6396" s="13"/>
    </row>
    <row r="6397" spans="3:4" x14ac:dyDescent="0.2">
      <c r="C6397" s="13"/>
      <c r="D6397" s="13"/>
    </row>
    <row r="6398" spans="3:4" x14ac:dyDescent="0.2">
      <c r="C6398" s="13"/>
      <c r="D6398" s="13"/>
    </row>
    <row r="6399" spans="3:4" x14ac:dyDescent="0.2">
      <c r="C6399" s="13"/>
      <c r="D6399" s="13"/>
    </row>
    <row r="6400" spans="3:4" x14ac:dyDescent="0.2">
      <c r="C6400" s="13"/>
      <c r="D6400" s="13"/>
    </row>
    <row r="6401" spans="3:4" x14ac:dyDescent="0.2">
      <c r="C6401" s="13"/>
      <c r="D6401" s="13"/>
    </row>
    <row r="6402" spans="3:4" x14ac:dyDescent="0.2">
      <c r="C6402" s="13"/>
      <c r="D6402" s="13"/>
    </row>
    <row r="6403" spans="3:4" x14ac:dyDescent="0.2">
      <c r="C6403" s="13"/>
      <c r="D6403" s="13"/>
    </row>
    <row r="6404" spans="3:4" x14ac:dyDescent="0.2">
      <c r="C6404" s="13"/>
      <c r="D6404" s="13"/>
    </row>
    <row r="6405" spans="3:4" x14ac:dyDescent="0.2">
      <c r="C6405" s="13"/>
      <c r="D6405" s="13"/>
    </row>
    <row r="6406" spans="3:4" x14ac:dyDescent="0.2">
      <c r="C6406" s="13"/>
      <c r="D6406" s="13"/>
    </row>
    <row r="6407" spans="3:4" x14ac:dyDescent="0.2">
      <c r="C6407" s="13"/>
      <c r="D6407" s="13"/>
    </row>
    <row r="6408" spans="3:4" x14ac:dyDescent="0.2">
      <c r="C6408" s="13"/>
      <c r="D6408" s="13"/>
    </row>
    <row r="6409" spans="3:4" x14ac:dyDescent="0.2">
      <c r="C6409" s="13"/>
      <c r="D6409" s="13"/>
    </row>
    <row r="6410" spans="3:4" x14ac:dyDescent="0.2">
      <c r="C6410" s="13"/>
      <c r="D6410" s="13"/>
    </row>
    <row r="6411" spans="3:4" x14ac:dyDescent="0.2">
      <c r="C6411" s="13"/>
      <c r="D6411" s="13"/>
    </row>
    <row r="6412" spans="3:4" x14ac:dyDescent="0.2">
      <c r="C6412" s="13"/>
      <c r="D6412" s="13"/>
    </row>
    <row r="6413" spans="3:4" x14ac:dyDescent="0.2">
      <c r="C6413" s="13"/>
      <c r="D6413" s="13"/>
    </row>
    <row r="6414" spans="3:4" x14ac:dyDescent="0.2">
      <c r="C6414" s="13"/>
      <c r="D6414" s="13"/>
    </row>
    <row r="6415" spans="3:4" x14ac:dyDescent="0.2">
      <c r="C6415" s="13"/>
      <c r="D6415" s="13"/>
    </row>
    <row r="6416" spans="3:4" x14ac:dyDescent="0.2">
      <c r="C6416" s="13"/>
      <c r="D6416" s="13"/>
    </row>
    <row r="6417" spans="3:4" x14ac:dyDescent="0.2">
      <c r="C6417" s="13"/>
      <c r="D6417" s="13"/>
    </row>
    <row r="6418" spans="3:4" x14ac:dyDescent="0.2">
      <c r="C6418" s="13"/>
      <c r="D6418" s="13"/>
    </row>
    <row r="6419" spans="3:4" x14ac:dyDescent="0.2">
      <c r="C6419" s="13"/>
      <c r="D6419" s="13"/>
    </row>
    <row r="6420" spans="3:4" x14ac:dyDescent="0.2">
      <c r="C6420" s="13"/>
      <c r="D6420" s="13"/>
    </row>
    <row r="6421" spans="3:4" x14ac:dyDescent="0.2">
      <c r="C6421" s="13"/>
      <c r="D6421" s="13"/>
    </row>
    <row r="6422" spans="3:4" x14ac:dyDescent="0.2">
      <c r="C6422" s="13"/>
      <c r="D6422" s="13"/>
    </row>
    <row r="6423" spans="3:4" x14ac:dyDescent="0.2">
      <c r="C6423" s="13"/>
      <c r="D6423" s="13"/>
    </row>
    <row r="6424" spans="3:4" x14ac:dyDescent="0.2">
      <c r="C6424" s="13"/>
      <c r="D6424" s="13"/>
    </row>
    <row r="6425" spans="3:4" x14ac:dyDescent="0.2">
      <c r="C6425" s="13"/>
      <c r="D6425" s="13"/>
    </row>
    <row r="6426" spans="3:4" x14ac:dyDescent="0.2">
      <c r="C6426" s="13"/>
      <c r="D6426" s="13"/>
    </row>
    <row r="6427" spans="3:4" x14ac:dyDescent="0.2">
      <c r="C6427" s="13"/>
      <c r="D6427" s="13"/>
    </row>
    <row r="6428" spans="3:4" x14ac:dyDescent="0.2">
      <c r="C6428" s="13"/>
      <c r="D6428" s="13"/>
    </row>
    <row r="6429" spans="3:4" x14ac:dyDescent="0.2">
      <c r="C6429" s="13"/>
      <c r="D6429" s="13"/>
    </row>
    <row r="6430" spans="3:4" x14ac:dyDescent="0.2">
      <c r="C6430" s="13"/>
      <c r="D6430" s="13"/>
    </row>
    <row r="6431" spans="3:4" x14ac:dyDescent="0.2">
      <c r="C6431" s="13"/>
      <c r="D6431" s="13"/>
    </row>
    <row r="6432" spans="3:4" x14ac:dyDescent="0.2">
      <c r="C6432" s="13"/>
      <c r="D6432" s="13"/>
    </row>
    <row r="6433" spans="3:4" x14ac:dyDescent="0.2">
      <c r="C6433" s="13"/>
      <c r="D6433" s="13"/>
    </row>
    <row r="6434" spans="3:4" x14ac:dyDescent="0.2">
      <c r="C6434" s="13"/>
      <c r="D6434" s="13"/>
    </row>
    <row r="6435" spans="3:4" x14ac:dyDescent="0.2">
      <c r="C6435" s="13"/>
      <c r="D6435" s="13"/>
    </row>
    <row r="6436" spans="3:4" x14ac:dyDescent="0.2">
      <c r="C6436" s="13"/>
      <c r="D6436" s="13"/>
    </row>
    <row r="6437" spans="3:4" x14ac:dyDescent="0.2">
      <c r="C6437" s="13"/>
      <c r="D6437" s="13"/>
    </row>
    <row r="6438" spans="3:4" x14ac:dyDescent="0.2">
      <c r="C6438" s="13"/>
      <c r="D6438" s="13"/>
    </row>
    <row r="6439" spans="3:4" x14ac:dyDescent="0.2">
      <c r="C6439" s="13"/>
      <c r="D6439" s="13"/>
    </row>
    <row r="6440" spans="3:4" x14ac:dyDescent="0.2">
      <c r="C6440" s="13"/>
      <c r="D6440" s="13"/>
    </row>
    <row r="6441" spans="3:4" x14ac:dyDescent="0.2">
      <c r="C6441" s="13"/>
      <c r="D6441" s="13"/>
    </row>
    <row r="6442" spans="3:4" x14ac:dyDescent="0.2">
      <c r="C6442" s="13"/>
      <c r="D6442" s="13"/>
    </row>
    <row r="6443" spans="3:4" x14ac:dyDescent="0.2">
      <c r="C6443" s="13"/>
      <c r="D6443" s="13"/>
    </row>
    <row r="6444" spans="3:4" x14ac:dyDescent="0.2">
      <c r="C6444" s="13"/>
      <c r="D6444" s="13"/>
    </row>
    <row r="6445" spans="3:4" x14ac:dyDescent="0.2">
      <c r="C6445" s="13"/>
      <c r="D6445" s="13"/>
    </row>
    <row r="6446" spans="3:4" x14ac:dyDescent="0.2">
      <c r="C6446" s="13"/>
      <c r="D6446" s="13"/>
    </row>
    <row r="6447" spans="3:4" x14ac:dyDescent="0.2">
      <c r="C6447" s="13"/>
      <c r="D6447" s="13"/>
    </row>
    <row r="6448" spans="3:4" x14ac:dyDescent="0.2">
      <c r="C6448" s="13"/>
      <c r="D6448" s="13"/>
    </row>
    <row r="6449" spans="3:4" x14ac:dyDescent="0.2">
      <c r="C6449" s="13"/>
      <c r="D6449" s="13"/>
    </row>
    <row r="6450" spans="3:4" x14ac:dyDescent="0.2">
      <c r="C6450" s="13"/>
      <c r="D6450" s="13"/>
    </row>
    <row r="6451" spans="3:4" x14ac:dyDescent="0.2">
      <c r="C6451" s="13"/>
      <c r="D6451" s="13"/>
    </row>
    <row r="6452" spans="3:4" x14ac:dyDescent="0.2">
      <c r="C6452" s="13"/>
      <c r="D6452" s="13"/>
    </row>
    <row r="6453" spans="3:4" x14ac:dyDescent="0.2">
      <c r="C6453" s="13"/>
      <c r="D6453" s="13"/>
    </row>
    <row r="6454" spans="3:4" x14ac:dyDescent="0.2">
      <c r="C6454" s="13"/>
      <c r="D6454" s="13"/>
    </row>
    <row r="6455" spans="3:4" x14ac:dyDescent="0.2">
      <c r="C6455" s="13"/>
      <c r="D6455" s="13"/>
    </row>
    <row r="6456" spans="3:4" x14ac:dyDescent="0.2">
      <c r="C6456" s="13"/>
      <c r="D6456" s="13"/>
    </row>
    <row r="6457" spans="3:4" x14ac:dyDescent="0.2">
      <c r="C6457" s="13"/>
      <c r="D6457" s="13"/>
    </row>
    <row r="6458" spans="3:4" x14ac:dyDescent="0.2">
      <c r="C6458" s="13"/>
      <c r="D6458" s="13"/>
    </row>
    <row r="6459" spans="3:4" x14ac:dyDescent="0.2">
      <c r="C6459" s="13"/>
      <c r="D6459" s="13"/>
    </row>
    <row r="6460" spans="3:4" x14ac:dyDescent="0.2">
      <c r="C6460" s="13"/>
      <c r="D6460" s="13"/>
    </row>
    <row r="6461" spans="3:4" x14ac:dyDescent="0.2">
      <c r="C6461" s="13"/>
      <c r="D6461" s="13"/>
    </row>
    <row r="6462" spans="3:4" x14ac:dyDescent="0.2">
      <c r="C6462" s="13"/>
      <c r="D6462" s="13"/>
    </row>
    <row r="6463" spans="3:4" x14ac:dyDescent="0.2">
      <c r="C6463" s="13"/>
      <c r="D6463" s="13"/>
    </row>
    <row r="6464" spans="3:4" x14ac:dyDescent="0.2">
      <c r="C6464" s="13"/>
      <c r="D6464" s="13"/>
    </row>
    <row r="6465" spans="3:4" x14ac:dyDescent="0.2">
      <c r="C6465" s="13"/>
      <c r="D6465" s="13"/>
    </row>
    <row r="6466" spans="3:4" x14ac:dyDescent="0.2">
      <c r="C6466" s="13"/>
      <c r="D6466" s="13"/>
    </row>
    <row r="6467" spans="3:4" x14ac:dyDescent="0.2">
      <c r="C6467" s="13"/>
      <c r="D6467" s="13"/>
    </row>
    <row r="6468" spans="3:4" x14ac:dyDescent="0.2">
      <c r="C6468" s="13"/>
      <c r="D6468" s="13"/>
    </row>
    <row r="6469" spans="3:4" x14ac:dyDescent="0.2">
      <c r="C6469" s="13"/>
      <c r="D6469" s="13"/>
    </row>
    <row r="6470" spans="3:4" x14ac:dyDescent="0.2">
      <c r="C6470" s="13"/>
      <c r="D6470" s="13"/>
    </row>
    <row r="6471" spans="3:4" x14ac:dyDescent="0.2">
      <c r="C6471" s="13"/>
      <c r="D6471" s="13"/>
    </row>
    <row r="6472" spans="3:4" x14ac:dyDescent="0.2">
      <c r="C6472" s="13"/>
      <c r="D6472" s="13"/>
    </row>
    <row r="6473" spans="3:4" x14ac:dyDescent="0.2">
      <c r="C6473" s="13"/>
      <c r="D6473" s="13"/>
    </row>
    <row r="6474" spans="3:4" x14ac:dyDescent="0.2">
      <c r="C6474" s="13"/>
      <c r="D6474" s="13"/>
    </row>
    <row r="6475" spans="3:4" x14ac:dyDescent="0.2">
      <c r="C6475" s="13"/>
      <c r="D6475" s="13"/>
    </row>
    <row r="6476" spans="3:4" x14ac:dyDescent="0.2">
      <c r="C6476" s="13"/>
      <c r="D6476" s="13"/>
    </row>
    <row r="6477" spans="3:4" x14ac:dyDescent="0.2">
      <c r="C6477" s="13"/>
      <c r="D6477" s="13"/>
    </row>
    <row r="6478" spans="3:4" x14ac:dyDescent="0.2">
      <c r="C6478" s="13"/>
      <c r="D6478" s="13"/>
    </row>
    <row r="6479" spans="3:4" x14ac:dyDescent="0.2">
      <c r="C6479" s="13"/>
      <c r="D6479" s="13"/>
    </row>
    <row r="6480" spans="3:4" x14ac:dyDescent="0.2">
      <c r="C6480" s="13"/>
      <c r="D6480" s="13"/>
    </row>
    <row r="6481" spans="3:4" x14ac:dyDescent="0.2">
      <c r="C6481" s="13"/>
      <c r="D6481" s="13"/>
    </row>
    <row r="6482" spans="3:4" x14ac:dyDescent="0.2">
      <c r="C6482" s="13"/>
      <c r="D6482" s="13"/>
    </row>
    <row r="6483" spans="3:4" x14ac:dyDescent="0.2">
      <c r="C6483" s="13"/>
      <c r="D6483" s="13"/>
    </row>
    <row r="6484" spans="3:4" x14ac:dyDescent="0.2">
      <c r="C6484" s="13"/>
      <c r="D6484" s="13"/>
    </row>
    <row r="6485" spans="3:4" x14ac:dyDescent="0.2">
      <c r="C6485" s="13"/>
      <c r="D6485" s="13"/>
    </row>
    <row r="6486" spans="3:4" x14ac:dyDescent="0.2">
      <c r="C6486" s="13"/>
      <c r="D6486" s="13"/>
    </row>
    <row r="6487" spans="3:4" x14ac:dyDescent="0.2">
      <c r="C6487" s="13"/>
      <c r="D6487" s="13"/>
    </row>
    <row r="6488" spans="3:4" x14ac:dyDescent="0.2">
      <c r="C6488" s="13"/>
      <c r="D6488" s="13"/>
    </row>
    <row r="6489" spans="3:4" x14ac:dyDescent="0.2">
      <c r="C6489" s="13"/>
      <c r="D6489" s="13"/>
    </row>
    <row r="6490" spans="3:4" x14ac:dyDescent="0.2">
      <c r="C6490" s="13"/>
      <c r="D6490" s="13"/>
    </row>
    <row r="6491" spans="3:4" x14ac:dyDescent="0.2">
      <c r="C6491" s="13"/>
      <c r="D6491" s="13"/>
    </row>
    <row r="6492" spans="3:4" x14ac:dyDescent="0.2">
      <c r="C6492" s="13"/>
      <c r="D6492" s="13"/>
    </row>
    <row r="6493" spans="3:4" x14ac:dyDescent="0.2">
      <c r="C6493" s="13"/>
      <c r="D6493" s="13"/>
    </row>
    <row r="6494" spans="3:4" x14ac:dyDescent="0.2">
      <c r="C6494" s="13"/>
      <c r="D6494" s="13"/>
    </row>
    <row r="6495" spans="3:4" x14ac:dyDescent="0.2">
      <c r="C6495" s="13"/>
      <c r="D6495" s="13"/>
    </row>
    <row r="6496" spans="3:4" x14ac:dyDescent="0.2">
      <c r="C6496" s="13"/>
      <c r="D6496" s="13"/>
    </row>
    <row r="6497" spans="3:4" x14ac:dyDescent="0.2">
      <c r="C6497" s="13"/>
      <c r="D6497" s="13"/>
    </row>
    <row r="6498" spans="3:4" x14ac:dyDescent="0.2">
      <c r="C6498" s="13"/>
      <c r="D6498" s="13"/>
    </row>
    <row r="6499" spans="3:4" x14ac:dyDescent="0.2">
      <c r="C6499" s="13"/>
      <c r="D6499" s="13"/>
    </row>
    <row r="6500" spans="3:4" x14ac:dyDescent="0.2">
      <c r="C6500" s="13"/>
      <c r="D6500" s="13"/>
    </row>
    <row r="6501" spans="3:4" x14ac:dyDescent="0.2">
      <c r="C6501" s="13"/>
      <c r="D6501" s="13"/>
    </row>
    <row r="6502" spans="3:4" x14ac:dyDescent="0.2">
      <c r="C6502" s="13"/>
      <c r="D6502" s="13"/>
    </row>
    <row r="6503" spans="3:4" x14ac:dyDescent="0.2">
      <c r="C6503" s="13"/>
      <c r="D6503" s="13"/>
    </row>
    <row r="6504" spans="3:4" x14ac:dyDescent="0.2">
      <c r="C6504" s="13"/>
      <c r="D6504" s="13"/>
    </row>
    <row r="6505" spans="3:4" x14ac:dyDescent="0.2">
      <c r="C6505" s="13"/>
      <c r="D6505" s="13"/>
    </row>
    <row r="6506" spans="3:4" x14ac:dyDescent="0.2">
      <c r="C6506" s="13"/>
      <c r="D6506" s="13"/>
    </row>
    <row r="6507" spans="3:4" x14ac:dyDescent="0.2">
      <c r="C6507" s="13"/>
      <c r="D6507" s="13"/>
    </row>
    <row r="6508" spans="3:4" x14ac:dyDescent="0.2">
      <c r="C6508" s="13"/>
      <c r="D6508" s="13"/>
    </row>
    <row r="6509" spans="3:4" x14ac:dyDescent="0.2">
      <c r="C6509" s="13"/>
      <c r="D6509" s="13"/>
    </row>
    <row r="6510" spans="3:4" x14ac:dyDescent="0.2">
      <c r="C6510" s="13"/>
      <c r="D6510" s="13"/>
    </row>
    <row r="6511" spans="3:4" x14ac:dyDescent="0.2">
      <c r="C6511" s="13"/>
      <c r="D6511" s="13"/>
    </row>
    <row r="6512" spans="3:4" x14ac:dyDescent="0.2">
      <c r="C6512" s="13"/>
      <c r="D6512" s="13"/>
    </row>
    <row r="6513" spans="3:4" x14ac:dyDescent="0.2">
      <c r="C6513" s="13"/>
      <c r="D6513" s="13"/>
    </row>
    <row r="6514" spans="3:4" x14ac:dyDescent="0.2">
      <c r="C6514" s="13"/>
      <c r="D6514" s="13"/>
    </row>
    <row r="6515" spans="3:4" x14ac:dyDescent="0.2">
      <c r="C6515" s="13"/>
      <c r="D6515" s="13"/>
    </row>
    <row r="6516" spans="3:4" x14ac:dyDescent="0.2">
      <c r="C6516" s="13"/>
      <c r="D6516" s="13"/>
    </row>
    <row r="6517" spans="3:4" x14ac:dyDescent="0.2">
      <c r="C6517" s="13"/>
      <c r="D6517" s="13"/>
    </row>
    <row r="6518" spans="3:4" x14ac:dyDescent="0.2">
      <c r="C6518" s="13"/>
      <c r="D6518" s="13"/>
    </row>
    <row r="6519" spans="3:4" x14ac:dyDescent="0.2">
      <c r="C6519" s="13"/>
      <c r="D6519" s="13"/>
    </row>
    <row r="6520" spans="3:4" x14ac:dyDescent="0.2">
      <c r="C6520" s="13"/>
      <c r="D6520" s="13"/>
    </row>
    <row r="6521" spans="3:4" x14ac:dyDescent="0.2">
      <c r="C6521" s="13"/>
      <c r="D6521" s="13"/>
    </row>
    <row r="6522" spans="3:4" x14ac:dyDescent="0.2">
      <c r="C6522" s="13"/>
      <c r="D6522" s="13"/>
    </row>
    <row r="6523" spans="3:4" x14ac:dyDescent="0.2">
      <c r="C6523" s="13"/>
      <c r="D6523" s="13"/>
    </row>
    <row r="6524" spans="3:4" x14ac:dyDescent="0.2">
      <c r="C6524" s="13"/>
      <c r="D6524" s="13"/>
    </row>
    <row r="6525" spans="3:4" x14ac:dyDescent="0.2">
      <c r="C6525" s="13"/>
      <c r="D6525" s="13"/>
    </row>
    <row r="6526" spans="3:4" x14ac:dyDescent="0.2">
      <c r="C6526" s="13"/>
      <c r="D6526" s="13"/>
    </row>
    <row r="6527" spans="3:4" x14ac:dyDescent="0.2">
      <c r="C6527" s="13"/>
      <c r="D6527" s="13"/>
    </row>
    <row r="6528" spans="3:4" x14ac:dyDescent="0.2">
      <c r="C6528" s="13"/>
      <c r="D6528" s="13"/>
    </row>
    <row r="6529" spans="3:4" x14ac:dyDescent="0.2">
      <c r="C6529" s="13"/>
      <c r="D6529" s="13"/>
    </row>
    <row r="6530" spans="3:4" x14ac:dyDescent="0.2">
      <c r="C6530" s="13"/>
      <c r="D6530" s="13"/>
    </row>
    <row r="6531" spans="3:4" x14ac:dyDescent="0.2">
      <c r="C6531" s="13"/>
      <c r="D6531" s="13"/>
    </row>
    <row r="6532" spans="3:4" x14ac:dyDescent="0.2">
      <c r="C6532" s="13"/>
      <c r="D6532" s="13"/>
    </row>
    <row r="6533" spans="3:4" x14ac:dyDescent="0.2">
      <c r="C6533" s="13"/>
      <c r="D6533" s="13"/>
    </row>
    <row r="6534" spans="3:4" x14ac:dyDescent="0.2">
      <c r="C6534" s="13"/>
      <c r="D6534" s="13"/>
    </row>
    <row r="6535" spans="3:4" x14ac:dyDescent="0.2">
      <c r="C6535" s="13"/>
      <c r="D6535" s="13"/>
    </row>
    <row r="6536" spans="3:4" x14ac:dyDescent="0.2">
      <c r="C6536" s="13"/>
      <c r="D6536" s="13"/>
    </row>
    <row r="6537" spans="3:4" x14ac:dyDescent="0.2">
      <c r="C6537" s="13"/>
      <c r="D6537" s="13"/>
    </row>
    <row r="6538" spans="3:4" x14ac:dyDescent="0.2">
      <c r="C6538" s="13"/>
      <c r="D6538" s="13"/>
    </row>
    <row r="6539" spans="3:4" x14ac:dyDescent="0.2">
      <c r="C6539" s="13"/>
      <c r="D6539" s="13"/>
    </row>
    <row r="6540" spans="3:4" x14ac:dyDescent="0.2">
      <c r="C6540" s="13"/>
      <c r="D6540" s="13"/>
    </row>
    <row r="6541" spans="3:4" x14ac:dyDescent="0.2">
      <c r="C6541" s="13"/>
      <c r="D6541" s="13"/>
    </row>
    <row r="6542" spans="3:4" x14ac:dyDescent="0.2">
      <c r="C6542" s="13"/>
      <c r="D6542" s="13"/>
    </row>
    <row r="6543" spans="3:4" x14ac:dyDescent="0.2">
      <c r="C6543" s="13"/>
      <c r="D6543" s="13"/>
    </row>
    <row r="6544" spans="3:4" x14ac:dyDescent="0.2">
      <c r="C6544" s="13"/>
      <c r="D6544" s="13"/>
    </row>
    <row r="6545" spans="3:4" x14ac:dyDescent="0.2">
      <c r="C6545" s="13"/>
      <c r="D6545" s="13"/>
    </row>
    <row r="6546" spans="3:4" x14ac:dyDescent="0.2">
      <c r="C6546" s="13"/>
      <c r="D6546" s="13"/>
    </row>
    <row r="6547" spans="3:4" x14ac:dyDescent="0.2">
      <c r="C6547" s="13"/>
      <c r="D6547" s="13"/>
    </row>
    <row r="6548" spans="3:4" x14ac:dyDescent="0.2">
      <c r="C6548" s="13"/>
      <c r="D6548" s="13"/>
    </row>
    <row r="6549" spans="3:4" x14ac:dyDescent="0.2">
      <c r="C6549" s="13"/>
      <c r="D6549" s="13"/>
    </row>
    <row r="6550" spans="3:4" x14ac:dyDescent="0.2">
      <c r="C6550" s="13"/>
      <c r="D6550" s="13"/>
    </row>
    <row r="6551" spans="3:4" x14ac:dyDescent="0.2">
      <c r="C6551" s="13"/>
      <c r="D6551" s="13"/>
    </row>
    <row r="6552" spans="3:4" x14ac:dyDescent="0.2">
      <c r="C6552" s="13"/>
      <c r="D6552" s="13"/>
    </row>
    <row r="6553" spans="3:4" x14ac:dyDescent="0.2">
      <c r="C6553" s="13"/>
      <c r="D6553" s="13"/>
    </row>
    <row r="6554" spans="3:4" x14ac:dyDescent="0.2">
      <c r="C6554" s="13"/>
      <c r="D6554" s="13"/>
    </row>
    <row r="6555" spans="3:4" x14ac:dyDescent="0.2">
      <c r="C6555" s="13"/>
      <c r="D6555" s="13"/>
    </row>
    <row r="6556" spans="3:4" x14ac:dyDescent="0.2">
      <c r="C6556" s="13"/>
      <c r="D6556" s="13"/>
    </row>
    <row r="6557" spans="3:4" x14ac:dyDescent="0.2">
      <c r="C6557" s="13"/>
      <c r="D6557" s="13"/>
    </row>
    <row r="6558" spans="3:4" x14ac:dyDescent="0.2">
      <c r="C6558" s="13"/>
      <c r="D6558" s="13"/>
    </row>
    <row r="6559" spans="3:4" x14ac:dyDescent="0.2">
      <c r="C6559" s="13"/>
      <c r="D6559" s="13"/>
    </row>
    <row r="6560" spans="3:4" x14ac:dyDescent="0.2">
      <c r="C6560" s="13"/>
      <c r="D6560" s="13"/>
    </row>
    <row r="6561" spans="3:4" x14ac:dyDescent="0.2">
      <c r="C6561" s="13"/>
      <c r="D6561" s="13"/>
    </row>
    <row r="6562" spans="3:4" x14ac:dyDescent="0.2">
      <c r="C6562" s="13"/>
      <c r="D6562" s="13"/>
    </row>
    <row r="6563" spans="3:4" x14ac:dyDescent="0.2">
      <c r="C6563" s="13"/>
      <c r="D6563" s="13"/>
    </row>
    <row r="6564" spans="3:4" x14ac:dyDescent="0.2">
      <c r="C6564" s="13"/>
      <c r="D6564" s="13"/>
    </row>
    <row r="6565" spans="3:4" x14ac:dyDescent="0.2">
      <c r="C6565" s="13"/>
      <c r="D6565" s="13"/>
    </row>
    <row r="6566" spans="3:4" x14ac:dyDescent="0.2">
      <c r="C6566" s="13"/>
      <c r="D6566" s="13"/>
    </row>
    <row r="6567" spans="3:4" x14ac:dyDescent="0.2">
      <c r="C6567" s="13"/>
      <c r="D6567" s="13"/>
    </row>
    <row r="6568" spans="3:4" x14ac:dyDescent="0.2">
      <c r="C6568" s="13"/>
      <c r="D6568" s="13"/>
    </row>
    <row r="6569" spans="3:4" x14ac:dyDescent="0.2">
      <c r="C6569" s="13"/>
      <c r="D6569" s="13"/>
    </row>
    <row r="6570" spans="3:4" x14ac:dyDescent="0.2">
      <c r="C6570" s="13"/>
      <c r="D6570" s="13"/>
    </row>
    <row r="6571" spans="3:4" x14ac:dyDescent="0.2">
      <c r="C6571" s="13"/>
      <c r="D6571" s="13"/>
    </row>
    <row r="6572" spans="3:4" x14ac:dyDescent="0.2">
      <c r="C6572" s="13"/>
      <c r="D6572" s="13"/>
    </row>
    <row r="6573" spans="3:4" x14ac:dyDescent="0.2">
      <c r="C6573" s="13"/>
      <c r="D6573" s="13"/>
    </row>
    <row r="6574" spans="3:4" x14ac:dyDescent="0.2">
      <c r="C6574" s="13"/>
      <c r="D6574" s="13"/>
    </row>
    <row r="6575" spans="3:4" x14ac:dyDescent="0.2">
      <c r="C6575" s="13"/>
      <c r="D6575" s="13"/>
    </row>
    <row r="6576" spans="3:4" x14ac:dyDescent="0.2">
      <c r="C6576" s="13"/>
      <c r="D6576" s="13"/>
    </row>
    <row r="6577" spans="3:4" x14ac:dyDescent="0.2">
      <c r="C6577" s="13"/>
      <c r="D6577" s="13"/>
    </row>
    <row r="6578" spans="3:4" x14ac:dyDescent="0.2">
      <c r="C6578" s="13"/>
      <c r="D6578" s="13"/>
    </row>
    <row r="6579" spans="3:4" x14ac:dyDescent="0.2">
      <c r="C6579" s="13"/>
      <c r="D6579" s="13"/>
    </row>
    <row r="6580" spans="3:4" x14ac:dyDescent="0.2">
      <c r="C6580" s="13"/>
      <c r="D6580" s="13"/>
    </row>
    <row r="6581" spans="3:4" x14ac:dyDescent="0.2">
      <c r="C6581" s="13"/>
      <c r="D6581" s="13"/>
    </row>
    <row r="6582" spans="3:4" x14ac:dyDescent="0.2">
      <c r="C6582" s="13"/>
      <c r="D6582" s="13"/>
    </row>
    <row r="6583" spans="3:4" x14ac:dyDescent="0.2">
      <c r="C6583" s="13"/>
      <c r="D6583" s="13"/>
    </row>
    <row r="6584" spans="3:4" x14ac:dyDescent="0.2">
      <c r="C6584" s="13"/>
      <c r="D6584" s="13"/>
    </row>
    <row r="6585" spans="3:4" x14ac:dyDescent="0.2">
      <c r="C6585" s="13"/>
      <c r="D6585" s="13"/>
    </row>
    <row r="6586" spans="3:4" x14ac:dyDescent="0.2">
      <c r="C6586" s="13"/>
      <c r="D6586" s="13"/>
    </row>
    <row r="6587" spans="3:4" x14ac:dyDescent="0.2">
      <c r="C6587" s="13"/>
      <c r="D6587" s="13"/>
    </row>
    <row r="6588" spans="3:4" x14ac:dyDescent="0.2">
      <c r="C6588" s="13"/>
      <c r="D6588" s="13"/>
    </row>
    <row r="6589" spans="3:4" x14ac:dyDescent="0.2">
      <c r="C6589" s="13"/>
      <c r="D6589" s="13"/>
    </row>
    <row r="6590" spans="3:4" x14ac:dyDescent="0.2">
      <c r="C6590" s="13"/>
      <c r="D6590" s="13"/>
    </row>
    <row r="6591" spans="3:4" x14ac:dyDescent="0.2">
      <c r="C6591" s="13"/>
      <c r="D6591" s="13"/>
    </row>
    <row r="6592" spans="3:4" x14ac:dyDescent="0.2">
      <c r="C6592" s="13"/>
      <c r="D6592" s="13"/>
    </row>
    <row r="6593" spans="3:4" x14ac:dyDescent="0.2">
      <c r="C6593" s="13"/>
      <c r="D6593" s="13"/>
    </row>
    <row r="6594" spans="3:4" x14ac:dyDescent="0.2">
      <c r="C6594" s="13"/>
      <c r="D6594" s="13"/>
    </row>
    <row r="6595" spans="3:4" x14ac:dyDescent="0.2">
      <c r="C6595" s="13"/>
      <c r="D6595" s="13"/>
    </row>
    <row r="6596" spans="3:4" x14ac:dyDescent="0.2">
      <c r="C6596" s="13"/>
      <c r="D6596" s="13"/>
    </row>
    <row r="6597" spans="3:4" x14ac:dyDescent="0.2">
      <c r="C6597" s="13"/>
      <c r="D6597" s="13"/>
    </row>
    <row r="6598" spans="3:4" x14ac:dyDescent="0.2">
      <c r="C6598" s="13"/>
      <c r="D6598" s="13"/>
    </row>
    <row r="6599" spans="3:4" x14ac:dyDescent="0.2">
      <c r="C6599" s="13"/>
      <c r="D6599" s="13"/>
    </row>
    <row r="6600" spans="3:4" x14ac:dyDescent="0.2">
      <c r="C6600" s="13"/>
      <c r="D6600" s="13"/>
    </row>
    <row r="6601" spans="3:4" x14ac:dyDescent="0.2">
      <c r="C6601" s="13"/>
      <c r="D6601" s="13"/>
    </row>
    <row r="6602" spans="3:4" x14ac:dyDescent="0.2">
      <c r="C6602" s="13"/>
      <c r="D6602" s="13"/>
    </row>
    <row r="6603" spans="3:4" x14ac:dyDescent="0.2">
      <c r="C6603" s="13"/>
      <c r="D6603" s="13"/>
    </row>
    <row r="6604" spans="3:4" x14ac:dyDescent="0.2">
      <c r="C6604" s="13"/>
      <c r="D6604" s="13"/>
    </row>
    <row r="6605" spans="3:4" x14ac:dyDescent="0.2">
      <c r="C6605" s="13"/>
      <c r="D6605" s="13"/>
    </row>
    <row r="6606" spans="3:4" x14ac:dyDescent="0.2">
      <c r="C6606" s="13"/>
      <c r="D6606" s="13"/>
    </row>
    <row r="6607" spans="3:4" x14ac:dyDescent="0.2">
      <c r="C6607" s="13"/>
      <c r="D6607" s="13"/>
    </row>
    <row r="6608" spans="3:4" x14ac:dyDescent="0.2">
      <c r="C6608" s="13"/>
      <c r="D6608" s="13"/>
    </row>
    <row r="6609" spans="3:4" x14ac:dyDescent="0.2">
      <c r="C6609" s="13"/>
      <c r="D6609" s="13"/>
    </row>
    <row r="6610" spans="3:4" x14ac:dyDescent="0.2">
      <c r="C6610" s="13"/>
      <c r="D6610" s="13"/>
    </row>
    <row r="6611" spans="3:4" x14ac:dyDescent="0.2">
      <c r="C6611" s="13"/>
      <c r="D6611" s="13"/>
    </row>
    <row r="6612" spans="3:4" x14ac:dyDescent="0.2">
      <c r="C6612" s="13"/>
      <c r="D6612" s="13"/>
    </row>
    <row r="6613" spans="3:4" x14ac:dyDescent="0.2">
      <c r="C6613" s="13"/>
      <c r="D6613" s="13"/>
    </row>
    <row r="6614" spans="3:4" x14ac:dyDescent="0.2">
      <c r="C6614" s="13"/>
      <c r="D6614" s="13"/>
    </row>
    <row r="6615" spans="3:4" x14ac:dyDescent="0.2">
      <c r="C6615" s="13"/>
      <c r="D6615" s="13"/>
    </row>
    <row r="6616" spans="3:4" x14ac:dyDescent="0.2">
      <c r="C6616" s="13"/>
      <c r="D6616" s="13"/>
    </row>
    <row r="6617" spans="3:4" x14ac:dyDescent="0.2">
      <c r="C6617" s="13"/>
      <c r="D6617" s="13"/>
    </row>
    <row r="6618" spans="3:4" x14ac:dyDescent="0.2">
      <c r="C6618" s="13"/>
      <c r="D6618" s="13"/>
    </row>
    <row r="6619" spans="3:4" x14ac:dyDescent="0.2">
      <c r="C6619" s="13"/>
      <c r="D6619" s="13"/>
    </row>
    <row r="6620" spans="3:4" x14ac:dyDescent="0.2">
      <c r="C6620" s="13"/>
      <c r="D6620" s="13"/>
    </row>
    <row r="6621" spans="3:4" x14ac:dyDescent="0.2">
      <c r="C6621" s="13"/>
      <c r="D6621" s="13"/>
    </row>
    <row r="6622" spans="3:4" x14ac:dyDescent="0.2">
      <c r="C6622" s="13"/>
      <c r="D6622" s="13"/>
    </row>
    <row r="6623" spans="3:4" x14ac:dyDescent="0.2">
      <c r="C6623" s="13"/>
      <c r="D6623" s="13"/>
    </row>
    <row r="6624" spans="3:4" x14ac:dyDescent="0.2">
      <c r="C6624" s="13"/>
      <c r="D6624" s="13"/>
    </row>
    <row r="6625" spans="3:4" x14ac:dyDescent="0.2">
      <c r="C6625" s="13"/>
      <c r="D6625" s="13"/>
    </row>
    <row r="6626" spans="3:4" x14ac:dyDescent="0.2">
      <c r="C6626" s="13"/>
      <c r="D6626" s="13"/>
    </row>
    <row r="6627" spans="3:4" x14ac:dyDescent="0.2">
      <c r="C6627" s="13"/>
      <c r="D6627" s="13"/>
    </row>
    <row r="6628" spans="3:4" x14ac:dyDescent="0.2">
      <c r="C6628" s="13"/>
      <c r="D6628" s="13"/>
    </row>
    <row r="6629" spans="3:4" x14ac:dyDescent="0.2">
      <c r="C6629" s="13"/>
      <c r="D6629" s="13"/>
    </row>
    <row r="6630" spans="3:4" x14ac:dyDescent="0.2">
      <c r="C6630" s="13"/>
      <c r="D6630" s="13"/>
    </row>
    <row r="6631" spans="3:4" x14ac:dyDescent="0.2">
      <c r="C6631" s="13"/>
      <c r="D6631" s="13"/>
    </row>
    <row r="6632" spans="3:4" x14ac:dyDescent="0.2">
      <c r="C6632" s="13"/>
      <c r="D6632" s="13"/>
    </row>
    <row r="6633" spans="3:4" x14ac:dyDescent="0.2">
      <c r="C6633" s="13"/>
      <c r="D6633" s="13"/>
    </row>
    <row r="6634" spans="3:4" x14ac:dyDescent="0.2">
      <c r="C6634" s="13"/>
      <c r="D6634" s="13"/>
    </row>
    <row r="6635" spans="3:4" x14ac:dyDescent="0.2">
      <c r="C6635" s="13"/>
      <c r="D6635" s="13"/>
    </row>
    <row r="6636" spans="3:4" x14ac:dyDescent="0.2">
      <c r="C6636" s="13"/>
      <c r="D6636" s="13"/>
    </row>
    <row r="6637" spans="3:4" x14ac:dyDescent="0.2">
      <c r="C6637" s="13"/>
      <c r="D6637" s="13"/>
    </row>
    <row r="6638" spans="3:4" x14ac:dyDescent="0.2">
      <c r="C6638" s="13"/>
      <c r="D6638" s="13"/>
    </row>
    <row r="6639" spans="3:4" x14ac:dyDescent="0.2">
      <c r="C6639" s="13"/>
      <c r="D6639" s="13"/>
    </row>
    <row r="6640" spans="3:4" x14ac:dyDescent="0.2">
      <c r="C6640" s="13"/>
      <c r="D6640" s="13"/>
    </row>
    <row r="6641" spans="3:4" x14ac:dyDescent="0.2">
      <c r="C6641" s="13"/>
      <c r="D6641" s="13"/>
    </row>
    <row r="6642" spans="3:4" x14ac:dyDescent="0.2">
      <c r="C6642" s="13"/>
      <c r="D6642" s="13"/>
    </row>
    <row r="6643" spans="3:4" x14ac:dyDescent="0.2">
      <c r="C6643" s="13"/>
      <c r="D6643" s="13"/>
    </row>
    <row r="6644" spans="3:4" x14ac:dyDescent="0.2">
      <c r="C6644" s="13"/>
      <c r="D6644" s="13"/>
    </row>
    <row r="6645" spans="3:4" x14ac:dyDescent="0.2">
      <c r="C6645" s="13"/>
      <c r="D6645" s="13"/>
    </row>
    <row r="6646" spans="3:4" x14ac:dyDescent="0.2">
      <c r="C6646" s="13"/>
      <c r="D6646" s="13"/>
    </row>
    <row r="6647" spans="3:4" x14ac:dyDescent="0.2">
      <c r="C6647" s="13"/>
      <c r="D6647" s="13"/>
    </row>
    <row r="6648" spans="3:4" x14ac:dyDescent="0.2">
      <c r="C6648" s="13"/>
      <c r="D6648" s="13"/>
    </row>
    <row r="6649" spans="3:4" x14ac:dyDescent="0.2">
      <c r="C6649" s="13"/>
      <c r="D6649" s="13"/>
    </row>
    <row r="6650" spans="3:4" x14ac:dyDescent="0.2">
      <c r="C6650" s="13"/>
      <c r="D6650" s="13"/>
    </row>
    <row r="6651" spans="3:4" x14ac:dyDescent="0.2">
      <c r="C6651" s="13"/>
      <c r="D6651" s="13"/>
    </row>
    <row r="6652" spans="3:4" x14ac:dyDescent="0.2">
      <c r="C6652" s="13"/>
      <c r="D6652" s="13"/>
    </row>
    <row r="6653" spans="3:4" x14ac:dyDescent="0.2">
      <c r="C6653" s="13"/>
      <c r="D6653" s="13"/>
    </row>
    <row r="6654" spans="3:4" x14ac:dyDescent="0.2">
      <c r="C6654" s="13"/>
      <c r="D6654" s="13"/>
    </row>
    <row r="6655" spans="3:4" x14ac:dyDescent="0.2">
      <c r="C6655" s="13"/>
      <c r="D6655" s="13"/>
    </row>
    <row r="6656" spans="3:4" x14ac:dyDescent="0.2">
      <c r="C6656" s="13"/>
      <c r="D6656" s="13"/>
    </row>
    <row r="6657" spans="3:4" x14ac:dyDescent="0.2">
      <c r="C6657" s="13"/>
      <c r="D6657" s="13"/>
    </row>
    <row r="6658" spans="3:4" x14ac:dyDescent="0.2">
      <c r="C6658" s="13"/>
      <c r="D6658" s="13"/>
    </row>
    <row r="6659" spans="3:4" x14ac:dyDescent="0.2">
      <c r="C6659" s="13"/>
      <c r="D6659" s="13"/>
    </row>
    <row r="6660" spans="3:4" x14ac:dyDescent="0.2">
      <c r="C6660" s="13"/>
      <c r="D6660" s="13"/>
    </row>
    <row r="6661" spans="3:4" x14ac:dyDescent="0.2">
      <c r="C6661" s="13"/>
      <c r="D6661" s="13"/>
    </row>
    <row r="6662" spans="3:4" x14ac:dyDescent="0.2">
      <c r="C6662" s="13"/>
      <c r="D6662" s="13"/>
    </row>
    <row r="6663" spans="3:4" x14ac:dyDescent="0.2">
      <c r="C6663" s="13"/>
      <c r="D6663" s="13"/>
    </row>
    <row r="6664" spans="3:4" x14ac:dyDescent="0.2">
      <c r="C6664" s="13"/>
      <c r="D6664" s="13"/>
    </row>
    <row r="6665" spans="3:4" x14ac:dyDescent="0.2">
      <c r="C6665" s="13"/>
      <c r="D6665" s="13"/>
    </row>
    <row r="6666" spans="3:4" x14ac:dyDescent="0.2">
      <c r="C6666" s="13"/>
      <c r="D6666" s="13"/>
    </row>
    <row r="6667" spans="3:4" x14ac:dyDescent="0.2">
      <c r="C6667" s="13"/>
      <c r="D6667" s="13"/>
    </row>
    <row r="6668" spans="3:4" x14ac:dyDescent="0.2">
      <c r="C6668" s="13"/>
      <c r="D6668" s="13"/>
    </row>
    <row r="6669" spans="3:4" x14ac:dyDescent="0.2">
      <c r="C6669" s="13"/>
      <c r="D6669" s="13"/>
    </row>
    <row r="6670" spans="3:4" x14ac:dyDescent="0.2">
      <c r="C6670" s="13"/>
      <c r="D6670" s="13"/>
    </row>
    <row r="6671" spans="3:4" x14ac:dyDescent="0.2">
      <c r="C6671" s="13"/>
      <c r="D6671" s="13"/>
    </row>
    <row r="6672" spans="3:4" x14ac:dyDescent="0.2">
      <c r="C6672" s="13"/>
      <c r="D6672" s="13"/>
    </row>
    <row r="6673" spans="3:4" x14ac:dyDescent="0.2">
      <c r="C6673" s="13"/>
      <c r="D6673" s="13"/>
    </row>
    <row r="6674" spans="3:4" x14ac:dyDescent="0.2">
      <c r="C6674" s="13"/>
      <c r="D6674" s="13"/>
    </row>
    <row r="6675" spans="3:4" x14ac:dyDescent="0.2">
      <c r="C6675" s="13"/>
      <c r="D6675" s="13"/>
    </row>
    <row r="6676" spans="3:4" x14ac:dyDescent="0.2">
      <c r="C6676" s="13"/>
      <c r="D6676" s="13"/>
    </row>
    <row r="6677" spans="3:4" x14ac:dyDescent="0.2">
      <c r="C6677" s="13"/>
      <c r="D6677" s="13"/>
    </row>
    <row r="6678" spans="3:4" x14ac:dyDescent="0.2">
      <c r="C6678" s="13"/>
      <c r="D6678" s="13"/>
    </row>
    <row r="6679" spans="3:4" x14ac:dyDescent="0.2">
      <c r="C6679" s="13"/>
      <c r="D6679" s="13"/>
    </row>
    <row r="6680" spans="3:4" x14ac:dyDescent="0.2">
      <c r="C6680" s="13"/>
      <c r="D6680" s="13"/>
    </row>
    <row r="6681" spans="3:4" x14ac:dyDescent="0.2">
      <c r="C6681" s="13"/>
      <c r="D6681" s="13"/>
    </row>
    <row r="6682" spans="3:4" x14ac:dyDescent="0.2">
      <c r="C6682" s="13"/>
      <c r="D6682" s="13"/>
    </row>
    <row r="6683" spans="3:4" x14ac:dyDescent="0.2">
      <c r="C6683" s="13"/>
      <c r="D6683" s="13"/>
    </row>
    <row r="6684" spans="3:4" x14ac:dyDescent="0.2">
      <c r="C6684" s="13"/>
      <c r="D6684" s="13"/>
    </row>
    <row r="6685" spans="3:4" x14ac:dyDescent="0.2">
      <c r="C6685" s="13"/>
      <c r="D6685" s="13"/>
    </row>
    <row r="6686" spans="3:4" x14ac:dyDescent="0.2">
      <c r="C6686" s="13"/>
      <c r="D6686" s="13"/>
    </row>
    <row r="6687" spans="3:4" x14ac:dyDescent="0.2">
      <c r="C6687" s="13"/>
      <c r="D6687" s="13"/>
    </row>
    <row r="6688" spans="3:4" x14ac:dyDescent="0.2">
      <c r="C6688" s="13"/>
      <c r="D6688" s="13"/>
    </row>
    <row r="6689" spans="3:4" x14ac:dyDescent="0.2">
      <c r="C6689" s="13"/>
      <c r="D6689" s="13"/>
    </row>
    <row r="6690" spans="3:4" x14ac:dyDescent="0.2">
      <c r="C6690" s="13"/>
      <c r="D6690" s="13"/>
    </row>
    <row r="6691" spans="3:4" x14ac:dyDescent="0.2">
      <c r="C6691" s="13"/>
      <c r="D6691" s="13"/>
    </row>
    <row r="6692" spans="3:4" x14ac:dyDescent="0.2">
      <c r="C6692" s="13"/>
      <c r="D6692" s="13"/>
    </row>
    <row r="6693" spans="3:4" x14ac:dyDescent="0.2">
      <c r="C6693" s="13"/>
      <c r="D6693" s="13"/>
    </row>
    <row r="6694" spans="3:4" x14ac:dyDescent="0.2">
      <c r="C6694" s="13"/>
      <c r="D6694" s="13"/>
    </row>
    <row r="6695" spans="3:4" x14ac:dyDescent="0.2">
      <c r="C6695" s="13"/>
      <c r="D6695" s="13"/>
    </row>
    <row r="6696" spans="3:4" x14ac:dyDescent="0.2">
      <c r="C6696" s="13"/>
      <c r="D6696" s="13"/>
    </row>
    <row r="6697" spans="3:4" x14ac:dyDescent="0.2">
      <c r="C6697" s="13"/>
      <c r="D6697" s="13"/>
    </row>
    <row r="6698" spans="3:4" x14ac:dyDescent="0.2">
      <c r="C6698" s="13"/>
      <c r="D6698" s="13"/>
    </row>
    <row r="6699" spans="3:4" x14ac:dyDescent="0.2">
      <c r="C6699" s="13"/>
      <c r="D6699" s="13"/>
    </row>
    <row r="6700" spans="3:4" x14ac:dyDescent="0.2">
      <c r="C6700" s="13"/>
      <c r="D6700" s="13"/>
    </row>
    <row r="6701" spans="3:4" x14ac:dyDescent="0.2">
      <c r="C6701" s="13"/>
      <c r="D6701" s="13"/>
    </row>
    <row r="6702" spans="3:4" x14ac:dyDescent="0.2">
      <c r="C6702" s="13"/>
      <c r="D6702" s="13"/>
    </row>
    <row r="6703" spans="3:4" x14ac:dyDescent="0.2">
      <c r="C6703" s="13"/>
      <c r="D6703" s="13"/>
    </row>
    <row r="6704" spans="3:4" x14ac:dyDescent="0.2">
      <c r="C6704" s="13"/>
      <c r="D6704" s="13"/>
    </row>
    <row r="6705" spans="3:4" x14ac:dyDescent="0.2">
      <c r="C6705" s="13"/>
      <c r="D6705" s="13"/>
    </row>
    <row r="6706" spans="3:4" x14ac:dyDescent="0.2">
      <c r="C6706" s="13"/>
      <c r="D6706" s="13"/>
    </row>
    <row r="6707" spans="3:4" x14ac:dyDescent="0.2">
      <c r="C6707" s="13"/>
      <c r="D6707" s="13"/>
    </row>
    <row r="6708" spans="3:4" x14ac:dyDescent="0.2">
      <c r="C6708" s="13"/>
      <c r="D6708" s="13"/>
    </row>
    <row r="6709" spans="3:4" x14ac:dyDescent="0.2">
      <c r="C6709" s="13"/>
      <c r="D6709" s="13"/>
    </row>
    <row r="6710" spans="3:4" x14ac:dyDescent="0.2">
      <c r="C6710" s="13"/>
      <c r="D6710" s="13"/>
    </row>
    <row r="6711" spans="3:4" x14ac:dyDescent="0.2">
      <c r="C6711" s="13"/>
      <c r="D6711" s="13"/>
    </row>
    <row r="6712" spans="3:4" x14ac:dyDescent="0.2">
      <c r="C6712" s="13"/>
      <c r="D6712" s="13"/>
    </row>
    <row r="6713" spans="3:4" x14ac:dyDescent="0.2">
      <c r="C6713" s="13"/>
      <c r="D6713" s="13"/>
    </row>
    <row r="6714" spans="3:4" x14ac:dyDescent="0.2">
      <c r="C6714" s="13"/>
      <c r="D6714" s="13"/>
    </row>
    <row r="6715" spans="3:4" x14ac:dyDescent="0.2">
      <c r="C6715" s="13"/>
      <c r="D6715" s="13"/>
    </row>
    <row r="6716" spans="3:4" x14ac:dyDescent="0.2">
      <c r="C6716" s="13"/>
      <c r="D6716" s="13"/>
    </row>
    <row r="6717" spans="3:4" x14ac:dyDescent="0.2">
      <c r="C6717" s="13"/>
      <c r="D6717" s="13"/>
    </row>
    <row r="6718" spans="3:4" x14ac:dyDescent="0.2">
      <c r="C6718" s="13"/>
      <c r="D6718" s="13"/>
    </row>
    <row r="6719" spans="3:4" x14ac:dyDescent="0.2">
      <c r="C6719" s="13"/>
      <c r="D6719" s="13"/>
    </row>
    <row r="6720" spans="3:4" x14ac:dyDescent="0.2">
      <c r="C6720" s="13"/>
      <c r="D6720" s="13"/>
    </row>
    <row r="6721" spans="3:4" x14ac:dyDescent="0.2">
      <c r="C6721" s="13"/>
      <c r="D6721" s="13"/>
    </row>
    <row r="6722" spans="3:4" x14ac:dyDescent="0.2">
      <c r="C6722" s="13"/>
      <c r="D6722" s="13"/>
    </row>
    <row r="6723" spans="3:4" x14ac:dyDescent="0.2">
      <c r="C6723" s="13"/>
      <c r="D6723" s="13"/>
    </row>
    <row r="6724" spans="3:4" x14ac:dyDescent="0.2">
      <c r="C6724" s="13"/>
      <c r="D6724" s="13"/>
    </row>
    <row r="6725" spans="3:4" x14ac:dyDescent="0.2">
      <c r="C6725" s="13"/>
      <c r="D6725" s="13"/>
    </row>
    <row r="6726" spans="3:4" x14ac:dyDescent="0.2">
      <c r="C6726" s="13"/>
      <c r="D6726" s="13"/>
    </row>
    <row r="6727" spans="3:4" x14ac:dyDescent="0.2">
      <c r="C6727" s="13"/>
      <c r="D6727" s="13"/>
    </row>
    <row r="6728" spans="3:4" x14ac:dyDescent="0.2">
      <c r="C6728" s="13"/>
      <c r="D6728" s="13"/>
    </row>
    <row r="6729" spans="3:4" x14ac:dyDescent="0.2">
      <c r="C6729" s="13"/>
      <c r="D6729" s="13"/>
    </row>
    <row r="6730" spans="3:4" x14ac:dyDescent="0.2">
      <c r="C6730" s="13"/>
      <c r="D6730" s="13"/>
    </row>
    <row r="6731" spans="3:4" x14ac:dyDescent="0.2">
      <c r="C6731" s="13"/>
      <c r="D6731" s="13"/>
    </row>
    <row r="6732" spans="3:4" x14ac:dyDescent="0.2">
      <c r="C6732" s="13"/>
      <c r="D6732" s="13"/>
    </row>
    <row r="6733" spans="3:4" x14ac:dyDescent="0.2">
      <c r="C6733" s="13"/>
      <c r="D6733" s="13"/>
    </row>
    <row r="6734" spans="3:4" x14ac:dyDescent="0.2">
      <c r="C6734" s="13"/>
      <c r="D6734" s="13"/>
    </row>
    <row r="6735" spans="3:4" x14ac:dyDescent="0.2">
      <c r="C6735" s="13"/>
      <c r="D6735" s="13"/>
    </row>
    <row r="6736" spans="3:4" x14ac:dyDescent="0.2">
      <c r="C6736" s="13"/>
      <c r="D6736" s="13"/>
    </row>
    <row r="6737" spans="3:4" x14ac:dyDescent="0.2">
      <c r="C6737" s="13"/>
      <c r="D6737" s="13"/>
    </row>
    <row r="6738" spans="3:4" x14ac:dyDescent="0.2">
      <c r="C6738" s="13"/>
      <c r="D6738" s="13"/>
    </row>
    <row r="6739" spans="3:4" x14ac:dyDescent="0.2">
      <c r="C6739" s="13"/>
      <c r="D6739" s="13"/>
    </row>
    <row r="6740" spans="3:4" x14ac:dyDescent="0.2">
      <c r="C6740" s="13"/>
      <c r="D6740" s="13"/>
    </row>
    <row r="6741" spans="3:4" x14ac:dyDescent="0.2">
      <c r="C6741" s="13"/>
      <c r="D6741" s="13"/>
    </row>
    <row r="6742" spans="3:4" x14ac:dyDescent="0.2">
      <c r="C6742" s="13"/>
      <c r="D6742" s="13"/>
    </row>
    <row r="6743" spans="3:4" x14ac:dyDescent="0.2">
      <c r="C6743" s="13"/>
      <c r="D6743" s="13"/>
    </row>
    <row r="6744" spans="3:4" x14ac:dyDescent="0.2">
      <c r="C6744" s="13"/>
      <c r="D6744" s="13"/>
    </row>
    <row r="6745" spans="3:4" x14ac:dyDescent="0.2">
      <c r="C6745" s="13"/>
      <c r="D6745" s="13"/>
    </row>
    <row r="6746" spans="3:4" x14ac:dyDescent="0.2">
      <c r="C6746" s="13"/>
      <c r="D6746" s="13"/>
    </row>
    <row r="6747" spans="3:4" x14ac:dyDescent="0.2">
      <c r="C6747" s="13"/>
      <c r="D6747" s="13"/>
    </row>
    <row r="6748" spans="3:4" x14ac:dyDescent="0.2">
      <c r="C6748" s="13"/>
      <c r="D6748" s="13"/>
    </row>
    <row r="6749" spans="3:4" x14ac:dyDescent="0.2">
      <c r="C6749" s="13"/>
      <c r="D6749" s="13"/>
    </row>
    <row r="6750" spans="3:4" x14ac:dyDescent="0.2">
      <c r="C6750" s="13"/>
      <c r="D6750" s="13"/>
    </row>
    <row r="6751" spans="3:4" x14ac:dyDescent="0.2">
      <c r="C6751" s="13"/>
      <c r="D6751" s="13"/>
    </row>
    <row r="6752" spans="3:4" x14ac:dyDescent="0.2">
      <c r="C6752" s="13"/>
      <c r="D6752" s="13"/>
    </row>
    <row r="6753" spans="3:4" x14ac:dyDescent="0.2">
      <c r="C6753" s="13"/>
      <c r="D6753" s="13"/>
    </row>
    <row r="6754" spans="3:4" x14ac:dyDescent="0.2">
      <c r="C6754" s="13"/>
      <c r="D6754" s="13"/>
    </row>
    <row r="6755" spans="3:4" x14ac:dyDescent="0.2">
      <c r="C6755" s="13"/>
      <c r="D6755" s="13"/>
    </row>
    <row r="6756" spans="3:4" x14ac:dyDescent="0.2">
      <c r="C6756" s="13"/>
      <c r="D6756" s="13"/>
    </row>
    <row r="6757" spans="3:4" x14ac:dyDescent="0.2">
      <c r="C6757" s="13"/>
      <c r="D6757" s="13"/>
    </row>
    <row r="6758" spans="3:4" x14ac:dyDescent="0.2">
      <c r="C6758" s="13"/>
      <c r="D6758" s="13"/>
    </row>
    <row r="6759" spans="3:4" x14ac:dyDescent="0.2">
      <c r="C6759" s="13"/>
      <c r="D6759" s="13"/>
    </row>
    <row r="6760" spans="3:4" x14ac:dyDescent="0.2">
      <c r="C6760" s="13"/>
      <c r="D6760" s="13"/>
    </row>
    <row r="6761" spans="3:4" x14ac:dyDescent="0.2">
      <c r="C6761" s="13"/>
      <c r="D6761" s="13"/>
    </row>
    <row r="6762" spans="3:4" x14ac:dyDescent="0.2">
      <c r="C6762" s="13"/>
      <c r="D6762" s="13"/>
    </row>
    <row r="6763" spans="3:4" x14ac:dyDescent="0.2">
      <c r="C6763" s="13"/>
      <c r="D6763" s="13"/>
    </row>
    <row r="6764" spans="3:4" x14ac:dyDescent="0.2">
      <c r="C6764" s="13"/>
      <c r="D6764" s="13"/>
    </row>
    <row r="6765" spans="3:4" x14ac:dyDescent="0.2">
      <c r="C6765" s="13"/>
      <c r="D6765" s="13"/>
    </row>
    <row r="6766" spans="3:4" x14ac:dyDescent="0.2">
      <c r="C6766" s="13"/>
      <c r="D6766" s="13"/>
    </row>
    <row r="6767" spans="3:4" x14ac:dyDescent="0.2">
      <c r="C6767" s="13"/>
      <c r="D6767" s="13"/>
    </row>
    <row r="6768" spans="3:4" x14ac:dyDescent="0.2">
      <c r="C6768" s="13"/>
      <c r="D6768" s="13"/>
    </row>
    <row r="6769" spans="3:4" x14ac:dyDescent="0.2">
      <c r="C6769" s="13"/>
      <c r="D6769" s="13"/>
    </row>
    <row r="6770" spans="3:4" x14ac:dyDescent="0.2">
      <c r="C6770" s="13"/>
      <c r="D6770" s="13"/>
    </row>
    <row r="6771" spans="3:4" x14ac:dyDescent="0.2">
      <c r="C6771" s="13"/>
      <c r="D6771" s="13"/>
    </row>
    <row r="6772" spans="3:4" x14ac:dyDescent="0.2">
      <c r="C6772" s="13"/>
      <c r="D6772" s="13"/>
    </row>
    <row r="6773" spans="3:4" x14ac:dyDescent="0.2">
      <c r="C6773" s="13"/>
      <c r="D6773" s="13"/>
    </row>
    <row r="6774" spans="3:4" x14ac:dyDescent="0.2">
      <c r="C6774" s="13"/>
      <c r="D6774" s="13"/>
    </row>
    <row r="6775" spans="3:4" x14ac:dyDescent="0.2">
      <c r="C6775" s="13"/>
      <c r="D6775" s="13"/>
    </row>
    <row r="6776" spans="3:4" x14ac:dyDescent="0.2">
      <c r="C6776" s="13"/>
      <c r="D6776" s="13"/>
    </row>
    <row r="6777" spans="3:4" x14ac:dyDescent="0.2">
      <c r="C6777" s="13"/>
      <c r="D6777" s="13"/>
    </row>
    <row r="6778" spans="3:4" x14ac:dyDescent="0.2">
      <c r="C6778" s="13"/>
      <c r="D6778" s="13"/>
    </row>
    <row r="6779" spans="3:4" x14ac:dyDescent="0.2">
      <c r="C6779" s="13"/>
      <c r="D6779" s="13"/>
    </row>
    <row r="6780" spans="3:4" x14ac:dyDescent="0.2">
      <c r="C6780" s="13"/>
      <c r="D6780" s="13"/>
    </row>
    <row r="6781" spans="3:4" x14ac:dyDescent="0.2">
      <c r="C6781" s="13"/>
      <c r="D6781" s="13"/>
    </row>
    <row r="6782" spans="3:4" x14ac:dyDescent="0.2">
      <c r="C6782" s="13"/>
      <c r="D6782" s="13"/>
    </row>
    <row r="6783" spans="3:4" x14ac:dyDescent="0.2">
      <c r="C6783" s="13"/>
      <c r="D6783" s="13"/>
    </row>
    <row r="6784" spans="3:4" x14ac:dyDescent="0.2">
      <c r="C6784" s="13"/>
      <c r="D6784" s="13"/>
    </row>
    <row r="6785" spans="3:4" x14ac:dyDescent="0.2">
      <c r="C6785" s="13"/>
      <c r="D6785" s="13"/>
    </row>
    <row r="6786" spans="3:4" x14ac:dyDescent="0.2">
      <c r="C6786" s="13"/>
      <c r="D6786" s="13"/>
    </row>
    <row r="6787" spans="3:4" x14ac:dyDescent="0.2">
      <c r="C6787" s="13"/>
      <c r="D6787" s="13"/>
    </row>
    <row r="6788" spans="3:4" x14ac:dyDescent="0.2">
      <c r="C6788" s="13"/>
      <c r="D6788" s="13"/>
    </row>
    <row r="6789" spans="3:4" x14ac:dyDescent="0.2">
      <c r="C6789" s="13"/>
      <c r="D6789" s="13"/>
    </row>
    <row r="6790" spans="3:4" x14ac:dyDescent="0.2">
      <c r="C6790" s="13"/>
      <c r="D6790" s="13"/>
    </row>
    <row r="6791" spans="3:4" x14ac:dyDescent="0.2">
      <c r="C6791" s="13"/>
      <c r="D6791" s="13"/>
    </row>
    <row r="6792" spans="3:4" x14ac:dyDescent="0.2">
      <c r="C6792" s="13"/>
      <c r="D6792" s="13"/>
    </row>
    <row r="6793" spans="3:4" x14ac:dyDescent="0.2">
      <c r="C6793" s="13"/>
      <c r="D6793" s="13"/>
    </row>
    <row r="6794" spans="3:4" x14ac:dyDescent="0.2">
      <c r="C6794" s="13"/>
      <c r="D6794" s="13"/>
    </row>
    <row r="6795" spans="3:4" x14ac:dyDescent="0.2">
      <c r="C6795" s="13"/>
      <c r="D6795" s="13"/>
    </row>
    <row r="6796" spans="3:4" x14ac:dyDescent="0.2">
      <c r="C6796" s="13"/>
      <c r="D6796" s="13"/>
    </row>
    <row r="6797" spans="3:4" x14ac:dyDescent="0.2">
      <c r="C6797" s="13"/>
      <c r="D6797" s="13"/>
    </row>
    <row r="6798" spans="3:4" x14ac:dyDescent="0.2">
      <c r="C6798" s="13"/>
      <c r="D6798" s="13"/>
    </row>
    <row r="6799" spans="3:4" x14ac:dyDescent="0.2">
      <c r="C6799" s="13"/>
      <c r="D6799" s="13"/>
    </row>
    <row r="6800" spans="3:4" x14ac:dyDescent="0.2">
      <c r="C6800" s="13"/>
      <c r="D6800" s="13"/>
    </row>
    <row r="6801" spans="3:4" x14ac:dyDescent="0.2">
      <c r="C6801" s="13"/>
      <c r="D6801" s="13"/>
    </row>
    <row r="6802" spans="3:4" x14ac:dyDescent="0.2">
      <c r="C6802" s="13"/>
      <c r="D6802" s="13"/>
    </row>
    <row r="6803" spans="3:4" x14ac:dyDescent="0.2">
      <c r="C6803" s="13"/>
      <c r="D6803" s="13"/>
    </row>
    <row r="6804" spans="3:4" x14ac:dyDescent="0.2">
      <c r="C6804" s="13"/>
      <c r="D6804" s="13"/>
    </row>
    <row r="6805" spans="3:4" x14ac:dyDescent="0.2">
      <c r="C6805" s="13"/>
      <c r="D6805" s="13"/>
    </row>
    <row r="6806" spans="3:4" x14ac:dyDescent="0.2">
      <c r="C6806" s="13"/>
      <c r="D6806" s="13"/>
    </row>
    <row r="6807" spans="3:4" x14ac:dyDescent="0.2">
      <c r="C6807" s="13"/>
      <c r="D6807" s="13"/>
    </row>
    <row r="6808" spans="3:4" x14ac:dyDescent="0.2">
      <c r="C6808" s="13"/>
      <c r="D6808" s="13"/>
    </row>
    <row r="6809" spans="3:4" x14ac:dyDescent="0.2">
      <c r="C6809" s="13"/>
      <c r="D6809" s="13"/>
    </row>
    <row r="6810" spans="3:4" x14ac:dyDescent="0.2">
      <c r="C6810" s="13"/>
      <c r="D6810" s="13"/>
    </row>
    <row r="6811" spans="3:4" x14ac:dyDescent="0.2">
      <c r="C6811" s="13"/>
      <c r="D6811" s="13"/>
    </row>
    <row r="6812" spans="3:4" x14ac:dyDescent="0.2">
      <c r="C6812" s="13"/>
      <c r="D6812" s="13"/>
    </row>
    <row r="6813" spans="3:4" x14ac:dyDescent="0.2">
      <c r="C6813" s="13"/>
      <c r="D6813" s="13"/>
    </row>
    <row r="6814" spans="3:4" x14ac:dyDescent="0.2">
      <c r="C6814" s="13"/>
      <c r="D6814" s="13"/>
    </row>
    <row r="6815" spans="3:4" x14ac:dyDescent="0.2">
      <c r="C6815" s="13"/>
      <c r="D6815" s="13"/>
    </row>
    <row r="6816" spans="3:4" x14ac:dyDescent="0.2">
      <c r="C6816" s="13"/>
      <c r="D6816" s="13"/>
    </row>
    <row r="6817" spans="3:4" x14ac:dyDescent="0.2">
      <c r="C6817" s="13"/>
      <c r="D6817" s="13"/>
    </row>
    <row r="6818" spans="3:4" x14ac:dyDescent="0.2">
      <c r="C6818" s="13"/>
      <c r="D6818" s="13"/>
    </row>
    <row r="6819" spans="3:4" x14ac:dyDescent="0.2">
      <c r="C6819" s="13"/>
      <c r="D6819" s="13"/>
    </row>
    <row r="6820" spans="3:4" x14ac:dyDescent="0.2">
      <c r="C6820" s="13"/>
      <c r="D6820" s="13"/>
    </row>
    <row r="6821" spans="3:4" x14ac:dyDescent="0.2">
      <c r="C6821" s="13"/>
      <c r="D6821" s="13"/>
    </row>
    <row r="6822" spans="3:4" x14ac:dyDescent="0.2">
      <c r="C6822" s="13"/>
      <c r="D6822" s="13"/>
    </row>
    <row r="6823" spans="3:4" x14ac:dyDescent="0.2">
      <c r="C6823" s="13"/>
      <c r="D6823" s="13"/>
    </row>
    <row r="6824" spans="3:4" x14ac:dyDescent="0.2">
      <c r="C6824" s="13"/>
      <c r="D6824" s="13"/>
    </row>
    <row r="6825" spans="3:4" x14ac:dyDescent="0.2">
      <c r="C6825" s="13"/>
      <c r="D6825" s="13"/>
    </row>
    <row r="6826" spans="3:4" x14ac:dyDescent="0.2">
      <c r="C6826" s="13"/>
      <c r="D6826" s="13"/>
    </row>
    <row r="6827" spans="3:4" x14ac:dyDescent="0.2">
      <c r="C6827" s="13"/>
      <c r="D6827" s="13"/>
    </row>
    <row r="6828" spans="3:4" x14ac:dyDescent="0.2">
      <c r="C6828" s="13"/>
      <c r="D6828" s="13"/>
    </row>
    <row r="6829" spans="3:4" x14ac:dyDescent="0.2">
      <c r="C6829" s="13"/>
      <c r="D6829" s="13"/>
    </row>
    <row r="6830" spans="3:4" x14ac:dyDescent="0.2">
      <c r="C6830" s="13"/>
      <c r="D6830" s="13"/>
    </row>
    <row r="6831" spans="3:4" x14ac:dyDescent="0.2">
      <c r="C6831" s="13"/>
      <c r="D6831" s="13"/>
    </row>
    <row r="6832" spans="3:4" x14ac:dyDescent="0.2">
      <c r="C6832" s="13"/>
      <c r="D6832" s="13"/>
    </row>
    <row r="6833" spans="3:4" x14ac:dyDescent="0.2">
      <c r="C6833" s="13"/>
      <c r="D6833" s="13"/>
    </row>
    <row r="6834" spans="3:4" x14ac:dyDescent="0.2">
      <c r="C6834" s="13"/>
      <c r="D6834" s="13"/>
    </row>
    <row r="6835" spans="3:4" x14ac:dyDescent="0.2">
      <c r="C6835" s="13"/>
      <c r="D6835" s="13"/>
    </row>
    <row r="6836" spans="3:4" x14ac:dyDescent="0.2">
      <c r="C6836" s="13"/>
      <c r="D6836" s="13"/>
    </row>
    <row r="6837" spans="3:4" x14ac:dyDescent="0.2">
      <c r="C6837" s="13"/>
      <c r="D6837" s="13"/>
    </row>
    <row r="6838" spans="3:4" x14ac:dyDescent="0.2">
      <c r="C6838" s="13"/>
      <c r="D6838" s="13"/>
    </row>
    <row r="6839" spans="3:4" x14ac:dyDescent="0.2">
      <c r="C6839" s="13"/>
      <c r="D6839" s="13"/>
    </row>
    <row r="6840" spans="3:4" x14ac:dyDescent="0.2">
      <c r="C6840" s="13"/>
      <c r="D6840" s="13"/>
    </row>
    <row r="6841" spans="3:4" x14ac:dyDescent="0.2">
      <c r="C6841" s="13"/>
      <c r="D6841" s="13"/>
    </row>
    <row r="6842" spans="3:4" x14ac:dyDescent="0.2">
      <c r="C6842" s="13"/>
      <c r="D6842" s="13"/>
    </row>
    <row r="6843" spans="3:4" x14ac:dyDescent="0.2">
      <c r="C6843" s="13"/>
      <c r="D6843" s="13"/>
    </row>
    <row r="6844" spans="3:4" x14ac:dyDescent="0.2">
      <c r="C6844" s="13"/>
      <c r="D6844" s="13"/>
    </row>
    <row r="6845" spans="3:4" x14ac:dyDescent="0.2">
      <c r="C6845" s="13"/>
      <c r="D6845" s="13"/>
    </row>
    <row r="6846" spans="3:4" x14ac:dyDescent="0.2">
      <c r="C6846" s="13"/>
      <c r="D6846" s="13"/>
    </row>
    <row r="6847" spans="3:4" x14ac:dyDescent="0.2">
      <c r="C6847" s="13"/>
      <c r="D6847" s="13"/>
    </row>
    <row r="6848" spans="3:4" x14ac:dyDescent="0.2">
      <c r="C6848" s="13"/>
      <c r="D6848" s="13"/>
    </row>
    <row r="6849" spans="3:4" x14ac:dyDescent="0.2">
      <c r="C6849" s="13"/>
      <c r="D6849" s="13"/>
    </row>
    <row r="6850" spans="3:4" x14ac:dyDescent="0.2">
      <c r="C6850" s="13"/>
      <c r="D6850" s="13"/>
    </row>
    <row r="6851" spans="3:4" x14ac:dyDescent="0.2">
      <c r="C6851" s="13"/>
      <c r="D6851" s="13"/>
    </row>
    <row r="6852" spans="3:4" x14ac:dyDescent="0.2">
      <c r="C6852" s="13"/>
      <c r="D6852" s="13"/>
    </row>
    <row r="6853" spans="3:4" x14ac:dyDescent="0.2">
      <c r="C6853" s="13"/>
      <c r="D6853" s="13"/>
    </row>
    <row r="6854" spans="3:4" x14ac:dyDescent="0.2">
      <c r="C6854" s="13"/>
      <c r="D6854" s="13"/>
    </row>
    <row r="6855" spans="3:4" x14ac:dyDescent="0.2">
      <c r="C6855" s="13"/>
      <c r="D6855" s="13"/>
    </row>
    <row r="6856" spans="3:4" x14ac:dyDescent="0.2">
      <c r="C6856" s="13"/>
      <c r="D6856" s="13"/>
    </row>
    <row r="6857" spans="3:4" x14ac:dyDescent="0.2">
      <c r="C6857" s="13"/>
      <c r="D6857" s="13"/>
    </row>
    <row r="6858" spans="3:4" x14ac:dyDescent="0.2">
      <c r="C6858" s="13"/>
      <c r="D6858" s="13"/>
    </row>
    <row r="6859" spans="3:4" x14ac:dyDescent="0.2">
      <c r="C6859" s="13"/>
      <c r="D6859" s="13"/>
    </row>
    <row r="6860" spans="3:4" x14ac:dyDescent="0.2">
      <c r="C6860" s="13"/>
      <c r="D6860" s="13"/>
    </row>
    <row r="6861" spans="3:4" x14ac:dyDescent="0.2">
      <c r="C6861" s="13"/>
      <c r="D6861" s="13"/>
    </row>
    <row r="6862" spans="3:4" x14ac:dyDescent="0.2">
      <c r="C6862" s="13"/>
      <c r="D6862" s="13"/>
    </row>
    <row r="6863" spans="3:4" x14ac:dyDescent="0.2">
      <c r="C6863" s="13"/>
      <c r="D6863" s="13"/>
    </row>
    <row r="6864" spans="3:4" x14ac:dyDescent="0.2">
      <c r="C6864" s="13"/>
      <c r="D6864" s="13"/>
    </row>
    <row r="6865" spans="3:4" x14ac:dyDescent="0.2">
      <c r="C6865" s="13"/>
      <c r="D6865" s="13"/>
    </row>
    <row r="6866" spans="3:4" x14ac:dyDescent="0.2">
      <c r="C6866" s="13"/>
      <c r="D6866" s="13"/>
    </row>
    <row r="6867" spans="3:4" x14ac:dyDescent="0.2">
      <c r="C6867" s="13"/>
      <c r="D6867" s="13"/>
    </row>
    <row r="6868" spans="3:4" x14ac:dyDescent="0.2">
      <c r="C6868" s="13"/>
      <c r="D6868" s="13"/>
    </row>
    <row r="6869" spans="3:4" x14ac:dyDescent="0.2">
      <c r="C6869" s="13"/>
      <c r="D6869" s="13"/>
    </row>
    <row r="6870" spans="3:4" x14ac:dyDescent="0.2">
      <c r="C6870" s="13"/>
      <c r="D6870" s="13"/>
    </row>
    <row r="6871" spans="3:4" x14ac:dyDescent="0.2">
      <c r="C6871" s="13"/>
      <c r="D6871" s="13"/>
    </row>
    <row r="6872" spans="3:4" x14ac:dyDescent="0.2">
      <c r="C6872" s="13"/>
      <c r="D6872" s="13"/>
    </row>
    <row r="6873" spans="3:4" x14ac:dyDescent="0.2">
      <c r="C6873" s="13"/>
      <c r="D6873" s="13"/>
    </row>
    <row r="6874" spans="3:4" x14ac:dyDescent="0.2">
      <c r="C6874" s="13"/>
      <c r="D6874" s="13"/>
    </row>
    <row r="6875" spans="3:4" x14ac:dyDescent="0.2">
      <c r="C6875" s="13"/>
      <c r="D6875" s="13"/>
    </row>
    <row r="6876" spans="3:4" x14ac:dyDescent="0.2">
      <c r="C6876" s="13"/>
      <c r="D6876" s="13"/>
    </row>
    <row r="6877" spans="3:4" x14ac:dyDescent="0.2">
      <c r="C6877" s="13"/>
      <c r="D6877" s="13"/>
    </row>
    <row r="6878" spans="3:4" x14ac:dyDescent="0.2">
      <c r="C6878" s="13"/>
      <c r="D6878" s="13"/>
    </row>
    <row r="6879" spans="3:4" x14ac:dyDescent="0.2">
      <c r="C6879" s="13"/>
      <c r="D6879" s="13"/>
    </row>
    <row r="6880" spans="3:4" x14ac:dyDescent="0.2">
      <c r="C6880" s="13"/>
      <c r="D6880" s="13"/>
    </row>
    <row r="6881" spans="3:4" x14ac:dyDescent="0.2">
      <c r="C6881" s="13"/>
      <c r="D6881" s="13"/>
    </row>
    <row r="6882" spans="3:4" x14ac:dyDescent="0.2">
      <c r="C6882" s="13"/>
      <c r="D6882" s="13"/>
    </row>
    <row r="6883" spans="3:4" x14ac:dyDescent="0.2">
      <c r="C6883" s="13"/>
      <c r="D6883" s="13"/>
    </row>
    <row r="6884" spans="3:4" x14ac:dyDescent="0.2">
      <c r="C6884" s="13"/>
      <c r="D6884" s="13"/>
    </row>
    <row r="6885" spans="3:4" x14ac:dyDescent="0.2">
      <c r="C6885" s="13"/>
      <c r="D6885" s="13"/>
    </row>
    <row r="6886" spans="3:4" x14ac:dyDescent="0.2">
      <c r="C6886" s="13"/>
      <c r="D6886" s="13"/>
    </row>
    <row r="6887" spans="3:4" x14ac:dyDescent="0.2">
      <c r="C6887" s="13"/>
      <c r="D6887" s="13"/>
    </row>
    <row r="6888" spans="3:4" x14ac:dyDescent="0.2">
      <c r="C6888" s="13"/>
      <c r="D6888" s="13"/>
    </row>
    <row r="6889" spans="3:4" x14ac:dyDescent="0.2">
      <c r="C6889" s="13"/>
      <c r="D6889" s="13"/>
    </row>
    <row r="6890" spans="3:4" x14ac:dyDescent="0.2">
      <c r="C6890" s="13"/>
      <c r="D6890" s="13"/>
    </row>
    <row r="6891" spans="3:4" x14ac:dyDescent="0.2">
      <c r="C6891" s="13"/>
      <c r="D6891" s="13"/>
    </row>
    <row r="6892" spans="3:4" x14ac:dyDescent="0.2">
      <c r="C6892" s="13"/>
      <c r="D6892" s="13"/>
    </row>
    <row r="6893" spans="3:4" x14ac:dyDescent="0.2">
      <c r="C6893" s="13"/>
      <c r="D6893" s="13"/>
    </row>
    <row r="6894" spans="3:4" x14ac:dyDescent="0.2">
      <c r="C6894" s="13"/>
      <c r="D6894" s="13"/>
    </row>
    <row r="6895" spans="3:4" x14ac:dyDescent="0.2">
      <c r="C6895" s="13"/>
      <c r="D6895" s="13"/>
    </row>
    <row r="6896" spans="3:4" x14ac:dyDescent="0.2">
      <c r="C6896" s="13"/>
      <c r="D6896" s="13"/>
    </row>
    <row r="6897" spans="3:4" x14ac:dyDescent="0.2">
      <c r="C6897" s="13"/>
      <c r="D6897" s="13"/>
    </row>
    <row r="6898" spans="3:4" x14ac:dyDescent="0.2">
      <c r="C6898" s="13"/>
      <c r="D6898" s="13"/>
    </row>
    <row r="6899" spans="3:4" x14ac:dyDescent="0.2">
      <c r="C6899" s="13"/>
      <c r="D6899" s="13"/>
    </row>
    <row r="6900" spans="3:4" x14ac:dyDescent="0.2">
      <c r="C6900" s="13"/>
      <c r="D6900" s="13"/>
    </row>
    <row r="6901" spans="3:4" x14ac:dyDescent="0.2">
      <c r="C6901" s="13"/>
      <c r="D6901" s="13"/>
    </row>
    <row r="6902" spans="3:4" x14ac:dyDescent="0.2">
      <c r="C6902" s="13"/>
      <c r="D6902" s="13"/>
    </row>
    <row r="6903" spans="3:4" x14ac:dyDescent="0.2">
      <c r="C6903" s="13"/>
      <c r="D6903" s="13"/>
    </row>
    <row r="6904" spans="3:4" x14ac:dyDescent="0.2">
      <c r="C6904" s="13"/>
      <c r="D6904" s="13"/>
    </row>
    <row r="6905" spans="3:4" x14ac:dyDescent="0.2">
      <c r="C6905" s="13"/>
      <c r="D6905" s="13"/>
    </row>
    <row r="6906" spans="3:4" x14ac:dyDescent="0.2">
      <c r="C6906" s="13"/>
      <c r="D6906" s="13"/>
    </row>
    <row r="6907" spans="3:4" x14ac:dyDescent="0.2">
      <c r="C6907" s="13"/>
      <c r="D6907" s="13"/>
    </row>
    <row r="6908" spans="3:4" x14ac:dyDescent="0.2">
      <c r="C6908" s="13"/>
      <c r="D6908" s="13"/>
    </row>
    <row r="6909" spans="3:4" x14ac:dyDescent="0.2">
      <c r="C6909" s="13"/>
      <c r="D6909" s="13"/>
    </row>
    <row r="6910" spans="3:4" x14ac:dyDescent="0.2">
      <c r="C6910" s="13"/>
      <c r="D6910" s="13"/>
    </row>
    <row r="6911" spans="3:4" x14ac:dyDescent="0.2">
      <c r="C6911" s="13"/>
      <c r="D6911" s="13"/>
    </row>
    <row r="6912" spans="3:4" x14ac:dyDescent="0.2">
      <c r="C6912" s="13"/>
      <c r="D6912" s="13"/>
    </row>
    <row r="6913" spans="3:4" x14ac:dyDescent="0.2">
      <c r="C6913" s="13"/>
      <c r="D6913" s="13"/>
    </row>
    <row r="6914" spans="3:4" x14ac:dyDescent="0.2">
      <c r="C6914" s="13"/>
      <c r="D6914" s="13"/>
    </row>
    <row r="6915" spans="3:4" x14ac:dyDescent="0.2">
      <c r="C6915" s="13"/>
      <c r="D6915" s="13"/>
    </row>
    <row r="6916" spans="3:4" x14ac:dyDescent="0.2">
      <c r="C6916" s="13"/>
      <c r="D6916" s="13"/>
    </row>
    <row r="6917" spans="3:4" x14ac:dyDescent="0.2">
      <c r="C6917" s="13"/>
      <c r="D6917" s="13"/>
    </row>
    <row r="6918" spans="3:4" x14ac:dyDescent="0.2">
      <c r="C6918" s="13"/>
      <c r="D6918" s="13"/>
    </row>
    <row r="6919" spans="3:4" x14ac:dyDescent="0.2">
      <c r="C6919" s="13"/>
      <c r="D6919" s="13"/>
    </row>
    <row r="6920" spans="3:4" x14ac:dyDescent="0.2">
      <c r="C6920" s="13"/>
      <c r="D6920" s="13"/>
    </row>
    <row r="6921" spans="3:4" x14ac:dyDescent="0.2">
      <c r="C6921" s="13"/>
      <c r="D6921" s="13"/>
    </row>
    <row r="6922" spans="3:4" x14ac:dyDescent="0.2">
      <c r="C6922" s="13"/>
      <c r="D6922" s="13"/>
    </row>
    <row r="6923" spans="3:4" x14ac:dyDescent="0.2">
      <c r="C6923" s="13"/>
      <c r="D6923" s="13"/>
    </row>
    <row r="6924" spans="3:4" x14ac:dyDescent="0.2">
      <c r="C6924" s="13"/>
      <c r="D6924" s="13"/>
    </row>
    <row r="6925" spans="3:4" x14ac:dyDescent="0.2">
      <c r="C6925" s="13"/>
      <c r="D6925" s="13"/>
    </row>
    <row r="6926" spans="3:4" x14ac:dyDescent="0.2">
      <c r="C6926" s="13"/>
      <c r="D6926" s="13"/>
    </row>
    <row r="6927" spans="3:4" x14ac:dyDescent="0.2">
      <c r="C6927" s="13"/>
      <c r="D6927" s="13"/>
    </row>
    <row r="6928" spans="3:4" x14ac:dyDescent="0.2">
      <c r="C6928" s="13"/>
      <c r="D6928" s="13"/>
    </row>
    <row r="6929" spans="3:4" x14ac:dyDescent="0.2">
      <c r="C6929" s="13"/>
      <c r="D6929" s="13"/>
    </row>
    <row r="6930" spans="3:4" x14ac:dyDescent="0.2">
      <c r="C6930" s="13"/>
      <c r="D6930" s="13"/>
    </row>
    <row r="6931" spans="3:4" x14ac:dyDescent="0.2">
      <c r="C6931" s="13"/>
      <c r="D6931" s="13"/>
    </row>
    <row r="6932" spans="3:4" x14ac:dyDescent="0.2">
      <c r="C6932" s="13"/>
      <c r="D6932" s="13"/>
    </row>
    <row r="6933" spans="3:4" x14ac:dyDescent="0.2">
      <c r="C6933" s="13"/>
      <c r="D6933" s="13"/>
    </row>
    <row r="6934" spans="3:4" x14ac:dyDescent="0.2">
      <c r="C6934" s="13"/>
      <c r="D6934" s="13"/>
    </row>
    <row r="6935" spans="3:4" x14ac:dyDescent="0.2">
      <c r="C6935" s="13"/>
      <c r="D6935" s="13"/>
    </row>
    <row r="6936" spans="3:4" x14ac:dyDescent="0.2">
      <c r="C6936" s="13"/>
      <c r="D6936" s="13"/>
    </row>
    <row r="6937" spans="3:4" x14ac:dyDescent="0.2">
      <c r="C6937" s="13"/>
      <c r="D6937" s="13"/>
    </row>
    <row r="6938" spans="3:4" x14ac:dyDescent="0.2">
      <c r="C6938" s="13"/>
      <c r="D6938" s="13"/>
    </row>
    <row r="6939" spans="3:4" x14ac:dyDescent="0.2">
      <c r="C6939" s="13"/>
      <c r="D6939" s="13"/>
    </row>
    <row r="6940" spans="3:4" x14ac:dyDescent="0.2">
      <c r="C6940" s="13"/>
      <c r="D6940" s="13"/>
    </row>
    <row r="6941" spans="3:4" x14ac:dyDescent="0.2">
      <c r="C6941" s="13"/>
      <c r="D6941" s="13"/>
    </row>
    <row r="6942" spans="3:4" x14ac:dyDescent="0.2">
      <c r="C6942" s="13"/>
      <c r="D6942" s="13"/>
    </row>
    <row r="6943" spans="3:4" x14ac:dyDescent="0.2">
      <c r="C6943" s="13"/>
      <c r="D6943" s="13"/>
    </row>
    <row r="6944" spans="3:4" x14ac:dyDescent="0.2">
      <c r="C6944" s="13"/>
      <c r="D6944" s="13"/>
    </row>
    <row r="6945" spans="3:4" x14ac:dyDescent="0.2">
      <c r="C6945" s="13"/>
      <c r="D6945" s="13"/>
    </row>
    <row r="6946" spans="3:4" x14ac:dyDescent="0.2">
      <c r="C6946" s="13"/>
      <c r="D6946" s="13"/>
    </row>
    <row r="6947" spans="3:4" x14ac:dyDescent="0.2">
      <c r="C6947" s="13"/>
      <c r="D6947" s="13"/>
    </row>
    <row r="6948" spans="3:4" x14ac:dyDescent="0.2">
      <c r="C6948" s="13"/>
      <c r="D6948" s="13"/>
    </row>
    <row r="6949" spans="3:4" x14ac:dyDescent="0.2">
      <c r="C6949" s="13"/>
      <c r="D6949" s="13"/>
    </row>
    <row r="6950" spans="3:4" x14ac:dyDescent="0.2">
      <c r="C6950" s="13"/>
      <c r="D6950" s="13"/>
    </row>
    <row r="6951" spans="3:4" x14ac:dyDescent="0.2">
      <c r="C6951" s="13"/>
      <c r="D6951" s="13"/>
    </row>
    <row r="6952" spans="3:4" x14ac:dyDescent="0.2">
      <c r="C6952" s="13"/>
      <c r="D6952" s="13"/>
    </row>
    <row r="6953" spans="3:4" x14ac:dyDescent="0.2">
      <c r="C6953" s="13"/>
      <c r="D6953" s="13"/>
    </row>
    <row r="6954" spans="3:4" x14ac:dyDescent="0.2">
      <c r="C6954" s="13"/>
      <c r="D6954" s="13"/>
    </row>
    <row r="6955" spans="3:4" x14ac:dyDescent="0.2">
      <c r="C6955" s="13"/>
      <c r="D6955" s="13"/>
    </row>
    <row r="6956" spans="3:4" x14ac:dyDescent="0.2">
      <c r="C6956" s="13"/>
      <c r="D6956" s="13"/>
    </row>
    <row r="6957" spans="3:4" x14ac:dyDescent="0.2">
      <c r="C6957" s="13"/>
      <c r="D6957" s="13"/>
    </row>
    <row r="6958" spans="3:4" x14ac:dyDescent="0.2">
      <c r="C6958" s="13"/>
      <c r="D6958" s="13"/>
    </row>
    <row r="6959" spans="3:4" x14ac:dyDescent="0.2">
      <c r="C6959" s="13"/>
      <c r="D6959" s="13"/>
    </row>
    <row r="6960" spans="3:4" x14ac:dyDescent="0.2">
      <c r="C6960" s="13"/>
      <c r="D6960" s="13"/>
    </row>
    <row r="6961" spans="3:4" x14ac:dyDescent="0.2">
      <c r="C6961" s="13"/>
      <c r="D6961" s="13"/>
    </row>
    <row r="6962" spans="3:4" x14ac:dyDescent="0.2">
      <c r="C6962" s="13"/>
      <c r="D6962" s="13"/>
    </row>
    <row r="6963" spans="3:4" x14ac:dyDescent="0.2">
      <c r="C6963" s="13"/>
      <c r="D6963" s="13"/>
    </row>
    <row r="6964" spans="3:4" x14ac:dyDescent="0.2">
      <c r="C6964" s="13"/>
      <c r="D6964" s="13"/>
    </row>
    <row r="6965" spans="3:4" x14ac:dyDescent="0.2">
      <c r="C6965" s="13"/>
      <c r="D6965" s="13"/>
    </row>
    <row r="6966" spans="3:4" x14ac:dyDescent="0.2">
      <c r="C6966" s="13"/>
      <c r="D6966" s="13"/>
    </row>
    <row r="6967" spans="3:4" x14ac:dyDescent="0.2">
      <c r="C6967" s="13"/>
      <c r="D6967" s="13"/>
    </row>
    <row r="6968" spans="3:4" x14ac:dyDescent="0.2">
      <c r="C6968" s="13"/>
      <c r="D6968" s="13"/>
    </row>
    <row r="6969" spans="3:4" x14ac:dyDescent="0.2">
      <c r="C6969" s="13"/>
      <c r="D6969" s="13"/>
    </row>
    <row r="6970" spans="3:4" x14ac:dyDescent="0.2">
      <c r="C6970" s="13"/>
      <c r="D6970" s="13"/>
    </row>
    <row r="6971" spans="3:4" x14ac:dyDescent="0.2">
      <c r="C6971" s="13"/>
      <c r="D6971" s="13"/>
    </row>
    <row r="6972" spans="3:4" x14ac:dyDescent="0.2">
      <c r="C6972" s="13"/>
      <c r="D6972" s="13"/>
    </row>
    <row r="6973" spans="3:4" x14ac:dyDescent="0.2">
      <c r="C6973" s="13"/>
      <c r="D6973" s="13"/>
    </row>
    <row r="6974" spans="3:4" x14ac:dyDescent="0.2">
      <c r="C6974" s="13"/>
      <c r="D6974" s="13"/>
    </row>
    <row r="6975" spans="3:4" x14ac:dyDescent="0.2">
      <c r="C6975" s="13"/>
      <c r="D6975" s="13"/>
    </row>
    <row r="6976" spans="3:4" x14ac:dyDescent="0.2">
      <c r="C6976" s="13"/>
      <c r="D6976" s="13"/>
    </row>
    <row r="6977" spans="3:4" x14ac:dyDescent="0.2">
      <c r="C6977" s="13"/>
      <c r="D6977" s="13"/>
    </row>
    <row r="6978" spans="3:4" x14ac:dyDescent="0.2">
      <c r="C6978" s="13"/>
      <c r="D6978" s="13"/>
    </row>
    <row r="6979" spans="3:4" x14ac:dyDescent="0.2">
      <c r="C6979" s="13"/>
      <c r="D6979" s="13"/>
    </row>
    <row r="6980" spans="3:4" x14ac:dyDescent="0.2">
      <c r="C6980" s="13"/>
      <c r="D6980" s="13"/>
    </row>
    <row r="6981" spans="3:4" x14ac:dyDescent="0.2">
      <c r="C6981" s="13"/>
      <c r="D6981" s="13"/>
    </row>
    <row r="6982" spans="3:4" x14ac:dyDescent="0.2">
      <c r="C6982" s="13"/>
      <c r="D6982" s="13"/>
    </row>
    <row r="6983" spans="3:4" x14ac:dyDescent="0.2">
      <c r="C6983" s="13"/>
      <c r="D6983" s="13"/>
    </row>
    <row r="6984" spans="3:4" x14ac:dyDescent="0.2">
      <c r="C6984" s="13"/>
      <c r="D6984" s="13"/>
    </row>
    <row r="6985" spans="3:4" x14ac:dyDescent="0.2">
      <c r="C6985" s="13"/>
      <c r="D6985" s="13"/>
    </row>
    <row r="6986" spans="3:4" x14ac:dyDescent="0.2">
      <c r="C6986" s="13"/>
      <c r="D6986" s="13"/>
    </row>
    <row r="6987" spans="3:4" x14ac:dyDescent="0.2">
      <c r="C6987" s="13"/>
      <c r="D6987" s="13"/>
    </row>
    <row r="6988" spans="3:4" x14ac:dyDescent="0.2">
      <c r="C6988" s="13"/>
      <c r="D6988" s="13"/>
    </row>
    <row r="6989" spans="3:4" x14ac:dyDescent="0.2">
      <c r="C6989" s="13"/>
      <c r="D6989" s="13"/>
    </row>
    <row r="6990" spans="3:4" x14ac:dyDescent="0.2">
      <c r="C6990" s="13"/>
      <c r="D6990" s="13"/>
    </row>
    <row r="6991" spans="3:4" x14ac:dyDescent="0.2">
      <c r="C6991" s="13"/>
      <c r="D6991" s="13"/>
    </row>
    <row r="6992" spans="3:4" x14ac:dyDescent="0.2">
      <c r="C6992" s="13"/>
      <c r="D6992" s="13"/>
    </row>
    <row r="6993" spans="3:4" x14ac:dyDescent="0.2">
      <c r="C6993" s="13"/>
      <c r="D6993" s="13"/>
    </row>
    <row r="6994" spans="3:4" x14ac:dyDescent="0.2">
      <c r="C6994" s="13"/>
      <c r="D6994" s="13"/>
    </row>
    <row r="6995" spans="3:4" x14ac:dyDescent="0.2">
      <c r="C6995" s="13"/>
      <c r="D6995" s="13"/>
    </row>
    <row r="6996" spans="3:4" x14ac:dyDescent="0.2">
      <c r="C6996" s="13"/>
      <c r="D6996" s="13"/>
    </row>
    <row r="6997" spans="3:4" x14ac:dyDescent="0.2">
      <c r="C6997" s="13"/>
      <c r="D6997" s="13"/>
    </row>
    <row r="6998" spans="3:4" x14ac:dyDescent="0.2">
      <c r="C6998" s="13"/>
      <c r="D6998" s="13"/>
    </row>
    <row r="6999" spans="3:4" x14ac:dyDescent="0.2">
      <c r="C6999" s="13"/>
      <c r="D6999" s="13"/>
    </row>
    <row r="7000" spans="3:4" x14ac:dyDescent="0.2">
      <c r="C7000" s="13"/>
      <c r="D7000" s="13"/>
    </row>
    <row r="7001" spans="3:4" x14ac:dyDescent="0.2">
      <c r="C7001" s="13"/>
      <c r="D7001" s="13"/>
    </row>
    <row r="7002" spans="3:4" x14ac:dyDescent="0.2">
      <c r="C7002" s="13"/>
      <c r="D7002" s="13"/>
    </row>
    <row r="7003" spans="3:4" x14ac:dyDescent="0.2">
      <c r="C7003" s="13"/>
      <c r="D7003" s="13"/>
    </row>
    <row r="7004" spans="3:4" x14ac:dyDescent="0.2">
      <c r="C7004" s="13"/>
      <c r="D7004" s="13"/>
    </row>
    <row r="7005" spans="3:4" x14ac:dyDescent="0.2">
      <c r="C7005" s="13"/>
      <c r="D7005" s="13"/>
    </row>
    <row r="7006" spans="3:4" x14ac:dyDescent="0.2">
      <c r="C7006" s="13"/>
      <c r="D7006" s="13"/>
    </row>
    <row r="7007" spans="3:4" x14ac:dyDescent="0.2">
      <c r="C7007" s="13"/>
      <c r="D7007" s="13"/>
    </row>
    <row r="7008" spans="3:4" x14ac:dyDescent="0.2">
      <c r="C7008" s="13"/>
      <c r="D7008" s="13"/>
    </row>
    <row r="7009" spans="3:4" x14ac:dyDescent="0.2">
      <c r="C7009" s="13"/>
      <c r="D7009" s="13"/>
    </row>
    <row r="7010" spans="3:4" x14ac:dyDescent="0.2">
      <c r="C7010" s="13"/>
      <c r="D7010" s="13"/>
    </row>
    <row r="7011" spans="3:4" x14ac:dyDescent="0.2">
      <c r="C7011" s="13"/>
      <c r="D7011" s="13"/>
    </row>
    <row r="7012" spans="3:4" x14ac:dyDescent="0.2">
      <c r="C7012" s="13"/>
      <c r="D7012" s="13"/>
    </row>
    <row r="7013" spans="3:4" x14ac:dyDescent="0.2">
      <c r="C7013" s="13"/>
      <c r="D7013" s="13"/>
    </row>
    <row r="7014" spans="3:4" x14ac:dyDescent="0.2">
      <c r="C7014" s="13"/>
      <c r="D7014" s="13"/>
    </row>
    <row r="7015" spans="3:4" x14ac:dyDescent="0.2">
      <c r="C7015" s="13"/>
      <c r="D7015" s="13"/>
    </row>
    <row r="7016" spans="3:4" x14ac:dyDescent="0.2">
      <c r="C7016" s="13"/>
      <c r="D7016" s="13"/>
    </row>
    <row r="7017" spans="3:4" x14ac:dyDescent="0.2">
      <c r="C7017" s="13"/>
      <c r="D7017" s="13"/>
    </row>
    <row r="7018" spans="3:4" x14ac:dyDescent="0.2">
      <c r="C7018" s="13"/>
      <c r="D7018" s="13"/>
    </row>
    <row r="7019" spans="3:4" x14ac:dyDescent="0.2">
      <c r="C7019" s="13"/>
      <c r="D7019" s="13"/>
    </row>
    <row r="7020" spans="3:4" x14ac:dyDescent="0.2">
      <c r="C7020" s="13"/>
      <c r="D7020" s="13"/>
    </row>
    <row r="7021" spans="3:4" x14ac:dyDescent="0.2">
      <c r="C7021" s="13"/>
      <c r="D7021" s="13"/>
    </row>
    <row r="7022" spans="3:4" x14ac:dyDescent="0.2">
      <c r="C7022" s="13"/>
      <c r="D7022" s="13"/>
    </row>
    <row r="7023" spans="3:4" x14ac:dyDescent="0.2">
      <c r="C7023" s="13"/>
      <c r="D7023" s="13"/>
    </row>
    <row r="7024" spans="3:4" x14ac:dyDescent="0.2">
      <c r="C7024" s="13"/>
      <c r="D7024" s="13"/>
    </row>
    <row r="7025" spans="3:4" x14ac:dyDescent="0.2">
      <c r="C7025" s="13"/>
      <c r="D7025" s="13"/>
    </row>
    <row r="7026" spans="3:4" x14ac:dyDescent="0.2">
      <c r="C7026" s="13"/>
      <c r="D7026" s="13"/>
    </row>
    <row r="7027" spans="3:4" x14ac:dyDescent="0.2">
      <c r="C7027" s="13"/>
      <c r="D7027" s="13"/>
    </row>
    <row r="7028" spans="3:4" x14ac:dyDescent="0.2">
      <c r="C7028" s="13"/>
      <c r="D7028" s="13"/>
    </row>
    <row r="7029" spans="3:4" x14ac:dyDescent="0.2">
      <c r="C7029" s="13"/>
      <c r="D7029" s="13"/>
    </row>
    <row r="7030" spans="3:4" x14ac:dyDescent="0.2">
      <c r="C7030" s="13"/>
      <c r="D7030" s="13"/>
    </row>
    <row r="7031" spans="3:4" x14ac:dyDescent="0.2">
      <c r="C7031" s="13"/>
      <c r="D7031" s="13"/>
    </row>
    <row r="7032" spans="3:4" x14ac:dyDescent="0.2">
      <c r="C7032" s="13"/>
      <c r="D7032" s="13"/>
    </row>
    <row r="7033" spans="3:4" x14ac:dyDescent="0.2">
      <c r="C7033" s="13"/>
      <c r="D7033" s="13"/>
    </row>
    <row r="7034" spans="3:4" x14ac:dyDescent="0.2">
      <c r="C7034" s="13"/>
      <c r="D7034" s="13"/>
    </row>
    <row r="7035" spans="3:4" x14ac:dyDescent="0.2">
      <c r="C7035" s="13"/>
      <c r="D7035" s="13"/>
    </row>
    <row r="7036" spans="3:4" x14ac:dyDescent="0.2">
      <c r="C7036" s="13"/>
      <c r="D7036" s="13"/>
    </row>
    <row r="7037" spans="3:4" x14ac:dyDescent="0.2">
      <c r="C7037" s="13"/>
      <c r="D7037" s="13"/>
    </row>
    <row r="7038" spans="3:4" x14ac:dyDescent="0.2">
      <c r="C7038" s="13"/>
      <c r="D7038" s="13"/>
    </row>
    <row r="7039" spans="3:4" x14ac:dyDescent="0.2">
      <c r="C7039" s="13"/>
      <c r="D7039" s="13"/>
    </row>
    <row r="7040" spans="3:4" x14ac:dyDescent="0.2">
      <c r="C7040" s="13"/>
      <c r="D7040" s="13"/>
    </row>
    <row r="7041" spans="3:4" x14ac:dyDescent="0.2">
      <c r="C7041" s="13"/>
      <c r="D7041" s="13"/>
    </row>
    <row r="7042" spans="3:4" x14ac:dyDescent="0.2">
      <c r="C7042" s="13"/>
      <c r="D7042" s="13"/>
    </row>
    <row r="7043" spans="3:4" x14ac:dyDescent="0.2">
      <c r="C7043" s="13"/>
      <c r="D7043" s="13"/>
    </row>
    <row r="7044" spans="3:4" x14ac:dyDescent="0.2">
      <c r="C7044" s="13"/>
      <c r="D7044" s="13"/>
    </row>
    <row r="7045" spans="3:4" x14ac:dyDescent="0.2">
      <c r="C7045" s="13"/>
      <c r="D7045" s="13"/>
    </row>
    <row r="7046" spans="3:4" x14ac:dyDescent="0.2">
      <c r="C7046" s="13"/>
      <c r="D7046" s="13"/>
    </row>
    <row r="7047" spans="3:4" x14ac:dyDescent="0.2">
      <c r="C7047" s="13"/>
      <c r="D7047" s="13"/>
    </row>
    <row r="7048" spans="3:4" x14ac:dyDescent="0.2">
      <c r="C7048" s="13"/>
      <c r="D7048" s="13"/>
    </row>
    <row r="7049" spans="3:4" x14ac:dyDescent="0.2">
      <c r="C7049" s="13"/>
      <c r="D7049" s="13"/>
    </row>
    <row r="7050" spans="3:4" x14ac:dyDescent="0.2">
      <c r="C7050" s="13"/>
      <c r="D7050" s="13"/>
    </row>
    <row r="7051" spans="3:4" x14ac:dyDescent="0.2">
      <c r="C7051" s="13"/>
      <c r="D7051" s="13"/>
    </row>
    <row r="7052" spans="3:4" x14ac:dyDescent="0.2">
      <c r="C7052" s="13"/>
      <c r="D7052" s="13"/>
    </row>
    <row r="7053" spans="3:4" x14ac:dyDescent="0.2">
      <c r="C7053" s="13"/>
      <c r="D7053" s="13"/>
    </row>
    <row r="7054" spans="3:4" x14ac:dyDescent="0.2">
      <c r="C7054" s="13"/>
      <c r="D7054" s="13"/>
    </row>
    <row r="7055" spans="3:4" x14ac:dyDescent="0.2">
      <c r="C7055" s="13"/>
      <c r="D7055" s="13"/>
    </row>
    <row r="7056" spans="3:4" x14ac:dyDescent="0.2">
      <c r="C7056" s="13"/>
      <c r="D7056" s="13"/>
    </row>
    <row r="7057" spans="3:4" x14ac:dyDescent="0.2">
      <c r="C7057" s="13"/>
      <c r="D7057" s="13"/>
    </row>
    <row r="7058" spans="3:4" x14ac:dyDescent="0.2">
      <c r="C7058" s="13"/>
      <c r="D7058" s="13"/>
    </row>
    <row r="7059" spans="3:4" x14ac:dyDescent="0.2">
      <c r="C7059" s="13"/>
      <c r="D7059" s="13"/>
    </row>
    <row r="7060" spans="3:4" x14ac:dyDescent="0.2">
      <c r="C7060" s="13"/>
      <c r="D7060" s="13"/>
    </row>
    <row r="7061" spans="3:4" x14ac:dyDescent="0.2">
      <c r="C7061" s="13"/>
      <c r="D7061" s="13"/>
    </row>
    <row r="7062" spans="3:4" x14ac:dyDescent="0.2">
      <c r="C7062" s="13"/>
      <c r="D7062" s="13"/>
    </row>
    <row r="7063" spans="3:4" x14ac:dyDescent="0.2">
      <c r="C7063" s="13"/>
      <c r="D7063" s="13"/>
    </row>
    <row r="7064" spans="3:4" x14ac:dyDescent="0.2">
      <c r="C7064" s="13"/>
      <c r="D7064" s="13"/>
    </row>
    <row r="7065" spans="3:4" x14ac:dyDescent="0.2">
      <c r="C7065" s="13"/>
      <c r="D7065" s="13"/>
    </row>
    <row r="7066" spans="3:4" x14ac:dyDescent="0.2">
      <c r="C7066" s="13"/>
      <c r="D7066" s="13"/>
    </row>
    <row r="7067" spans="3:4" x14ac:dyDescent="0.2">
      <c r="C7067" s="13"/>
      <c r="D7067" s="13"/>
    </row>
    <row r="7068" spans="3:4" x14ac:dyDescent="0.2">
      <c r="C7068" s="13"/>
      <c r="D7068" s="13"/>
    </row>
    <row r="7069" spans="3:4" x14ac:dyDescent="0.2">
      <c r="C7069" s="13"/>
      <c r="D7069" s="13"/>
    </row>
    <row r="7070" spans="3:4" x14ac:dyDescent="0.2">
      <c r="C7070" s="13"/>
      <c r="D7070" s="13"/>
    </row>
    <row r="7071" spans="3:4" x14ac:dyDescent="0.2">
      <c r="C7071" s="13"/>
      <c r="D7071" s="13"/>
    </row>
    <row r="7072" spans="3:4" x14ac:dyDescent="0.2">
      <c r="C7072" s="13"/>
      <c r="D7072" s="13"/>
    </row>
    <row r="7073" spans="3:4" x14ac:dyDescent="0.2">
      <c r="C7073" s="13"/>
      <c r="D7073" s="13"/>
    </row>
    <row r="7074" spans="3:4" x14ac:dyDescent="0.2">
      <c r="C7074" s="13"/>
      <c r="D7074" s="13"/>
    </row>
    <row r="7075" spans="3:4" x14ac:dyDescent="0.2">
      <c r="C7075" s="13"/>
      <c r="D7075" s="13"/>
    </row>
    <row r="7076" spans="3:4" x14ac:dyDescent="0.2">
      <c r="C7076" s="13"/>
      <c r="D7076" s="13"/>
    </row>
    <row r="7077" spans="3:4" x14ac:dyDescent="0.2">
      <c r="C7077" s="13"/>
      <c r="D7077" s="13"/>
    </row>
    <row r="7078" spans="3:4" x14ac:dyDescent="0.2">
      <c r="C7078" s="13"/>
      <c r="D7078" s="13"/>
    </row>
    <row r="7079" spans="3:4" x14ac:dyDescent="0.2">
      <c r="C7079" s="13"/>
      <c r="D7079" s="13"/>
    </row>
    <row r="7080" spans="3:4" x14ac:dyDescent="0.2">
      <c r="C7080" s="13"/>
      <c r="D7080" s="13"/>
    </row>
    <row r="7081" spans="3:4" x14ac:dyDescent="0.2">
      <c r="C7081" s="13"/>
      <c r="D7081" s="13"/>
    </row>
    <row r="7082" spans="3:4" x14ac:dyDescent="0.2">
      <c r="C7082" s="13"/>
      <c r="D7082" s="13"/>
    </row>
    <row r="7083" spans="3:4" x14ac:dyDescent="0.2">
      <c r="C7083" s="13"/>
      <c r="D7083" s="13"/>
    </row>
    <row r="7084" spans="3:4" x14ac:dyDescent="0.2">
      <c r="C7084" s="13"/>
      <c r="D7084" s="13"/>
    </row>
    <row r="7085" spans="3:4" x14ac:dyDescent="0.2">
      <c r="C7085" s="13"/>
      <c r="D7085" s="13"/>
    </row>
    <row r="7086" spans="3:4" x14ac:dyDescent="0.2">
      <c r="C7086" s="13"/>
      <c r="D7086" s="13"/>
    </row>
    <row r="7087" spans="3:4" x14ac:dyDescent="0.2">
      <c r="C7087" s="13"/>
      <c r="D7087" s="13"/>
    </row>
    <row r="7088" spans="3:4" x14ac:dyDescent="0.2">
      <c r="C7088" s="13"/>
      <c r="D7088" s="13"/>
    </row>
    <row r="7089" spans="3:4" x14ac:dyDescent="0.2">
      <c r="C7089" s="13"/>
      <c r="D7089" s="13"/>
    </row>
    <row r="7090" spans="3:4" x14ac:dyDescent="0.2">
      <c r="C7090" s="13"/>
      <c r="D7090" s="13"/>
    </row>
    <row r="7091" spans="3:4" x14ac:dyDescent="0.2">
      <c r="C7091" s="13"/>
      <c r="D7091" s="13"/>
    </row>
    <row r="7092" spans="3:4" x14ac:dyDescent="0.2">
      <c r="C7092" s="13"/>
      <c r="D7092" s="13"/>
    </row>
    <row r="7093" spans="3:4" x14ac:dyDescent="0.2">
      <c r="C7093" s="13"/>
      <c r="D7093" s="13"/>
    </row>
    <row r="7094" spans="3:4" x14ac:dyDescent="0.2">
      <c r="C7094" s="13"/>
      <c r="D7094" s="13"/>
    </row>
    <row r="7095" spans="3:4" x14ac:dyDescent="0.2">
      <c r="C7095" s="13"/>
      <c r="D7095" s="13"/>
    </row>
    <row r="7096" spans="3:4" x14ac:dyDescent="0.2">
      <c r="C7096" s="13"/>
      <c r="D7096" s="13"/>
    </row>
    <row r="7097" spans="3:4" x14ac:dyDescent="0.2">
      <c r="C7097" s="13"/>
      <c r="D7097" s="13"/>
    </row>
    <row r="7098" spans="3:4" x14ac:dyDescent="0.2">
      <c r="C7098" s="13"/>
      <c r="D7098" s="13"/>
    </row>
    <row r="7099" spans="3:4" x14ac:dyDescent="0.2">
      <c r="C7099" s="13"/>
      <c r="D7099" s="13"/>
    </row>
    <row r="7100" spans="3:4" x14ac:dyDescent="0.2">
      <c r="C7100" s="13"/>
      <c r="D7100" s="13"/>
    </row>
    <row r="7101" spans="3:4" x14ac:dyDescent="0.2">
      <c r="C7101" s="13"/>
      <c r="D7101" s="13"/>
    </row>
    <row r="7102" spans="3:4" x14ac:dyDescent="0.2">
      <c r="C7102" s="13"/>
      <c r="D7102" s="13"/>
    </row>
    <row r="7103" spans="3:4" x14ac:dyDescent="0.2">
      <c r="C7103" s="13"/>
      <c r="D7103" s="13"/>
    </row>
    <row r="7104" spans="3:4" x14ac:dyDescent="0.2">
      <c r="C7104" s="13"/>
      <c r="D7104" s="13"/>
    </row>
    <row r="7105" spans="3:4" x14ac:dyDescent="0.2">
      <c r="C7105" s="13"/>
      <c r="D7105" s="13"/>
    </row>
    <row r="7106" spans="3:4" x14ac:dyDescent="0.2">
      <c r="C7106" s="13"/>
      <c r="D7106" s="13"/>
    </row>
    <row r="7107" spans="3:4" x14ac:dyDescent="0.2">
      <c r="C7107" s="13"/>
      <c r="D7107" s="13"/>
    </row>
    <row r="7108" spans="3:4" x14ac:dyDescent="0.2">
      <c r="C7108" s="13"/>
      <c r="D7108" s="13"/>
    </row>
    <row r="7109" spans="3:4" x14ac:dyDescent="0.2">
      <c r="C7109" s="13"/>
      <c r="D7109" s="13"/>
    </row>
    <row r="7110" spans="3:4" x14ac:dyDescent="0.2">
      <c r="C7110" s="13"/>
      <c r="D7110" s="13"/>
    </row>
    <row r="7111" spans="3:4" x14ac:dyDescent="0.2">
      <c r="C7111" s="13"/>
      <c r="D7111" s="13"/>
    </row>
    <row r="7112" spans="3:4" x14ac:dyDescent="0.2">
      <c r="C7112" s="13"/>
      <c r="D7112" s="13"/>
    </row>
    <row r="7113" spans="3:4" x14ac:dyDescent="0.2">
      <c r="C7113" s="13"/>
      <c r="D7113" s="13"/>
    </row>
    <row r="7114" spans="3:4" x14ac:dyDescent="0.2">
      <c r="C7114" s="13"/>
      <c r="D7114" s="13"/>
    </row>
    <row r="7115" spans="3:4" x14ac:dyDescent="0.2">
      <c r="C7115" s="13"/>
      <c r="D7115" s="13"/>
    </row>
    <row r="7116" spans="3:4" x14ac:dyDescent="0.2">
      <c r="C7116" s="13"/>
      <c r="D7116" s="13"/>
    </row>
    <row r="7117" spans="3:4" x14ac:dyDescent="0.2">
      <c r="C7117" s="13"/>
      <c r="D7117" s="13"/>
    </row>
    <row r="7118" spans="3:4" x14ac:dyDescent="0.2">
      <c r="C7118" s="13"/>
      <c r="D7118" s="13"/>
    </row>
    <row r="7119" spans="3:4" x14ac:dyDescent="0.2">
      <c r="C7119" s="13"/>
      <c r="D7119" s="13"/>
    </row>
    <row r="7120" spans="3:4" x14ac:dyDescent="0.2">
      <c r="C7120" s="13"/>
      <c r="D7120" s="13"/>
    </row>
    <row r="7121" spans="3:4" x14ac:dyDescent="0.2">
      <c r="C7121" s="13"/>
      <c r="D7121" s="13"/>
    </row>
    <row r="7122" spans="3:4" x14ac:dyDescent="0.2">
      <c r="C7122" s="13"/>
      <c r="D7122" s="13"/>
    </row>
    <row r="7123" spans="3:4" x14ac:dyDescent="0.2">
      <c r="C7123" s="13"/>
      <c r="D7123" s="13"/>
    </row>
    <row r="7124" spans="3:4" x14ac:dyDescent="0.2">
      <c r="C7124" s="13"/>
      <c r="D7124" s="13"/>
    </row>
    <row r="7125" spans="3:4" x14ac:dyDescent="0.2">
      <c r="C7125" s="13"/>
      <c r="D7125" s="13"/>
    </row>
    <row r="7126" spans="3:4" x14ac:dyDescent="0.2">
      <c r="C7126" s="13"/>
      <c r="D7126" s="13"/>
    </row>
    <row r="7127" spans="3:4" x14ac:dyDescent="0.2">
      <c r="C7127" s="13"/>
      <c r="D7127" s="13"/>
    </row>
    <row r="7128" spans="3:4" x14ac:dyDescent="0.2">
      <c r="C7128" s="13"/>
      <c r="D7128" s="13"/>
    </row>
    <row r="7129" spans="3:4" x14ac:dyDescent="0.2">
      <c r="C7129" s="13"/>
      <c r="D7129" s="13"/>
    </row>
    <row r="7130" spans="3:4" x14ac:dyDescent="0.2">
      <c r="C7130" s="13"/>
      <c r="D7130" s="13"/>
    </row>
    <row r="7131" spans="3:4" x14ac:dyDescent="0.2">
      <c r="C7131" s="13"/>
      <c r="D7131" s="13"/>
    </row>
    <row r="7132" spans="3:4" x14ac:dyDescent="0.2">
      <c r="C7132" s="13"/>
      <c r="D7132" s="13"/>
    </row>
    <row r="7133" spans="3:4" x14ac:dyDescent="0.2">
      <c r="C7133" s="13"/>
      <c r="D7133" s="13"/>
    </row>
    <row r="7134" spans="3:4" x14ac:dyDescent="0.2">
      <c r="C7134" s="13"/>
      <c r="D7134" s="13"/>
    </row>
    <row r="7135" spans="3:4" x14ac:dyDescent="0.2">
      <c r="C7135" s="13"/>
      <c r="D7135" s="13"/>
    </row>
    <row r="7136" spans="3:4" x14ac:dyDescent="0.2">
      <c r="C7136" s="13"/>
      <c r="D7136" s="13"/>
    </row>
    <row r="7137" spans="3:4" x14ac:dyDescent="0.2">
      <c r="C7137" s="13"/>
      <c r="D7137" s="13"/>
    </row>
    <row r="7138" spans="3:4" x14ac:dyDescent="0.2">
      <c r="C7138" s="13"/>
      <c r="D7138" s="13"/>
    </row>
    <row r="7139" spans="3:4" x14ac:dyDescent="0.2">
      <c r="C7139" s="13"/>
      <c r="D7139" s="13"/>
    </row>
    <row r="7140" spans="3:4" x14ac:dyDescent="0.2">
      <c r="C7140" s="13"/>
      <c r="D7140" s="13"/>
    </row>
    <row r="7141" spans="3:4" x14ac:dyDescent="0.2">
      <c r="C7141" s="13"/>
      <c r="D7141" s="13"/>
    </row>
    <row r="7142" spans="3:4" x14ac:dyDescent="0.2">
      <c r="C7142" s="13"/>
      <c r="D7142" s="13"/>
    </row>
    <row r="7143" spans="3:4" x14ac:dyDescent="0.2">
      <c r="C7143" s="13"/>
      <c r="D7143" s="13"/>
    </row>
    <row r="7144" spans="3:4" x14ac:dyDescent="0.2">
      <c r="C7144" s="13"/>
      <c r="D7144" s="13"/>
    </row>
    <row r="7145" spans="3:4" x14ac:dyDescent="0.2">
      <c r="C7145" s="13"/>
      <c r="D7145" s="13"/>
    </row>
    <row r="7146" spans="3:4" x14ac:dyDescent="0.2">
      <c r="C7146" s="13"/>
      <c r="D7146" s="13"/>
    </row>
    <row r="7147" spans="3:4" x14ac:dyDescent="0.2">
      <c r="C7147" s="13"/>
      <c r="D7147" s="13"/>
    </row>
    <row r="7148" spans="3:4" x14ac:dyDescent="0.2">
      <c r="C7148" s="13"/>
      <c r="D7148" s="13"/>
    </row>
    <row r="7149" spans="3:4" x14ac:dyDescent="0.2">
      <c r="C7149" s="13"/>
      <c r="D7149" s="13"/>
    </row>
    <row r="7150" spans="3:4" x14ac:dyDescent="0.2">
      <c r="C7150" s="13"/>
      <c r="D7150" s="13"/>
    </row>
    <row r="7151" spans="3:4" x14ac:dyDescent="0.2">
      <c r="C7151" s="13"/>
      <c r="D7151" s="13"/>
    </row>
    <row r="7152" spans="3:4" x14ac:dyDescent="0.2">
      <c r="C7152" s="13"/>
      <c r="D7152" s="13"/>
    </row>
    <row r="7153" spans="3:4" x14ac:dyDescent="0.2">
      <c r="C7153" s="13"/>
      <c r="D7153" s="13"/>
    </row>
    <row r="7154" spans="3:4" x14ac:dyDescent="0.2">
      <c r="C7154" s="13"/>
      <c r="D7154" s="13"/>
    </row>
    <row r="7155" spans="3:4" x14ac:dyDescent="0.2">
      <c r="C7155" s="13"/>
      <c r="D7155" s="13"/>
    </row>
    <row r="7156" spans="3:4" x14ac:dyDescent="0.2">
      <c r="C7156" s="13"/>
      <c r="D7156" s="13"/>
    </row>
    <row r="7157" spans="3:4" x14ac:dyDescent="0.2">
      <c r="C7157" s="13"/>
      <c r="D7157" s="13"/>
    </row>
    <row r="7158" spans="3:4" x14ac:dyDescent="0.2">
      <c r="C7158" s="13"/>
      <c r="D7158" s="13"/>
    </row>
    <row r="7159" spans="3:4" x14ac:dyDescent="0.2">
      <c r="C7159" s="13"/>
      <c r="D7159" s="13"/>
    </row>
    <row r="7160" spans="3:4" x14ac:dyDescent="0.2">
      <c r="C7160" s="13"/>
      <c r="D7160" s="13"/>
    </row>
    <row r="7161" spans="3:4" x14ac:dyDescent="0.2">
      <c r="C7161" s="13"/>
      <c r="D7161" s="13"/>
    </row>
    <row r="7162" spans="3:4" x14ac:dyDescent="0.2">
      <c r="C7162" s="13"/>
      <c r="D7162" s="13"/>
    </row>
    <row r="7163" spans="3:4" x14ac:dyDescent="0.2">
      <c r="C7163" s="13"/>
      <c r="D7163" s="13"/>
    </row>
    <row r="7164" spans="3:4" x14ac:dyDescent="0.2">
      <c r="C7164" s="13"/>
      <c r="D7164" s="13"/>
    </row>
    <row r="7165" spans="3:4" x14ac:dyDescent="0.2">
      <c r="C7165" s="13"/>
      <c r="D7165" s="13"/>
    </row>
    <row r="7166" spans="3:4" x14ac:dyDescent="0.2">
      <c r="C7166" s="13"/>
      <c r="D7166" s="13"/>
    </row>
    <row r="7167" spans="3:4" x14ac:dyDescent="0.2">
      <c r="C7167" s="13"/>
      <c r="D7167" s="13"/>
    </row>
    <row r="7168" spans="3:4" x14ac:dyDescent="0.2">
      <c r="C7168" s="13"/>
      <c r="D7168" s="13"/>
    </row>
    <row r="7169" spans="3:4" x14ac:dyDescent="0.2">
      <c r="C7169" s="13"/>
      <c r="D7169" s="13"/>
    </row>
    <row r="7170" spans="3:4" x14ac:dyDescent="0.2">
      <c r="C7170" s="13"/>
      <c r="D7170" s="13"/>
    </row>
    <row r="7171" spans="3:4" x14ac:dyDescent="0.2">
      <c r="C7171" s="13"/>
      <c r="D7171" s="13"/>
    </row>
    <row r="7172" spans="3:4" x14ac:dyDescent="0.2">
      <c r="C7172" s="13"/>
      <c r="D7172" s="13"/>
    </row>
    <row r="7173" spans="3:4" x14ac:dyDescent="0.2">
      <c r="C7173" s="13"/>
      <c r="D7173" s="13"/>
    </row>
    <row r="7174" spans="3:4" x14ac:dyDescent="0.2">
      <c r="C7174" s="13"/>
      <c r="D7174" s="13"/>
    </row>
    <row r="7175" spans="3:4" x14ac:dyDescent="0.2">
      <c r="C7175" s="13"/>
      <c r="D7175" s="13"/>
    </row>
    <row r="7176" spans="3:4" x14ac:dyDescent="0.2">
      <c r="C7176" s="13"/>
      <c r="D7176" s="13"/>
    </row>
    <row r="7177" spans="3:4" x14ac:dyDescent="0.2">
      <c r="C7177" s="13"/>
      <c r="D7177" s="13"/>
    </row>
    <row r="7178" spans="3:4" x14ac:dyDescent="0.2">
      <c r="C7178" s="13"/>
      <c r="D7178" s="13"/>
    </row>
    <row r="7179" spans="3:4" x14ac:dyDescent="0.2">
      <c r="C7179" s="13"/>
      <c r="D7179" s="13"/>
    </row>
    <row r="7180" spans="3:4" x14ac:dyDescent="0.2">
      <c r="C7180" s="13"/>
      <c r="D7180" s="13"/>
    </row>
    <row r="7181" spans="3:4" x14ac:dyDescent="0.2">
      <c r="C7181" s="13"/>
      <c r="D7181" s="13"/>
    </row>
    <row r="7182" spans="3:4" x14ac:dyDescent="0.2">
      <c r="C7182" s="13"/>
      <c r="D7182" s="13"/>
    </row>
    <row r="7183" spans="3:4" x14ac:dyDescent="0.2">
      <c r="C7183" s="13"/>
      <c r="D7183" s="13"/>
    </row>
    <row r="7184" spans="3:4" x14ac:dyDescent="0.2">
      <c r="C7184" s="13"/>
      <c r="D7184" s="13"/>
    </row>
    <row r="7185" spans="3:4" x14ac:dyDescent="0.2">
      <c r="C7185" s="13"/>
      <c r="D7185" s="13"/>
    </row>
    <row r="7186" spans="3:4" x14ac:dyDescent="0.2">
      <c r="C7186" s="13"/>
      <c r="D7186" s="13"/>
    </row>
    <row r="7187" spans="3:4" x14ac:dyDescent="0.2">
      <c r="C7187" s="13"/>
      <c r="D7187" s="13"/>
    </row>
    <row r="7188" spans="3:4" x14ac:dyDescent="0.2">
      <c r="C7188" s="13"/>
      <c r="D7188" s="13"/>
    </row>
    <row r="7189" spans="3:4" x14ac:dyDescent="0.2">
      <c r="C7189" s="13"/>
      <c r="D7189" s="13"/>
    </row>
    <row r="7190" spans="3:4" x14ac:dyDescent="0.2">
      <c r="C7190" s="13"/>
      <c r="D7190" s="13"/>
    </row>
    <row r="7191" spans="3:4" x14ac:dyDescent="0.2">
      <c r="C7191" s="13"/>
      <c r="D7191" s="13"/>
    </row>
    <row r="7192" spans="3:4" x14ac:dyDescent="0.2">
      <c r="C7192" s="13"/>
      <c r="D7192" s="13"/>
    </row>
    <row r="7193" spans="3:4" x14ac:dyDescent="0.2">
      <c r="C7193" s="13"/>
      <c r="D7193" s="13"/>
    </row>
    <row r="7194" spans="3:4" x14ac:dyDescent="0.2">
      <c r="C7194" s="13"/>
      <c r="D7194" s="13"/>
    </row>
    <row r="7195" spans="3:4" x14ac:dyDescent="0.2">
      <c r="C7195" s="13"/>
      <c r="D7195" s="13"/>
    </row>
    <row r="7196" spans="3:4" x14ac:dyDescent="0.2">
      <c r="C7196" s="13"/>
      <c r="D7196" s="13"/>
    </row>
    <row r="7197" spans="3:4" x14ac:dyDescent="0.2">
      <c r="C7197" s="13"/>
      <c r="D7197" s="13"/>
    </row>
    <row r="7198" spans="3:4" x14ac:dyDescent="0.2">
      <c r="C7198" s="13"/>
      <c r="D7198" s="13"/>
    </row>
    <row r="7199" spans="3:4" x14ac:dyDescent="0.2">
      <c r="C7199" s="13"/>
      <c r="D7199" s="13"/>
    </row>
    <row r="7200" spans="3:4" x14ac:dyDescent="0.2">
      <c r="C7200" s="13"/>
      <c r="D7200" s="13"/>
    </row>
    <row r="7201" spans="3:4" x14ac:dyDescent="0.2">
      <c r="C7201" s="13"/>
      <c r="D7201" s="13"/>
    </row>
    <row r="7202" spans="3:4" x14ac:dyDescent="0.2">
      <c r="C7202" s="13"/>
      <c r="D7202" s="13"/>
    </row>
    <row r="7203" spans="3:4" x14ac:dyDescent="0.2">
      <c r="C7203" s="13"/>
      <c r="D7203" s="13"/>
    </row>
    <row r="7204" spans="3:4" x14ac:dyDescent="0.2">
      <c r="C7204" s="13"/>
      <c r="D7204" s="13"/>
    </row>
    <row r="7205" spans="3:4" x14ac:dyDescent="0.2">
      <c r="C7205" s="13"/>
      <c r="D7205" s="13"/>
    </row>
    <row r="7206" spans="3:4" x14ac:dyDescent="0.2">
      <c r="C7206" s="13"/>
      <c r="D7206" s="13"/>
    </row>
    <row r="7207" spans="3:4" x14ac:dyDescent="0.2">
      <c r="C7207" s="13"/>
      <c r="D7207" s="13"/>
    </row>
    <row r="7208" spans="3:4" x14ac:dyDescent="0.2">
      <c r="C7208" s="13"/>
      <c r="D7208" s="13"/>
    </row>
    <row r="7209" spans="3:4" x14ac:dyDescent="0.2">
      <c r="C7209" s="13"/>
      <c r="D7209" s="13"/>
    </row>
    <row r="7210" spans="3:4" x14ac:dyDescent="0.2">
      <c r="C7210" s="13"/>
      <c r="D7210" s="13"/>
    </row>
    <row r="7211" spans="3:4" x14ac:dyDescent="0.2">
      <c r="C7211" s="13"/>
      <c r="D7211" s="13"/>
    </row>
    <row r="7212" spans="3:4" x14ac:dyDescent="0.2">
      <c r="C7212" s="13"/>
      <c r="D7212" s="13"/>
    </row>
    <row r="7213" spans="3:4" x14ac:dyDescent="0.2">
      <c r="C7213" s="13"/>
      <c r="D7213" s="13"/>
    </row>
    <row r="7214" spans="3:4" x14ac:dyDescent="0.2">
      <c r="C7214" s="13"/>
      <c r="D7214" s="13"/>
    </row>
    <row r="7215" spans="3:4" x14ac:dyDescent="0.2">
      <c r="C7215" s="13"/>
      <c r="D7215" s="13"/>
    </row>
    <row r="7216" spans="3:4" x14ac:dyDescent="0.2">
      <c r="C7216" s="13"/>
      <c r="D7216" s="13"/>
    </row>
    <row r="7217" spans="3:4" x14ac:dyDescent="0.2">
      <c r="C7217" s="13"/>
      <c r="D7217" s="13"/>
    </row>
    <row r="7218" spans="3:4" x14ac:dyDescent="0.2">
      <c r="C7218" s="13"/>
      <c r="D7218" s="13"/>
    </row>
    <row r="7219" spans="3:4" x14ac:dyDescent="0.2">
      <c r="C7219" s="13"/>
      <c r="D7219" s="13"/>
    </row>
    <row r="7220" spans="3:4" x14ac:dyDescent="0.2">
      <c r="C7220" s="13"/>
      <c r="D7220" s="13"/>
    </row>
    <row r="7221" spans="3:4" x14ac:dyDescent="0.2">
      <c r="C7221" s="13"/>
      <c r="D7221" s="13"/>
    </row>
    <row r="7222" spans="3:4" x14ac:dyDescent="0.2">
      <c r="C7222" s="13"/>
      <c r="D7222" s="13"/>
    </row>
    <row r="7223" spans="3:4" x14ac:dyDescent="0.2">
      <c r="C7223" s="13"/>
      <c r="D7223" s="13"/>
    </row>
    <row r="7224" spans="3:4" x14ac:dyDescent="0.2">
      <c r="C7224" s="13"/>
      <c r="D7224" s="13"/>
    </row>
    <row r="7225" spans="3:4" x14ac:dyDescent="0.2">
      <c r="C7225" s="13"/>
      <c r="D7225" s="13"/>
    </row>
    <row r="7226" spans="3:4" x14ac:dyDescent="0.2">
      <c r="C7226" s="13"/>
      <c r="D7226" s="13"/>
    </row>
    <row r="7227" spans="3:4" x14ac:dyDescent="0.2">
      <c r="C7227" s="13"/>
      <c r="D7227" s="13"/>
    </row>
    <row r="7228" spans="3:4" x14ac:dyDescent="0.2">
      <c r="C7228" s="13"/>
      <c r="D7228" s="13"/>
    </row>
    <row r="7229" spans="3:4" x14ac:dyDescent="0.2">
      <c r="C7229" s="13"/>
      <c r="D7229" s="13"/>
    </row>
    <row r="7230" spans="3:4" x14ac:dyDescent="0.2">
      <c r="C7230" s="13"/>
      <c r="D7230" s="13"/>
    </row>
    <row r="7231" spans="3:4" x14ac:dyDescent="0.2">
      <c r="C7231" s="13"/>
      <c r="D7231" s="13"/>
    </row>
    <row r="7232" spans="3:4" x14ac:dyDescent="0.2">
      <c r="C7232" s="13"/>
      <c r="D7232" s="13"/>
    </row>
    <row r="7233" spans="3:4" x14ac:dyDescent="0.2">
      <c r="C7233" s="13"/>
      <c r="D7233" s="13"/>
    </row>
    <row r="7234" spans="3:4" x14ac:dyDescent="0.2">
      <c r="C7234" s="13"/>
      <c r="D7234" s="13"/>
    </row>
    <row r="7235" spans="3:4" x14ac:dyDescent="0.2">
      <c r="C7235" s="13"/>
      <c r="D7235" s="13"/>
    </row>
    <row r="7236" spans="3:4" x14ac:dyDescent="0.2">
      <c r="C7236" s="13"/>
      <c r="D7236" s="13"/>
    </row>
    <row r="7237" spans="3:4" x14ac:dyDescent="0.2">
      <c r="C7237" s="13"/>
      <c r="D7237" s="13"/>
    </row>
    <row r="7238" spans="3:4" x14ac:dyDescent="0.2">
      <c r="C7238" s="13"/>
      <c r="D7238" s="13"/>
    </row>
    <row r="7239" spans="3:4" x14ac:dyDescent="0.2">
      <c r="C7239" s="13"/>
      <c r="D7239" s="13"/>
    </row>
    <row r="7240" spans="3:4" x14ac:dyDescent="0.2">
      <c r="C7240" s="13"/>
      <c r="D7240" s="13"/>
    </row>
    <row r="7241" spans="3:4" x14ac:dyDescent="0.2">
      <c r="C7241" s="13"/>
      <c r="D7241" s="13"/>
    </row>
    <row r="7242" spans="3:4" x14ac:dyDescent="0.2">
      <c r="C7242" s="13"/>
      <c r="D7242" s="13"/>
    </row>
    <row r="7243" spans="3:4" x14ac:dyDescent="0.2">
      <c r="C7243" s="13"/>
      <c r="D7243" s="13"/>
    </row>
    <row r="7244" spans="3:4" x14ac:dyDescent="0.2">
      <c r="C7244" s="13"/>
      <c r="D7244" s="13"/>
    </row>
    <row r="7245" spans="3:4" x14ac:dyDescent="0.2">
      <c r="C7245" s="13"/>
      <c r="D7245" s="13"/>
    </row>
    <row r="7246" spans="3:4" x14ac:dyDescent="0.2">
      <c r="C7246" s="13"/>
      <c r="D7246" s="13"/>
    </row>
    <row r="7247" spans="3:4" x14ac:dyDescent="0.2">
      <c r="C7247" s="13"/>
      <c r="D7247" s="13"/>
    </row>
    <row r="7248" spans="3:4" x14ac:dyDescent="0.2">
      <c r="C7248" s="13"/>
      <c r="D7248" s="13"/>
    </row>
    <row r="7249" spans="3:4" x14ac:dyDescent="0.2">
      <c r="C7249" s="13"/>
      <c r="D7249" s="13"/>
    </row>
    <row r="7250" spans="3:4" x14ac:dyDescent="0.2">
      <c r="C7250" s="13"/>
      <c r="D7250" s="13"/>
    </row>
    <row r="7251" spans="3:4" x14ac:dyDescent="0.2">
      <c r="C7251" s="13"/>
      <c r="D7251" s="13"/>
    </row>
    <row r="7252" spans="3:4" x14ac:dyDescent="0.2">
      <c r="C7252" s="13"/>
      <c r="D7252" s="13"/>
    </row>
    <row r="7253" spans="3:4" x14ac:dyDescent="0.2">
      <c r="C7253" s="13"/>
      <c r="D7253" s="13"/>
    </row>
    <row r="7254" spans="3:4" x14ac:dyDescent="0.2">
      <c r="C7254" s="13"/>
      <c r="D7254" s="13"/>
    </row>
    <row r="7255" spans="3:4" x14ac:dyDescent="0.2">
      <c r="C7255" s="13"/>
      <c r="D7255" s="13"/>
    </row>
    <row r="7256" spans="3:4" x14ac:dyDescent="0.2">
      <c r="C7256" s="13"/>
      <c r="D7256" s="13"/>
    </row>
    <row r="7257" spans="3:4" x14ac:dyDescent="0.2">
      <c r="C7257" s="13"/>
      <c r="D7257" s="13"/>
    </row>
    <row r="7258" spans="3:4" x14ac:dyDescent="0.2">
      <c r="C7258" s="13"/>
      <c r="D7258" s="13"/>
    </row>
    <row r="7259" spans="3:4" x14ac:dyDescent="0.2">
      <c r="C7259" s="13"/>
      <c r="D7259" s="13"/>
    </row>
    <row r="7260" spans="3:4" x14ac:dyDescent="0.2">
      <c r="C7260" s="13"/>
      <c r="D7260" s="13"/>
    </row>
    <row r="7261" spans="3:4" x14ac:dyDescent="0.2">
      <c r="C7261" s="13"/>
      <c r="D7261" s="13"/>
    </row>
    <row r="7262" spans="3:4" x14ac:dyDescent="0.2">
      <c r="C7262" s="13"/>
      <c r="D7262" s="13"/>
    </row>
    <row r="7263" spans="3:4" x14ac:dyDescent="0.2">
      <c r="C7263" s="13"/>
      <c r="D7263" s="13"/>
    </row>
    <row r="7264" spans="3:4" x14ac:dyDescent="0.2">
      <c r="C7264" s="13"/>
      <c r="D7264" s="13"/>
    </row>
    <row r="7265" spans="3:4" x14ac:dyDescent="0.2">
      <c r="C7265" s="13"/>
      <c r="D7265" s="13"/>
    </row>
    <row r="7266" spans="3:4" x14ac:dyDescent="0.2">
      <c r="C7266" s="13"/>
      <c r="D7266" s="13"/>
    </row>
    <row r="7267" spans="3:4" x14ac:dyDescent="0.2">
      <c r="C7267" s="13"/>
      <c r="D7267" s="13"/>
    </row>
    <row r="7268" spans="3:4" x14ac:dyDescent="0.2">
      <c r="C7268" s="13"/>
      <c r="D7268" s="13"/>
    </row>
    <row r="7269" spans="3:4" x14ac:dyDescent="0.2">
      <c r="C7269" s="13"/>
      <c r="D7269" s="13"/>
    </row>
    <row r="7270" spans="3:4" x14ac:dyDescent="0.2">
      <c r="C7270" s="13"/>
      <c r="D7270" s="13"/>
    </row>
    <row r="7271" spans="3:4" x14ac:dyDescent="0.2">
      <c r="C7271" s="13"/>
      <c r="D7271" s="13"/>
    </row>
    <row r="7272" spans="3:4" x14ac:dyDescent="0.2">
      <c r="C7272" s="13"/>
      <c r="D7272" s="13"/>
    </row>
    <row r="7273" spans="3:4" x14ac:dyDescent="0.2">
      <c r="C7273" s="13"/>
      <c r="D7273" s="13"/>
    </row>
    <row r="7274" spans="3:4" x14ac:dyDescent="0.2">
      <c r="C7274" s="13"/>
      <c r="D7274" s="13"/>
    </row>
    <row r="7275" spans="3:4" x14ac:dyDescent="0.2">
      <c r="C7275" s="13"/>
      <c r="D7275" s="13"/>
    </row>
    <row r="7276" spans="3:4" x14ac:dyDescent="0.2">
      <c r="C7276" s="13"/>
      <c r="D7276" s="13"/>
    </row>
    <row r="7277" spans="3:4" x14ac:dyDescent="0.2">
      <c r="C7277" s="13"/>
      <c r="D7277" s="13"/>
    </row>
    <row r="7278" spans="3:4" x14ac:dyDescent="0.2">
      <c r="C7278" s="13"/>
      <c r="D7278" s="13"/>
    </row>
    <row r="7279" spans="3:4" x14ac:dyDescent="0.2">
      <c r="C7279" s="13"/>
      <c r="D7279" s="13"/>
    </row>
    <row r="7280" spans="3:4" x14ac:dyDescent="0.2">
      <c r="C7280" s="13"/>
      <c r="D7280" s="13"/>
    </row>
    <row r="7281" spans="3:4" x14ac:dyDescent="0.2">
      <c r="C7281" s="13"/>
      <c r="D7281" s="13"/>
    </row>
    <row r="7282" spans="3:4" x14ac:dyDescent="0.2">
      <c r="C7282" s="13"/>
      <c r="D7282" s="13"/>
    </row>
    <row r="7283" spans="3:4" x14ac:dyDescent="0.2">
      <c r="C7283" s="13"/>
      <c r="D7283" s="13"/>
    </row>
    <row r="7284" spans="3:4" x14ac:dyDescent="0.2">
      <c r="C7284" s="13"/>
      <c r="D7284" s="13"/>
    </row>
    <row r="7285" spans="3:4" x14ac:dyDescent="0.2">
      <c r="C7285" s="13"/>
      <c r="D7285" s="13"/>
    </row>
    <row r="7286" spans="3:4" x14ac:dyDescent="0.2">
      <c r="C7286" s="13"/>
      <c r="D7286" s="13"/>
    </row>
    <row r="7287" spans="3:4" x14ac:dyDescent="0.2">
      <c r="C7287" s="13"/>
      <c r="D7287" s="13"/>
    </row>
    <row r="7288" spans="3:4" x14ac:dyDescent="0.2">
      <c r="C7288" s="13"/>
      <c r="D7288" s="13"/>
    </row>
    <row r="7289" spans="3:4" x14ac:dyDescent="0.2">
      <c r="C7289" s="13"/>
      <c r="D7289" s="13"/>
    </row>
    <row r="7290" spans="3:4" x14ac:dyDescent="0.2">
      <c r="C7290" s="13"/>
      <c r="D7290" s="13"/>
    </row>
    <row r="7291" spans="3:4" x14ac:dyDescent="0.2">
      <c r="C7291" s="13"/>
      <c r="D7291" s="13"/>
    </row>
    <row r="7292" spans="3:4" x14ac:dyDescent="0.2">
      <c r="C7292" s="13"/>
      <c r="D7292" s="13"/>
    </row>
    <row r="7293" spans="3:4" x14ac:dyDescent="0.2">
      <c r="C7293" s="13"/>
      <c r="D7293" s="13"/>
    </row>
    <row r="7294" spans="3:4" x14ac:dyDescent="0.2">
      <c r="C7294" s="13"/>
      <c r="D7294" s="13"/>
    </row>
    <row r="7295" spans="3:4" x14ac:dyDescent="0.2">
      <c r="C7295" s="13"/>
      <c r="D7295" s="13"/>
    </row>
    <row r="7296" spans="3:4" x14ac:dyDescent="0.2">
      <c r="C7296" s="13"/>
      <c r="D7296" s="13"/>
    </row>
    <row r="7297" spans="3:4" x14ac:dyDescent="0.2">
      <c r="C7297" s="13"/>
      <c r="D7297" s="13"/>
    </row>
    <row r="7298" spans="3:4" x14ac:dyDescent="0.2">
      <c r="C7298" s="13"/>
      <c r="D7298" s="13"/>
    </row>
    <row r="7299" spans="3:4" x14ac:dyDescent="0.2">
      <c r="C7299" s="13"/>
      <c r="D7299" s="13"/>
    </row>
    <row r="7300" spans="3:4" x14ac:dyDescent="0.2">
      <c r="C7300" s="13"/>
      <c r="D7300" s="13"/>
    </row>
    <row r="7301" spans="3:4" x14ac:dyDescent="0.2">
      <c r="C7301" s="13"/>
      <c r="D7301" s="13"/>
    </row>
    <row r="7302" spans="3:4" x14ac:dyDescent="0.2">
      <c r="C7302" s="13"/>
      <c r="D7302" s="13"/>
    </row>
    <row r="7303" spans="3:4" x14ac:dyDescent="0.2">
      <c r="C7303" s="13"/>
      <c r="D7303" s="13"/>
    </row>
    <row r="7304" spans="3:4" x14ac:dyDescent="0.2">
      <c r="C7304" s="13"/>
      <c r="D7304" s="13"/>
    </row>
    <row r="7305" spans="3:4" x14ac:dyDescent="0.2">
      <c r="C7305" s="13"/>
      <c r="D7305" s="13"/>
    </row>
    <row r="7306" spans="3:4" x14ac:dyDescent="0.2">
      <c r="C7306" s="13"/>
      <c r="D7306" s="13"/>
    </row>
    <row r="7307" spans="3:4" x14ac:dyDescent="0.2">
      <c r="C7307" s="13"/>
      <c r="D7307" s="13"/>
    </row>
    <row r="7308" spans="3:4" x14ac:dyDescent="0.2">
      <c r="C7308" s="13"/>
      <c r="D7308" s="13"/>
    </row>
    <row r="7309" spans="3:4" x14ac:dyDescent="0.2">
      <c r="C7309" s="13"/>
      <c r="D7309" s="13"/>
    </row>
    <row r="7310" spans="3:4" x14ac:dyDescent="0.2">
      <c r="C7310" s="13"/>
      <c r="D7310" s="13"/>
    </row>
    <row r="7311" spans="3:4" x14ac:dyDescent="0.2">
      <c r="C7311" s="13"/>
      <c r="D7311" s="13"/>
    </row>
    <row r="7312" spans="3:4" x14ac:dyDescent="0.2">
      <c r="C7312" s="13"/>
      <c r="D7312" s="13"/>
    </row>
    <row r="7313" spans="3:4" x14ac:dyDescent="0.2">
      <c r="C7313" s="13"/>
      <c r="D7313" s="13"/>
    </row>
    <row r="7314" spans="3:4" x14ac:dyDescent="0.2">
      <c r="C7314" s="13"/>
      <c r="D7314" s="13"/>
    </row>
    <row r="7315" spans="3:4" x14ac:dyDescent="0.2">
      <c r="C7315" s="13"/>
      <c r="D7315" s="13"/>
    </row>
    <row r="7316" spans="3:4" x14ac:dyDescent="0.2">
      <c r="C7316" s="13"/>
      <c r="D7316" s="13"/>
    </row>
    <row r="7317" spans="3:4" x14ac:dyDescent="0.2">
      <c r="C7317" s="13"/>
      <c r="D7317" s="13"/>
    </row>
    <row r="7318" spans="3:4" x14ac:dyDescent="0.2">
      <c r="C7318" s="13"/>
      <c r="D7318" s="13"/>
    </row>
    <row r="7319" spans="3:4" x14ac:dyDescent="0.2">
      <c r="C7319" s="13"/>
      <c r="D7319" s="13"/>
    </row>
    <row r="7320" spans="3:4" x14ac:dyDescent="0.2">
      <c r="C7320" s="13"/>
      <c r="D7320" s="13"/>
    </row>
    <row r="7321" spans="3:4" x14ac:dyDescent="0.2">
      <c r="C7321" s="13"/>
      <c r="D7321" s="13"/>
    </row>
    <row r="7322" spans="3:4" x14ac:dyDescent="0.2">
      <c r="C7322" s="13"/>
      <c r="D7322" s="13"/>
    </row>
    <row r="7323" spans="3:4" x14ac:dyDescent="0.2">
      <c r="C7323" s="13"/>
      <c r="D7323" s="13"/>
    </row>
    <row r="7324" spans="3:4" x14ac:dyDescent="0.2">
      <c r="C7324" s="13"/>
      <c r="D7324" s="13"/>
    </row>
    <row r="7325" spans="3:4" x14ac:dyDescent="0.2">
      <c r="C7325" s="13"/>
      <c r="D7325" s="13"/>
    </row>
    <row r="7326" spans="3:4" x14ac:dyDescent="0.2">
      <c r="C7326" s="13"/>
      <c r="D7326" s="13"/>
    </row>
    <row r="7327" spans="3:4" x14ac:dyDescent="0.2">
      <c r="C7327" s="13"/>
      <c r="D7327" s="13"/>
    </row>
    <row r="7328" spans="3:4" x14ac:dyDescent="0.2">
      <c r="C7328" s="13"/>
      <c r="D7328" s="13"/>
    </row>
    <row r="7329" spans="3:4" x14ac:dyDescent="0.2">
      <c r="C7329" s="13"/>
      <c r="D7329" s="13"/>
    </row>
    <row r="7330" spans="3:4" x14ac:dyDescent="0.2">
      <c r="C7330" s="13"/>
      <c r="D7330" s="13"/>
    </row>
    <row r="7331" spans="3:4" x14ac:dyDescent="0.2">
      <c r="C7331" s="13"/>
      <c r="D7331" s="13"/>
    </row>
    <row r="7332" spans="3:4" x14ac:dyDescent="0.2">
      <c r="C7332" s="13"/>
      <c r="D7332" s="13"/>
    </row>
    <row r="7333" spans="3:4" x14ac:dyDescent="0.2">
      <c r="C7333" s="13"/>
      <c r="D7333" s="13"/>
    </row>
    <row r="7334" spans="3:4" x14ac:dyDescent="0.2">
      <c r="C7334" s="13"/>
      <c r="D7334" s="13"/>
    </row>
    <row r="7335" spans="3:4" x14ac:dyDescent="0.2">
      <c r="C7335" s="13"/>
      <c r="D7335" s="13"/>
    </row>
    <row r="7336" spans="3:4" x14ac:dyDescent="0.2">
      <c r="C7336" s="13"/>
      <c r="D7336" s="13"/>
    </row>
    <row r="7337" spans="3:4" x14ac:dyDescent="0.2">
      <c r="C7337" s="13"/>
      <c r="D7337" s="13"/>
    </row>
    <row r="7338" spans="3:4" x14ac:dyDescent="0.2">
      <c r="C7338" s="13"/>
      <c r="D7338" s="13"/>
    </row>
    <row r="7339" spans="3:4" x14ac:dyDescent="0.2">
      <c r="C7339" s="13"/>
      <c r="D7339" s="13"/>
    </row>
    <row r="7340" spans="3:4" x14ac:dyDescent="0.2">
      <c r="C7340" s="13"/>
      <c r="D7340" s="13"/>
    </row>
    <row r="7341" spans="3:4" x14ac:dyDescent="0.2">
      <c r="C7341" s="13"/>
      <c r="D7341" s="13"/>
    </row>
    <row r="7342" spans="3:4" x14ac:dyDescent="0.2">
      <c r="C7342" s="13"/>
      <c r="D7342" s="13"/>
    </row>
    <row r="7343" spans="3:4" x14ac:dyDescent="0.2">
      <c r="C7343" s="13"/>
      <c r="D7343" s="13"/>
    </row>
    <row r="7344" spans="3:4" x14ac:dyDescent="0.2">
      <c r="C7344" s="13"/>
      <c r="D7344" s="13"/>
    </row>
    <row r="7345" spans="3:4" x14ac:dyDescent="0.2">
      <c r="C7345" s="13"/>
      <c r="D7345" s="13"/>
    </row>
    <row r="7346" spans="3:4" x14ac:dyDescent="0.2">
      <c r="C7346" s="13"/>
      <c r="D7346" s="13"/>
    </row>
    <row r="7347" spans="3:4" x14ac:dyDescent="0.2">
      <c r="C7347" s="13"/>
      <c r="D7347" s="13"/>
    </row>
    <row r="7348" spans="3:4" x14ac:dyDescent="0.2">
      <c r="C7348" s="13"/>
      <c r="D7348" s="13"/>
    </row>
    <row r="7349" spans="3:4" x14ac:dyDescent="0.2">
      <c r="C7349" s="13"/>
      <c r="D7349" s="13"/>
    </row>
    <row r="7350" spans="3:4" x14ac:dyDescent="0.2">
      <c r="C7350" s="13"/>
      <c r="D7350" s="13"/>
    </row>
    <row r="7351" spans="3:4" x14ac:dyDescent="0.2">
      <c r="C7351" s="13"/>
      <c r="D7351" s="13"/>
    </row>
    <row r="7352" spans="3:4" x14ac:dyDescent="0.2">
      <c r="C7352" s="13"/>
      <c r="D7352" s="13"/>
    </row>
    <row r="7353" spans="3:4" x14ac:dyDescent="0.2">
      <c r="C7353" s="13"/>
      <c r="D7353" s="13"/>
    </row>
    <row r="7354" spans="3:4" x14ac:dyDescent="0.2">
      <c r="C7354" s="13"/>
      <c r="D7354" s="13"/>
    </row>
    <row r="7355" spans="3:4" x14ac:dyDescent="0.2">
      <c r="C7355" s="13"/>
      <c r="D7355" s="13"/>
    </row>
    <row r="7356" spans="3:4" x14ac:dyDescent="0.2">
      <c r="C7356" s="13"/>
      <c r="D7356" s="13"/>
    </row>
    <row r="7357" spans="3:4" x14ac:dyDescent="0.2">
      <c r="C7357" s="13"/>
      <c r="D7357" s="13"/>
    </row>
    <row r="7358" spans="3:4" x14ac:dyDescent="0.2">
      <c r="C7358" s="13"/>
      <c r="D7358" s="13"/>
    </row>
    <row r="7359" spans="3:4" x14ac:dyDescent="0.2">
      <c r="C7359" s="13"/>
      <c r="D7359" s="13"/>
    </row>
    <row r="7360" spans="3:4" x14ac:dyDescent="0.2">
      <c r="C7360" s="13"/>
      <c r="D7360" s="13"/>
    </row>
    <row r="7361" spans="3:4" x14ac:dyDescent="0.2">
      <c r="C7361" s="13"/>
      <c r="D7361" s="13"/>
    </row>
    <row r="7362" spans="3:4" x14ac:dyDescent="0.2">
      <c r="C7362" s="13"/>
      <c r="D7362" s="13"/>
    </row>
    <row r="7363" spans="3:4" x14ac:dyDescent="0.2">
      <c r="C7363" s="13"/>
      <c r="D7363" s="13"/>
    </row>
    <row r="7364" spans="3:4" x14ac:dyDescent="0.2">
      <c r="C7364" s="13"/>
      <c r="D7364" s="13"/>
    </row>
    <row r="7365" spans="3:4" x14ac:dyDescent="0.2">
      <c r="C7365" s="13"/>
      <c r="D7365" s="13"/>
    </row>
    <row r="7366" spans="3:4" x14ac:dyDescent="0.2">
      <c r="C7366" s="13"/>
      <c r="D7366" s="13"/>
    </row>
    <row r="7367" spans="3:4" x14ac:dyDescent="0.2">
      <c r="C7367" s="13"/>
      <c r="D7367" s="13"/>
    </row>
    <row r="7368" spans="3:4" x14ac:dyDescent="0.2">
      <c r="C7368" s="13"/>
      <c r="D7368" s="13"/>
    </row>
    <row r="7369" spans="3:4" x14ac:dyDescent="0.2">
      <c r="C7369" s="13"/>
      <c r="D7369" s="13"/>
    </row>
    <row r="7370" spans="3:4" x14ac:dyDescent="0.2">
      <c r="C7370" s="13"/>
      <c r="D7370" s="13"/>
    </row>
    <row r="7371" spans="3:4" x14ac:dyDescent="0.2">
      <c r="C7371" s="13"/>
      <c r="D7371" s="13"/>
    </row>
    <row r="7372" spans="3:4" x14ac:dyDescent="0.2">
      <c r="C7372" s="13"/>
      <c r="D7372" s="13"/>
    </row>
    <row r="7373" spans="3:4" x14ac:dyDescent="0.2">
      <c r="C7373" s="13"/>
      <c r="D7373" s="13"/>
    </row>
    <row r="7374" spans="3:4" x14ac:dyDescent="0.2">
      <c r="C7374" s="13"/>
      <c r="D7374" s="13"/>
    </row>
    <row r="7375" spans="3:4" x14ac:dyDescent="0.2">
      <c r="C7375" s="13"/>
      <c r="D7375" s="13"/>
    </row>
    <row r="7376" spans="3:4" x14ac:dyDescent="0.2">
      <c r="C7376" s="13"/>
      <c r="D7376" s="13"/>
    </row>
    <row r="7377" spans="3:4" x14ac:dyDescent="0.2">
      <c r="C7377" s="13"/>
      <c r="D7377" s="13"/>
    </row>
    <row r="7378" spans="3:4" x14ac:dyDescent="0.2">
      <c r="C7378" s="13"/>
      <c r="D7378" s="13"/>
    </row>
    <row r="7379" spans="3:4" x14ac:dyDescent="0.2">
      <c r="C7379" s="13"/>
      <c r="D7379" s="13"/>
    </row>
    <row r="7380" spans="3:4" x14ac:dyDescent="0.2">
      <c r="C7380" s="13"/>
      <c r="D7380" s="13"/>
    </row>
    <row r="7381" spans="3:4" x14ac:dyDescent="0.2">
      <c r="C7381" s="13"/>
      <c r="D7381" s="13"/>
    </row>
    <row r="7382" spans="3:4" x14ac:dyDescent="0.2">
      <c r="C7382" s="13"/>
      <c r="D7382" s="13"/>
    </row>
    <row r="7383" spans="3:4" x14ac:dyDescent="0.2">
      <c r="C7383" s="13"/>
      <c r="D7383" s="13"/>
    </row>
    <row r="7384" spans="3:4" x14ac:dyDescent="0.2">
      <c r="C7384" s="13"/>
      <c r="D7384" s="13"/>
    </row>
    <row r="7385" spans="3:4" x14ac:dyDescent="0.2">
      <c r="C7385" s="13"/>
      <c r="D7385" s="13"/>
    </row>
    <row r="7386" spans="3:4" x14ac:dyDescent="0.2">
      <c r="C7386" s="13"/>
      <c r="D7386" s="13"/>
    </row>
    <row r="7387" spans="3:4" x14ac:dyDescent="0.2">
      <c r="C7387" s="13"/>
      <c r="D7387" s="13"/>
    </row>
    <row r="7388" spans="3:4" x14ac:dyDescent="0.2">
      <c r="C7388" s="13"/>
      <c r="D7388" s="13"/>
    </row>
    <row r="7389" spans="3:4" x14ac:dyDescent="0.2">
      <c r="C7389" s="13"/>
      <c r="D7389" s="13"/>
    </row>
    <row r="7390" spans="3:4" x14ac:dyDescent="0.2">
      <c r="C7390" s="13"/>
      <c r="D7390" s="13"/>
    </row>
    <row r="7391" spans="3:4" x14ac:dyDescent="0.2">
      <c r="C7391" s="13"/>
      <c r="D7391" s="13"/>
    </row>
    <row r="7392" spans="3:4" x14ac:dyDescent="0.2">
      <c r="C7392" s="13"/>
      <c r="D7392" s="13"/>
    </row>
    <row r="7393" spans="3:4" x14ac:dyDescent="0.2">
      <c r="C7393" s="13"/>
      <c r="D7393" s="13"/>
    </row>
    <row r="7394" spans="3:4" x14ac:dyDescent="0.2">
      <c r="C7394" s="13"/>
      <c r="D7394" s="13"/>
    </row>
    <row r="7395" spans="3:4" x14ac:dyDescent="0.2">
      <c r="C7395" s="13"/>
      <c r="D7395" s="13"/>
    </row>
    <row r="7396" spans="3:4" x14ac:dyDescent="0.2">
      <c r="C7396" s="13"/>
      <c r="D7396" s="13"/>
    </row>
    <row r="7397" spans="3:4" x14ac:dyDescent="0.2">
      <c r="C7397" s="13"/>
      <c r="D7397" s="13"/>
    </row>
    <row r="7398" spans="3:4" x14ac:dyDescent="0.2">
      <c r="C7398" s="13"/>
      <c r="D7398" s="13"/>
    </row>
    <row r="7399" spans="3:4" x14ac:dyDescent="0.2">
      <c r="C7399" s="13"/>
      <c r="D7399" s="13"/>
    </row>
    <row r="7400" spans="3:4" x14ac:dyDescent="0.2">
      <c r="C7400" s="13"/>
      <c r="D7400" s="13"/>
    </row>
    <row r="7401" spans="3:4" x14ac:dyDescent="0.2">
      <c r="C7401" s="13"/>
      <c r="D7401" s="13"/>
    </row>
    <row r="7402" spans="3:4" x14ac:dyDescent="0.2">
      <c r="C7402" s="13"/>
      <c r="D7402" s="13"/>
    </row>
    <row r="7403" spans="3:4" x14ac:dyDescent="0.2">
      <c r="C7403" s="13"/>
      <c r="D7403" s="13"/>
    </row>
    <row r="7404" spans="3:4" x14ac:dyDescent="0.2">
      <c r="C7404" s="13"/>
      <c r="D7404" s="13"/>
    </row>
    <row r="7405" spans="3:4" x14ac:dyDescent="0.2">
      <c r="C7405" s="13"/>
      <c r="D7405" s="13"/>
    </row>
    <row r="7406" spans="3:4" x14ac:dyDescent="0.2">
      <c r="C7406" s="13"/>
      <c r="D7406" s="13"/>
    </row>
    <row r="7407" spans="3:4" x14ac:dyDescent="0.2">
      <c r="C7407" s="13"/>
      <c r="D7407" s="13"/>
    </row>
    <row r="7408" spans="3:4" x14ac:dyDescent="0.2">
      <c r="C7408" s="13"/>
      <c r="D7408" s="13"/>
    </row>
    <row r="7409" spans="3:4" x14ac:dyDescent="0.2">
      <c r="C7409" s="13"/>
      <c r="D7409" s="13"/>
    </row>
    <row r="7410" spans="3:4" x14ac:dyDescent="0.2">
      <c r="C7410" s="13"/>
      <c r="D7410" s="13"/>
    </row>
    <row r="7411" spans="3:4" x14ac:dyDescent="0.2">
      <c r="C7411" s="13"/>
      <c r="D7411" s="13"/>
    </row>
    <row r="7412" spans="3:4" x14ac:dyDescent="0.2">
      <c r="C7412" s="13"/>
      <c r="D7412" s="13"/>
    </row>
    <row r="7413" spans="3:4" x14ac:dyDescent="0.2">
      <c r="C7413" s="13"/>
      <c r="D7413" s="13"/>
    </row>
    <row r="7414" spans="3:4" x14ac:dyDescent="0.2">
      <c r="C7414" s="13"/>
      <c r="D7414" s="13"/>
    </row>
    <row r="7415" spans="3:4" x14ac:dyDescent="0.2">
      <c r="C7415" s="13"/>
      <c r="D7415" s="13"/>
    </row>
    <row r="7416" spans="3:4" x14ac:dyDescent="0.2">
      <c r="C7416" s="13"/>
      <c r="D7416" s="13"/>
    </row>
    <row r="7417" spans="3:4" x14ac:dyDescent="0.2">
      <c r="C7417" s="13"/>
      <c r="D7417" s="13"/>
    </row>
    <row r="7418" spans="3:4" x14ac:dyDescent="0.2">
      <c r="C7418" s="13"/>
      <c r="D7418" s="13"/>
    </row>
    <row r="7419" spans="3:4" x14ac:dyDescent="0.2">
      <c r="C7419" s="13"/>
      <c r="D7419" s="13"/>
    </row>
    <row r="7420" spans="3:4" x14ac:dyDescent="0.2">
      <c r="C7420" s="13"/>
      <c r="D7420" s="13"/>
    </row>
    <row r="7421" spans="3:4" x14ac:dyDescent="0.2">
      <c r="C7421" s="13"/>
      <c r="D7421" s="13"/>
    </row>
    <row r="7422" spans="3:4" x14ac:dyDescent="0.2">
      <c r="C7422" s="13"/>
      <c r="D7422" s="13"/>
    </row>
    <row r="7423" spans="3:4" x14ac:dyDescent="0.2">
      <c r="C7423" s="13"/>
      <c r="D7423" s="13"/>
    </row>
    <row r="7424" spans="3:4" x14ac:dyDescent="0.2">
      <c r="C7424" s="13"/>
      <c r="D7424" s="13"/>
    </row>
    <row r="7425" spans="3:4" x14ac:dyDescent="0.2">
      <c r="C7425" s="13"/>
      <c r="D7425" s="13"/>
    </row>
    <row r="7426" spans="3:4" x14ac:dyDescent="0.2">
      <c r="C7426" s="13"/>
      <c r="D7426" s="13"/>
    </row>
    <row r="7427" spans="3:4" x14ac:dyDescent="0.2">
      <c r="C7427" s="13"/>
      <c r="D7427" s="13"/>
    </row>
    <row r="7428" spans="3:4" x14ac:dyDescent="0.2">
      <c r="C7428" s="13"/>
      <c r="D7428" s="13"/>
    </row>
    <row r="7429" spans="3:4" x14ac:dyDescent="0.2">
      <c r="C7429" s="13"/>
      <c r="D7429" s="13"/>
    </row>
    <row r="7430" spans="3:4" x14ac:dyDescent="0.2">
      <c r="C7430" s="13"/>
      <c r="D7430" s="13"/>
    </row>
    <row r="7431" spans="3:4" x14ac:dyDescent="0.2">
      <c r="C7431" s="13"/>
      <c r="D7431" s="13"/>
    </row>
    <row r="7432" spans="3:4" x14ac:dyDescent="0.2">
      <c r="C7432" s="13"/>
      <c r="D7432" s="13"/>
    </row>
    <row r="7433" spans="3:4" x14ac:dyDescent="0.2">
      <c r="C7433" s="13"/>
      <c r="D7433" s="13"/>
    </row>
    <row r="7434" spans="3:4" x14ac:dyDescent="0.2">
      <c r="C7434" s="13"/>
      <c r="D7434" s="13"/>
    </row>
    <row r="7435" spans="3:4" x14ac:dyDescent="0.2">
      <c r="C7435" s="13"/>
      <c r="D7435" s="13"/>
    </row>
    <row r="7436" spans="3:4" x14ac:dyDescent="0.2">
      <c r="C7436" s="13"/>
      <c r="D7436" s="13"/>
    </row>
    <row r="7437" spans="3:4" x14ac:dyDescent="0.2">
      <c r="C7437" s="13"/>
      <c r="D7437" s="13"/>
    </row>
    <row r="7438" spans="3:4" x14ac:dyDescent="0.2">
      <c r="C7438" s="13"/>
      <c r="D7438" s="13"/>
    </row>
    <row r="7439" spans="3:4" x14ac:dyDescent="0.2">
      <c r="C7439" s="13"/>
      <c r="D7439" s="13"/>
    </row>
    <row r="7440" spans="3:4" x14ac:dyDescent="0.2">
      <c r="C7440" s="13"/>
      <c r="D7440" s="13"/>
    </row>
    <row r="7441" spans="3:4" x14ac:dyDescent="0.2">
      <c r="C7441" s="13"/>
      <c r="D7441" s="13"/>
    </row>
    <row r="7442" spans="3:4" x14ac:dyDescent="0.2">
      <c r="C7442" s="13"/>
      <c r="D7442" s="13"/>
    </row>
    <row r="7443" spans="3:4" x14ac:dyDescent="0.2">
      <c r="C7443" s="13"/>
      <c r="D7443" s="13"/>
    </row>
    <row r="7444" spans="3:4" x14ac:dyDescent="0.2">
      <c r="C7444" s="13"/>
      <c r="D7444" s="13"/>
    </row>
    <row r="7445" spans="3:4" x14ac:dyDescent="0.2">
      <c r="C7445" s="13"/>
      <c r="D7445" s="13"/>
    </row>
    <row r="7446" spans="3:4" x14ac:dyDescent="0.2">
      <c r="C7446" s="13"/>
      <c r="D7446" s="13"/>
    </row>
    <row r="7447" spans="3:4" x14ac:dyDescent="0.2">
      <c r="C7447" s="13"/>
      <c r="D7447" s="13"/>
    </row>
    <row r="7448" spans="3:4" x14ac:dyDescent="0.2">
      <c r="C7448" s="13"/>
      <c r="D7448" s="13"/>
    </row>
    <row r="7449" spans="3:4" x14ac:dyDescent="0.2">
      <c r="C7449" s="13"/>
      <c r="D7449" s="13"/>
    </row>
    <row r="7450" spans="3:4" x14ac:dyDescent="0.2">
      <c r="C7450" s="13"/>
      <c r="D7450" s="13"/>
    </row>
    <row r="7451" spans="3:4" x14ac:dyDescent="0.2">
      <c r="C7451" s="13"/>
      <c r="D7451" s="13"/>
    </row>
    <row r="7452" spans="3:4" x14ac:dyDescent="0.2">
      <c r="C7452" s="13"/>
      <c r="D7452" s="13"/>
    </row>
    <row r="7453" spans="3:4" x14ac:dyDescent="0.2">
      <c r="C7453" s="13"/>
      <c r="D7453" s="13"/>
    </row>
    <row r="7454" spans="3:4" x14ac:dyDescent="0.2">
      <c r="C7454" s="13"/>
      <c r="D7454" s="13"/>
    </row>
    <row r="7455" spans="3:4" x14ac:dyDescent="0.2">
      <c r="C7455" s="13"/>
      <c r="D7455" s="13"/>
    </row>
    <row r="7456" spans="3:4" x14ac:dyDescent="0.2">
      <c r="C7456" s="13"/>
      <c r="D7456" s="13"/>
    </row>
    <row r="7457" spans="3:4" x14ac:dyDescent="0.2">
      <c r="C7457" s="13"/>
      <c r="D7457" s="13"/>
    </row>
    <row r="7458" spans="3:4" x14ac:dyDescent="0.2">
      <c r="C7458" s="13"/>
      <c r="D7458" s="13"/>
    </row>
    <row r="7459" spans="3:4" x14ac:dyDescent="0.2">
      <c r="C7459" s="13"/>
      <c r="D7459" s="13"/>
    </row>
    <row r="7460" spans="3:4" x14ac:dyDescent="0.2">
      <c r="C7460" s="13"/>
      <c r="D7460" s="13"/>
    </row>
    <row r="7461" spans="3:4" x14ac:dyDescent="0.2">
      <c r="C7461" s="13"/>
      <c r="D7461" s="13"/>
    </row>
    <row r="7462" spans="3:4" x14ac:dyDescent="0.2">
      <c r="C7462" s="13"/>
      <c r="D7462" s="13"/>
    </row>
    <row r="7463" spans="3:4" x14ac:dyDescent="0.2">
      <c r="C7463" s="13"/>
      <c r="D7463" s="13"/>
    </row>
    <row r="7464" spans="3:4" x14ac:dyDescent="0.2">
      <c r="C7464" s="13"/>
      <c r="D7464" s="13"/>
    </row>
    <row r="7465" spans="3:4" x14ac:dyDescent="0.2">
      <c r="C7465" s="13"/>
      <c r="D7465" s="13"/>
    </row>
    <row r="7466" spans="3:4" x14ac:dyDescent="0.2">
      <c r="C7466" s="13"/>
      <c r="D7466" s="13"/>
    </row>
    <row r="7467" spans="3:4" x14ac:dyDescent="0.2">
      <c r="C7467" s="13"/>
      <c r="D7467" s="13"/>
    </row>
    <row r="7468" spans="3:4" x14ac:dyDescent="0.2">
      <c r="C7468" s="13"/>
      <c r="D7468" s="13"/>
    </row>
    <row r="7469" spans="3:4" x14ac:dyDescent="0.2">
      <c r="C7469" s="13"/>
      <c r="D7469" s="13"/>
    </row>
    <row r="7470" spans="3:4" x14ac:dyDescent="0.2">
      <c r="C7470" s="13"/>
      <c r="D7470" s="13"/>
    </row>
    <row r="7471" spans="3:4" x14ac:dyDescent="0.2">
      <c r="C7471" s="13"/>
      <c r="D7471" s="13"/>
    </row>
    <row r="7472" spans="3:4" x14ac:dyDescent="0.2">
      <c r="C7472" s="13"/>
      <c r="D7472" s="13"/>
    </row>
    <row r="7473" spans="3:4" x14ac:dyDescent="0.2">
      <c r="C7473" s="13"/>
      <c r="D7473" s="13"/>
    </row>
    <row r="7474" spans="3:4" x14ac:dyDescent="0.2">
      <c r="C7474" s="13"/>
      <c r="D7474" s="13"/>
    </row>
    <row r="7475" spans="3:4" x14ac:dyDescent="0.2">
      <c r="C7475" s="13"/>
      <c r="D7475" s="13"/>
    </row>
    <row r="7476" spans="3:4" x14ac:dyDescent="0.2">
      <c r="C7476" s="13"/>
      <c r="D7476" s="13"/>
    </row>
    <row r="7477" spans="3:4" x14ac:dyDescent="0.2">
      <c r="C7477" s="13"/>
      <c r="D7477" s="13"/>
    </row>
    <row r="7478" spans="3:4" x14ac:dyDescent="0.2">
      <c r="C7478" s="13"/>
      <c r="D7478" s="13"/>
    </row>
    <row r="7479" spans="3:4" x14ac:dyDescent="0.2">
      <c r="C7479" s="13"/>
      <c r="D7479" s="13"/>
    </row>
    <row r="7480" spans="3:4" x14ac:dyDescent="0.2">
      <c r="C7480" s="13"/>
      <c r="D7480" s="13"/>
    </row>
    <row r="7481" spans="3:4" x14ac:dyDescent="0.2">
      <c r="C7481" s="13"/>
      <c r="D7481" s="13"/>
    </row>
    <row r="7482" spans="3:4" x14ac:dyDescent="0.2">
      <c r="C7482" s="13"/>
      <c r="D7482" s="13"/>
    </row>
    <row r="7483" spans="3:4" x14ac:dyDescent="0.2">
      <c r="C7483" s="13"/>
      <c r="D7483" s="13"/>
    </row>
    <row r="7484" spans="3:4" x14ac:dyDescent="0.2">
      <c r="C7484" s="13"/>
      <c r="D7484" s="13"/>
    </row>
    <row r="7485" spans="3:4" x14ac:dyDescent="0.2">
      <c r="C7485" s="13"/>
      <c r="D7485" s="13"/>
    </row>
    <row r="7486" spans="3:4" x14ac:dyDescent="0.2">
      <c r="C7486" s="13"/>
      <c r="D7486" s="13"/>
    </row>
    <row r="7487" spans="3:4" x14ac:dyDescent="0.2">
      <c r="C7487" s="13"/>
      <c r="D7487" s="13"/>
    </row>
    <row r="7488" spans="3:4" x14ac:dyDescent="0.2">
      <c r="C7488" s="13"/>
      <c r="D7488" s="13"/>
    </row>
    <row r="7489" spans="3:4" x14ac:dyDescent="0.2">
      <c r="C7489" s="13"/>
      <c r="D7489" s="13"/>
    </row>
    <row r="7490" spans="3:4" x14ac:dyDescent="0.2">
      <c r="C7490" s="13"/>
      <c r="D7490" s="13"/>
    </row>
    <row r="7491" spans="3:4" x14ac:dyDescent="0.2">
      <c r="C7491" s="13"/>
      <c r="D7491" s="13"/>
    </row>
    <row r="7492" spans="3:4" x14ac:dyDescent="0.2">
      <c r="C7492" s="13"/>
      <c r="D7492" s="13"/>
    </row>
    <row r="7493" spans="3:4" x14ac:dyDescent="0.2">
      <c r="C7493" s="13"/>
      <c r="D7493" s="13"/>
    </row>
    <row r="7494" spans="3:4" x14ac:dyDescent="0.2">
      <c r="C7494" s="13"/>
      <c r="D7494" s="13"/>
    </row>
    <row r="7495" spans="3:4" x14ac:dyDescent="0.2">
      <c r="C7495" s="13"/>
      <c r="D7495" s="13"/>
    </row>
    <row r="7496" spans="3:4" x14ac:dyDescent="0.2">
      <c r="C7496" s="13"/>
      <c r="D7496" s="13"/>
    </row>
    <row r="7497" spans="3:4" x14ac:dyDescent="0.2">
      <c r="C7497" s="13"/>
      <c r="D7497" s="13"/>
    </row>
    <row r="7498" spans="3:4" x14ac:dyDescent="0.2">
      <c r="C7498" s="13"/>
      <c r="D7498" s="13"/>
    </row>
    <row r="7499" spans="3:4" x14ac:dyDescent="0.2">
      <c r="C7499" s="13"/>
      <c r="D7499" s="13"/>
    </row>
    <row r="7500" spans="3:4" x14ac:dyDescent="0.2">
      <c r="C7500" s="13"/>
      <c r="D7500" s="13"/>
    </row>
    <row r="7501" spans="3:4" x14ac:dyDescent="0.2">
      <c r="C7501" s="13"/>
      <c r="D7501" s="13"/>
    </row>
    <row r="7502" spans="3:4" x14ac:dyDescent="0.2">
      <c r="C7502" s="13"/>
      <c r="D7502" s="13"/>
    </row>
    <row r="7503" spans="3:4" x14ac:dyDescent="0.2">
      <c r="C7503" s="13"/>
      <c r="D7503" s="13"/>
    </row>
    <row r="7504" spans="3:4" x14ac:dyDescent="0.2">
      <c r="C7504" s="13"/>
      <c r="D7504" s="13"/>
    </row>
    <row r="7505" spans="3:4" x14ac:dyDescent="0.2">
      <c r="C7505" s="13"/>
      <c r="D7505" s="13"/>
    </row>
    <row r="7506" spans="3:4" x14ac:dyDescent="0.2">
      <c r="C7506" s="13"/>
      <c r="D7506" s="13"/>
    </row>
    <row r="7507" spans="3:4" x14ac:dyDescent="0.2">
      <c r="C7507" s="13"/>
      <c r="D7507" s="13"/>
    </row>
    <row r="7508" spans="3:4" x14ac:dyDescent="0.2">
      <c r="C7508" s="13"/>
      <c r="D7508" s="13"/>
    </row>
    <row r="7509" spans="3:4" x14ac:dyDescent="0.2">
      <c r="C7509" s="13"/>
      <c r="D7509" s="13"/>
    </row>
    <row r="7510" spans="3:4" x14ac:dyDescent="0.2">
      <c r="C7510" s="13"/>
      <c r="D7510" s="13"/>
    </row>
    <row r="7511" spans="3:4" x14ac:dyDescent="0.2">
      <c r="C7511" s="13"/>
      <c r="D7511" s="13"/>
    </row>
    <row r="7512" spans="3:4" x14ac:dyDescent="0.2">
      <c r="C7512" s="13"/>
      <c r="D7512" s="13"/>
    </row>
    <row r="7513" spans="3:4" x14ac:dyDescent="0.2">
      <c r="C7513" s="13"/>
      <c r="D7513" s="13"/>
    </row>
    <row r="7514" spans="3:4" x14ac:dyDescent="0.2">
      <c r="C7514" s="13"/>
      <c r="D7514" s="13"/>
    </row>
    <row r="7515" spans="3:4" x14ac:dyDescent="0.2">
      <c r="C7515" s="13"/>
      <c r="D7515" s="13"/>
    </row>
    <row r="7516" spans="3:4" x14ac:dyDescent="0.2">
      <c r="C7516" s="13"/>
      <c r="D7516" s="13"/>
    </row>
    <row r="7517" spans="3:4" x14ac:dyDescent="0.2">
      <c r="C7517" s="13"/>
      <c r="D7517" s="13"/>
    </row>
    <row r="7518" spans="3:4" x14ac:dyDescent="0.2">
      <c r="C7518" s="13"/>
      <c r="D7518" s="13"/>
    </row>
    <row r="7519" spans="3:4" x14ac:dyDescent="0.2">
      <c r="C7519" s="13"/>
      <c r="D7519" s="13"/>
    </row>
    <row r="7520" spans="3:4" x14ac:dyDescent="0.2">
      <c r="C7520" s="13"/>
      <c r="D7520" s="13"/>
    </row>
    <row r="7521" spans="3:4" x14ac:dyDescent="0.2">
      <c r="C7521" s="13"/>
      <c r="D7521" s="13"/>
    </row>
    <row r="7522" spans="3:4" x14ac:dyDescent="0.2">
      <c r="C7522" s="13"/>
      <c r="D7522" s="13"/>
    </row>
    <row r="7523" spans="3:4" x14ac:dyDescent="0.2">
      <c r="C7523" s="13"/>
      <c r="D7523" s="13"/>
    </row>
    <row r="7524" spans="3:4" x14ac:dyDescent="0.2">
      <c r="C7524" s="13"/>
      <c r="D7524" s="13"/>
    </row>
    <row r="7525" spans="3:4" x14ac:dyDescent="0.2">
      <c r="C7525" s="13"/>
      <c r="D7525" s="13"/>
    </row>
    <row r="7526" spans="3:4" x14ac:dyDescent="0.2">
      <c r="C7526" s="13"/>
      <c r="D7526" s="13"/>
    </row>
    <row r="7527" spans="3:4" x14ac:dyDescent="0.2">
      <c r="C7527" s="13"/>
      <c r="D7527" s="13"/>
    </row>
    <row r="7528" spans="3:4" x14ac:dyDescent="0.2">
      <c r="C7528" s="13"/>
      <c r="D7528" s="13"/>
    </row>
    <row r="7529" spans="3:4" x14ac:dyDescent="0.2">
      <c r="C7529" s="13"/>
      <c r="D7529" s="13"/>
    </row>
    <row r="7530" spans="3:4" x14ac:dyDescent="0.2">
      <c r="C7530" s="13"/>
      <c r="D7530" s="13"/>
    </row>
    <row r="7531" spans="3:4" x14ac:dyDescent="0.2">
      <c r="C7531" s="13"/>
      <c r="D7531" s="13"/>
    </row>
    <row r="7532" spans="3:4" x14ac:dyDescent="0.2">
      <c r="C7532" s="13"/>
      <c r="D7532" s="13"/>
    </row>
    <row r="7533" spans="3:4" x14ac:dyDescent="0.2">
      <c r="C7533" s="13"/>
      <c r="D7533" s="13"/>
    </row>
    <row r="7534" spans="3:4" x14ac:dyDescent="0.2">
      <c r="C7534" s="13"/>
      <c r="D7534" s="13"/>
    </row>
    <row r="7535" spans="3:4" x14ac:dyDescent="0.2">
      <c r="C7535" s="13"/>
      <c r="D7535" s="13"/>
    </row>
    <row r="7536" spans="3:4" x14ac:dyDescent="0.2">
      <c r="C7536" s="13"/>
      <c r="D7536" s="13"/>
    </row>
    <row r="7537" spans="3:4" x14ac:dyDescent="0.2">
      <c r="C7537" s="13"/>
      <c r="D7537" s="13"/>
    </row>
    <row r="7538" spans="3:4" x14ac:dyDescent="0.2">
      <c r="C7538" s="13"/>
      <c r="D7538" s="13"/>
    </row>
    <row r="7539" spans="3:4" x14ac:dyDescent="0.2">
      <c r="C7539" s="13"/>
      <c r="D7539" s="13"/>
    </row>
    <row r="7540" spans="3:4" x14ac:dyDescent="0.2">
      <c r="C7540" s="13"/>
      <c r="D7540" s="13"/>
    </row>
    <row r="7541" spans="3:4" x14ac:dyDescent="0.2">
      <c r="C7541" s="13"/>
      <c r="D7541" s="13"/>
    </row>
    <row r="7542" spans="3:4" x14ac:dyDescent="0.2">
      <c r="C7542" s="13"/>
      <c r="D7542" s="13"/>
    </row>
    <row r="7543" spans="3:4" x14ac:dyDescent="0.2">
      <c r="C7543" s="13"/>
      <c r="D7543" s="13"/>
    </row>
    <row r="7544" spans="3:4" x14ac:dyDescent="0.2">
      <c r="C7544" s="13"/>
      <c r="D7544" s="13"/>
    </row>
    <row r="7545" spans="3:4" x14ac:dyDescent="0.2">
      <c r="C7545" s="13"/>
      <c r="D7545" s="13"/>
    </row>
    <row r="7546" spans="3:4" x14ac:dyDescent="0.2">
      <c r="C7546" s="13"/>
      <c r="D7546" s="13"/>
    </row>
    <row r="7547" spans="3:4" x14ac:dyDescent="0.2">
      <c r="C7547" s="13"/>
      <c r="D7547" s="13"/>
    </row>
    <row r="7548" spans="3:4" x14ac:dyDescent="0.2">
      <c r="C7548" s="13"/>
      <c r="D7548" s="13"/>
    </row>
    <row r="7549" spans="3:4" x14ac:dyDescent="0.2">
      <c r="C7549" s="13"/>
      <c r="D7549" s="13"/>
    </row>
    <row r="7550" spans="3:4" x14ac:dyDescent="0.2">
      <c r="C7550" s="13"/>
      <c r="D7550" s="13"/>
    </row>
    <row r="7551" spans="3:4" x14ac:dyDescent="0.2">
      <c r="C7551" s="13"/>
      <c r="D7551" s="13"/>
    </row>
    <row r="7552" spans="3:4" x14ac:dyDescent="0.2">
      <c r="C7552" s="13"/>
      <c r="D7552" s="13"/>
    </row>
    <row r="7553" spans="3:4" x14ac:dyDescent="0.2">
      <c r="C7553" s="13"/>
      <c r="D7553" s="13"/>
    </row>
    <row r="7554" spans="3:4" x14ac:dyDescent="0.2">
      <c r="C7554" s="13"/>
      <c r="D7554" s="13"/>
    </row>
    <row r="7555" spans="3:4" x14ac:dyDescent="0.2">
      <c r="C7555" s="13"/>
      <c r="D7555" s="13"/>
    </row>
    <row r="7556" spans="3:4" x14ac:dyDescent="0.2">
      <c r="C7556" s="13"/>
      <c r="D7556" s="13"/>
    </row>
    <row r="7557" spans="3:4" x14ac:dyDescent="0.2">
      <c r="C7557" s="13"/>
      <c r="D7557" s="13"/>
    </row>
    <row r="7558" spans="3:4" x14ac:dyDescent="0.2">
      <c r="C7558" s="13"/>
      <c r="D7558" s="13"/>
    </row>
    <row r="7559" spans="3:4" x14ac:dyDescent="0.2">
      <c r="C7559" s="13"/>
      <c r="D7559" s="13"/>
    </row>
    <row r="7560" spans="3:4" x14ac:dyDescent="0.2">
      <c r="C7560" s="13"/>
      <c r="D7560" s="13"/>
    </row>
    <row r="7561" spans="3:4" x14ac:dyDescent="0.2">
      <c r="C7561" s="13"/>
      <c r="D7561" s="13"/>
    </row>
    <row r="7562" spans="3:4" x14ac:dyDescent="0.2">
      <c r="C7562" s="13"/>
      <c r="D7562" s="13"/>
    </row>
    <row r="7563" spans="3:4" x14ac:dyDescent="0.2">
      <c r="C7563" s="13"/>
      <c r="D7563" s="13"/>
    </row>
    <row r="7564" spans="3:4" x14ac:dyDescent="0.2">
      <c r="C7564" s="13"/>
      <c r="D7564" s="13"/>
    </row>
    <row r="7565" spans="3:4" x14ac:dyDescent="0.2">
      <c r="C7565" s="13"/>
      <c r="D7565" s="13"/>
    </row>
    <row r="7566" spans="3:4" x14ac:dyDescent="0.2">
      <c r="C7566" s="13"/>
      <c r="D7566" s="13"/>
    </row>
    <row r="7567" spans="3:4" x14ac:dyDescent="0.2">
      <c r="C7567" s="13"/>
      <c r="D7567" s="13"/>
    </row>
    <row r="7568" spans="3:4" x14ac:dyDescent="0.2">
      <c r="C7568" s="13"/>
      <c r="D7568" s="13"/>
    </row>
    <row r="7569" spans="3:4" x14ac:dyDescent="0.2">
      <c r="C7569" s="13"/>
      <c r="D7569" s="13"/>
    </row>
    <row r="7570" spans="3:4" x14ac:dyDescent="0.2">
      <c r="C7570" s="13"/>
      <c r="D7570" s="13"/>
    </row>
    <row r="7571" spans="3:4" x14ac:dyDescent="0.2">
      <c r="C7571" s="13"/>
      <c r="D7571" s="13"/>
    </row>
    <row r="7572" spans="3:4" x14ac:dyDescent="0.2">
      <c r="C7572" s="13"/>
      <c r="D7572" s="13"/>
    </row>
    <row r="7573" spans="3:4" x14ac:dyDescent="0.2">
      <c r="C7573" s="13"/>
      <c r="D7573" s="13"/>
    </row>
    <row r="7574" spans="3:4" x14ac:dyDescent="0.2">
      <c r="C7574" s="13"/>
      <c r="D7574" s="13"/>
    </row>
    <row r="7575" spans="3:4" x14ac:dyDescent="0.2">
      <c r="C7575" s="13"/>
      <c r="D7575" s="13"/>
    </row>
    <row r="7576" spans="3:4" x14ac:dyDescent="0.2">
      <c r="C7576" s="13"/>
      <c r="D7576" s="13"/>
    </row>
    <row r="7577" spans="3:4" x14ac:dyDescent="0.2">
      <c r="C7577" s="13"/>
      <c r="D7577" s="13"/>
    </row>
    <row r="7578" spans="3:4" x14ac:dyDescent="0.2">
      <c r="C7578" s="13"/>
      <c r="D7578" s="13"/>
    </row>
    <row r="7579" spans="3:4" x14ac:dyDescent="0.2">
      <c r="C7579" s="13"/>
      <c r="D7579" s="13"/>
    </row>
    <row r="7580" spans="3:4" x14ac:dyDescent="0.2">
      <c r="C7580" s="13"/>
      <c r="D7580" s="13"/>
    </row>
    <row r="7581" spans="3:4" x14ac:dyDescent="0.2">
      <c r="C7581" s="13"/>
      <c r="D7581" s="13"/>
    </row>
    <row r="7582" spans="3:4" x14ac:dyDescent="0.2">
      <c r="C7582" s="13"/>
      <c r="D7582" s="13"/>
    </row>
    <row r="7583" spans="3:4" x14ac:dyDescent="0.2">
      <c r="C7583" s="13"/>
      <c r="D7583" s="13"/>
    </row>
    <row r="7584" spans="3:4" x14ac:dyDescent="0.2">
      <c r="C7584" s="13"/>
      <c r="D7584" s="13"/>
    </row>
    <row r="7585" spans="3:4" x14ac:dyDescent="0.2">
      <c r="C7585" s="13"/>
      <c r="D7585" s="13"/>
    </row>
    <row r="7586" spans="3:4" x14ac:dyDescent="0.2">
      <c r="C7586" s="13"/>
      <c r="D7586" s="13"/>
    </row>
    <row r="7587" spans="3:4" x14ac:dyDescent="0.2">
      <c r="C7587" s="13"/>
      <c r="D7587" s="13"/>
    </row>
    <row r="7588" spans="3:4" x14ac:dyDescent="0.2">
      <c r="C7588" s="13"/>
      <c r="D7588" s="13"/>
    </row>
    <row r="7589" spans="3:4" x14ac:dyDescent="0.2">
      <c r="C7589" s="13"/>
      <c r="D7589" s="13"/>
    </row>
    <row r="7590" spans="3:4" x14ac:dyDescent="0.2">
      <c r="C7590" s="13"/>
      <c r="D7590" s="13"/>
    </row>
    <row r="7591" spans="3:4" x14ac:dyDescent="0.2">
      <c r="C7591" s="13"/>
      <c r="D7591" s="13"/>
    </row>
    <row r="7592" spans="3:4" x14ac:dyDescent="0.2">
      <c r="C7592" s="13"/>
      <c r="D7592" s="13"/>
    </row>
    <row r="7593" spans="3:4" x14ac:dyDescent="0.2">
      <c r="C7593" s="13"/>
      <c r="D7593" s="13"/>
    </row>
    <row r="7594" spans="3:4" x14ac:dyDescent="0.2">
      <c r="C7594" s="13"/>
      <c r="D7594" s="13"/>
    </row>
    <row r="7595" spans="3:4" x14ac:dyDescent="0.2">
      <c r="C7595" s="13"/>
      <c r="D7595" s="13"/>
    </row>
    <row r="7596" spans="3:4" x14ac:dyDescent="0.2">
      <c r="C7596" s="13"/>
      <c r="D7596" s="13"/>
    </row>
    <row r="7597" spans="3:4" x14ac:dyDescent="0.2">
      <c r="C7597" s="13"/>
      <c r="D7597" s="13"/>
    </row>
    <row r="7598" spans="3:4" x14ac:dyDescent="0.2">
      <c r="C7598" s="13"/>
      <c r="D7598" s="13"/>
    </row>
    <row r="7599" spans="3:4" x14ac:dyDescent="0.2">
      <c r="C7599" s="13"/>
      <c r="D7599" s="13"/>
    </row>
    <row r="7600" spans="3:4" x14ac:dyDescent="0.2">
      <c r="C7600" s="13"/>
      <c r="D7600" s="13"/>
    </row>
    <row r="7601" spans="3:4" x14ac:dyDescent="0.2">
      <c r="C7601" s="13"/>
      <c r="D7601" s="13"/>
    </row>
    <row r="7602" spans="3:4" x14ac:dyDescent="0.2">
      <c r="C7602" s="13"/>
      <c r="D7602" s="13"/>
    </row>
    <row r="7603" spans="3:4" x14ac:dyDescent="0.2">
      <c r="C7603" s="13"/>
      <c r="D7603" s="13"/>
    </row>
    <row r="7604" spans="3:4" x14ac:dyDescent="0.2">
      <c r="C7604" s="13"/>
      <c r="D7604" s="13"/>
    </row>
    <row r="7605" spans="3:4" x14ac:dyDescent="0.2">
      <c r="C7605" s="13"/>
      <c r="D7605" s="13"/>
    </row>
    <row r="7606" spans="3:4" x14ac:dyDescent="0.2">
      <c r="C7606" s="13"/>
      <c r="D7606" s="13"/>
    </row>
    <row r="7607" spans="3:4" x14ac:dyDescent="0.2">
      <c r="C7607" s="13"/>
      <c r="D7607" s="13"/>
    </row>
    <row r="7608" spans="3:4" x14ac:dyDescent="0.2">
      <c r="C7608" s="13"/>
      <c r="D7608" s="13"/>
    </row>
    <row r="7609" spans="3:4" x14ac:dyDescent="0.2">
      <c r="C7609" s="13"/>
      <c r="D7609" s="13"/>
    </row>
    <row r="7610" spans="3:4" x14ac:dyDescent="0.2">
      <c r="C7610" s="13"/>
      <c r="D7610" s="13"/>
    </row>
    <row r="7611" spans="3:4" x14ac:dyDescent="0.2">
      <c r="C7611" s="13"/>
      <c r="D7611" s="13"/>
    </row>
    <row r="7612" spans="3:4" x14ac:dyDescent="0.2">
      <c r="C7612" s="13"/>
      <c r="D7612" s="13"/>
    </row>
    <row r="7613" spans="3:4" x14ac:dyDescent="0.2">
      <c r="C7613" s="13"/>
      <c r="D7613" s="13"/>
    </row>
    <row r="7614" spans="3:4" x14ac:dyDescent="0.2">
      <c r="C7614" s="13"/>
      <c r="D7614" s="13"/>
    </row>
    <row r="7615" spans="3:4" x14ac:dyDescent="0.2">
      <c r="C7615" s="13"/>
      <c r="D7615" s="13"/>
    </row>
    <row r="7616" spans="3:4" x14ac:dyDescent="0.2">
      <c r="C7616" s="13"/>
      <c r="D7616" s="13"/>
    </row>
    <row r="7617" spans="3:4" x14ac:dyDescent="0.2">
      <c r="C7617" s="13"/>
      <c r="D7617" s="13"/>
    </row>
    <row r="7618" spans="3:4" x14ac:dyDescent="0.2">
      <c r="C7618" s="13"/>
      <c r="D7618" s="13"/>
    </row>
    <row r="7619" spans="3:4" x14ac:dyDescent="0.2">
      <c r="C7619" s="13"/>
      <c r="D7619" s="13"/>
    </row>
    <row r="7620" spans="3:4" x14ac:dyDescent="0.2">
      <c r="C7620" s="13"/>
      <c r="D7620" s="13"/>
    </row>
    <row r="7621" spans="3:4" x14ac:dyDescent="0.2">
      <c r="C7621" s="13"/>
      <c r="D7621" s="13"/>
    </row>
    <row r="7622" spans="3:4" x14ac:dyDescent="0.2">
      <c r="C7622" s="13"/>
      <c r="D7622" s="13"/>
    </row>
    <row r="7623" spans="3:4" x14ac:dyDescent="0.2">
      <c r="C7623" s="13"/>
      <c r="D7623" s="13"/>
    </row>
    <row r="7624" spans="3:4" x14ac:dyDescent="0.2">
      <c r="C7624" s="13"/>
      <c r="D7624" s="13"/>
    </row>
    <row r="7625" spans="3:4" x14ac:dyDescent="0.2">
      <c r="C7625" s="13"/>
      <c r="D7625" s="13"/>
    </row>
    <row r="7626" spans="3:4" x14ac:dyDescent="0.2">
      <c r="C7626" s="13"/>
      <c r="D7626" s="13"/>
    </row>
    <row r="7627" spans="3:4" x14ac:dyDescent="0.2">
      <c r="C7627" s="13"/>
      <c r="D7627" s="13"/>
    </row>
    <row r="7628" spans="3:4" x14ac:dyDescent="0.2">
      <c r="C7628" s="13"/>
      <c r="D7628" s="13"/>
    </row>
    <row r="7629" spans="3:4" x14ac:dyDescent="0.2">
      <c r="C7629" s="13"/>
      <c r="D7629" s="13"/>
    </row>
    <row r="7630" spans="3:4" x14ac:dyDescent="0.2">
      <c r="C7630" s="13"/>
      <c r="D7630" s="13"/>
    </row>
    <row r="7631" spans="3:4" x14ac:dyDescent="0.2">
      <c r="C7631" s="13"/>
      <c r="D7631" s="13"/>
    </row>
    <row r="7632" spans="3:4" x14ac:dyDescent="0.2">
      <c r="C7632" s="13"/>
      <c r="D7632" s="13"/>
    </row>
    <row r="7633" spans="3:4" x14ac:dyDescent="0.2">
      <c r="C7633" s="13"/>
      <c r="D7633" s="13"/>
    </row>
    <row r="7634" spans="3:4" x14ac:dyDescent="0.2">
      <c r="C7634" s="13"/>
      <c r="D7634" s="13"/>
    </row>
    <row r="7635" spans="3:4" x14ac:dyDescent="0.2">
      <c r="C7635" s="13"/>
      <c r="D7635" s="13"/>
    </row>
    <row r="7636" spans="3:4" x14ac:dyDescent="0.2">
      <c r="C7636" s="13"/>
      <c r="D7636" s="13"/>
    </row>
    <row r="7637" spans="3:4" x14ac:dyDescent="0.2">
      <c r="C7637" s="13"/>
      <c r="D7637" s="13"/>
    </row>
    <row r="7638" spans="3:4" x14ac:dyDescent="0.2">
      <c r="C7638" s="13"/>
      <c r="D7638" s="13"/>
    </row>
    <row r="7639" spans="3:4" x14ac:dyDescent="0.2">
      <c r="C7639" s="13"/>
      <c r="D7639" s="13"/>
    </row>
    <row r="7640" spans="3:4" x14ac:dyDescent="0.2">
      <c r="C7640" s="13"/>
      <c r="D7640" s="13"/>
    </row>
    <row r="7641" spans="3:4" x14ac:dyDescent="0.2">
      <c r="C7641" s="13"/>
      <c r="D7641" s="13"/>
    </row>
    <row r="7642" spans="3:4" x14ac:dyDescent="0.2">
      <c r="C7642" s="13"/>
      <c r="D7642" s="13"/>
    </row>
    <row r="7643" spans="3:4" x14ac:dyDescent="0.2">
      <c r="C7643" s="13"/>
      <c r="D7643" s="13"/>
    </row>
    <row r="7644" spans="3:4" x14ac:dyDescent="0.2">
      <c r="C7644" s="13"/>
      <c r="D7644" s="13"/>
    </row>
    <row r="7645" spans="3:4" x14ac:dyDescent="0.2">
      <c r="C7645" s="13"/>
      <c r="D7645" s="13"/>
    </row>
    <row r="7646" spans="3:4" x14ac:dyDescent="0.2">
      <c r="C7646" s="13"/>
      <c r="D7646" s="13"/>
    </row>
    <row r="7647" spans="3:4" x14ac:dyDescent="0.2">
      <c r="C7647" s="13"/>
      <c r="D7647" s="13"/>
    </row>
    <row r="7648" spans="3:4" x14ac:dyDescent="0.2">
      <c r="C7648" s="13"/>
      <c r="D7648" s="13"/>
    </row>
    <row r="7649" spans="3:4" x14ac:dyDescent="0.2">
      <c r="C7649" s="13"/>
      <c r="D7649" s="13"/>
    </row>
    <row r="7650" spans="3:4" x14ac:dyDescent="0.2">
      <c r="C7650" s="13"/>
      <c r="D7650" s="13"/>
    </row>
    <row r="7651" spans="3:4" x14ac:dyDescent="0.2">
      <c r="C7651" s="13"/>
      <c r="D7651" s="13"/>
    </row>
    <row r="7652" spans="3:4" x14ac:dyDescent="0.2">
      <c r="C7652" s="13"/>
      <c r="D7652" s="13"/>
    </row>
    <row r="7653" spans="3:4" x14ac:dyDescent="0.2">
      <c r="C7653" s="13"/>
      <c r="D7653" s="13"/>
    </row>
    <row r="7654" spans="3:4" x14ac:dyDescent="0.2">
      <c r="C7654" s="13"/>
      <c r="D7654" s="13"/>
    </row>
    <row r="7655" spans="3:4" x14ac:dyDescent="0.2">
      <c r="C7655" s="13"/>
      <c r="D7655" s="13"/>
    </row>
    <row r="7656" spans="3:4" x14ac:dyDescent="0.2">
      <c r="C7656" s="13"/>
      <c r="D7656" s="13"/>
    </row>
    <row r="7657" spans="3:4" x14ac:dyDescent="0.2">
      <c r="C7657" s="13"/>
      <c r="D7657" s="13"/>
    </row>
    <row r="7658" spans="3:4" x14ac:dyDescent="0.2">
      <c r="C7658" s="13"/>
      <c r="D7658" s="13"/>
    </row>
    <row r="7659" spans="3:4" x14ac:dyDescent="0.2">
      <c r="C7659" s="13"/>
      <c r="D7659" s="13"/>
    </row>
    <row r="7660" spans="3:4" x14ac:dyDescent="0.2">
      <c r="C7660" s="13"/>
      <c r="D7660" s="13"/>
    </row>
    <row r="7661" spans="3:4" x14ac:dyDescent="0.2">
      <c r="C7661" s="13"/>
      <c r="D7661" s="13"/>
    </row>
    <row r="7662" spans="3:4" x14ac:dyDescent="0.2">
      <c r="C7662" s="13"/>
      <c r="D7662" s="13"/>
    </row>
    <row r="7663" spans="3:4" x14ac:dyDescent="0.2">
      <c r="C7663" s="13"/>
      <c r="D7663" s="13"/>
    </row>
    <row r="7664" spans="3:4" x14ac:dyDescent="0.2">
      <c r="C7664" s="13"/>
      <c r="D7664" s="13"/>
    </row>
    <row r="7665" spans="3:4" x14ac:dyDescent="0.2">
      <c r="C7665" s="13"/>
      <c r="D7665" s="13"/>
    </row>
    <row r="7666" spans="3:4" x14ac:dyDescent="0.2">
      <c r="C7666" s="13"/>
      <c r="D7666" s="13"/>
    </row>
    <row r="7667" spans="3:4" x14ac:dyDescent="0.2">
      <c r="C7667" s="13"/>
      <c r="D7667" s="13"/>
    </row>
    <row r="7668" spans="3:4" x14ac:dyDescent="0.2">
      <c r="C7668" s="13"/>
      <c r="D7668" s="13"/>
    </row>
    <row r="7669" spans="3:4" x14ac:dyDescent="0.2">
      <c r="C7669" s="13"/>
      <c r="D7669" s="13"/>
    </row>
    <row r="7670" spans="3:4" x14ac:dyDescent="0.2">
      <c r="C7670" s="13"/>
      <c r="D7670" s="13"/>
    </row>
    <row r="7671" spans="3:4" x14ac:dyDescent="0.2">
      <c r="C7671" s="13"/>
      <c r="D7671" s="13"/>
    </row>
    <row r="7672" spans="3:4" x14ac:dyDescent="0.2">
      <c r="C7672" s="13"/>
      <c r="D7672" s="13"/>
    </row>
    <row r="7673" spans="3:4" x14ac:dyDescent="0.2">
      <c r="C7673" s="13"/>
      <c r="D7673" s="13"/>
    </row>
    <row r="7674" spans="3:4" x14ac:dyDescent="0.2">
      <c r="C7674" s="13"/>
      <c r="D7674" s="13"/>
    </row>
    <row r="7675" spans="3:4" x14ac:dyDescent="0.2">
      <c r="C7675" s="13"/>
      <c r="D7675" s="13"/>
    </row>
    <row r="7676" spans="3:4" x14ac:dyDescent="0.2">
      <c r="C7676" s="13"/>
      <c r="D7676" s="13"/>
    </row>
    <row r="7677" spans="3:4" x14ac:dyDescent="0.2">
      <c r="C7677" s="13"/>
      <c r="D7677" s="13"/>
    </row>
    <row r="7678" spans="3:4" x14ac:dyDescent="0.2">
      <c r="C7678" s="13"/>
      <c r="D7678" s="13"/>
    </row>
    <row r="7679" spans="3:4" x14ac:dyDescent="0.2">
      <c r="C7679" s="13"/>
      <c r="D7679" s="13"/>
    </row>
    <row r="7680" spans="3:4" x14ac:dyDescent="0.2">
      <c r="C7680" s="13"/>
      <c r="D7680" s="13"/>
    </row>
    <row r="7681" spans="3:4" x14ac:dyDescent="0.2">
      <c r="C7681" s="13"/>
      <c r="D7681" s="13"/>
    </row>
    <row r="7682" spans="3:4" x14ac:dyDescent="0.2">
      <c r="C7682" s="13"/>
      <c r="D7682" s="13"/>
    </row>
    <row r="7683" spans="3:4" x14ac:dyDescent="0.2">
      <c r="C7683" s="13"/>
      <c r="D7683" s="13"/>
    </row>
    <row r="7684" spans="3:4" x14ac:dyDescent="0.2">
      <c r="C7684" s="13"/>
      <c r="D7684" s="13"/>
    </row>
    <row r="7685" spans="3:4" x14ac:dyDescent="0.2">
      <c r="C7685" s="13"/>
      <c r="D7685" s="13"/>
    </row>
    <row r="7686" spans="3:4" x14ac:dyDescent="0.2">
      <c r="C7686" s="13"/>
      <c r="D7686" s="13"/>
    </row>
    <row r="7687" spans="3:4" x14ac:dyDescent="0.2">
      <c r="C7687" s="13"/>
      <c r="D7687" s="13"/>
    </row>
    <row r="7688" spans="3:4" x14ac:dyDescent="0.2">
      <c r="C7688" s="13"/>
      <c r="D7688" s="13"/>
    </row>
    <row r="7689" spans="3:4" x14ac:dyDescent="0.2">
      <c r="C7689" s="13"/>
      <c r="D7689" s="13"/>
    </row>
    <row r="7690" spans="3:4" x14ac:dyDescent="0.2">
      <c r="C7690" s="13"/>
      <c r="D7690" s="13"/>
    </row>
    <row r="7691" spans="3:4" x14ac:dyDescent="0.2">
      <c r="C7691" s="13"/>
      <c r="D7691" s="13"/>
    </row>
    <row r="7692" spans="3:4" x14ac:dyDescent="0.2">
      <c r="C7692" s="13"/>
      <c r="D7692" s="13"/>
    </row>
    <row r="7693" spans="3:4" x14ac:dyDescent="0.2">
      <c r="C7693" s="13"/>
      <c r="D7693" s="13"/>
    </row>
    <row r="7694" spans="3:4" x14ac:dyDescent="0.2">
      <c r="C7694" s="13"/>
      <c r="D7694" s="13"/>
    </row>
    <row r="7695" spans="3:4" x14ac:dyDescent="0.2">
      <c r="C7695" s="13"/>
      <c r="D7695" s="13"/>
    </row>
    <row r="7696" spans="3:4" x14ac:dyDescent="0.2">
      <c r="C7696" s="13"/>
      <c r="D7696" s="13"/>
    </row>
    <row r="7697" spans="3:4" x14ac:dyDescent="0.2">
      <c r="C7697" s="13"/>
      <c r="D7697" s="13"/>
    </row>
    <row r="7698" spans="3:4" x14ac:dyDescent="0.2">
      <c r="C7698" s="13"/>
      <c r="D7698" s="13"/>
    </row>
    <row r="7699" spans="3:4" x14ac:dyDescent="0.2">
      <c r="C7699" s="13"/>
      <c r="D7699" s="13"/>
    </row>
    <row r="7700" spans="3:4" x14ac:dyDescent="0.2">
      <c r="C7700" s="13"/>
      <c r="D7700" s="13"/>
    </row>
    <row r="7701" spans="3:4" x14ac:dyDescent="0.2">
      <c r="C7701" s="13"/>
      <c r="D7701" s="13"/>
    </row>
    <row r="7702" spans="3:4" x14ac:dyDescent="0.2">
      <c r="C7702" s="13"/>
      <c r="D7702" s="13"/>
    </row>
    <row r="7703" spans="3:4" x14ac:dyDescent="0.2">
      <c r="C7703" s="13"/>
      <c r="D7703" s="13"/>
    </row>
    <row r="7704" spans="3:4" x14ac:dyDescent="0.2">
      <c r="C7704" s="13"/>
      <c r="D7704" s="13"/>
    </row>
  </sheetData>
  <phoneticPr fontId="7" type="noConversion"/>
  <hyperlinks>
    <hyperlink ref="H63072" r:id="rId1" display="http://vsolj.cetus-net.org/bulletin.html" xr:uid="{00000000-0004-0000-0000-000000000000}"/>
    <hyperlink ref="H63065" r:id="rId2" display="https://www.aavso.org/ejaavso" xr:uid="{00000000-0004-0000-0000-000001000000}"/>
    <hyperlink ref="I63072" r:id="rId3" display="http://vsolj.cetus-net.org/bulletin.html" xr:uid="{00000000-0004-0000-0000-000002000000}"/>
    <hyperlink ref="AQ56723" r:id="rId4" display="http://cdsbib.u-strasbg.fr/cgi-bin/cdsbib?1990RMxAA..21..381G" xr:uid="{00000000-0004-0000-0000-000003000000}"/>
    <hyperlink ref="H63069" r:id="rId5" display="https://www.aavso.org/ejaavso" xr:uid="{00000000-0004-0000-0000-000004000000}"/>
    <hyperlink ref="AP4087" r:id="rId6" display="http://cdsbib.u-strasbg.fr/cgi-bin/cdsbib?1990RMxAA..21..381G" xr:uid="{00000000-0004-0000-0000-000005000000}"/>
    <hyperlink ref="AP4090" r:id="rId7" display="http://cdsbib.u-strasbg.fr/cgi-bin/cdsbib?1990RMxAA..21..381G" xr:uid="{00000000-0004-0000-0000-000006000000}"/>
    <hyperlink ref="AP4088" r:id="rId8" display="http://cdsbib.u-strasbg.fr/cgi-bin/cdsbib?1990RMxAA..21..381G" xr:uid="{00000000-0004-0000-0000-000007000000}"/>
    <hyperlink ref="AP4072" r:id="rId9" display="http://cdsbib.u-strasbg.fr/cgi-bin/cdsbib?1990RMxAA..21..381G" xr:uid="{00000000-0004-0000-0000-000008000000}"/>
    <hyperlink ref="AQ4301" r:id="rId10" display="http://cdsbib.u-strasbg.fr/cgi-bin/cdsbib?1990RMxAA..21..381G" xr:uid="{00000000-0004-0000-0000-000009000000}"/>
    <hyperlink ref="AQ4305" r:id="rId11" display="http://cdsbib.u-strasbg.fr/cgi-bin/cdsbib?1990RMxAA..21..381G" xr:uid="{00000000-0004-0000-0000-00000A000000}"/>
    <hyperlink ref="AQ63985" r:id="rId12" display="http://cdsbib.u-strasbg.fr/cgi-bin/cdsbib?1990RMxAA..21..381G" xr:uid="{00000000-0004-0000-0000-00000B000000}"/>
    <hyperlink ref="I1193" r:id="rId13" display="http://vsolj.cetus-net.org/bulletin.html" xr:uid="{00000000-0004-0000-0000-00000C000000}"/>
    <hyperlink ref="H1193" r:id="rId14" display="http://vsolj.cetus-net.org/bulletin.html" xr:uid="{00000000-0004-0000-0000-00000D000000}"/>
    <hyperlink ref="AQ64646" r:id="rId15" display="http://cdsbib.u-strasbg.fr/cgi-bin/cdsbib?1990RMxAA..21..381G" xr:uid="{00000000-0004-0000-0000-00000E000000}"/>
    <hyperlink ref="AQ64645" r:id="rId16" display="http://cdsbib.u-strasbg.fr/cgi-bin/cdsbib?1990RMxAA..21..381G" xr:uid="{00000000-0004-0000-0000-00000F000000}"/>
    <hyperlink ref="AP2363" r:id="rId17" display="http://cdsbib.u-strasbg.fr/cgi-bin/cdsbib?1990RMxAA..21..381G" xr:uid="{00000000-0004-0000-0000-000010000000}"/>
    <hyperlink ref="AP2381" r:id="rId18" display="http://cdsbib.u-strasbg.fr/cgi-bin/cdsbib?1990RMxAA..21..381G" xr:uid="{00000000-0004-0000-0000-000011000000}"/>
    <hyperlink ref="AP2382" r:id="rId19" display="http://cdsbib.u-strasbg.fr/cgi-bin/cdsbib?1990RMxAA..21..381G" xr:uid="{00000000-0004-0000-0000-000012000000}"/>
    <hyperlink ref="AP23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84" sqref="A84:C220"/>
    </sheetView>
  </sheetViews>
  <sheetFormatPr defaultRowHeight="12.75" x14ac:dyDescent="0.2"/>
  <cols>
    <col min="1" max="1" width="19.7109375" style="13" customWidth="1"/>
    <col min="2" max="2" width="4.42578125" style="25" customWidth="1"/>
    <col min="3" max="3" width="12.7109375" style="13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3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43" t="s">
        <v>87</v>
      </c>
      <c r="I1" s="44" t="s">
        <v>88</v>
      </c>
      <c r="J1" s="45" t="s">
        <v>89</v>
      </c>
    </row>
    <row r="2" spans="1:16" x14ac:dyDescent="0.2">
      <c r="I2" s="46" t="s">
        <v>90</v>
      </c>
      <c r="J2" s="47" t="s">
        <v>91</v>
      </c>
    </row>
    <row r="3" spans="1:16" x14ac:dyDescent="0.2">
      <c r="A3" s="48" t="s">
        <v>92</v>
      </c>
      <c r="I3" s="46" t="s">
        <v>93</v>
      </c>
      <c r="J3" s="47" t="s">
        <v>94</v>
      </c>
    </row>
    <row r="4" spans="1:16" x14ac:dyDescent="0.2">
      <c r="I4" s="46" t="s">
        <v>95</v>
      </c>
      <c r="J4" s="47" t="s">
        <v>94</v>
      </c>
    </row>
    <row r="5" spans="1:16" ht="13.5" thickBot="1" x14ac:dyDescent="0.25">
      <c r="I5" s="49" t="s">
        <v>96</v>
      </c>
      <c r="J5" s="50" t="s">
        <v>97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 BBS 34 </v>
      </c>
      <c r="B11" s="12" t="str">
        <f t="shared" ref="B11:B74" si="1">IF(H11=INT(H11),"I","II")</f>
        <v>II</v>
      </c>
      <c r="C11" s="13">
        <f t="shared" ref="C11:C74" si="2">1*G11</f>
        <v>43348.506999999998</v>
      </c>
      <c r="D11" s="25" t="str">
        <f t="shared" ref="D11:D74" si="3">VLOOKUP(F11,I$1:J$5,2,FALSE)</f>
        <v>vis</v>
      </c>
      <c r="E11" s="51">
        <f>VLOOKUP(C11,Active!C$21:E$966,3,FALSE)</f>
        <v>8854.4983872941848</v>
      </c>
      <c r="F11" s="12" t="s">
        <v>96</v>
      </c>
      <c r="G11" s="25" t="str">
        <f t="shared" ref="G11:G74" si="4">MID(I11,3,LEN(I11)-3)</f>
        <v>43348.507</v>
      </c>
      <c r="H11" s="13">
        <f t="shared" ref="H11:H74" si="5">1*K11</f>
        <v>8854.5</v>
      </c>
      <c r="I11" s="52" t="s">
        <v>402</v>
      </c>
      <c r="J11" s="53" t="s">
        <v>403</v>
      </c>
      <c r="K11" s="52">
        <v>8854.5</v>
      </c>
      <c r="L11" s="52" t="s">
        <v>228</v>
      </c>
      <c r="M11" s="53" t="s">
        <v>184</v>
      </c>
      <c r="N11" s="53"/>
      <c r="O11" s="54" t="s">
        <v>404</v>
      </c>
      <c r="P11" s="54" t="s">
        <v>405</v>
      </c>
    </row>
    <row r="12" spans="1:16" ht="12.75" customHeight="1" thickBot="1" x14ac:dyDescent="0.25">
      <c r="A12" s="13" t="str">
        <f t="shared" si="0"/>
        <v> BBS 34 </v>
      </c>
      <c r="B12" s="12" t="str">
        <f t="shared" si="1"/>
        <v>II</v>
      </c>
      <c r="C12" s="13">
        <f t="shared" si="2"/>
        <v>43360.396000000001</v>
      </c>
      <c r="D12" s="25" t="str">
        <f t="shared" si="3"/>
        <v>vis</v>
      </c>
      <c r="E12" s="51">
        <f>VLOOKUP(C12,Active!C$21:E$966,3,FALSE)</f>
        <v>8872.5025314910999</v>
      </c>
      <c r="F12" s="12" t="s">
        <v>96</v>
      </c>
      <c r="G12" s="25" t="str">
        <f t="shared" si="4"/>
        <v>43360.396</v>
      </c>
      <c r="H12" s="13">
        <f t="shared" si="5"/>
        <v>8872.5</v>
      </c>
      <c r="I12" s="52" t="s">
        <v>408</v>
      </c>
      <c r="J12" s="53" t="s">
        <v>409</v>
      </c>
      <c r="K12" s="52">
        <v>8872.5</v>
      </c>
      <c r="L12" s="52" t="s">
        <v>410</v>
      </c>
      <c r="M12" s="53" t="s">
        <v>184</v>
      </c>
      <c r="N12" s="53"/>
      <c r="O12" s="54" t="s">
        <v>404</v>
      </c>
      <c r="P12" s="54" t="s">
        <v>405</v>
      </c>
    </row>
    <row r="13" spans="1:16" ht="12.75" customHeight="1" thickBot="1" x14ac:dyDescent="0.25">
      <c r="A13" s="13" t="str">
        <f t="shared" si="0"/>
        <v> BBS 49 </v>
      </c>
      <c r="B13" s="12" t="str">
        <f t="shared" si="1"/>
        <v>I</v>
      </c>
      <c r="C13" s="13">
        <f t="shared" si="2"/>
        <v>44438.41</v>
      </c>
      <c r="D13" s="25" t="str">
        <f t="shared" si="3"/>
        <v>vis</v>
      </c>
      <c r="E13" s="51">
        <f>VLOOKUP(C13,Active!C$21:E$966,3,FALSE)</f>
        <v>10504.996391553967</v>
      </c>
      <c r="F13" s="12" t="s">
        <v>96</v>
      </c>
      <c r="G13" s="25" t="str">
        <f t="shared" si="4"/>
        <v>44438.410</v>
      </c>
      <c r="H13" s="13">
        <f t="shared" si="5"/>
        <v>10505</v>
      </c>
      <c r="I13" s="52" t="s">
        <v>411</v>
      </c>
      <c r="J13" s="53" t="s">
        <v>412</v>
      </c>
      <c r="K13" s="52">
        <v>10505</v>
      </c>
      <c r="L13" s="52" t="s">
        <v>178</v>
      </c>
      <c r="M13" s="53" t="s">
        <v>184</v>
      </c>
      <c r="N13" s="53"/>
      <c r="O13" s="54" t="s">
        <v>404</v>
      </c>
      <c r="P13" s="54" t="s">
        <v>413</v>
      </c>
    </row>
    <row r="14" spans="1:16" ht="12.75" customHeight="1" thickBot="1" x14ac:dyDescent="0.25">
      <c r="A14" s="13" t="str">
        <f t="shared" si="0"/>
        <v> BBS 49 </v>
      </c>
      <c r="B14" s="12" t="str">
        <f t="shared" si="1"/>
        <v>II</v>
      </c>
      <c r="C14" s="13">
        <f t="shared" si="2"/>
        <v>44476.360999999997</v>
      </c>
      <c r="D14" s="25" t="str">
        <f t="shared" si="3"/>
        <v>vis</v>
      </c>
      <c r="E14" s="51">
        <f>VLOOKUP(C14,Active!C$21:E$966,3,FALSE)</f>
        <v>10562.467606661781</v>
      </c>
      <c r="F14" s="12" t="s">
        <v>96</v>
      </c>
      <c r="G14" s="25" t="str">
        <f t="shared" si="4"/>
        <v>44476.361</v>
      </c>
      <c r="H14" s="13">
        <f t="shared" si="5"/>
        <v>10562.5</v>
      </c>
      <c r="I14" s="52" t="s">
        <v>414</v>
      </c>
      <c r="J14" s="53" t="s">
        <v>415</v>
      </c>
      <c r="K14" s="52">
        <v>10562.5</v>
      </c>
      <c r="L14" s="52" t="s">
        <v>416</v>
      </c>
      <c r="M14" s="53" t="s">
        <v>184</v>
      </c>
      <c r="N14" s="53"/>
      <c r="O14" s="54" t="s">
        <v>404</v>
      </c>
      <c r="P14" s="54" t="s">
        <v>413</v>
      </c>
    </row>
    <row r="15" spans="1:16" ht="12.75" customHeight="1" thickBot="1" x14ac:dyDescent="0.25">
      <c r="A15" s="13" t="str">
        <f t="shared" si="0"/>
        <v> BBS 56 </v>
      </c>
      <c r="B15" s="12" t="str">
        <f t="shared" si="1"/>
        <v>II</v>
      </c>
      <c r="C15" s="13">
        <f t="shared" si="2"/>
        <v>44832.398999999998</v>
      </c>
      <c r="D15" s="25" t="str">
        <f t="shared" si="3"/>
        <v>vis</v>
      </c>
      <c r="E15" s="51">
        <f>VLOOKUP(C15,Active!C$21:E$966,3,FALSE)</f>
        <v>11101.634861399718</v>
      </c>
      <c r="F15" s="12" t="s">
        <v>96</v>
      </c>
      <c r="G15" s="25" t="str">
        <f t="shared" si="4"/>
        <v>44832.399</v>
      </c>
      <c r="H15" s="13">
        <f t="shared" si="5"/>
        <v>11101.5</v>
      </c>
      <c r="I15" s="52" t="s">
        <v>417</v>
      </c>
      <c r="J15" s="53" t="s">
        <v>418</v>
      </c>
      <c r="K15" s="52">
        <v>11101.5</v>
      </c>
      <c r="L15" s="52" t="s">
        <v>419</v>
      </c>
      <c r="M15" s="53" t="s">
        <v>420</v>
      </c>
      <c r="N15" s="53" t="s">
        <v>421</v>
      </c>
      <c r="O15" s="54" t="s">
        <v>404</v>
      </c>
      <c r="P15" s="54" t="s">
        <v>422</v>
      </c>
    </row>
    <row r="16" spans="1:16" ht="12.75" customHeight="1" thickBot="1" x14ac:dyDescent="0.25">
      <c r="A16" s="13" t="str">
        <f t="shared" si="0"/>
        <v> BBS 89 </v>
      </c>
      <c r="B16" s="12" t="str">
        <f t="shared" si="1"/>
        <v>I</v>
      </c>
      <c r="C16" s="13">
        <f t="shared" si="2"/>
        <v>47362.47</v>
      </c>
      <c r="D16" s="25" t="str">
        <f t="shared" si="3"/>
        <v>vis</v>
      </c>
      <c r="E16" s="51">
        <f>VLOOKUP(C16,Active!C$21:E$966,3,FALSE)</f>
        <v>14933.055764118155</v>
      </c>
      <c r="F16" s="12" t="s">
        <v>96</v>
      </c>
      <c r="G16" s="25" t="str">
        <f t="shared" si="4"/>
        <v>47362.470</v>
      </c>
      <c r="H16" s="13">
        <f t="shared" si="5"/>
        <v>14933</v>
      </c>
      <c r="I16" s="52" t="s">
        <v>431</v>
      </c>
      <c r="J16" s="53" t="s">
        <v>432</v>
      </c>
      <c r="K16" s="52">
        <v>14933</v>
      </c>
      <c r="L16" s="52" t="s">
        <v>357</v>
      </c>
      <c r="M16" s="53" t="s">
        <v>184</v>
      </c>
      <c r="N16" s="53"/>
      <c r="O16" s="54" t="s">
        <v>433</v>
      </c>
      <c r="P16" s="54" t="s">
        <v>434</v>
      </c>
    </row>
    <row r="17" spans="1:16" ht="12.75" customHeight="1" thickBot="1" x14ac:dyDescent="0.25">
      <c r="A17" s="13" t="str">
        <f t="shared" si="0"/>
        <v> BBS 89 </v>
      </c>
      <c r="B17" s="12" t="str">
        <f t="shared" si="1"/>
        <v>II</v>
      </c>
      <c r="C17" s="13">
        <f t="shared" si="2"/>
        <v>47365.444000000003</v>
      </c>
      <c r="D17" s="25" t="str">
        <f t="shared" si="3"/>
        <v>vis</v>
      </c>
      <c r="E17" s="51">
        <f>VLOOKUP(C17,Active!C$21:E$966,3,FALSE)</f>
        <v>14937.559450285338</v>
      </c>
      <c r="F17" s="12" t="s">
        <v>96</v>
      </c>
      <c r="G17" s="25" t="str">
        <f t="shared" si="4"/>
        <v>47365.444</v>
      </c>
      <c r="H17" s="13">
        <f t="shared" si="5"/>
        <v>14937.5</v>
      </c>
      <c r="I17" s="52" t="s">
        <v>435</v>
      </c>
      <c r="J17" s="53" t="s">
        <v>436</v>
      </c>
      <c r="K17" s="52">
        <v>14937.5</v>
      </c>
      <c r="L17" s="52" t="s">
        <v>354</v>
      </c>
      <c r="M17" s="53" t="s">
        <v>184</v>
      </c>
      <c r="N17" s="53"/>
      <c r="O17" s="54" t="s">
        <v>433</v>
      </c>
      <c r="P17" s="54" t="s">
        <v>434</v>
      </c>
    </row>
    <row r="18" spans="1:16" ht="12.75" customHeight="1" thickBot="1" x14ac:dyDescent="0.25">
      <c r="A18" s="13" t="str">
        <f t="shared" si="0"/>
        <v> BBS 89 </v>
      </c>
      <c r="B18" s="12" t="str">
        <f t="shared" si="1"/>
        <v>I</v>
      </c>
      <c r="C18" s="13">
        <f t="shared" si="2"/>
        <v>47407.332999999999</v>
      </c>
      <c r="D18" s="25" t="str">
        <f t="shared" si="3"/>
        <v>vis</v>
      </c>
      <c r="E18" s="51">
        <f>VLOOKUP(C18,Active!C$21:E$966,3,FALSE)</f>
        <v>15000.994187964223</v>
      </c>
      <c r="F18" s="12" t="s">
        <v>96</v>
      </c>
      <c r="G18" s="25" t="str">
        <f t="shared" si="4"/>
        <v>47407.333</v>
      </c>
      <c r="H18" s="13">
        <f t="shared" si="5"/>
        <v>15001</v>
      </c>
      <c r="I18" s="52" t="s">
        <v>437</v>
      </c>
      <c r="J18" s="53" t="s">
        <v>438</v>
      </c>
      <c r="K18" s="52">
        <v>15001</v>
      </c>
      <c r="L18" s="52" t="s">
        <v>319</v>
      </c>
      <c r="M18" s="53" t="s">
        <v>184</v>
      </c>
      <c r="N18" s="53"/>
      <c r="O18" s="54" t="s">
        <v>433</v>
      </c>
      <c r="P18" s="54" t="s">
        <v>434</v>
      </c>
    </row>
    <row r="19" spans="1:16" ht="12.75" customHeight="1" thickBot="1" x14ac:dyDescent="0.25">
      <c r="A19" s="13" t="str">
        <f t="shared" si="0"/>
        <v> BBS 92 </v>
      </c>
      <c r="B19" s="12" t="str">
        <f t="shared" si="1"/>
        <v>II</v>
      </c>
      <c r="C19" s="13">
        <f t="shared" si="2"/>
        <v>47713.434000000001</v>
      </c>
      <c r="D19" s="25" t="str">
        <f t="shared" si="3"/>
        <v>vis</v>
      </c>
      <c r="E19" s="51">
        <f>VLOOKUP(C19,Active!C$21:E$966,3,FALSE)</f>
        <v>15464.539191145172</v>
      </c>
      <c r="F19" s="12" t="s">
        <v>96</v>
      </c>
      <c r="G19" s="25" t="str">
        <f t="shared" si="4"/>
        <v>47713.434</v>
      </c>
      <c r="H19" s="13">
        <f t="shared" si="5"/>
        <v>15464.5</v>
      </c>
      <c r="I19" s="52" t="s">
        <v>439</v>
      </c>
      <c r="J19" s="53" t="s">
        <v>440</v>
      </c>
      <c r="K19" s="52">
        <v>15464.5</v>
      </c>
      <c r="L19" s="52" t="s">
        <v>441</v>
      </c>
      <c r="M19" s="53" t="s">
        <v>184</v>
      </c>
      <c r="N19" s="53"/>
      <c r="O19" s="54" t="s">
        <v>433</v>
      </c>
      <c r="P19" s="54" t="s">
        <v>442</v>
      </c>
    </row>
    <row r="20" spans="1:16" ht="12.75" customHeight="1" thickBot="1" x14ac:dyDescent="0.25">
      <c r="A20" s="13" t="str">
        <f t="shared" si="0"/>
        <v> BBS 92 </v>
      </c>
      <c r="B20" s="12" t="str">
        <f t="shared" si="1"/>
        <v>I</v>
      </c>
      <c r="C20" s="13">
        <f t="shared" si="2"/>
        <v>47714.438000000002</v>
      </c>
      <c r="D20" s="25" t="str">
        <f t="shared" si="3"/>
        <v>vis</v>
      </c>
      <c r="E20" s="51">
        <f>VLOOKUP(C20,Active!C$21:E$966,3,FALSE)</f>
        <v>15466.059601673702</v>
      </c>
      <c r="F20" s="12" t="s">
        <v>96</v>
      </c>
      <c r="G20" s="25" t="str">
        <f t="shared" si="4"/>
        <v>47714.438</v>
      </c>
      <c r="H20" s="13">
        <f t="shared" si="5"/>
        <v>15466</v>
      </c>
      <c r="I20" s="52" t="s">
        <v>443</v>
      </c>
      <c r="J20" s="53" t="s">
        <v>444</v>
      </c>
      <c r="K20" s="52">
        <v>15466</v>
      </c>
      <c r="L20" s="52" t="s">
        <v>354</v>
      </c>
      <c r="M20" s="53" t="s">
        <v>184</v>
      </c>
      <c r="N20" s="53"/>
      <c r="O20" s="54" t="s">
        <v>433</v>
      </c>
      <c r="P20" s="54" t="s">
        <v>442</v>
      </c>
    </row>
    <row r="21" spans="1:16" ht="12.75" customHeight="1" thickBot="1" x14ac:dyDescent="0.25">
      <c r="A21" s="13" t="str">
        <f t="shared" si="0"/>
        <v> BBS 92 </v>
      </c>
      <c r="B21" s="12" t="str">
        <f t="shared" si="1"/>
        <v>II</v>
      </c>
      <c r="C21" s="13">
        <f t="shared" si="2"/>
        <v>47748.402000000002</v>
      </c>
      <c r="D21" s="25" t="str">
        <f t="shared" si="3"/>
        <v>vis</v>
      </c>
      <c r="E21" s="51">
        <f>VLOOKUP(C21,Active!C$21:E$966,3,FALSE)</f>
        <v>15517.49309090777</v>
      </c>
      <c r="F21" s="12" t="s">
        <v>96</v>
      </c>
      <c r="G21" s="25" t="str">
        <f t="shared" si="4"/>
        <v>47748.402</v>
      </c>
      <c r="H21" s="13">
        <f t="shared" si="5"/>
        <v>15517.5</v>
      </c>
      <c r="I21" s="52" t="s">
        <v>445</v>
      </c>
      <c r="J21" s="53" t="s">
        <v>446</v>
      </c>
      <c r="K21" s="52">
        <v>15517.5</v>
      </c>
      <c r="L21" s="52" t="s">
        <v>368</v>
      </c>
      <c r="M21" s="53" t="s">
        <v>184</v>
      </c>
      <c r="N21" s="53"/>
      <c r="O21" s="54" t="s">
        <v>433</v>
      </c>
      <c r="P21" s="54" t="s">
        <v>442</v>
      </c>
    </row>
    <row r="22" spans="1:16" ht="12.75" customHeight="1" thickBot="1" x14ac:dyDescent="0.25">
      <c r="A22" s="13" t="str">
        <f t="shared" si="0"/>
        <v> BBS 92 </v>
      </c>
      <c r="B22" s="12" t="str">
        <f t="shared" si="1"/>
        <v>II</v>
      </c>
      <c r="C22" s="13">
        <f t="shared" si="2"/>
        <v>47754.372000000003</v>
      </c>
      <c r="D22" s="25" t="str">
        <f t="shared" si="3"/>
        <v>vis</v>
      </c>
      <c r="E22" s="51">
        <f>VLOOKUP(C22,Active!C$21:E$966,3,FALSE)</f>
        <v>15526.533779010688</v>
      </c>
      <c r="F22" s="12" t="s">
        <v>96</v>
      </c>
      <c r="G22" s="25" t="str">
        <f t="shared" si="4"/>
        <v>47754.372</v>
      </c>
      <c r="H22" s="13">
        <f t="shared" si="5"/>
        <v>15526.5</v>
      </c>
      <c r="I22" s="52" t="s">
        <v>447</v>
      </c>
      <c r="J22" s="53" t="s">
        <v>448</v>
      </c>
      <c r="K22" s="52">
        <v>15526.5</v>
      </c>
      <c r="L22" s="52" t="s">
        <v>322</v>
      </c>
      <c r="M22" s="53" t="s">
        <v>184</v>
      </c>
      <c r="N22" s="53"/>
      <c r="O22" s="54" t="s">
        <v>433</v>
      </c>
      <c r="P22" s="54" t="s">
        <v>442</v>
      </c>
    </row>
    <row r="23" spans="1:16" ht="12.75" customHeight="1" thickBot="1" x14ac:dyDescent="0.25">
      <c r="A23" s="13" t="str">
        <f t="shared" si="0"/>
        <v> BBS 92 </v>
      </c>
      <c r="B23" s="12" t="str">
        <f t="shared" si="1"/>
        <v>I</v>
      </c>
      <c r="C23" s="13">
        <f t="shared" si="2"/>
        <v>47794.339</v>
      </c>
      <c r="D23" s="25" t="str">
        <f t="shared" si="3"/>
        <v>vis</v>
      </c>
      <c r="E23" s="51">
        <f>VLOOKUP(C23,Active!C$21:E$966,3,FALSE)</f>
        <v>15587.057930000496</v>
      </c>
      <c r="F23" s="12" t="s">
        <v>96</v>
      </c>
      <c r="G23" s="25" t="str">
        <f t="shared" si="4"/>
        <v>47794.339</v>
      </c>
      <c r="H23" s="13">
        <f t="shared" si="5"/>
        <v>15587</v>
      </c>
      <c r="I23" s="52" t="s">
        <v>449</v>
      </c>
      <c r="J23" s="53" t="s">
        <v>450</v>
      </c>
      <c r="K23" s="52">
        <v>15587</v>
      </c>
      <c r="L23" s="52" t="s">
        <v>451</v>
      </c>
      <c r="M23" s="53" t="s">
        <v>184</v>
      </c>
      <c r="N23" s="53"/>
      <c r="O23" s="54" t="s">
        <v>433</v>
      </c>
      <c r="P23" s="54" t="s">
        <v>442</v>
      </c>
    </row>
    <row r="24" spans="1:16" ht="12.75" customHeight="1" thickBot="1" x14ac:dyDescent="0.25">
      <c r="A24" s="13" t="str">
        <f t="shared" si="0"/>
        <v> BBS 93 </v>
      </c>
      <c r="B24" s="12" t="str">
        <f t="shared" si="1"/>
        <v>II</v>
      </c>
      <c r="C24" s="13">
        <f t="shared" si="2"/>
        <v>47822.38</v>
      </c>
      <c r="D24" s="25" t="str">
        <f t="shared" si="3"/>
        <v>vis</v>
      </c>
      <c r="E24" s="51">
        <f>VLOOKUP(C24,Active!C$21:E$966,3,FALSE)</f>
        <v>15629.521905728101</v>
      </c>
      <c r="F24" s="12" t="s">
        <v>96</v>
      </c>
      <c r="G24" s="25" t="str">
        <f t="shared" si="4"/>
        <v>47822.380</v>
      </c>
      <c r="H24" s="13">
        <f t="shared" si="5"/>
        <v>15629.5</v>
      </c>
      <c r="I24" s="52" t="s">
        <v>459</v>
      </c>
      <c r="J24" s="53" t="s">
        <v>460</v>
      </c>
      <c r="K24" s="52">
        <v>15629.5</v>
      </c>
      <c r="L24" s="52" t="s">
        <v>339</v>
      </c>
      <c r="M24" s="53" t="s">
        <v>184</v>
      </c>
      <c r="N24" s="53"/>
      <c r="O24" s="54" t="s">
        <v>433</v>
      </c>
      <c r="P24" s="54" t="s">
        <v>461</v>
      </c>
    </row>
    <row r="25" spans="1:16" ht="12.75" customHeight="1" thickBot="1" x14ac:dyDescent="0.25">
      <c r="A25" s="13" t="str">
        <f t="shared" si="0"/>
        <v> BBS 93 </v>
      </c>
      <c r="B25" s="12" t="str">
        <f t="shared" si="1"/>
        <v>II</v>
      </c>
      <c r="C25" s="13">
        <f t="shared" si="2"/>
        <v>47824.358999999997</v>
      </c>
      <c r="D25" s="25" t="str">
        <f t="shared" si="3"/>
        <v>vis</v>
      </c>
      <c r="E25" s="51">
        <f>VLOOKUP(C25,Active!C$21:E$966,3,FALSE)</f>
        <v>15632.518810544794</v>
      </c>
      <c r="F25" s="12" t="s">
        <v>96</v>
      </c>
      <c r="G25" s="25" t="str">
        <f t="shared" si="4"/>
        <v>47824.359</v>
      </c>
      <c r="H25" s="13">
        <f t="shared" si="5"/>
        <v>15632.5</v>
      </c>
      <c r="I25" s="52" t="s">
        <v>462</v>
      </c>
      <c r="J25" s="53" t="s">
        <v>463</v>
      </c>
      <c r="K25" s="52">
        <v>15632.5</v>
      </c>
      <c r="L25" s="52" t="s">
        <v>395</v>
      </c>
      <c r="M25" s="53" t="s">
        <v>184</v>
      </c>
      <c r="N25" s="53"/>
      <c r="O25" s="54" t="s">
        <v>433</v>
      </c>
      <c r="P25" s="54" t="s">
        <v>461</v>
      </c>
    </row>
    <row r="26" spans="1:16" ht="12.75" customHeight="1" thickBot="1" x14ac:dyDescent="0.25">
      <c r="A26" s="13" t="str">
        <f t="shared" si="0"/>
        <v> BBS 93 </v>
      </c>
      <c r="B26" s="12" t="str">
        <f t="shared" si="1"/>
        <v>I</v>
      </c>
      <c r="C26" s="13">
        <f t="shared" si="2"/>
        <v>47870.239999999998</v>
      </c>
      <c r="D26" s="25" t="str">
        <f t="shared" si="3"/>
        <v>vis</v>
      </c>
      <c r="E26" s="51">
        <f>VLOOKUP(C26,Active!C$21:E$966,3,FALSE)</f>
        <v>15701.998845863025</v>
      </c>
      <c r="F26" s="12" t="s">
        <v>96</v>
      </c>
      <c r="G26" s="25" t="str">
        <f t="shared" si="4"/>
        <v>47870.240</v>
      </c>
      <c r="H26" s="13">
        <f t="shared" si="5"/>
        <v>15702</v>
      </c>
      <c r="I26" s="52" t="s">
        <v>464</v>
      </c>
      <c r="J26" s="53" t="s">
        <v>465</v>
      </c>
      <c r="K26" s="52">
        <v>15702</v>
      </c>
      <c r="L26" s="52" t="s">
        <v>228</v>
      </c>
      <c r="M26" s="53" t="s">
        <v>184</v>
      </c>
      <c r="N26" s="53"/>
      <c r="O26" s="54" t="s">
        <v>433</v>
      </c>
      <c r="P26" s="54" t="s">
        <v>461</v>
      </c>
    </row>
    <row r="27" spans="1:16" ht="12.75" customHeight="1" thickBot="1" x14ac:dyDescent="0.25">
      <c r="A27" s="13" t="str">
        <f t="shared" si="0"/>
        <v> BBS 95 </v>
      </c>
      <c r="B27" s="12" t="str">
        <f t="shared" si="1"/>
        <v>II</v>
      </c>
      <c r="C27" s="13">
        <f t="shared" si="2"/>
        <v>48061.411</v>
      </c>
      <c r="D27" s="25" t="str">
        <f t="shared" si="3"/>
        <v>vis</v>
      </c>
      <c r="E27" s="51">
        <f>VLOOKUP(C27,Active!C$21:E$966,3,FALSE)</f>
        <v>15991.499245414498</v>
      </c>
      <c r="F27" s="12" t="s">
        <v>96</v>
      </c>
      <c r="G27" s="25" t="str">
        <f t="shared" si="4"/>
        <v>48061.411</v>
      </c>
      <c r="H27" s="13">
        <f t="shared" si="5"/>
        <v>15991.5</v>
      </c>
      <c r="I27" s="52" t="s">
        <v>466</v>
      </c>
      <c r="J27" s="53" t="s">
        <v>467</v>
      </c>
      <c r="K27" s="52">
        <v>15991.5</v>
      </c>
      <c r="L27" s="52" t="s">
        <v>305</v>
      </c>
      <c r="M27" s="53" t="s">
        <v>184</v>
      </c>
      <c r="N27" s="53"/>
      <c r="O27" s="54" t="s">
        <v>433</v>
      </c>
      <c r="P27" s="54" t="s">
        <v>468</v>
      </c>
    </row>
    <row r="28" spans="1:16" ht="12.75" customHeight="1" thickBot="1" x14ac:dyDescent="0.25">
      <c r="A28" s="13" t="str">
        <f t="shared" si="0"/>
        <v> BBS 96 </v>
      </c>
      <c r="B28" s="12" t="str">
        <f t="shared" si="1"/>
        <v>II</v>
      </c>
      <c r="C28" s="13">
        <f t="shared" si="2"/>
        <v>48084.536</v>
      </c>
      <c r="D28" s="25" t="str">
        <f t="shared" si="3"/>
        <v>vis</v>
      </c>
      <c r="E28" s="51">
        <f>VLOOKUP(C28,Active!C$21:E$966,3,FALSE)</f>
        <v>16026.518661223525</v>
      </c>
      <c r="F28" s="12" t="s">
        <v>96</v>
      </c>
      <c r="G28" s="25" t="str">
        <f t="shared" si="4"/>
        <v>48084.536</v>
      </c>
      <c r="H28" s="13">
        <f t="shared" si="5"/>
        <v>16026.5</v>
      </c>
      <c r="I28" s="52" t="s">
        <v>469</v>
      </c>
      <c r="J28" s="53" t="s">
        <v>470</v>
      </c>
      <c r="K28" s="52">
        <v>16026.5</v>
      </c>
      <c r="L28" s="52" t="s">
        <v>395</v>
      </c>
      <c r="M28" s="53" t="s">
        <v>184</v>
      </c>
      <c r="N28" s="53"/>
      <c r="O28" s="54" t="s">
        <v>433</v>
      </c>
      <c r="P28" s="54" t="s">
        <v>471</v>
      </c>
    </row>
    <row r="29" spans="1:16" ht="12.75" customHeight="1" thickBot="1" x14ac:dyDescent="0.25">
      <c r="A29" s="13" t="str">
        <f t="shared" si="0"/>
        <v> BBS 96 </v>
      </c>
      <c r="B29" s="12" t="str">
        <f t="shared" si="1"/>
        <v>I</v>
      </c>
      <c r="C29" s="13">
        <f t="shared" si="2"/>
        <v>48091.459000000003</v>
      </c>
      <c r="D29" s="25" t="str">
        <f t="shared" si="3"/>
        <v>vis</v>
      </c>
      <c r="E29" s="51">
        <f>VLOOKUP(C29,Active!C$21:E$966,3,FALSE)</f>
        <v>16037.002527846054</v>
      </c>
      <c r="F29" s="12" t="s">
        <v>96</v>
      </c>
      <c r="G29" s="25" t="str">
        <f t="shared" si="4"/>
        <v>48091.459</v>
      </c>
      <c r="H29" s="13">
        <f t="shared" si="5"/>
        <v>16037</v>
      </c>
      <c r="I29" s="52" t="s">
        <v>472</v>
      </c>
      <c r="J29" s="53" t="s">
        <v>473</v>
      </c>
      <c r="K29" s="52">
        <v>16037</v>
      </c>
      <c r="L29" s="52" t="s">
        <v>410</v>
      </c>
      <c r="M29" s="53" t="s">
        <v>184</v>
      </c>
      <c r="N29" s="53"/>
      <c r="O29" s="54" t="s">
        <v>433</v>
      </c>
      <c r="P29" s="54" t="s">
        <v>471</v>
      </c>
    </row>
    <row r="30" spans="1:16" ht="12.75" customHeight="1" thickBot="1" x14ac:dyDescent="0.25">
      <c r="A30" s="13" t="str">
        <f t="shared" si="0"/>
        <v> BBS 96 </v>
      </c>
      <c r="B30" s="12" t="str">
        <f t="shared" si="1"/>
        <v>II</v>
      </c>
      <c r="C30" s="13">
        <f t="shared" si="2"/>
        <v>48123.506000000001</v>
      </c>
      <c r="D30" s="25" t="str">
        <f t="shared" si="3"/>
        <v>vis</v>
      </c>
      <c r="E30" s="51">
        <f>VLOOKUP(C30,Active!C$21:E$966,3,FALSE)</f>
        <v>16085.533002156622</v>
      </c>
      <c r="F30" s="12" t="s">
        <v>96</v>
      </c>
      <c r="G30" s="25" t="str">
        <f t="shared" si="4"/>
        <v>48123.506</v>
      </c>
      <c r="H30" s="13">
        <f t="shared" si="5"/>
        <v>16085.5</v>
      </c>
      <c r="I30" s="52" t="s">
        <v>474</v>
      </c>
      <c r="J30" s="53" t="s">
        <v>475</v>
      </c>
      <c r="K30" s="52">
        <v>16085.5</v>
      </c>
      <c r="L30" s="52" t="s">
        <v>322</v>
      </c>
      <c r="M30" s="53" t="s">
        <v>184</v>
      </c>
      <c r="N30" s="53"/>
      <c r="O30" s="54" t="s">
        <v>433</v>
      </c>
      <c r="P30" s="54" t="s">
        <v>471</v>
      </c>
    </row>
    <row r="31" spans="1:16" ht="12.75" customHeight="1" thickBot="1" x14ac:dyDescent="0.25">
      <c r="A31" s="13" t="str">
        <f t="shared" si="0"/>
        <v> BBS 96 </v>
      </c>
      <c r="B31" s="12" t="str">
        <f t="shared" si="1"/>
        <v>II</v>
      </c>
      <c r="C31" s="13">
        <f t="shared" si="2"/>
        <v>48143.313999999998</v>
      </c>
      <c r="D31" s="25" t="str">
        <f t="shared" si="3"/>
        <v>vis</v>
      </c>
      <c r="E31" s="51">
        <f>VLOOKUP(C31,Active!C$21:E$966,3,FALSE)</f>
        <v>16115.529308679656</v>
      </c>
      <c r="F31" s="12" t="s">
        <v>96</v>
      </c>
      <c r="G31" s="25" t="str">
        <f t="shared" si="4"/>
        <v>48143.314</v>
      </c>
      <c r="H31" s="13">
        <f t="shared" si="5"/>
        <v>16115.5</v>
      </c>
      <c r="I31" s="52" t="s">
        <v>476</v>
      </c>
      <c r="J31" s="53" t="s">
        <v>477</v>
      </c>
      <c r="K31" s="52">
        <v>16115.5</v>
      </c>
      <c r="L31" s="52" t="s">
        <v>279</v>
      </c>
      <c r="M31" s="53" t="s">
        <v>184</v>
      </c>
      <c r="N31" s="53"/>
      <c r="O31" s="54" t="s">
        <v>433</v>
      </c>
      <c r="P31" s="54" t="s">
        <v>471</v>
      </c>
    </row>
    <row r="32" spans="1:16" ht="12.75" customHeight="1" thickBot="1" x14ac:dyDescent="0.25">
      <c r="A32" s="13" t="str">
        <f t="shared" si="0"/>
        <v> BBS 96 </v>
      </c>
      <c r="B32" s="12" t="str">
        <f t="shared" si="1"/>
        <v>I</v>
      </c>
      <c r="C32" s="13">
        <f t="shared" si="2"/>
        <v>48167.39</v>
      </c>
      <c r="D32" s="25" t="str">
        <f t="shared" si="3"/>
        <v>vis</v>
      </c>
      <c r="E32" s="51">
        <f>VLOOKUP(C32,Active!C$21:E$966,3,FALSE)</f>
        <v>16151.988874302064</v>
      </c>
      <c r="F32" s="12" t="s">
        <v>96</v>
      </c>
      <c r="G32" s="25" t="str">
        <f t="shared" si="4"/>
        <v>48167.390</v>
      </c>
      <c r="H32" s="13">
        <f t="shared" si="5"/>
        <v>16152</v>
      </c>
      <c r="I32" s="52" t="s">
        <v>478</v>
      </c>
      <c r="J32" s="53" t="s">
        <v>479</v>
      </c>
      <c r="K32" s="52">
        <v>16152</v>
      </c>
      <c r="L32" s="52" t="s">
        <v>480</v>
      </c>
      <c r="M32" s="53" t="s">
        <v>184</v>
      </c>
      <c r="N32" s="53"/>
      <c r="O32" s="54" t="s">
        <v>433</v>
      </c>
      <c r="P32" s="54" t="s">
        <v>471</v>
      </c>
    </row>
    <row r="33" spans="1:16" ht="12.75" customHeight="1" thickBot="1" x14ac:dyDescent="0.25">
      <c r="A33" s="13" t="str">
        <f t="shared" si="0"/>
        <v> BBS 96 </v>
      </c>
      <c r="B33" s="12" t="str">
        <f t="shared" si="1"/>
        <v>II</v>
      </c>
      <c r="C33" s="13">
        <f t="shared" si="2"/>
        <v>48170.381999999998</v>
      </c>
      <c r="D33" s="25" t="str">
        <f t="shared" si="3"/>
        <v>vis</v>
      </c>
      <c r="E33" s="51">
        <f>VLOOKUP(C33,Active!C$21:E$966,3,FALSE)</f>
        <v>16156.519818825331</v>
      </c>
      <c r="F33" s="12" t="s">
        <v>96</v>
      </c>
      <c r="G33" s="25" t="str">
        <f t="shared" si="4"/>
        <v>48170.382</v>
      </c>
      <c r="H33" s="13">
        <f t="shared" si="5"/>
        <v>16156.5</v>
      </c>
      <c r="I33" s="52" t="s">
        <v>481</v>
      </c>
      <c r="J33" s="53" t="s">
        <v>482</v>
      </c>
      <c r="K33" s="52">
        <v>16156.5</v>
      </c>
      <c r="L33" s="52" t="s">
        <v>365</v>
      </c>
      <c r="M33" s="53" t="s">
        <v>184</v>
      </c>
      <c r="N33" s="53"/>
      <c r="O33" s="54" t="s">
        <v>433</v>
      </c>
      <c r="P33" s="54" t="s">
        <v>471</v>
      </c>
    </row>
    <row r="34" spans="1:16" ht="12.75" customHeight="1" thickBot="1" x14ac:dyDescent="0.25">
      <c r="A34" s="13" t="str">
        <f t="shared" si="0"/>
        <v> BBS 96 </v>
      </c>
      <c r="B34" s="12" t="str">
        <f t="shared" si="1"/>
        <v>II</v>
      </c>
      <c r="C34" s="13">
        <f t="shared" si="2"/>
        <v>48178.298000000003</v>
      </c>
      <c r="D34" s="25" t="str">
        <f t="shared" si="3"/>
        <v>vis</v>
      </c>
      <c r="E34" s="51">
        <f>VLOOKUP(C34,Active!C$21:E$966,3,FALSE)</f>
        <v>16168.507438092116</v>
      </c>
      <c r="F34" s="12" t="s">
        <v>96</v>
      </c>
      <c r="G34" s="25" t="str">
        <f t="shared" si="4"/>
        <v>48178.298</v>
      </c>
      <c r="H34" s="13">
        <f t="shared" si="5"/>
        <v>16168.5</v>
      </c>
      <c r="I34" s="52" t="s">
        <v>483</v>
      </c>
      <c r="J34" s="53" t="s">
        <v>484</v>
      </c>
      <c r="K34" s="52">
        <v>16168.5</v>
      </c>
      <c r="L34" s="52" t="s">
        <v>485</v>
      </c>
      <c r="M34" s="53" t="s">
        <v>184</v>
      </c>
      <c r="N34" s="53"/>
      <c r="O34" s="54" t="s">
        <v>433</v>
      </c>
      <c r="P34" s="54" t="s">
        <v>471</v>
      </c>
    </row>
    <row r="35" spans="1:16" ht="12.75" customHeight="1" thickBot="1" x14ac:dyDescent="0.25">
      <c r="A35" s="13" t="str">
        <f t="shared" si="0"/>
        <v> BBS 98 </v>
      </c>
      <c r="B35" s="12" t="str">
        <f t="shared" si="1"/>
        <v>I</v>
      </c>
      <c r="C35" s="13">
        <f t="shared" si="2"/>
        <v>48406.461000000003</v>
      </c>
      <c r="D35" s="25" t="str">
        <f t="shared" si="3"/>
        <v>vis</v>
      </c>
      <c r="E35" s="51">
        <f>VLOOKUP(C35,Active!C$21:E$966,3,FALSE)</f>
        <v>16514.026788113104</v>
      </c>
      <c r="F35" s="12" t="s">
        <v>96</v>
      </c>
      <c r="G35" s="25" t="str">
        <f t="shared" si="4"/>
        <v>48406.461</v>
      </c>
      <c r="H35" s="13">
        <f t="shared" si="5"/>
        <v>16514</v>
      </c>
      <c r="I35" s="52" t="s">
        <v>486</v>
      </c>
      <c r="J35" s="53" t="s">
        <v>487</v>
      </c>
      <c r="K35" s="52">
        <v>16514</v>
      </c>
      <c r="L35" s="52" t="s">
        <v>181</v>
      </c>
      <c r="M35" s="53" t="s">
        <v>184</v>
      </c>
      <c r="N35" s="53"/>
      <c r="O35" s="54" t="s">
        <v>433</v>
      </c>
      <c r="P35" s="54" t="s">
        <v>488</v>
      </c>
    </row>
    <row r="36" spans="1:16" ht="12.75" customHeight="1" thickBot="1" x14ac:dyDescent="0.25">
      <c r="A36" s="13" t="str">
        <f t="shared" si="0"/>
        <v> BBS 98 </v>
      </c>
      <c r="B36" s="12" t="str">
        <f t="shared" si="1"/>
        <v>II</v>
      </c>
      <c r="C36" s="13">
        <f t="shared" si="2"/>
        <v>48438.464</v>
      </c>
      <c r="D36" s="25" t="str">
        <f t="shared" si="3"/>
        <v>vis</v>
      </c>
      <c r="E36" s="51">
        <f>VLOOKUP(C36,Active!C$21:E$966,3,FALSE)</f>
        <v>16562.490630886561</v>
      </c>
      <c r="F36" s="12" t="s">
        <v>96</v>
      </c>
      <c r="G36" s="25" t="str">
        <f t="shared" si="4"/>
        <v>48438.464</v>
      </c>
      <c r="H36" s="13">
        <f t="shared" si="5"/>
        <v>16562.5</v>
      </c>
      <c r="I36" s="52" t="s">
        <v>489</v>
      </c>
      <c r="J36" s="53" t="s">
        <v>490</v>
      </c>
      <c r="K36" s="52">
        <v>16562.5</v>
      </c>
      <c r="L36" s="52" t="s">
        <v>345</v>
      </c>
      <c r="M36" s="53" t="s">
        <v>184</v>
      </c>
      <c r="N36" s="53"/>
      <c r="O36" s="54" t="s">
        <v>433</v>
      </c>
      <c r="P36" s="54" t="s">
        <v>488</v>
      </c>
    </row>
    <row r="37" spans="1:16" ht="12.75" customHeight="1" thickBot="1" x14ac:dyDescent="0.25">
      <c r="A37" s="13" t="str">
        <f t="shared" si="0"/>
        <v> BBS 98 </v>
      </c>
      <c r="B37" s="12" t="str">
        <f t="shared" si="1"/>
        <v>I</v>
      </c>
      <c r="C37" s="13">
        <f t="shared" si="2"/>
        <v>48441.453999999998</v>
      </c>
      <c r="D37" s="25" t="str">
        <f t="shared" si="3"/>
        <v>vis</v>
      </c>
      <c r="E37" s="51">
        <f>VLOOKUP(C37,Active!C$21:E$966,3,FALSE)</f>
        <v>16567.018546703595</v>
      </c>
      <c r="F37" s="12" t="s">
        <v>96</v>
      </c>
      <c r="G37" s="25" t="str">
        <f t="shared" si="4"/>
        <v>48441.454</v>
      </c>
      <c r="H37" s="13">
        <f t="shared" si="5"/>
        <v>16567</v>
      </c>
      <c r="I37" s="52" t="s">
        <v>491</v>
      </c>
      <c r="J37" s="53" t="s">
        <v>492</v>
      </c>
      <c r="K37" s="52">
        <v>16567</v>
      </c>
      <c r="L37" s="52" t="s">
        <v>395</v>
      </c>
      <c r="M37" s="53" t="s">
        <v>184</v>
      </c>
      <c r="N37" s="53"/>
      <c r="O37" s="54" t="s">
        <v>433</v>
      </c>
      <c r="P37" s="54" t="s">
        <v>488</v>
      </c>
    </row>
    <row r="38" spans="1:16" ht="12.75" customHeight="1" thickBot="1" x14ac:dyDescent="0.25">
      <c r="A38" s="13" t="str">
        <f t="shared" si="0"/>
        <v> BBS 98 </v>
      </c>
      <c r="B38" s="12" t="str">
        <f t="shared" si="1"/>
        <v>I</v>
      </c>
      <c r="C38" s="13">
        <f t="shared" si="2"/>
        <v>48447.392</v>
      </c>
      <c r="D38" s="25" t="str">
        <f t="shared" si="3"/>
        <v>vis</v>
      </c>
      <c r="E38" s="51">
        <f>VLOOKUP(C38,Active!C$21:E$966,3,FALSE)</f>
        <v>16576.010775506798</v>
      </c>
      <c r="F38" s="12" t="s">
        <v>96</v>
      </c>
      <c r="G38" s="25" t="str">
        <f t="shared" si="4"/>
        <v>48447.392</v>
      </c>
      <c r="H38" s="13">
        <f t="shared" si="5"/>
        <v>16576</v>
      </c>
      <c r="I38" s="52" t="s">
        <v>493</v>
      </c>
      <c r="J38" s="53" t="s">
        <v>494</v>
      </c>
      <c r="K38" s="52">
        <v>16576</v>
      </c>
      <c r="L38" s="52" t="s">
        <v>495</v>
      </c>
      <c r="M38" s="53" t="s">
        <v>184</v>
      </c>
      <c r="N38" s="53"/>
      <c r="O38" s="54" t="s">
        <v>433</v>
      </c>
      <c r="P38" s="54" t="s">
        <v>488</v>
      </c>
    </row>
    <row r="39" spans="1:16" ht="12.75" customHeight="1" thickBot="1" x14ac:dyDescent="0.25">
      <c r="A39" s="13" t="str">
        <f t="shared" si="0"/>
        <v> BBS 98 </v>
      </c>
      <c r="B39" s="12" t="str">
        <f t="shared" si="1"/>
        <v>I</v>
      </c>
      <c r="C39" s="13">
        <f t="shared" si="2"/>
        <v>48480.404000000002</v>
      </c>
      <c r="D39" s="25" t="str">
        <f t="shared" si="3"/>
        <v>vis</v>
      </c>
      <c r="E39" s="51">
        <f>VLOOKUP(C39,Active!C$21:E$966,3,FALSE)</f>
        <v>16626.002600574375</v>
      </c>
      <c r="F39" s="12" t="s">
        <v>96</v>
      </c>
      <c r="G39" s="25" t="str">
        <f t="shared" si="4"/>
        <v>48480.404</v>
      </c>
      <c r="H39" s="13">
        <f t="shared" si="5"/>
        <v>16626</v>
      </c>
      <c r="I39" s="52" t="s">
        <v>496</v>
      </c>
      <c r="J39" s="53" t="s">
        <v>497</v>
      </c>
      <c r="K39" s="52">
        <v>16626</v>
      </c>
      <c r="L39" s="52" t="s">
        <v>410</v>
      </c>
      <c r="M39" s="53" t="s">
        <v>184</v>
      </c>
      <c r="N39" s="53"/>
      <c r="O39" s="54" t="s">
        <v>433</v>
      </c>
      <c r="P39" s="54" t="s">
        <v>488</v>
      </c>
    </row>
    <row r="40" spans="1:16" ht="12.75" customHeight="1" thickBot="1" x14ac:dyDescent="0.25">
      <c r="A40" s="13" t="str">
        <f t="shared" si="0"/>
        <v> BBS 98 </v>
      </c>
      <c r="B40" s="12" t="str">
        <f t="shared" si="1"/>
        <v>I</v>
      </c>
      <c r="C40" s="13">
        <f t="shared" si="2"/>
        <v>48484.394999999997</v>
      </c>
      <c r="D40" s="25" t="str">
        <f t="shared" si="3"/>
        <v>vis</v>
      </c>
      <c r="E40" s="51">
        <f>VLOOKUP(C40,Active!C$21:E$966,3,FALSE)</f>
        <v>16632.046383860587</v>
      </c>
      <c r="F40" s="12" t="s">
        <v>96</v>
      </c>
      <c r="G40" s="25" t="str">
        <f t="shared" si="4"/>
        <v>48484.395</v>
      </c>
      <c r="H40" s="13">
        <f t="shared" si="5"/>
        <v>16632</v>
      </c>
      <c r="I40" s="52" t="s">
        <v>498</v>
      </c>
      <c r="J40" s="53" t="s">
        <v>499</v>
      </c>
      <c r="K40" s="52">
        <v>16632</v>
      </c>
      <c r="L40" s="52" t="s">
        <v>500</v>
      </c>
      <c r="M40" s="53" t="s">
        <v>184</v>
      </c>
      <c r="N40" s="53"/>
      <c r="O40" s="54" t="s">
        <v>433</v>
      </c>
      <c r="P40" s="54" t="s">
        <v>488</v>
      </c>
    </row>
    <row r="41" spans="1:16" ht="12.75" customHeight="1" thickBot="1" x14ac:dyDescent="0.25">
      <c r="A41" s="13" t="str">
        <f t="shared" si="0"/>
        <v> BBS 98 </v>
      </c>
      <c r="B41" s="12" t="str">
        <f t="shared" si="1"/>
        <v>II</v>
      </c>
      <c r="C41" s="13">
        <f t="shared" si="2"/>
        <v>48489.366999999998</v>
      </c>
      <c r="D41" s="25" t="str">
        <f t="shared" si="3"/>
        <v>vis</v>
      </c>
      <c r="E41" s="51">
        <f>VLOOKUP(C41,Active!C$21:E$966,3,FALSE)</f>
        <v>16639.57574755367</v>
      </c>
      <c r="F41" s="12" t="s">
        <v>96</v>
      </c>
      <c r="G41" s="25" t="str">
        <f t="shared" si="4"/>
        <v>48489.367</v>
      </c>
      <c r="H41" s="13">
        <f t="shared" si="5"/>
        <v>16639.5</v>
      </c>
      <c r="I41" s="52" t="s">
        <v>501</v>
      </c>
      <c r="J41" s="53" t="s">
        <v>502</v>
      </c>
      <c r="K41" s="52">
        <v>16639.5</v>
      </c>
      <c r="L41" s="52" t="s">
        <v>503</v>
      </c>
      <c r="M41" s="53" t="s">
        <v>184</v>
      </c>
      <c r="N41" s="53"/>
      <c r="O41" s="54" t="s">
        <v>433</v>
      </c>
      <c r="P41" s="54" t="s">
        <v>488</v>
      </c>
    </row>
    <row r="42" spans="1:16" ht="12.75" customHeight="1" thickBot="1" x14ac:dyDescent="0.25">
      <c r="A42" s="13" t="str">
        <f t="shared" si="0"/>
        <v> BBS 98 </v>
      </c>
      <c r="B42" s="12" t="str">
        <f t="shared" si="1"/>
        <v>I</v>
      </c>
      <c r="C42" s="13">
        <f t="shared" si="2"/>
        <v>48490.338000000003</v>
      </c>
      <c r="D42" s="25" t="str">
        <f t="shared" si="3"/>
        <v>vis</v>
      </c>
      <c r="E42" s="51">
        <f>VLOOKUP(C42,Active!C$21:E$966,3,FALSE)</f>
        <v>16641.046184429379</v>
      </c>
      <c r="F42" s="12" t="s">
        <v>96</v>
      </c>
      <c r="G42" s="25" t="str">
        <f t="shared" si="4"/>
        <v>48490.338</v>
      </c>
      <c r="H42" s="13">
        <f t="shared" si="5"/>
        <v>16641</v>
      </c>
      <c r="I42" s="52" t="s">
        <v>504</v>
      </c>
      <c r="J42" s="53" t="s">
        <v>505</v>
      </c>
      <c r="K42" s="52">
        <v>16641</v>
      </c>
      <c r="L42" s="52" t="s">
        <v>506</v>
      </c>
      <c r="M42" s="53" t="s">
        <v>184</v>
      </c>
      <c r="N42" s="53"/>
      <c r="O42" s="54" t="s">
        <v>433</v>
      </c>
      <c r="P42" s="54" t="s">
        <v>488</v>
      </c>
    </row>
    <row r="43" spans="1:16" ht="12.75" customHeight="1" thickBot="1" x14ac:dyDescent="0.25">
      <c r="A43" s="13" t="str">
        <f t="shared" si="0"/>
        <v> BBS 99 </v>
      </c>
      <c r="B43" s="12" t="str">
        <f t="shared" si="1"/>
        <v>II</v>
      </c>
      <c r="C43" s="13">
        <f t="shared" si="2"/>
        <v>48539.402000000002</v>
      </c>
      <c r="D43" s="25" t="str">
        <f t="shared" si="3"/>
        <v>vis</v>
      </c>
      <c r="E43" s="51">
        <f>VLOOKUP(C43,Active!C$21:E$966,3,FALSE)</f>
        <v>16715.346405716042</v>
      </c>
      <c r="F43" s="12" t="s">
        <v>96</v>
      </c>
      <c r="G43" s="25" t="str">
        <f t="shared" si="4"/>
        <v>48539.402</v>
      </c>
      <c r="H43" s="13">
        <f t="shared" si="5"/>
        <v>16715.5</v>
      </c>
      <c r="I43" s="52" t="s">
        <v>521</v>
      </c>
      <c r="J43" s="53" t="s">
        <v>522</v>
      </c>
      <c r="K43" s="52">
        <v>16715.5</v>
      </c>
      <c r="L43" s="52" t="s">
        <v>523</v>
      </c>
      <c r="M43" s="53" t="s">
        <v>184</v>
      </c>
      <c r="N43" s="53"/>
      <c r="O43" s="54" t="s">
        <v>433</v>
      </c>
      <c r="P43" s="54" t="s">
        <v>524</v>
      </c>
    </row>
    <row r="44" spans="1:16" ht="12.75" customHeight="1" thickBot="1" x14ac:dyDescent="0.25">
      <c r="A44" s="13" t="str">
        <f t="shared" si="0"/>
        <v> BBS 99 </v>
      </c>
      <c r="B44" s="12" t="str">
        <f t="shared" si="1"/>
        <v>I</v>
      </c>
      <c r="C44" s="13">
        <f t="shared" si="2"/>
        <v>48546.322999999997</v>
      </c>
      <c r="D44" s="25" t="str">
        <f t="shared" si="3"/>
        <v>vis</v>
      </c>
      <c r="E44" s="51">
        <f>VLOOKUP(C44,Active!C$21:E$966,3,FALSE)</f>
        <v>16725.827243632328</v>
      </c>
      <c r="F44" s="12" t="s">
        <v>96</v>
      </c>
      <c r="G44" s="25" t="str">
        <f t="shared" si="4"/>
        <v>48546.323</v>
      </c>
      <c r="H44" s="13">
        <f t="shared" si="5"/>
        <v>16726</v>
      </c>
      <c r="I44" s="52" t="s">
        <v>525</v>
      </c>
      <c r="J44" s="53" t="s">
        <v>526</v>
      </c>
      <c r="K44" s="52">
        <v>16726</v>
      </c>
      <c r="L44" s="52" t="s">
        <v>527</v>
      </c>
      <c r="M44" s="53" t="s">
        <v>184</v>
      </c>
      <c r="N44" s="53"/>
      <c r="O44" s="54" t="s">
        <v>433</v>
      </c>
      <c r="P44" s="54" t="s">
        <v>524</v>
      </c>
    </row>
    <row r="45" spans="1:16" ht="12.75" customHeight="1" thickBot="1" x14ac:dyDescent="0.25">
      <c r="A45" s="13" t="str">
        <f t="shared" si="0"/>
        <v> BBS 99 </v>
      </c>
      <c r="B45" s="12" t="str">
        <f t="shared" si="1"/>
        <v>I</v>
      </c>
      <c r="C45" s="13">
        <f t="shared" si="2"/>
        <v>48548.307000000001</v>
      </c>
      <c r="D45" s="25" t="str">
        <f t="shared" si="3"/>
        <v>vis</v>
      </c>
      <c r="E45" s="51">
        <f>VLOOKUP(C45,Active!C$21:E$966,3,FALSE)</f>
        <v>16728.83172021461</v>
      </c>
      <c r="F45" s="12" t="s">
        <v>96</v>
      </c>
      <c r="G45" s="25" t="str">
        <f t="shared" si="4"/>
        <v>48548.307</v>
      </c>
      <c r="H45" s="13">
        <f t="shared" si="5"/>
        <v>16729</v>
      </c>
      <c r="I45" s="52" t="s">
        <v>528</v>
      </c>
      <c r="J45" s="53" t="s">
        <v>529</v>
      </c>
      <c r="K45" s="52">
        <v>16729</v>
      </c>
      <c r="L45" s="52" t="s">
        <v>530</v>
      </c>
      <c r="M45" s="53" t="s">
        <v>184</v>
      </c>
      <c r="N45" s="53"/>
      <c r="O45" s="54" t="s">
        <v>433</v>
      </c>
      <c r="P45" s="54" t="s">
        <v>524</v>
      </c>
    </row>
    <row r="46" spans="1:16" ht="12.75" customHeight="1" thickBot="1" x14ac:dyDescent="0.25">
      <c r="A46" s="13" t="str">
        <f t="shared" si="0"/>
        <v> BBS 101 </v>
      </c>
      <c r="B46" s="12" t="str">
        <f t="shared" si="1"/>
        <v>I</v>
      </c>
      <c r="C46" s="13">
        <f t="shared" si="2"/>
        <v>48802.44</v>
      </c>
      <c r="D46" s="25" t="str">
        <f t="shared" si="3"/>
        <v>vis</v>
      </c>
      <c r="E46" s="51">
        <f>VLOOKUP(C46,Active!C$21:E$966,3,FALSE)</f>
        <v>17113.678820659832</v>
      </c>
      <c r="F46" s="12" t="s">
        <v>96</v>
      </c>
      <c r="G46" s="25" t="str">
        <f t="shared" si="4"/>
        <v>48802.440</v>
      </c>
      <c r="H46" s="13">
        <f t="shared" si="5"/>
        <v>17114</v>
      </c>
      <c r="I46" s="52" t="s">
        <v>536</v>
      </c>
      <c r="J46" s="53" t="s">
        <v>537</v>
      </c>
      <c r="K46" s="52">
        <v>17114</v>
      </c>
      <c r="L46" s="52" t="s">
        <v>538</v>
      </c>
      <c r="M46" s="53" t="s">
        <v>184</v>
      </c>
      <c r="N46" s="53"/>
      <c r="O46" s="54" t="s">
        <v>433</v>
      </c>
      <c r="P46" s="54" t="s">
        <v>539</v>
      </c>
    </row>
    <row r="47" spans="1:16" ht="12.75" customHeight="1" thickBot="1" x14ac:dyDescent="0.25">
      <c r="A47" s="13" t="str">
        <f t="shared" si="0"/>
        <v> BBS 101 </v>
      </c>
      <c r="B47" s="12" t="str">
        <f t="shared" si="1"/>
        <v>II</v>
      </c>
      <c r="C47" s="13">
        <f t="shared" si="2"/>
        <v>48803.457000000002</v>
      </c>
      <c r="D47" s="25" t="str">
        <f t="shared" si="3"/>
        <v>vis</v>
      </c>
      <c r="E47" s="51">
        <f>VLOOKUP(C47,Active!C$21:E$966,3,FALSE)</f>
        <v>17115.218917778871</v>
      </c>
      <c r="F47" s="12" t="s">
        <v>96</v>
      </c>
      <c r="G47" s="25" t="str">
        <f t="shared" si="4"/>
        <v>48803.457</v>
      </c>
      <c r="H47" s="13">
        <f t="shared" si="5"/>
        <v>17115.5</v>
      </c>
      <c r="I47" s="52" t="s">
        <v>540</v>
      </c>
      <c r="J47" s="53" t="s">
        <v>541</v>
      </c>
      <c r="K47" s="52">
        <v>17115.5</v>
      </c>
      <c r="L47" s="52" t="s">
        <v>542</v>
      </c>
      <c r="M47" s="53" t="s">
        <v>184</v>
      </c>
      <c r="N47" s="53"/>
      <c r="O47" s="54" t="s">
        <v>433</v>
      </c>
      <c r="P47" s="54" t="s">
        <v>539</v>
      </c>
    </row>
    <row r="48" spans="1:16" ht="12.75" customHeight="1" thickBot="1" x14ac:dyDescent="0.25">
      <c r="A48" s="13" t="str">
        <f t="shared" si="0"/>
        <v>BAVM 91 </v>
      </c>
      <c r="B48" s="12" t="str">
        <f t="shared" si="1"/>
        <v>I</v>
      </c>
      <c r="C48" s="13">
        <f t="shared" si="2"/>
        <v>49924.489800000003</v>
      </c>
      <c r="D48" s="25" t="str">
        <f t="shared" si="3"/>
        <v>vis</v>
      </c>
      <c r="E48" s="51">
        <f>VLOOKUP(C48,Active!C$21:E$966,3,FALSE)</f>
        <v>18812.85843167116</v>
      </c>
      <c r="F48" s="12" t="s">
        <v>96</v>
      </c>
      <c r="G48" s="25" t="str">
        <f t="shared" si="4"/>
        <v>49924.4898</v>
      </c>
      <c r="H48" s="13">
        <f t="shared" si="5"/>
        <v>18813</v>
      </c>
      <c r="I48" s="52" t="s">
        <v>558</v>
      </c>
      <c r="J48" s="53" t="s">
        <v>559</v>
      </c>
      <c r="K48" s="52">
        <v>18813</v>
      </c>
      <c r="L48" s="52" t="s">
        <v>560</v>
      </c>
      <c r="M48" s="53" t="s">
        <v>420</v>
      </c>
      <c r="N48" s="53" t="s">
        <v>30</v>
      </c>
      <c r="O48" s="54" t="s">
        <v>516</v>
      </c>
      <c r="P48" s="55" t="s">
        <v>561</v>
      </c>
    </row>
    <row r="49" spans="1:16" ht="12.75" customHeight="1" thickBot="1" x14ac:dyDescent="0.25">
      <c r="A49" s="13" t="str">
        <f t="shared" si="0"/>
        <v>BAVM 91 </v>
      </c>
      <c r="B49" s="12" t="str">
        <f t="shared" si="1"/>
        <v>I</v>
      </c>
      <c r="C49" s="13">
        <f t="shared" si="2"/>
        <v>49924.4902</v>
      </c>
      <c r="D49" s="25" t="str">
        <f t="shared" si="3"/>
        <v>vis</v>
      </c>
      <c r="E49" s="51">
        <f>VLOOKUP(C49,Active!C$21:E$966,3,FALSE)</f>
        <v>18812.859037412403</v>
      </c>
      <c r="F49" s="12" t="s">
        <v>96</v>
      </c>
      <c r="G49" s="25" t="str">
        <f t="shared" si="4"/>
        <v>49924.4902</v>
      </c>
      <c r="H49" s="13">
        <f t="shared" si="5"/>
        <v>18813</v>
      </c>
      <c r="I49" s="52" t="s">
        <v>562</v>
      </c>
      <c r="J49" s="53" t="s">
        <v>559</v>
      </c>
      <c r="K49" s="52">
        <v>18813</v>
      </c>
      <c r="L49" s="52" t="s">
        <v>563</v>
      </c>
      <c r="M49" s="53" t="s">
        <v>420</v>
      </c>
      <c r="N49" s="53" t="s">
        <v>520</v>
      </c>
      <c r="O49" s="54" t="s">
        <v>516</v>
      </c>
      <c r="P49" s="55" t="s">
        <v>561</v>
      </c>
    </row>
    <row r="50" spans="1:16" ht="12.75" customHeight="1" thickBot="1" x14ac:dyDescent="0.25">
      <c r="A50" s="13" t="str">
        <f t="shared" si="0"/>
        <v>BAVM 91 </v>
      </c>
      <c r="B50" s="12" t="str">
        <f t="shared" si="1"/>
        <v>II</v>
      </c>
      <c r="C50" s="13">
        <f t="shared" si="2"/>
        <v>49925.475400000003</v>
      </c>
      <c r="D50" s="25" t="str">
        <f t="shared" si="3"/>
        <v>vis</v>
      </c>
      <c r="E50" s="51">
        <f>VLOOKUP(C50,Active!C$21:E$966,3,FALSE)</f>
        <v>18814.350978102357</v>
      </c>
      <c r="F50" s="12" t="s">
        <v>96</v>
      </c>
      <c r="G50" s="25" t="str">
        <f t="shared" si="4"/>
        <v>49925.4754</v>
      </c>
      <c r="H50" s="13">
        <f t="shared" si="5"/>
        <v>18814.5</v>
      </c>
      <c r="I50" s="52" t="s">
        <v>564</v>
      </c>
      <c r="J50" s="53" t="s">
        <v>565</v>
      </c>
      <c r="K50" s="52">
        <v>18814.5</v>
      </c>
      <c r="L50" s="52" t="s">
        <v>566</v>
      </c>
      <c r="M50" s="53" t="s">
        <v>420</v>
      </c>
      <c r="N50" s="53" t="s">
        <v>30</v>
      </c>
      <c r="O50" s="54" t="s">
        <v>516</v>
      </c>
      <c r="P50" s="55" t="s">
        <v>561</v>
      </c>
    </row>
    <row r="51" spans="1:16" ht="12.75" customHeight="1" thickBot="1" x14ac:dyDescent="0.25">
      <c r="A51" s="13" t="str">
        <f t="shared" si="0"/>
        <v>BAVM 91 </v>
      </c>
      <c r="B51" s="12" t="str">
        <f t="shared" si="1"/>
        <v>II</v>
      </c>
      <c r="C51" s="13">
        <f t="shared" si="2"/>
        <v>49925.477400000003</v>
      </c>
      <c r="D51" s="25" t="str">
        <f t="shared" si="3"/>
        <v>vis</v>
      </c>
      <c r="E51" s="51">
        <f>VLOOKUP(C51,Active!C$21:E$966,3,FALSE)</f>
        <v>18814.354006808589</v>
      </c>
      <c r="F51" s="12" t="s">
        <v>96</v>
      </c>
      <c r="G51" s="25" t="str">
        <f t="shared" si="4"/>
        <v>49925.4774</v>
      </c>
      <c r="H51" s="13">
        <f t="shared" si="5"/>
        <v>18814.5</v>
      </c>
      <c r="I51" s="52" t="s">
        <v>567</v>
      </c>
      <c r="J51" s="53" t="s">
        <v>568</v>
      </c>
      <c r="K51" s="52">
        <v>18814.5</v>
      </c>
      <c r="L51" s="52" t="s">
        <v>569</v>
      </c>
      <c r="M51" s="53" t="s">
        <v>420</v>
      </c>
      <c r="N51" s="53" t="s">
        <v>520</v>
      </c>
      <c r="O51" s="54" t="s">
        <v>516</v>
      </c>
      <c r="P51" s="55" t="s">
        <v>561</v>
      </c>
    </row>
    <row r="52" spans="1:16" ht="12.75" customHeight="1" thickBot="1" x14ac:dyDescent="0.25">
      <c r="A52" s="13" t="str">
        <f t="shared" si="0"/>
        <v>BAVM 99 </v>
      </c>
      <c r="B52" s="12" t="str">
        <f t="shared" si="1"/>
        <v>II</v>
      </c>
      <c r="C52" s="13">
        <f t="shared" si="2"/>
        <v>50279.430500000002</v>
      </c>
      <c r="D52" s="25" t="str">
        <f t="shared" si="3"/>
        <v>vis</v>
      </c>
      <c r="E52" s="51">
        <f>VLOOKUP(C52,Active!C$21:E$966,3,FALSE)</f>
        <v>19350.363986734836</v>
      </c>
      <c r="F52" s="12" t="s">
        <v>96</v>
      </c>
      <c r="G52" s="25" t="str">
        <f t="shared" si="4"/>
        <v>50279.4305</v>
      </c>
      <c r="H52" s="13">
        <f t="shared" si="5"/>
        <v>19350.5</v>
      </c>
      <c r="I52" s="52" t="s">
        <v>570</v>
      </c>
      <c r="J52" s="53" t="s">
        <v>571</v>
      </c>
      <c r="K52" s="52">
        <v>19350.5</v>
      </c>
      <c r="L52" s="52" t="s">
        <v>572</v>
      </c>
      <c r="M52" s="53" t="s">
        <v>420</v>
      </c>
      <c r="N52" s="53" t="s">
        <v>30</v>
      </c>
      <c r="O52" s="54" t="s">
        <v>516</v>
      </c>
      <c r="P52" s="55" t="s">
        <v>573</v>
      </c>
    </row>
    <row r="53" spans="1:16" ht="12.75" customHeight="1" thickBot="1" x14ac:dyDescent="0.25">
      <c r="A53" s="13" t="str">
        <f t="shared" si="0"/>
        <v>BAVM 99 </v>
      </c>
      <c r="B53" s="12" t="str">
        <f t="shared" si="1"/>
        <v>II</v>
      </c>
      <c r="C53" s="13">
        <f t="shared" si="2"/>
        <v>50279.434600000001</v>
      </c>
      <c r="D53" s="25" t="str">
        <f t="shared" si="3"/>
        <v>vis</v>
      </c>
      <c r="E53" s="51">
        <f>VLOOKUP(C53,Active!C$21:E$966,3,FALSE)</f>
        <v>19350.370195582611</v>
      </c>
      <c r="F53" s="12" t="s">
        <v>96</v>
      </c>
      <c r="G53" s="25" t="str">
        <f t="shared" si="4"/>
        <v>50279.4346</v>
      </c>
      <c r="H53" s="13">
        <f t="shared" si="5"/>
        <v>19350.5</v>
      </c>
      <c r="I53" s="52" t="s">
        <v>574</v>
      </c>
      <c r="J53" s="53" t="s">
        <v>575</v>
      </c>
      <c r="K53" s="52">
        <v>19350.5</v>
      </c>
      <c r="L53" s="52" t="s">
        <v>576</v>
      </c>
      <c r="M53" s="53" t="s">
        <v>420</v>
      </c>
      <c r="N53" s="53" t="s">
        <v>520</v>
      </c>
      <c r="O53" s="54" t="s">
        <v>516</v>
      </c>
      <c r="P53" s="55" t="s">
        <v>573</v>
      </c>
    </row>
    <row r="54" spans="1:16" ht="12.75" customHeight="1" thickBot="1" x14ac:dyDescent="0.25">
      <c r="A54" s="13" t="str">
        <f t="shared" si="0"/>
        <v>BAVM 111 </v>
      </c>
      <c r="B54" s="12" t="str">
        <f t="shared" si="1"/>
        <v>II</v>
      </c>
      <c r="C54" s="13">
        <f t="shared" si="2"/>
        <v>50709.325299999997</v>
      </c>
      <c r="D54" s="25" t="str">
        <f t="shared" si="3"/>
        <v>vis</v>
      </c>
      <c r="E54" s="51">
        <f>VLOOKUP(C54,Active!C$21:E$966,3,FALSE)</f>
        <v>20001.376516695433</v>
      </c>
      <c r="F54" s="12" t="s">
        <v>96</v>
      </c>
      <c r="G54" s="25" t="str">
        <f t="shared" si="4"/>
        <v>50709.3253</v>
      </c>
      <c r="H54" s="13">
        <f t="shared" si="5"/>
        <v>20001.5</v>
      </c>
      <c r="I54" s="52" t="s">
        <v>577</v>
      </c>
      <c r="J54" s="53" t="s">
        <v>578</v>
      </c>
      <c r="K54" s="52">
        <v>20001.5</v>
      </c>
      <c r="L54" s="52" t="s">
        <v>579</v>
      </c>
      <c r="M54" s="53" t="s">
        <v>420</v>
      </c>
      <c r="N54" s="53" t="s">
        <v>553</v>
      </c>
      <c r="O54" s="54" t="s">
        <v>580</v>
      </c>
      <c r="P54" s="55" t="s">
        <v>581</v>
      </c>
    </row>
    <row r="55" spans="1:16" ht="12.75" customHeight="1" thickBot="1" x14ac:dyDescent="0.25">
      <c r="A55" s="13" t="str">
        <f t="shared" si="0"/>
        <v>BAVM 173 </v>
      </c>
      <c r="B55" s="12" t="str">
        <f t="shared" si="1"/>
        <v>I</v>
      </c>
      <c r="C55" s="13">
        <f t="shared" si="2"/>
        <v>53206.497199999998</v>
      </c>
      <c r="D55" s="25" t="str">
        <f t="shared" si="3"/>
        <v>vis</v>
      </c>
      <c r="E55" s="51">
        <f>VLOOKUP(C55,Active!C$21:E$966,3,FALSE)</f>
        <v>23782.976564813096</v>
      </c>
      <c r="F55" s="12" t="s">
        <v>96</v>
      </c>
      <c r="G55" s="25" t="str">
        <f t="shared" si="4"/>
        <v>53206.4972</v>
      </c>
      <c r="H55" s="13">
        <f t="shared" si="5"/>
        <v>23783</v>
      </c>
      <c r="I55" s="52" t="s">
        <v>587</v>
      </c>
      <c r="J55" s="53" t="s">
        <v>588</v>
      </c>
      <c r="K55" s="52">
        <v>23783</v>
      </c>
      <c r="L55" s="52" t="s">
        <v>589</v>
      </c>
      <c r="M55" s="53" t="s">
        <v>420</v>
      </c>
      <c r="N55" s="53" t="s">
        <v>553</v>
      </c>
      <c r="O55" s="54" t="s">
        <v>516</v>
      </c>
      <c r="P55" s="55" t="s">
        <v>590</v>
      </c>
    </row>
    <row r="56" spans="1:16" ht="12.75" customHeight="1" thickBot="1" x14ac:dyDescent="0.25">
      <c r="A56" s="13" t="str">
        <f t="shared" si="0"/>
        <v>BAVM 173 </v>
      </c>
      <c r="B56" s="12" t="str">
        <f t="shared" si="1"/>
        <v>II</v>
      </c>
      <c r="C56" s="13">
        <f t="shared" si="2"/>
        <v>53215.407200000001</v>
      </c>
      <c r="D56" s="25" t="str">
        <f t="shared" si="3"/>
        <v>vis</v>
      </c>
      <c r="E56" s="51">
        <f>VLOOKUP(C56,Active!C$21:E$966,3,FALSE)</f>
        <v>23796.46945107725</v>
      </c>
      <c r="F56" s="12" t="s">
        <v>96</v>
      </c>
      <c r="G56" s="25" t="str">
        <f t="shared" si="4"/>
        <v>53215.4072</v>
      </c>
      <c r="H56" s="13">
        <f t="shared" si="5"/>
        <v>23796.5</v>
      </c>
      <c r="I56" s="52" t="s">
        <v>591</v>
      </c>
      <c r="J56" s="53" t="s">
        <v>592</v>
      </c>
      <c r="K56" s="52">
        <v>23796.5</v>
      </c>
      <c r="L56" s="52" t="s">
        <v>593</v>
      </c>
      <c r="M56" s="53" t="s">
        <v>420</v>
      </c>
      <c r="N56" s="53" t="s">
        <v>553</v>
      </c>
      <c r="O56" s="54" t="s">
        <v>516</v>
      </c>
      <c r="P56" s="55" t="s">
        <v>590</v>
      </c>
    </row>
    <row r="57" spans="1:16" ht="12.75" customHeight="1" thickBot="1" x14ac:dyDescent="0.25">
      <c r="A57" s="13" t="str">
        <f t="shared" si="0"/>
        <v>OEJV 0003 </v>
      </c>
      <c r="B57" s="12" t="str">
        <f t="shared" si="1"/>
        <v>I</v>
      </c>
      <c r="C57" s="13">
        <f t="shared" si="2"/>
        <v>53515.523999999998</v>
      </c>
      <c r="D57" s="25" t="str">
        <f t="shared" si="3"/>
        <v>vis</v>
      </c>
      <c r="E57" s="51">
        <f>VLOOKUP(C57,Active!C$21:E$966,3,FALSE)</f>
        <v>24250.952262341027</v>
      </c>
      <c r="F57" s="12" t="s">
        <v>96</v>
      </c>
      <c r="G57" s="25" t="str">
        <f t="shared" si="4"/>
        <v>53515.524</v>
      </c>
      <c r="H57" s="13">
        <f t="shared" si="5"/>
        <v>24251</v>
      </c>
      <c r="I57" s="52" t="s">
        <v>594</v>
      </c>
      <c r="J57" s="53" t="s">
        <v>595</v>
      </c>
      <c r="K57" s="52">
        <v>24251</v>
      </c>
      <c r="L57" s="52" t="s">
        <v>222</v>
      </c>
      <c r="M57" s="53" t="s">
        <v>184</v>
      </c>
      <c r="N57" s="53"/>
      <c r="O57" s="54" t="s">
        <v>596</v>
      </c>
      <c r="P57" s="55" t="s">
        <v>597</v>
      </c>
    </row>
    <row r="58" spans="1:16" ht="12.75" customHeight="1" thickBot="1" x14ac:dyDescent="0.25">
      <c r="A58" s="13" t="str">
        <f t="shared" si="0"/>
        <v>IBVS 5668 </v>
      </c>
      <c r="B58" s="12" t="str">
        <f t="shared" si="1"/>
        <v>I</v>
      </c>
      <c r="C58" s="13">
        <f t="shared" si="2"/>
        <v>53519.506300000001</v>
      </c>
      <c r="D58" s="25" t="str">
        <f t="shared" si="3"/>
        <v>vis</v>
      </c>
      <c r="E58" s="51">
        <f>VLOOKUP(C58,Active!C$21:E$966,3,FALSE)</f>
        <v>24256.982870755142</v>
      </c>
      <c r="F58" s="12" t="s">
        <v>96</v>
      </c>
      <c r="G58" s="25" t="str">
        <f t="shared" si="4"/>
        <v>53519.5063</v>
      </c>
      <c r="H58" s="13">
        <f t="shared" si="5"/>
        <v>24257</v>
      </c>
      <c r="I58" s="52" t="s">
        <v>598</v>
      </c>
      <c r="J58" s="53" t="s">
        <v>599</v>
      </c>
      <c r="K58" s="52">
        <v>24257</v>
      </c>
      <c r="L58" s="52" t="s">
        <v>600</v>
      </c>
      <c r="M58" s="53" t="s">
        <v>420</v>
      </c>
      <c r="N58" s="53" t="s">
        <v>421</v>
      </c>
      <c r="O58" s="54" t="s">
        <v>601</v>
      </c>
      <c r="P58" s="55" t="s">
        <v>602</v>
      </c>
    </row>
    <row r="59" spans="1:16" ht="12.75" customHeight="1" thickBot="1" x14ac:dyDescent="0.25">
      <c r="A59" s="13" t="str">
        <f t="shared" si="0"/>
        <v>BAVM 178 </v>
      </c>
      <c r="B59" s="12" t="str">
        <f t="shared" si="1"/>
        <v>II</v>
      </c>
      <c r="C59" s="13">
        <f t="shared" si="2"/>
        <v>53565.3995</v>
      </c>
      <c r="D59" s="25" t="str">
        <f t="shared" si="3"/>
        <v>vis</v>
      </c>
      <c r="E59" s="51">
        <f>VLOOKUP(C59,Active!C$21:E$966,3,FALSE)</f>
        <v>24326.481381181384</v>
      </c>
      <c r="F59" s="12" t="s">
        <v>96</v>
      </c>
      <c r="G59" s="25" t="str">
        <f t="shared" si="4"/>
        <v>53565.3995</v>
      </c>
      <c r="H59" s="13">
        <f t="shared" si="5"/>
        <v>24326.5</v>
      </c>
      <c r="I59" s="52" t="s">
        <v>603</v>
      </c>
      <c r="J59" s="53" t="s">
        <v>604</v>
      </c>
      <c r="K59" s="52">
        <v>24326.5</v>
      </c>
      <c r="L59" s="52" t="s">
        <v>605</v>
      </c>
      <c r="M59" s="53" t="s">
        <v>606</v>
      </c>
      <c r="N59" s="53" t="s">
        <v>607</v>
      </c>
      <c r="O59" s="54" t="s">
        <v>516</v>
      </c>
      <c r="P59" s="55" t="s">
        <v>608</v>
      </c>
    </row>
    <row r="60" spans="1:16" ht="12.75" customHeight="1" thickBot="1" x14ac:dyDescent="0.25">
      <c r="A60" s="13" t="str">
        <f t="shared" si="0"/>
        <v>BAVM 178 </v>
      </c>
      <c r="B60" s="12" t="str">
        <f t="shared" si="1"/>
        <v>I</v>
      </c>
      <c r="C60" s="13">
        <f t="shared" si="2"/>
        <v>53636.390800000001</v>
      </c>
      <c r="D60" s="25" t="str">
        <f t="shared" si="3"/>
        <v>vis</v>
      </c>
      <c r="E60" s="51">
        <f>VLOOKUP(C60,Active!C$21:E$966,3,FALSE)</f>
        <v>24433.987277549968</v>
      </c>
      <c r="F60" s="12" t="s">
        <v>96</v>
      </c>
      <c r="G60" s="25" t="str">
        <f t="shared" si="4"/>
        <v>53636.3908</v>
      </c>
      <c r="H60" s="13">
        <f t="shared" si="5"/>
        <v>24434</v>
      </c>
      <c r="I60" s="52" t="s">
        <v>609</v>
      </c>
      <c r="J60" s="53" t="s">
        <v>610</v>
      </c>
      <c r="K60" s="52" t="s">
        <v>611</v>
      </c>
      <c r="L60" s="52" t="s">
        <v>612</v>
      </c>
      <c r="M60" s="53" t="s">
        <v>606</v>
      </c>
      <c r="N60" s="53" t="s">
        <v>607</v>
      </c>
      <c r="O60" s="54" t="s">
        <v>613</v>
      </c>
      <c r="P60" s="55" t="s">
        <v>608</v>
      </c>
    </row>
    <row r="61" spans="1:16" ht="12.75" customHeight="1" thickBot="1" x14ac:dyDescent="0.25">
      <c r="A61" s="13" t="str">
        <f t="shared" si="0"/>
        <v>OEJV 0074 </v>
      </c>
      <c r="B61" s="12" t="str">
        <f t="shared" si="1"/>
        <v>II</v>
      </c>
      <c r="C61" s="13">
        <f t="shared" si="2"/>
        <v>53637.380570000001</v>
      </c>
      <c r="D61" s="25" t="str">
        <f t="shared" si="3"/>
        <v>vis</v>
      </c>
      <c r="E61" s="51">
        <f>VLOOKUP(C61,Active!C$21:E$966,3,FALSE)</f>
        <v>24435.486138833658</v>
      </c>
      <c r="F61" s="12" t="s">
        <v>96</v>
      </c>
      <c r="G61" s="25" t="str">
        <f t="shared" si="4"/>
        <v>53637.38057</v>
      </c>
      <c r="H61" s="13">
        <f t="shared" si="5"/>
        <v>24435.5</v>
      </c>
      <c r="I61" s="52" t="s">
        <v>614</v>
      </c>
      <c r="J61" s="53" t="s">
        <v>615</v>
      </c>
      <c r="K61" s="52" t="s">
        <v>616</v>
      </c>
      <c r="L61" s="52" t="s">
        <v>617</v>
      </c>
      <c r="M61" s="53" t="s">
        <v>606</v>
      </c>
      <c r="N61" s="53" t="s">
        <v>88</v>
      </c>
      <c r="O61" s="54" t="s">
        <v>618</v>
      </c>
      <c r="P61" s="55" t="s">
        <v>619</v>
      </c>
    </row>
    <row r="62" spans="1:16" ht="12.75" customHeight="1" thickBot="1" x14ac:dyDescent="0.25">
      <c r="A62" s="13" t="str">
        <f t="shared" si="0"/>
        <v>BAVM 178 </v>
      </c>
      <c r="B62" s="12" t="str">
        <f t="shared" si="1"/>
        <v>I</v>
      </c>
      <c r="C62" s="13">
        <f t="shared" si="2"/>
        <v>53638.373</v>
      </c>
      <c r="D62" s="25" t="str">
        <f t="shared" si="3"/>
        <v>vis</v>
      </c>
      <c r="E62" s="51">
        <f>VLOOKUP(C62,Active!C$21:E$966,3,FALSE)</f>
        <v>24436.989028296633</v>
      </c>
      <c r="F62" s="12" t="s">
        <v>96</v>
      </c>
      <c r="G62" s="25" t="str">
        <f t="shared" si="4"/>
        <v>53638.3730</v>
      </c>
      <c r="H62" s="13">
        <f t="shared" si="5"/>
        <v>24437</v>
      </c>
      <c r="I62" s="52" t="s">
        <v>620</v>
      </c>
      <c r="J62" s="53" t="s">
        <v>621</v>
      </c>
      <c r="K62" s="52" t="s">
        <v>622</v>
      </c>
      <c r="L62" s="52" t="s">
        <v>623</v>
      </c>
      <c r="M62" s="53" t="s">
        <v>606</v>
      </c>
      <c r="N62" s="53" t="s">
        <v>607</v>
      </c>
      <c r="O62" s="54" t="s">
        <v>613</v>
      </c>
      <c r="P62" s="55" t="s">
        <v>608</v>
      </c>
    </row>
    <row r="63" spans="1:16" ht="12.75" customHeight="1" thickBot="1" x14ac:dyDescent="0.25">
      <c r="A63" s="13" t="str">
        <f t="shared" si="0"/>
        <v>IBVS 5777 </v>
      </c>
      <c r="B63" s="12" t="str">
        <f t="shared" si="1"/>
        <v>I</v>
      </c>
      <c r="C63" s="13">
        <f t="shared" si="2"/>
        <v>53935.543799999999</v>
      </c>
      <c r="D63" s="25" t="str">
        <f t="shared" si="3"/>
        <v>vis</v>
      </c>
      <c r="E63" s="51">
        <f>VLOOKUP(C63,Active!C$21:E$966,3,FALSE)</f>
        <v>24887.010555280482</v>
      </c>
      <c r="F63" s="12" t="s">
        <v>96</v>
      </c>
      <c r="G63" s="25" t="str">
        <f t="shared" si="4"/>
        <v>53935.5438</v>
      </c>
      <c r="H63" s="13">
        <f t="shared" si="5"/>
        <v>24887</v>
      </c>
      <c r="I63" s="52" t="s">
        <v>624</v>
      </c>
      <c r="J63" s="53" t="s">
        <v>625</v>
      </c>
      <c r="K63" s="52" t="s">
        <v>626</v>
      </c>
      <c r="L63" s="52" t="s">
        <v>627</v>
      </c>
      <c r="M63" s="53" t="s">
        <v>606</v>
      </c>
      <c r="N63" s="53" t="s">
        <v>553</v>
      </c>
      <c r="O63" s="54" t="s">
        <v>628</v>
      </c>
      <c r="P63" s="55" t="s">
        <v>629</v>
      </c>
    </row>
    <row r="64" spans="1:16" ht="12.75" customHeight="1" thickBot="1" x14ac:dyDescent="0.25">
      <c r="A64" s="13" t="str">
        <f t="shared" si="0"/>
        <v>IBVS 5777 </v>
      </c>
      <c r="B64" s="12" t="str">
        <f t="shared" si="1"/>
        <v>II</v>
      </c>
      <c r="C64" s="13">
        <f t="shared" si="2"/>
        <v>53936.526899999997</v>
      </c>
      <c r="D64" s="25" t="str">
        <f t="shared" si="3"/>
        <v>vis</v>
      </c>
      <c r="E64" s="51">
        <f>VLOOKUP(C64,Active!C$21:E$966,3,FALSE)</f>
        <v>24888.499315828882</v>
      </c>
      <c r="F64" s="12" t="s">
        <v>96</v>
      </c>
      <c r="G64" s="25" t="str">
        <f t="shared" si="4"/>
        <v>53936.5269</v>
      </c>
      <c r="H64" s="13">
        <f t="shared" si="5"/>
        <v>24888.5</v>
      </c>
      <c r="I64" s="52" t="s">
        <v>630</v>
      </c>
      <c r="J64" s="53" t="s">
        <v>631</v>
      </c>
      <c r="K64" s="52" t="s">
        <v>632</v>
      </c>
      <c r="L64" s="52" t="s">
        <v>633</v>
      </c>
      <c r="M64" s="53" t="s">
        <v>606</v>
      </c>
      <c r="N64" s="53" t="s">
        <v>553</v>
      </c>
      <c r="O64" s="54" t="s">
        <v>628</v>
      </c>
      <c r="P64" s="55" t="s">
        <v>629</v>
      </c>
    </row>
    <row r="65" spans="1:16" ht="12.75" customHeight="1" thickBot="1" x14ac:dyDescent="0.25">
      <c r="A65" s="13" t="str">
        <f t="shared" si="0"/>
        <v>IBVS 5777 </v>
      </c>
      <c r="B65" s="12" t="str">
        <f t="shared" si="1"/>
        <v>II</v>
      </c>
      <c r="C65" s="13">
        <f t="shared" si="2"/>
        <v>53942.471400000002</v>
      </c>
      <c r="D65" s="25" t="str">
        <f t="shared" si="3"/>
        <v>vis</v>
      </c>
      <c r="E65" s="51">
        <f>VLOOKUP(C65,Active!C$21:E$966,3,FALSE)</f>
        <v>24897.501387927347</v>
      </c>
      <c r="F65" s="12" t="s">
        <v>96</v>
      </c>
      <c r="G65" s="25" t="str">
        <f t="shared" si="4"/>
        <v>53942.4714</v>
      </c>
      <c r="H65" s="13">
        <f t="shared" si="5"/>
        <v>24897.5</v>
      </c>
      <c r="I65" s="52" t="s">
        <v>634</v>
      </c>
      <c r="J65" s="53" t="s">
        <v>635</v>
      </c>
      <c r="K65" s="52" t="s">
        <v>636</v>
      </c>
      <c r="L65" s="52" t="s">
        <v>637</v>
      </c>
      <c r="M65" s="53" t="s">
        <v>606</v>
      </c>
      <c r="N65" s="53" t="s">
        <v>553</v>
      </c>
      <c r="O65" s="54" t="s">
        <v>628</v>
      </c>
      <c r="P65" s="55" t="s">
        <v>629</v>
      </c>
    </row>
    <row r="66" spans="1:16" ht="12.75" customHeight="1" thickBot="1" x14ac:dyDescent="0.25">
      <c r="A66" s="13" t="str">
        <f t="shared" si="0"/>
        <v>IBVS 5777 </v>
      </c>
      <c r="B66" s="12" t="str">
        <f t="shared" si="1"/>
        <v>II</v>
      </c>
      <c r="C66" s="13">
        <f t="shared" si="2"/>
        <v>53967.561600000001</v>
      </c>
      <c r="D66" s="25" t="str">
        <f t="shared" si="3"/>
        <v>vis</v>
      </c>
      <c r="E66" s="51">
        <f>VLOOKUP(C66,Active!C$21:E$966,3,FALSE)</f>
        <v>24935.496810480065</v>
      </c>
      <c r="F66" s="12" t="s">
        <v>96</v>
      </c>
      <c r="G66" s="25" t="str">
        <f t="shared" si="4"/>
        <v>53967.5616</v>
      </c>
      <c r="H66" s="13">
        <f t="shared" si="5"/>
        <v>24935.5</v>
      </c>
      <c r="I66" s="52" t="s">
        <v>638</v>
      </c>
      <c r="J66" s="53" t="s">
        <v>639</v>
      </c>
      <c r="K66" s="52" t="s">
        <v>640</v>
      </c>
      <c r="L66" s="52" t="s">
        <v>641</v>
      </c>
      <c r="M66" s="53" t="s">
        <v>606</v>
      </c>
      <c r="N66" s="53" t="s">
        <v>96</v>
      </c>
      <c r="O66" s="54" t="s">
        <v>628</v>
      </c>
      <c r="P66" s="55" t="s">
        <v>629</v>
      </c>
    </row>
    <row r="67" spans="1:16" ht="13.5" thickBot="1" x14ac:dyDescent="0.25">
      <c r="A67" s="13" t="str">
        <f t="shared" si="0"/>
        <v>IBVS 5777 </v>
      </c>
      <c r="B67" s="12" t="str">
        <f t="shared" si="1"/>
        <v>I</v>
      </c>
      <c r="C67" s="13">
        <f t="shared" si="2"/>
        <v>54019.405700000003</v>
      </c>
      <c r="D67" s="25" t="str">
        <f t="shared" si="3"/>
        <v>vis</v>
      </c>
      <c r="E67" s="51">
        <f>VLOOKUP(C67,Active!C$21:E$966,3,FALSE)</f>
        <v>25014.007084864708</v>
      </c>
      <c r="F67" s="12" t="s">
        <v>96</v>
      </c>
      <c r="G67" s="25" t="str">
        <f t="shared" si="4"/>
        <v>54019.4057</v>
      </c>
      <c r="H67" s="13">
        <f t="shared" si="5"/>
        <v>25014</v>
      </c>
      <c r="I67" s="52" t="s">
        <v>642</v>
      </c>
      <c r="J67" s="53" t="s">
        <v>643</v>
      </c>
      <c r="K67" s="52" t="s">
        <v>644</v>
      </c>
      <c r="L67" s="52" t="s">
        <v>645</v>
      </c>
      <c r="M67" s="53" t="s">
        <v>606</v>
      </c>
      <c r="N67" s="53" t="s">
        <v>96</v>
      </c>
      <c r="O67" s="54" t="s">
        <v>628</v>
      </c>
      <c r="P67" s="55" t="s">
        <v>629</v>
      </c>
    </row>
    <row r="68" spans="1:16" ht="13.5" thickBot="1" x14ac:dyDescent="0.25">
      <c r="A68" s="13" t="str">
        <f t="shared" si="0"/>
        <v>BAVM 201 </v>
      </c>
      <c r="B68" s="12" t="str">
        <f t="shared" si="1"/>
        <v>II</v>
      </c>
      <c r="C68" s="13">
        <f t="shared" si="2"/>
        <v>54296.422299999998</v>
      </c>
      <c r="D68" s="25" t="str">
        <f t="shared" si="3"/>
        <v>vis</v>
      </c>
      <c r="E68" s="51">
        <f>VLOOKUP(C68,Active!C$21:E$966,3,FALSE)</f>
        <v>25433.508036276733</v>
      </c>
      <c r="F68" s="12" t="s">
        <v>96</v>
      </c>
      <c r="G68" s="25" t="str">
        <f t="shared" si="4"/>
        <v>54296.4223</v>
      </c>
      <c r="H68" s="13">
        <f t="shared" si="5"/>
        <v>25433.5</v>
      </c>
      <c r="I68" s="52" t="s">
        <v>646</v>
      </c>
      <c r="J68" s="53" t="s">
        <v>647</v>
      </c>
      <c r="K68" s="52" t="s">
        <v>648</v>
      </c>
      <c r="L68" s="52" t="s">
        <v>649</v>
      </c>
      <c r="M68" s="53" t="s">
        <v>606</v>
      </c>
      <c r="N68" s="53" t="s">
        <v>553</v>
      </c>
      <c r="O68" s="54" t="s">
        <v>650</v>
      </c>
      <c r="P68" s="55" t="s">
        <v>651</v>
      </c>
    </row>
    <row r="69" spans="1:16" ht="13.5" thickBot="1" x14ac:dyDescent="0.25">
      <c r="A69" s="13" t="str">
        <f t="shared" si="0"/>
        <v>IBVS 5898 </v>
      </c>
      <c r="B69" s="12" t="str">
        <f t="shared" si="1"/>
        <v>II</v>
      </c>
      <c r="C69" s="13">
        <f t="shared" si="2"/>
        <v>54988.4833</v>
      </c>
      <c r="D69" s="25" t="str">
        <f t="shared" si="3"/>
        <v>vis</v>
      </c>
      <c r="E69" s="51">
        <f>VLOOKUP(C69,Active!C$21:E$966,3,FALSE)</f>
        <v>26481.532768134548</v>
      </c>
      <c r="F69" s="12" t="s">
        <v>96</v>
      </c>
      <c r="G69" s="25" t="str">
        <f t="shared" si="4"/>
        <v>54988.4833</v>
      </c>
      <c r="H69" s="13">
        <f t="shared" si="5"/>
        <v>26481.5</v>
      </c>
      <c r="I69" s="52" t="s">
        <v>671</v>
      </c>
      <c r="J69" s="53" t="s">
        <v>672</v>
      </c>
      <c r="K69" s="52" t="s">
        <v>673</v>
      </c>
      <c r="L69" s="52" t="s">
        <v>674</v>
      </c>
      <c r="M69" s="53" t="s">
        <v>606</v>
      </c>
      <c r="N69" s="53" t="s">
        <v>96</v>
      </c>
      <c r="O69" s="54" t="s">
        <v>628</v>
      </c>
      <c r="P69" s="55" t="s">
        <v>675</v>
      </c>
    </row>
    <row r="70" spans="1:16" ht="13.5" thickBot="1" x14ac:dyDescent="0.25">
      <c r="A70" s="13" t="str">
        <f t="shared" si="0"/>
        <v>IBVS 5898 </v>
      </c>
      <c r="B70" s="12" t="str">
        <f t="shared" si="1"/>
        <v>II</v>
      </c>
      <c r="C70" s="13">
        <f t="shared" si="2"/>
        <v>55027.446100000001</v>
      </c>
      <c r="D70" s="25" t="str">
        <f t="shared" si="3"/>
        <v>vis</v>
      </c>
      <c r="E70" s="51">
        <f>VLOOKUP(C70,Active!C$21:E$966,3,FALSE)</f>
        <v>26540.53620572521</v>
      </c>
      <c r="F70" s="12" t="s">
        <v>96</v>
      </c>
      <c r="G70" s="25" t="str">
        <f t="shared" si="4"/>
        <v>55027.4461</v>
      </c>
      <c r="H70" s="13">
        <f t="shared" si="5"/>
        <v>26540.5</v>
      </c>
      <c r="I70" s="52" t="s">
        <v>676</v>
      </c>
      <c r="J70" s="53" t="s">
        <v>677</v>
      </c>
      <c r="K70" s="52" t="s">
        <v>678</v>
      </c>
      <c r="L70" s="52" t="s">
        <v>679</v>
      </c>
      <c r="M70" s="53" t="s">
        <v>606</v>
      </c>
      <c r="N70" s="53" t="s">
        <v>96</v>
      </c>
      <c r="O70" s="54" t="s">
        <v>628</v>
      </c>
      <c r="P70" s="55" t="s">
        <v>675</v>
      </c>
    </row>
    <row r="71" spans="1:16" ht="13.5" thickBot="1" x14ac:dyDescent="0.25">
      <c r="A71" s="13" t="str">
        <f t="shared" si="0"/>
        <v>IBVS 5898 </v>
      </c>
      <c r="B71" s="12" t="str">
        <f t="shared" si="1"/>
        <v>I</v>
      </c>
      <c r="C71" s="13">
        <f t="shared" si="2"/>
        <v>55028.440499999997</v>
      </c>
      <c r="D71" s="25" t="str">
        <f t="shared" si="3"/>
        <v>vis</v>
      </c>
      <c r="E71" s="51">
        <f>VLOOKUP(C71,Active!C$21:E$966,3,FALSE)</f>
        <v>26542.042078463819</v>
      </c>
      <c r="F71" s="12" t="s">
        <v>96</v>
      </c>
      <c r="G71" s="25" t="str">
        <f t="shared" si="4"/>
        <v>55028.4405</v>
      </c>
      <c r="H71" s="13">
        <f t="shared" si="5"/>
        <v>26542</v>
      </c>
      <c r="I71" s="52" t="s">
        <v>680</v>
      </c>
      <c r="J71" s="53" t="s">
        <v>681</v>
      </c>
      <c r="K71" s="52" t="s">
        <v>682</v>
      </c>
      <c r="L71" s="52" t="s">
        <v>683</v>
      </c>
      <c r="M71" s="53" t="s">
        <v>606</v>
      </c>
      <c r="N71" s="53" t="s">
        <v>96</v>
      </c>
      <c r="O71" s="54" t="s">
        <v>628</v>
      </c>
      <c r="P71" s="55" t="s">
        <v>675</v>
      </c>
    </row>
    <row r="72" spans="1:16" ht="13.5" thickBot="1" x14ac:dyDescent="0.25">
      <c r="A72" s="13" t="str">
        <f t="shared" si="0"/>
        <v>IBVS 5980 </v>
      </c>
      <c r="B72" s="12" t="str">
        <f t="shared" si="1"/>
        <v>II</v>
      </c>
      <c r="C72" s="13">
        <f t="shared" si="2"/>
        <v>55074.331400000003</v>
      </c>
      <c r="D72" s="25" t="str">
        <f t="shared" si="3"/>
        <v>vis</v>
      </c>
      <c r="E72" s="51">
        <f>VLOOKUP(C72,Active!C$21:E$966,3,FALSE)</f>
        <v>26611.537105877906</v>
      </c>
      <c r="F72" s="12" t="s">
        <v>96</v>
      </c>
      <c r="G72" s="25" t="str">
        <f t="shared" si="4"/>
        <v>55074.3314</v>
      </c>
      <c r="H72" s="13">
        <f t="shared" si="5"/>
        <v>26611.5</v>
      </c>
      <c r="I72" s="52" t="s">
        <v>688</v>
      </c>
      <c r="J72" s="53" t="s">
        <v>689</v>
      </c>
      <c r="K72" s="52" t="s">
        <v>690</v>
      </c>
      <c r="L72" s="52" t="s">
        <v>691</v>
      </c>
      <c r="M72" s="53" t="s">
        <v>606</v>
      </c>
      <c r="N72" s="53" t="s">
        <v>96</v>
      </c>
      <c r="O72" s="54" t="s">
        <v>628</v>
      </c>
      <c r="P72" s="55" t="s">
        <v>692</v>
      </c>
    </row>
    <row r="73" spans="1:16" ht="13.5" thickBot="1" x14ac:dyDescent="0.25">
      <c r="A73" s="13" t="str">
        <f t="shared" si="0"/>
        <v>IBVS 5980 </v>
      </c>
      <c r="B73" s="12" t="str">
        <f t="shared" si="1"/>
        <v>I</v>
      </c>
      <c r="C73" s="13">
        <f t="shared" si="2"/>
        <v>55075.324500000002</v>
      </c>
      <c r="D73" s="25" t="str">
        <f t="shared" si="3"/>
        <v>vis</v>
      </c>
      <c r="E73" s="51">
        <f>VLOOKUP(C73,Active!C$21:E$966,3,FALSE)</f>
        <v>26613.041009957469</v>
      </c>
      <c r="F73" s="12" t="s">
        <v>96</v>
      </c>
      <c r="G73" s="25" t="str">
        <f t="shared" si="4"/>
        <v>55075.3245</v>
      </c>
      <c r="H73" s="13">
        <f t="shared" si="5"/>
        <v>26613</v>
      </c>
      <c r="I73" s="52" t="s">
        <v>693</v>
      </c>
      <c r="J73" s="53" t="s">
        <v>694</v>
      </c>
      <c r="K73" s="52" t="s">
        <v>695</v>
      </c>
      <c r="L73" s="52" t="s">
        <v>696</v>
      </c>
      <c r="M73" s="53" t="s">
        <v>606</v>
      </c>
      <c r="N73" s="53" t="s">
        <v>96</v>
      </c>
      <c r="O73" s="54" t="s">
        <v>628</v>
      </c>
      <c r="P73" s="55" t="s">
        <v>692</v>
      </c>
    </row>
    <row r="74" spans="1:16" ht="13.5" thickBot="1" x14ac:dyDescent="0.25">
      <c r="A74" s="13" t="str">
        <f t="shared" si="0"/>
        <v>BAVM 220 </v>
      </c>
      <c r="B74" s="12" t="str">
        <f t="shared" si="1"/>
        <v>I</v>
      </c>
      <c r="C74" s="13">
        <f t="shared" si="2"/>
        <v>55374.470500000003</v>
      </c>
      <c r="D74" s="25" t="str">
        <f t="shared" si="3"/>
        <v>vis</v>
      </c>
      <c r="E74" s="51">
        <f>VLOOKUP(C74,Active!C$21:E$966,3,FALSE)</f>
        <v>27066.053687216176</v>
      </c>
      <c r="F74" s="12" t="s">
        <v>96</v>
      </c>
      <c r="G74" s="25" t="str">
        <f t="shared" si="4"/>
        <v>55374.4705</v>
      </c>
      <c r="H74" s="13">
        <f t="shared" si="5"/>
        <v>27066</v>
      </c>
      <c r="I74" s="52" t="s">
        <v>712</v>
      </c>
      <c r="J74" s="53" t="s">
        <v>713</v>
      </c>
      <c r="K74" s="52" t="s">
        <v>709</v>
      </c>
      <c r="L74" s="52" t="s">
        <v>714</v>
      </c>
      <c r="M74" s="53" t="s">
        <v>606</v>
      </c>
      <c r="N74" s="53">
        <v>0</v>
      </c>
      <c r="O74" s="54" t="s">
        <v>715</v>
      </c>
      <c r="P74" s="55" t="s">
        <v>716</v>
      </c>
    </row>
    <row r="75" spans="1:16" ht="13.5" thickBot="1" x14ac:dyDescent="0.25">
      <c r="A75" s="13" t="str">
        <f t="shared" ref="A75:A138" si="6">P75</f>
        <v>OEJV 0160 </v>
      </c>
      <c r="B75" s="12" t="str">
        <f t="shared" ref="B75:B138" si="7">IF(H75=INT(H75),"I","II")</f>
        <v>II</v>
      </c>
      <c r="C75" s="13">
        <f t="shared" ref="C75:C138" si="8">1*G75</f>
        <v>55807.336510000001</v>
      </c>
      <c r="D75" s="25" t="str">
        <f t="shared" ref="D75:D138" si="9">VLOOKUP(F75,I$1:J$5,2,FALSE)</f>
        <v>vis</v>
      </c>
      <c r="E75" s="51">
        <f>VLOOKUP(C75,Active!C$21:E$966,3,FALSE)</f>
        <v>27721.565678298764</v>
      </c>
      <c r="F75" s="12" t="s">
        <v>96</v>
      </c>
      <c r="G75" s="25" t="str">
        <f t="shared" ref="G75:G138" si="10">MID(I75,3,LEN(I75)-3)</f>
        <v>55807.33651</v>
      </c>
      <c r="H75" s="13">
        <f t="shared" ref="H75:H138" si="11">1*K75</f>
        <v>27721.5</v>
      </c>
      <c r="I75" s="52" t="s">
        <v>742</v>
      </c>
      <c r="J75" s="53" t="s">
        <v>743</v>
      </c>
      <c r="K75" s="52">
        <v>27721.5</v>
      </c>
      <c r="L75" s="52" t="s">
        <v>744</v>
      </c>
      <c r="M75" s="53" t="s">
        <v>606</v>
      </c>
      <c r="N75" s="53" t="s">
        <v>88</v>
      </c>
      <c r="O75" s="54" t="s">
        <v>701</v>
      </c>
      <c r="P75" s="55" t="s">
        <v>745</v>
      </c>
    </row>
    <row r="76" spans="1:16" ht="13.5" thickBot="1" x14ac:dyDescent="0.25">
      <c r="A76" s="13" t="str">
        <f t="shared" si="6"/>
        <v>BAVM 228 </v>
      </c>
      <c r="B76" s="12" t="str">
        <f t="shared" si="7"/>
        <v>I</v>
      </c>
      <c r="C76" s="13">
        <f t="shared" si="8"/>
        <v>56152.377500000002</v>
      </c>
      <c r="D76" s="25" t="str">
        <f t="shared" si="9"/>
        <v>vis</v>
      </c>
      <c r="E76" s="51">
        <f>VLOOKUP(C76,Active!C$21:E$966,3,FALSE)</f>
        <v>28244.079576675791</v>
      </c>
      <c r="F76" s="12" t="s">
        <v>96</v>
      </c>
      <c r="G76" s="25" t="str">
        <f t="shared" si="10"/>
        <v>56152.3775</v>
      </c>
      <c r="H76" s="13">
        <f t="shared" si="11"/>
        <v>28244</v>
      </c>
      <c r="I76" s="52" t="s">
        <v>746</v>
      </c>
      <c r="J76" s="53" t="s">
        <v>747</v>
      </c>
      <c r="K76" s="52">
        <v>28244</v>
      </c>
      <c r="L76" s="52" t="s">
        <v>748</v>
      </c>
      <c r="M76" s="53" t="s">
        <v>606</v>
      </c>
      <c r="N76" s="53" t="s">
        <v>553</v>
      </c>
      <c r="O76" s="54" t="s">
        <v>613</v>
      </c>
      <c r="P76" s="55" t="s">
        <v>749</v>
      </c>
    </row>
    <row r="77" spans="1:16" ht="13.5" thickBot="1" x14ac:dyDescent="0.25">
      <c r="A77" s="13" t="str">
        <f t="shared" si="6"/>
        <v>OEJV 0160 </v>
      </c>
      <c r="B77" s="12" t="str">
        <f t="shared" si="7"/>
        <v>II</v>
      </c>
      <c r="C77" s="13">
        <f t="shared" si="8"/>
        <v>56182.425629999998</v>
      </c>
      <c r="D77" s="25" t="str">
        <f t="shared" si="9"/>
        <v>vis</v>
      </c>
      <c r="E77" s="51">
        <f>VLOOKUP(C77,Active!C$21:E$966,3,FALSE)</f>
        <v>28289.583055973242</v>
      </c>
      <c r="F77" s="12" t="s">
        <v>96</v>
      </c>
      <c r="G77" s="25" t="str">
        <f t="shared" si="10"/>
        <v>56182.42563</v>
      </c>
      <c r="H77" s="13">
        <f t="shared" si="11"/>
        <v>28289.5</v>
      </c>
      <c r="I77" s="52" t="s">
        <v>750</v>
      </c>
      <c r="J77" s="53" t="s">
        <v>751</v>
      </c>
      <c r="K77" s="52">
        <v>28289.5</v>
      </c>
      <c r="L77" s="52" t="s">
        <v>752</v>
      </c>
      <c r="M77" s="53" t="s">
        <v>606</v>
      </c>
      <c r="N77" s="53" t="s">
        <v>64</v>
      </c>
      <c r="O77" s="54" t="s">
        <v>701</v>
      </c>
      <c r="P77" s="55" t="s">
        <v>745</v>
      </c>
    </row>
    <row r="78" spans="1:16" ht="13.5" thickBot="1" x14ac:dyDescent="0.25">
      <c r="A78" s="13" t="str">
        <f t="shared" si="6"/>
        <v>OEJV 0160 </v>
      </c>
      <c r="B78" s="12" t="str">
        <f t="shared" si="7"/>
        <v>II</v>
      </c>
      <c r="C78" s="13">
        <f t="shared" si="8"/>
        <v>56182.425929999998</v>
      </c>
      <c r="D78" s="25" t="str">
        <f t="shared" si="9"/>
        <v>vis</v>
      </c>
      <c r="E78" s="51">
        <f>VLOOKUP(C78,Active!C$21:E$966,3,FALSE)</f>
        <v>28289.583510279179</v>
      </c>
      <c r="F78" s="12" t="s">
        <v>96</v>
      </c>
      <c r="G78" s="25" t="str">
        <f t="shared" si="10"/>
        <v>56182.42593</v>
      </c>
      <c r="H78" s="13">
        <f t="shared" si="11"/>
        <v>28289.5</v>
      </c>
      <c r="I78" s="52" t="s">
        <v>753</v>
      </c>
      <c r="J78" s="53" t="s">
        <v>754</v>
      </c>
      <c r="K78" s="52">
        <v>28289.5</v>
      </c>
      <c r="L78" s="52" t="s">
        <v>755</v>
      </c>
      <c r="M78" s="53" t="s">
        <v>606</v>
      </c>
      <c r="N78" s="53" t="s">
        <v>96</v>
      </c>
      <c r="O78" s="54" t="s">
        <v>701</v>
      </c>
      <c r="P78" s="55" t="s">
        <v>745</v>
      </c>
    </row>
    <row r="79" spans="1:16" ht="13.5" thickBot="1" x14ac:dyDescent="0.25">
      <c r="A79" s="13" t="str">
        <f t="shared" si="6"/>
        <v>OEJV 0160 </v>
      </c>
      <c r="B79" s="12" t="str">
        <f t="shared" si="7"/>
        <v>II</v>
      </c>
      <c r="C79" s="13">
        <f t="shared" si="8"/>
        <v>56182.427129999996</v>
      </c>
      <c r="D79" s="25" t="str">
        <f t="shared" si="9"/>
        <v>vis</v>
      </c>
      <c r="E79" s="51">
        <f>VLOOKUP(C79,Active!C$21:E$966,3,FALSE)</f>
        <v>28289.585327502915</v>
      </c>
      <c r="F79" s="12" t="s">
        <v>96</v>
      </c>
      <c r="G79" s="25" t="str">
        <f t="shared" si="10"/>
        <v>56182.42713</v>
      </c>
      <c r="H79" s="13">
        <f t="shared" si="11"/>
        <v>28289.5</v>
      </c>
      <c r="I79" s="52" t="s">
        <v>756</v>
      </c>
      <c r="J79" s="53" t="s">
        <v>757</v>
      </c>
      <c r="K79" s="52">
        <v>28289.5</v>
      </c>
      <c r="L79" s="52" t="s">
        <v>758</v>
      </c>
      <c r="M79" s="53" t="s">
        <v>606</v>
      </c>
      <c r="N79" s="53" t="s">
        <v>706</v>
      </c>
      <c r="O79" s="54" t="s">
        <v>701</v>
      </c>
      <c r="P79" s="55" t="s">
        <v>745</v>
      </c>
    </row>
    <row r="80" spans="1:16" ht="13.5" thickBot="1" x14ac:dyDescent="0.25">
      <c r="A80" s="13" t="str">
        <f t="shared" si="6"/>
        <v>BAVM 234 </v>
      </c>
      <c r="B80" s="12" t="str">
        <f t="shared" si="7"/>
        <v>I</v>
      </c>
      <c r="C80" s="13">
        <f t="shared" si="8"/>
        <v>56539.353900000002</v>
      </c>
      <c r="D80" s="25" t="str">
        <f t="shared" si="9"/>
        <v>vis</v>
      </c>
      <c r="E80" s="51">
        <f>VLOOKUP(C80,Active!C$21:E$966,3,FALSE)</f>
        <v>28830.098493859827</v>
      </c>
      <c r="F80" s="12" t="s">
        <v>96</v>
      </c>
      <c r="G80" s="25" t="str">
        <f t="shared" si="10"/>
        <v>56539.3539</v>
      </c>
      <c r="H80" s="13">
        <f t="shared" si="11"/>
        <v>28830</v>
      </c>
      <c r="I80" s="52" t="s">
        <v>759</v>
      </c>
      <c r="J80" s="53" t="s">
        <v>760</v>
      </c>
      <c r="K80" s="52">
        <v>28830</v>
      </c>
      <c r="L80" s="52" t="s">
        <v>761</v>
      </c>
      <c r="M80" s="53" t="s">
        <v>606</v>
      </c>
      <c r="N80" s="53" t="s">
        <v>607</v>
      </c>
      <c r="O80" s="54" t="s">
        <v>516</v>
      </c>
      <c r="P80" s="55" t="s">
        <v>762</v>
      </c>
    </row>
    <row r="81" spans="1:16" ht="13.5" thickBot="1" x14ac:dyDescent="0.25">
      <c r="A81" s="13" t="str">
        <f t="shared" si="6"/>
        <v>OEJV 0160 </v>
      </c>
      <c r="B81" s="12" t="str">
        <f t="shared" si="7"/>
        <v>I</v>
      </c>
      <c r="C81" s="13">
        <f t="shared" si="8"/>
        <v>56543.31611</v>
      </c>
      <c r="D81" s="25" t="str">
        <f t="shared" si="9"/>
        <v>vis</v>
      </c>
      <c r="E81" s="51">
        <f>VLOOKUP(C81,Active!C$21:E$966,3,FALSE)</f>
        <v>28836.098678919832</v>
      </c>
      <c r="F81" s="12" t="s">
        <v>96</v>
      </c>
      <c r="G81" s="25" t="str">
        <f t="shared" si="10"/>
        <v>56543.31611</v>
      </c>
      <c r="H81" s="13">
        <f t="shared" si="11"/>
        <v>28836</v>
      </c>
      <c r="I81" s="52" t="s">
        <v>763</v>
      </c>
      <c r="J81" s="53" t="s">
        <v>764</v>
      </c>
      <c r="K81" s="52">
        <v>28836</v>
      </c>
      <c r="L81" s="52" t="s">
        <v>765</v>
      </c>
      <c r="M81" s="53" t="s">
        <v>606</v>
      </c>
      <c r="N81" s="53" t="s">
        <v>96</v>
      </c>
      <c r="O81" s="54" t="s">
        <v>701</v>
      </c>
      <c r="P81" s="55" t="s">
        <v>745</v>
      </c>
    </row>
    <row r="82" spans="1:16" ht="13.5" thickBot="1" x14ac:dyDescent="0.25">
      <c r="A82" s="13" t="str">
        <f t="shared" si="6"/>
        <v>OEJV 0160 </v>
      </c>
      <c r="B82" s="12" t="str">
        <f t="shared" si="7"/>
        <v>I</v>
      </c>
      <c r="C82" s="13">
        <f t="shared" si="8"/>
        <v>56543.316859999999</v>
      </c>
      <c r="D82" s="25" t="str">
        <f t="shared" si="9"/>
        <v>vis</v>
      </c>
      <c r="E82" s="51">
        <f>VLOOKUP(C82,Active!C$21:E$966,3,FALSE)</f>
        <v>28836.099814684665</v>
      </c>
      <c r="F82" s="12" t="s">
        <v>96</v>
      </c>
      <c r="G82" s="25" t="str">
        <f t="shared" si="10"/>
        <v>56543.31686</v>
      </c>
      <c r="H82" s="13">
        <f t="shared" si="11"/>
        <v>28836</v>
      </c>
      <c r="I82" s="52" t="s">
        <v>766</v>
      </c>
      <c r="J82" s="53" t="s">
        <v>767</v>
      </c>
      <c r="K82" s="52">
        <v>28836</v>
      </c>
      <c r="L82" s="52" t="s">
        <v>768</v>
      </c>
      <c r="M82" s="53" t="s">
        <v>606</v>
      </c>
      <c r="N82" s="53" t="s">
        <v>706</v>
      </c>
      <c r="O82" s="54" t="s">
        <v>701</v>
      </c>
      <c r="P82" s="55" t="s">
        <v>745</v>
      </c>
    </row>
    <row r="83" spans="1:16" ht="13.5" thickBot="1" x14ac:dyDescent="0.25">
      <c r="A83" s="13" t="str">
        <f t="shared" si="6"/>
        <v>IBVS 6125 </v>
      </c>
      <c r="B83" s="12" t="str">
        <f t="shared" si="7"/>
        <v>II</v>
      </c>
      <c r="C83" s="13">
        <f t="shared" si="8"/>
        <v>56839.485999999997</v>
      </c>
      <c r="D83" s="25" t="str">
        <f t="shared" si="9"/>
        <v>vis</v>
      </c>
      <c r="E83" s="51">
        <f>VLOOKUP(C83,Active!C$21:E$966,3,FALSE)</f>
        <v>29284.604474726275</v>
      </c>
      <c r="F83" s="12" t="s">
        <v>96</v>
      </c>
      <c r="G83" s="25" t="str">
        <f t="shared" si="10"/>
        <v>56839.4860</v>
      </c>
      <c r="H83" s="13">
        <f t="shared" si="11"/>
        <v>29284.5</v>
      </c>
      <c r="I83" s="52" t="s">
        <v>769</v>
      </c>
      <c r="J83" s="53" t="s">
        <v>770</v>
      </c>
      <c r="K83" s="52">
        <v>29284.5</v>
      </c>
      <c r="L83" s="52" t="s">
        <v>771</v>
      </c>
      <c r="M83" s="53" t="s">
        <v>606</v>
      </c>
      <c r="N83" s="53" t="s">
        <v>772</v>
      </c>
      <c r="O83" s="54" t="s">
        <v>773</v>
      </c>
      <c r="P83" s="55" t="s">
        <v>774</v>
      </c>
    </row>
    <row r="84" spans="1:16" ht="12.75" customHeight="1" thickBot="1" x14ac:dyDescent="0.25">
      <c r="A84" s="13" t="str">
        <f t="shared" si="6"/>
        <v> PZ 6.314 </v>
      </c>
      <c r="B84" s="12" t="str">
        <f t="shared" si="7"/>
        <v>II</v>
      </c>
      <c r="C84" s="13">
        <f t="shared" si="8"/>
        <v>14578.26</v>
      </c>
      <c r="D84" s="25" t="str">
        <f t="shared" si="9"/>
        <v>vis</v>
      </c>
      <c r="E84" s="51">
        <f>VLOOKUP(C84,Active!C$21:E$966,3,FALSE)</f>
        <v>-34713.814807146693</v>
      </c>
      <c r="F84" s="12" t="s">
        <v>96</v>
      </c>
      <c r="G84" s="25" t="str">
        <f t="shared" si="10"/>
        <v>14578.26</v>
      </c>
      <c r="H84" s="13">
        <f t="shared" si="11"/>
        <v>-34714.5</v>
      </c>
      <c r="I84" s="52" t="s">
        <v>99</v>
      </c>
      <c r="J84" s="53" t="s">
        <v>100</v>
      </c>
      <c r="K84" s="52">
        <v>-34714.5</v>
      </c>
      <c r="L84" s="52" t="s">
        <v>101</v>
      </c>
      <c r="M84" s="53" t="s">
        <v>102</v>
      </c>
      <c r="N84" s="53"/>
      <c r="O84" s="54" t="s">
        <v>103</v>
      </c>
      <c r="P84" s="54" t="s">
        <v>104</v>
      </c>
    </row>
    <row r="85" spans="1:16" ht="12.75" customHeight="1" thickBot="1" x14ac:dyDescent="0.25">
      <c r="A85" s="13" t="str">
        <f t="shared" si="6"/>
        <v> PZ 6.314 </v>
      </c>
      <c r="B85" s="12" t="str">
        <f t="shared" si="7"/>
        <v>I</v>
      </c>
      <c r="C85" s="13">
        <f t="shared" si="8"/>
        <v>14909.38</v>
      </c>
      <c r="D85" s="25" t="str">
        <f t="shared" si="9"/>
        <v>vis</v>
      </c>
      <c r="E85" s="51">
        <f>VLOOKUP(C85,Active!C$21:E$966,3,FALSE)</f>
        <v>-34212.3822033549</v>
      </c>
      <c r="F85" s="12" t="s">
        <v>96</v>
      </c>
      <c r="G85" s="25" t="str">
        <f t="shared" si="10"/>
        <v>14909.38</v>
      </c>
      <c r="H85" s="13">
        <f t="shared" si="11"/>
        <v>-34213</v>
      </c>
      <c r="I85" s="52" t="s">
        <v>105</v>
      </c>
      <c r="J85" s="53" t="s">
        <v>106</v>
      </c>
      <c r="K85" s="52">
        <v>-34213</v>
      </c>
      <c r="L85" s="52" t="s">
        <v>107</v>
      </c>
      <c r="M85" s="53" t="s">
        <v>102</v>
      </c>
      <c r="N85" s="53"/>
      <c r="O85" s="54" t="s">
        <v>103</v>
      </c>
      <c r="P85" s="54" t="s">
        <v>104</v>
      </c>
    </row>
    <row r="86" spans="1:16" ht="12.75" customHeight="1" thickBot="1" x14ac:dyDescent="0.25">
      <c r="A86" s="13" t="str">
        <f t="shared" si="6"/>
        <v> PZ 6.314 </v>
      </c>
      <c r="B86" s="12" t="str">
        <f t="shared" si="7"/>
        <v>II</v>
      </c>
      <c r="C86" s="13">
        <f t="shared" si="8"/>
        <v>15614.34</v>
      </c>
      <c r="D86" s="25" t="str">
        <f t="shared" si="9"/>
        <v>vis</v>
      </c>
      <c r="E86" s="51">
        <f>VLOOKUP(C86,Active!C$21:E$966,3,FALSE)</f>
        <v>-33144.823830652946</v>
      </c>
      <c r="F86" s="12" t="s">
        <v>96</v>
      </c>
      <c r="G86" s="25" t="str">
        <f t="shared" si="10"/>
        <v>15614.34</v>
      </c>
      <c r="H86" s="13">
        <f t="shared" si="11"/>
        <v>-33145.5</v>
      </c>
      <c r="I86" s="52" t="s">
        <v>108</v>
      </c>
      <c r="J86" s="53" t="s">
        <v>109</v>
      </c>
      <c r="K86" s="52">
        <v>-33145.5</v>
      </c>
      <c r="L86" s="52" t="s">
        <v>101</v>
      </c>
      <c r="M86" s="53" t="s">
        <v>102</v>
      </c>
      <c r="N86" s="53"/>
      <c r="O86" s="54" t="s">
        <v>103</v>
      </c>
      <c r="P86" s="54" t="s">
        <v>104</v>
      </c>
    </row>
    <row r="87" spans="1:16" ht="12.75" customHeight="1" thickBot="1" x14ac:dyDescent="0.25">
      <c r="A87" s="13" t="str">
        <f t="shared" si="6"/>
        <v> PZ 6.314 </v>
      </c>
      <c r="B87" s="12" t="str">
        <f t="shared" si="7"/>
        <v>I</v>
      </c>
      <c r="C87" s="13">
        <f t="shared" si="8"/>
        <v>17093.28</v>
      </c>
      <c r="D87" s="25" t="str">
        <f t="shared" si="9"/>
        <v>vis</v>
      </c>
      <c r="E87" s="51">
        <f>VLOOKUP(C87,Active!C$21:E$966,3,FALSE)</f>
        <v>-30905.186433178176</v>
      </c>
      <c r="F87" s="12" t="s">
        <v>96</v>
      </c>
      <c r="G87" s="25" t="str">
        <f t="shared" si="10"/>
        <v>17093.28</v>
      </c>
      <c r="H87" s="13">
        <f t="shared" si="11"/>
        <v>-30906</v>
      </c>
      <c r="I87" s="52" t="s">
        <v>110</v>
      </c>
      <c r="J87" s="53" t="s">
        <v>111</v>
      </c>
      <c r="K87" s="52">
        <v>-30906</v>
      </c>
      <c r="L87" s="52" t="s">
        <v>112</v>
      </c>
      <c r="M87" s="53" t="s">
        <v>102</v>
      </c>
      <c r="N87" s="53"/>
      <c r="O87" s="54" t="s">
        <v>103</v>
      </c>
      <c r="P87" s="54" t="s">
        <v>104</v>
      </c>
    </row>
    <row r="88" spans="1:16" ht="12.75" customHeight="1" thickBot="1" x14ac:dyDescent="0.25">
      <c r="A88" s="13" t="str">
        <f t="shared" si="6"/>
        <v> PZ 6.314 </v>
      </c>
      <c r="B88" s="12" t="str">
        <f t="shared" si="7"/>
        <v>I</v>
      </c>
      <c r="C88" s="13">
        <f t="shared" si="8"/>
        <v>18889.41</v>
      </c>
      <c r="D88" s="25" t="str">
        <f t="shared" si="9"/>
        <v>vis</v>
      </c>
      <c r="E88" s="51">
        <f>VLOOKUP(C88,Active!C$21:E$966,3,FALSE)</f>
        <v>-28185.211370818401</v>
      </c>
      <c r="F88" s="12" t="s">
        <v>96</v>
      </c>
      <c r="G88" s="25" t="str">
        <f t="shared" si="10"/>
        <v>18889.41</v>
      </c>
      <c r="H88" s="13">
        <f t="shared" si="11"/>
        <v>-28186</v>
      </c>
      <c r="I88" s="52" t="s">
        <v>113</v>
      </c>
      <c r="J88" s="53" t="s">
        <v>114</v>
      </c>
      <c r="K88" s="52">
        <v>-28186</v>
      </c>
      <c r="L88" s="52" t="s">
        <v>115</v>
      </c>
      <c r="M88" s="53" t="s">
        <v>102</v>
      </c>
      <c r="N88" s="53"/>
      <c r="O88" s="54" t="s">
        <v>103</v>
      </c>
      <c r="P88" s="54" t="s">
        <v>104</v>
      </c>
    </row>
    <row r="89" spans="1:16" ht="12.75" customHeight="1" thickBot="1" x14ac:dyDescent="0.25">
      <c r="A89" s="13" t="str">
        <f t="shared" si="6"/>
        <v> PZ 6.314 </v>
      </c>
      <c r="B89" s="12" t="str">
        <f t="shared" si="7"/>
        <v>I</v>
      </c>
      <c r="C89" s="13">
        <f t="shared" si="8"/>
        <v>18950.25</v>
      </c>
      <c r="D89" s="25" t="str">
        <f t="shared" si="9"/>
        <v>vis</v>
      </c>
      <c r="E89" s="51">
        <f>VLOOKUP(C89,Active!C$21:E$966,3,FALSE)</f>
        <v>-28093.078127236939</v>
      </c>
      <c r="F89" s="12" t="s">
        <v>96</v>
      </c>
      <c r="G89" s="25" t="str">
        <f t="shared" si="10"/>
        <v>18950.25</v>
      </c>
      <c r="H89" s="13">
        <f t="shared" si="11"/>
        <v>-28094</v>
      </c>
      <c r="I89" s="52" t="s">
        <v>116</v>
      </c>
      <c r="J89" s="53" t="s">
        <v>117</v>
      </c>
      <c r="K89" s="52">
        <v>-28094</v>
      </c>
      <c r="L89" s="52" t="s">
        <v>118</v>
      </c>
      <c r="M89" s="53" t="s">
        <v>102</v>
      </c>
      <c r="N89" s="53"/>
      <c r="O89" s="54" t="s">
        <v>103</v>
      </c>
      <c r="P89" s="54" t="s">
        <v>104</v>
      </c>
    </row>
    <row r="90" spans="1:16" ht="12.75" customHeight="1" thickBot="1" x14ac:dyDescent="0.25">
      <c r="A90" s="13" t="str">
        <f t="shared" si="6"/>
        <v> PZ 6.314 </v>
      </c>
      <c r="B90" s="12" t="str">
        <f t="shared" si="7"/>
        <v>I</v>
      </c>
      <c r="C90" s="13">
        <f t="shared" si="8"/>
        <v>28751.4</v>
      </c>
      <c r="D90" s="25" t="str">
        <f t="shared" si="9"/>
        <v>vis</v>
      </c>
      <c r="E90" s="51">
        <f>VLOOKUP(C90,Active!C$21:E$966,3,FALSE)</f>
        <v>-13250.676083705845</v>
      </c>
      <c r="F90" s="12" t="s">
        <v>96</v>
      </c>
      <c r="G90" s="25" t="str">
        <f t="shared" si="10"/>
        <v>28751.40</v>
      </c>
      <c r="H90" s="13">
        <f t="shared" si="11"/>
        <v>-13251</v>
      </c>
      <c r="I90" s="52" t="s">
        <v>119</v>
      </c>
      <c r="J90" s="53" t="s">
        <v>120</v>
      </c>
      <c r="K90" s="52">
        <v>-13251</v>
      </c>
      <c r="L90" s="52" t="s">
        <v>121</v>
      </c>
      <c r="M90" s="53" t="s">
        <v>102</v>
      </c>
      <c r="N90" s="53"/>
      <c r="O90" s="54" t="s">
        <v>103</v>
      </c>
      <c r="P90" s="54" t="s">
        <v>104</v>
      </c>
    </row>
    <row r="91" spans="1:16" ht="12.75" customHeight="1" thickBot="1" x14ac:dyDescent="0.25">
      <c r="A91" s="13" t="str">
        <f t="shared" si="6"/>
        <v> PZ 6.314 </v>
      </c>
      <c r="B91" s="12" t="str">
        <f t="shared" si="7"/>
        <v>II</v>
      </c>
      <c r="C91" s="13">
        <f t="shared" si="8"/>
        <v>28785.29</v>
      </c>
      <c r="D91" s="25" t="str">
        <f t="shared" si="9"/>
        <v>vis</v>
      </c>
      <c r="E91" s="51">
        <f>VLOOKUP(C91,Active!C$21:E$966,3,FALSE)</f>
        <v>-13199.354656602367</v>
      </c>
      <c r="F91" s="12" t="s">
        <v>96</v>
      </c>
      <c r="G91" s="25" t="str">
        <f t="shared" si="10"/>
        <v>28785.29</v>
      </c>
      <c r="H91" s="13">
        <f t="shared" si="11"/>
        <v>-13199.5</v>
      </c>
      <c r="I91" s="52" t="s">
        <v>122</v>
      </c>
      <c r="J91" s="53" t="s">
        <v>123</v>
      </c>
      <c r="K91" s="52">
        <v>-13199.5</v>
      </c>
      <c r="L91" s="52" t="s">
        <v>124</v>
      </c>
      <c r="M91" s="53" t="s">
        <v>102</v>
      </c>
      <c r="N91" s="53"/>
      <c r="O91" s="54" t="s">
        <v>103</v>
      </c>
      <c r="P91" s="54" t="s">
        <v>104</v>
      </c>
    </row>
    <row r="92" spans="1:16" ht="12.75" customHeight="1" thickBot="1" x14ac:dyDescent="0.25">
      <c r="A92" s="13" t="str">
        <f t="shared" si="6"/>
        <v> PZ 6.314 </v>
      </c>
      <c r="B92" s="12" t="str">
        <f t="shared" si="7"/>
        <v>II</v>
      </c>
      <c r="C92" s="13">
        <f t="shared" si="8"/>
        <v>28789.33</v>
      </c>
      <c r="D92" s="25" t="str">
        <f t="shared" si="9"/>
        <v>vis</v>
      </c>
      <c r="E92" s="51">
        <f>VLOOKUP(C92,Active!C$21:E$966,3,FALSE)</f>
        <v>-13193.236670013459</v>
      </c>
      <c r="F92" s="12" t="s">
        <v>96</v>
      </c>
      <c r="G92" s="25" t="str">
        <f t="shared" si="10"/>
        <v>28789.33</v>
      </c>
      <c r="H92" s="13">
        <f t="shared" si="11"/>
        <v>-13193.5</v>
      </c>
      <c r="I92" s="52" t="s">
        <v>125</v>
      </c>
      <c r="J92" s="53" t="s">
        <v>126</v>
      </c>
      <c r="K92" s="52">
        <v>-13193.5</v>
      </c>
      <c r="L92" s="52" t="s">
        <v>127</v>
      </c>
      <c r="M92" s="53" t="s">
        <v>102</v>
      </c>
      <c r="N92" s="53"/>
      <c r="O92" s="54" t="s">
        <v>103</v>
      </c>
      <c r="P92" s="54" t="s">
        <v>104</v>
      </c>
    </row>
    <row r="93" spans="1:16" ht="12.75" customHeight="1" thickBot="1" x14ac:dyDescent="0.25">
      <c r="A93" s="13" t="str">
        <f t="shared" si="6"/>
        <v> PZ 6.314 </v>
      </c>
      <c r="B93" s="12" t="str">
        <f t="shared" si="7"/>
        <v>II</v>
      </c>
      <c r="C93" s="13">
        <f t="shared" si="8"/>
        <v>29485.37</v>
      </c>
      <c r="D93" s="25" t="str">
        <f t="shared" si="9"/>
        <v>vis</v>
      </c>
      <c r="E93" s="51">
        <f>VLOOKUP(C93,Active!C$21:E$966,3,FALSE)</f>
        <v>-12139.186327106825</v>
      </c>
      <c r="F93" s="12" t="s">
        <v>96</v>
      </c>
      <c r="G93" s="25" t="str">
        <f t="shared" si="10"/>
        <v>29485.37</v>
      </c>
      <c r="H93" s="13">
        <f t="shared" si="11"/>
        <v>-12139.5</v>
      </c>
      <c r="I93" s="52" t="s">
        <v>128</v>
      </c>
      <c r="J93" s="53" t="s">
        <v>129</v>
      </c>
      <c r="K93" s="52">
        <v>-12139.5</v>
      </c>
      <c r="L93" s="52" t="s">
        <v>121</v>
      </c>
      <c r="M93" s="53" t="s">
        <v>102</v>
      </c>
      <c r="N93" s="53"/>
      <c r="O93" s="54" t="s">
        <v>103</v>
      </c>
      <c r="P93" s="54" t="s">
        <v>104</v>
      </c>
    </row>
    <row r="94" spans="1:16" ht="12.75" customHeight="1" thickBot="1" x14ac:dyDescent="0.25">
      <c r="A94" s="13" t="str">
        <f t="shared" si="6"/>
        <v> PZ 7.249 </v>
      </c>
      <c r="B94" s="12" t="str">
        <f t="shared" si="7"/>
        <v>I</v>
      </c>
      <c r="C94" s="13">
        <f t="shared" si="8"/>
        <v>31292.400000000001</v>
      </c>
      <c r="D94" s="25" t="str">
        <f t="shared" si="9"/>
        <v>vis</v>
      </c>
      <c r="E94" s="51">
        <f>VLOOKUP(C94,Active!C$21:E$966,3,FALSE)</f>
        <v>-9402.7048157819281</v>
      </c>
      <c r="F94" s="12" t="s">
        <v>96</v>
      </c>
      <c r="G94" s="25" t="str">
        <f t="shared" si="10"/>
        <v>31292.40</v>
      </c>
      <c r="H94" s="13">
        <f t="shared" si="11"/>
        <v>-9403</v>
      </c>
      <c r="I94" s="52" t="s">
        <v>130</v>
      </c>
      <c r="J94" s="53" t="s">
        <v>131</v>
      </c>
      <c r="K94" s="52">
        <v>-9403</v>
      </c>
      <c r="L94" s="52" t="s">
        <v>132</v>
      </c>
      <c r="M94" s="53" t="s">
        <v>102</v>
      </c>
      <c r="N94" s="53"/>
      <c r="O94" s="54" t="s">
        <v>133</v>
      </c>
      <c r="P94" s="54" t="s">
        <v>134</v>
      </c>
    </row>
    <row r="95" spans="1:16" ht="12.75" customHeight="1" thickBot="1" x14ac:dyDescent="0.25">
      <c r="A95" s="13" t="str">
        <f t="shared" si="6"/>
        <v> AC 98.3 </v>
      </c>
      <c r="B95" s="12" t="str">
        <f t="shared" si="7"/>
        <v>I</v>
      </c>
      <c r="C95" s="13">
        <f t="shared" si="8"/>
        <v>31298.35</v>
      </c>
      <c r="D95" s="25" t="str">
        <f t="shared" si="9"/>
        <v>vis</v>
      </c>
      <c r="E95" s="51">
        <f>VLOOKUP(C95,Active!C$21:E$966,3,FALSE)</f>
        <v>-9393.6944147413396</v>
      </c>
      <c r="F95" s="12" t="s">
        <v>96</v>
      </c>
      <c r="G95" s="25" t="str">
        <f t="shared" si="10"/>
        <v>31298.35</v>
      </c>
      <c r="H95" s="13">
        <f t="shared" si="11"/>
        <v>-9394</v>
      </c>
      <c r="I95" s="52" t="s">
        <v>135</v>
      </c>
      <c r="J95" s="53" t="s">
        <v>136</v>
      </c>
      <c r="K95" s="52">
        <v>-9394</v>
      </c>
      <c r="L95" s="52" t="s">
        <v>137</v>
      </c>
      <c r="M95" s="53" t="s">
        <v>102</v>
      </c>
      <c r="N95" s="53"/>
      <c r="O95" s="54" t="s">
        <v>133</v>
      </c>
      <c r="P95" s="54" t="s">
        <v>138</v>
      </c>
    </row>
    <row r="96" spans="1:16" ht="12.75" customHeight="1" thickBot="1" x14ac:dyDescent="0.25">
      <c r="A96" s="13" t="str">
        <f t="shared" si="6"/>
        <v> AC 98.3 </v>
      </c>
      <c r="B96" s="12" t="str">
        <f t="shared" si="7"/>
        <v>II</v>
      </c>
      <c r="C96" s="13">
        <f t="shared" si="8"/>
        <v>31299.33</v>
      </c>
      <c r="D96" s="25" t="str">
        <f t="shared" si="9"/>
        <v>vis</v>
      </c>
      <c r="E96" s="51">
        <f>VLOOKUP(C96,Active!C$21:E$966,3,FALSE)</f>
        <v>-9392.2103486875894</v>
      </c>
      <c r="F96" s="12" t="s">
        <v>96</v>
      </c>
      <c r="G96" s="25" t="str">
        <f t="shared" si="10"/>
        <v>31299.33</v>
      </c>
      <c r="H96" s="13">
        <f t="shared" si="11"/>
        <v>-9392.5</v>
      </c>
      <c r="I96" s="52" t="s">
        <v>139</v>
      </c>
      <c r="J96" s="53" t="s">
        <v>140</v>
      </c>
      <c r="K96" s="52">
        <v>-9392.5</v>
      </c>
      <c r="L96" s="52" t="s">
        <v>132</v>
      </c>
      <c r="M96" s="53" t="s">
        <v>102</v>
      </c>
      <c r="N96" s="53"/>
      <c r="O96" s="54" t="s">
        <v>133</v>
      </c>
      <c r="P96" s="54" t="s">
        <v>138</v>
      </c>
    </row>
    <row r="97" spans="1:16" ht="12.75" customHeight="1" thickBot="1" x14ac:dyDescent="0.25">
      <c r="A97" s="13" t="str">
        <f t="shared" si="6"/>
        <v> AC 98.3 </v>
      </c>
      <c r="B97" s="12" t="str">
        <f t="shared" si="7"/>
        <v>I</v>
      </c>
      <c r="C97" s="13">
        <f t="shared" si="8"/>
        <v>31300.33</v>
      </c>
      <c r="D97" s="25" t="str">
        <f t="shared" si="9"/>
        <v>vis</v>
      </c>
      <c r="E97" s="51">
        <f>VLOOKUP(C97,Active!C$21:E$966,3,FALSE)</f>
        <v>-9390.6959955715229</v>
      </c>
      <c r="F97" s="12" t="s">
        <v>96</v>
      </c>
      <c r="G97" s="25" t="str">
        <f t="shared" si="10"/>
        <v>31300.33</v>
      </c>
      <c r="H97" s="13">
        <f t="shared" si="11"/>
        <v>-9391</v>
      </c>
      <c r="I97" s="52" t="s">
        <v>141</v>
      </c>
      <c r="J97" s="53" t="s">
        <v>142</v>
      </c>
      <c r="K97" s="52">
        <v>-9391</v>
      </c>
      <c r="L97" s="52" t="s">
        <v>137</v>
      </c>
      <c r="M97" s="53" t="s">
        <v>102</v>
      </c>
      <c r="N97" s="53"/>
      <c r="O97" s="54" t="s">
        <v>133</v>
      </c>
      <c r="P97" s="54" t="s">
        <v>138</v>
      </c>
    </row>
    <row r="98" spans="1:16" ht="12.75" customHeight="1" thickBot="1" x14ac:dyDescent="0.25">
      <c r="A98" s="13" t="str">
        <f t="shared" si="6"/>
        <v> AC 98.3 </v>
      </c>
      <c r="B98" s="12" t="str">
        <f t="shared" si="7"/>
        <v>II</v>
      </c>
      <c r="C98" s="13">
        <f t="shared" si="8"/>
        <v>31301.33</v>
      </c>
      <c r="D98" s="25" t="str">
        <f t="shared" si="9"/>
        <v>vis</v>
      </c>
      <c r="E98" s="51">
        <f>VLOOKUP(C98,Active!C$21:E$966,3,FALSE)</f>
        <v>-9389.1816424554563</v>
      </c>
      <c r="F98" s="12" t="s">
        <v>96</v>
      </c>
      <c r="G98" s="25" t="str">
        <f t="shared" si="10"/>
        <v>31301.33</v>
      </c>
      <c r="H98" s="13">
        <f t="shared" si="11"/>
        <v>-9389.5</v>
      </c>
      <c r="I98" s="52" t="s">
        <v>143</v>
      </c>
      <c r="J98" s="53" t="s">
        <v>144</v>
      </c>
      <c r="K98" s="52">
        <v>-9389.5</v>
      </c>
      <c r="L98" s="52" t="s">
        <v>121</v>
      </c>
      <c r="M98" s="53" t="s">
        <v>102</v>
      </c>
      <c r="N98" s="53"/>
      <c r="O98" s="54" t="s">
        <v>133</v>
      </c>
      <c r="P98" s="54" t="s">
        <v>138</v>
      </c>
    </row>
    <row r="99" spans="1:16" ht="12.75" customHeight="1" thickBot="1" x14ac:dyDescent="0.25">
      <c r="A99" s="13" t="str">
        <f t="shared" si="6"/>
        <v> AC 98.3 </v>
      </c>
      <c r="B99" s="12" t="str">
        <f t="shared" si="7"/>
        <v>I</v>
      </c>
      <c r="C99" s="13">
        <f t="shared" si="8"/>
        <v>31302.34</v>
      </c>
      <c r="D99" s="25" t="str">
        <f t="shared" si="9"/>
        <v>vis</v>
      </c>
      <c r="E99" s="51">
        <f>VLOOKUP(C99,Active!C$21:E$966,3,FALSE)</f>
        <v>-9387.6521458082334</v>
      </c>
      <c r="F99" s="12" t="s">
        <v>96</v>
      </c>
      <c r="G99" s="25" t="str">
        <f t="shared" si="10"/>
        <v>31302.34</v>
      </c>
      <c r="H99" s="13">
        <f t="shared" si="11"/>
        <v>-9388</v>
      </c>
      <c r="I99" s="52" t="s">
        <v>145</v>
      </c>
      <c r="J99" s="53" t="s">
        <v>146</v>
      </c>
      <c r="K99" s="52">
        <v>-9388</v>
      </c>
      <c r="L99" s="52" t="s">
        <v>147</v>
      </c>
      <c r="M99" s="53" t="s">
        <v>102</v>
      </c>
      <c r="N99" s="53"/>
      <c r="O99" s="54" t="s">
        <v>133</v>
      </c>
      <c r="P99" s="54" t="s">
        <v>138</v>
      </c>
    </row>
    <row r="100" spans="1:16" ht="12.75" customHeight="1" thickBot="1" x14ac:dyDescent="0.25">
      <c r="A100" s="13" t="str">
        <f t="shared" si="6"/>
        <v> AC 98.3 </v>
      </c>
      <c r="B100" s="12" t="str">
        <f t="shared" si="7"/>
        <v>I</v>
      </c>
      <c r="C100" s="13">
        <f t="shared" si="8"/>
        <v>31314.2</v>
      </c>
      <c r="D100" s="25" t="str">
        <f t="shared" si="9"/>
        <v>vis</v>
      </c>
      <c r="E100" s="51">
        <f>VLOOKUP(C100,Active!C$21:E$966,3,FALSE)</f>
        <v>-9369.6919178516873</v>
      </c>
      <c r="F100" s="12" t="s">
        <v>96</v>
      </c>
      <c r="G100" s="25" t="str">
        <f t="shared" si="10"/>
        <v>31314.20</v>
      </c>
      <c r="H100" s="13">
        <f t="shared" si="11"/>
        <v>-9370</v>
      </c>
      <c r="I100" s="52" t="s">
        <v>148</v>
      </c>
      <c r="J100" s="53" t="s">
        <v>149</v>
      </c>
      <c r="K100" s="52">
        <v>-9370</v>
      </c>
      <c r="L100" s="52" t="s">
        <v>137</v>
      </c>
      <c r="M100" s="53" t="s">
        <v>102</v>
      </c>
      <c r="N100" s="53"/>
      <c r="O100" s="54" t="s">
        <v>133</v>
      </c>
      <c r="P100" s="54" t="s">
        <v>138</v>
      </c>
    </row>
    <row r="101" spans="1:16" ht="12.75" customHeight="1" thickBot="1" x14ac:dyDescent="0.25">
      <c r="A101" s="13" t="str">
        <f t="shared" si="6"/>
        <v> AC 98.3 </v>
      </c>
      <c r="B101" s="12" t="str">
        <f t="shared" si="7"/>
        <v>II</v>
      </c>
      <c r="C101" s="13">
        <f t="shared" si="8"/>
        <v>31315.200000000001</v>
      </c>
      <c r="D101" s="25" t="str">
        <f t="shared" si="9"/>
        <v>vis</v>
      </c>
      <c r="E101" s="51">
        <f>VLOOKUP(C101,Active!C$21:E$966,3,FALSE)</f>
        <v>-9368.1775647356226</v>
      </c>
      <c r="F101" s="12" t="s">
        <v>96</v>
      </c>
      <c r="G101" s="25" t="str">
        <f t="shared" si="10"/>
        <v>31315.20</v>
      </c>
      <c r="H101" s="13">
        <f t="shared" si="11"/>
        <v>-9368.5</v>
      </c>
      <c r="I101" s="52" t="s">
        <v>150</v>
      </c>
      <c r="J101" s="53" t="s">
        <v>151</v>
      </c>
      <c r="K101" s="52">
        <v>-9368.5</v>
      </c>
      <c r="L101" s="52" t="s">
        <v>121</v>
      </c>
      <c r="M101" s="53" t="s">
        <v>102</v>
      </c>
      <c r="N101" s="53"/>
      <c r="O101" s="54" t="s">
        <v>133</v>
      </c>
      <c r="P101" s="54" t="s">
        <v>138</v>
      </c>
    </row>
    <row r="102" spans="1:16" ht="12.75" customHeight="1" thickBot="1" x14ac:dyDescent="0.25">
      <c r="A102" s="13" t="str">
        <f t="shared" si="6"/>
        <v> AC 98.3 </v>
      </c>
      <c r="B102" s="12" t="str">
        <f t="shared" si="7"/>
        <v>I</v>
      </c>
      <c r="C102" s="13">
        <f t="shared" si="8"/>
        <v>31316.21</v>
      </c>
      <c r="D102" s="25" t="str">
        <f t="shared" si="9"/>
        <v>vis</v>
      </c>
      <c r="E102" s="51">
        <f>VLOOKUP(C102,Active!C$21:E$966,3,FALSE)</f>
        <v>-9366.6480680883978</v>
      </c>
      <c r="F102" s="12" t="s">
        <v>96</v>
      </c>
      <c r="G102" s="25" t="str">
        <f t="shared" si="10"/>
        <v>31316.21</v>
      </c>
      <c r="H102" s="13">
        <f t="shared" si="11"/>
        <v>-9367</v>
      </c>
      <c r="I102" s="52" t="s">
        <v>152</v>
      </c>
      <c r="J102" s="53" t="s">
        <v>153</v>
      </c>
      <c r="K102" s="52">
        <v>-9367</v>
      </c>
      <c r="L102" s="52" t="s">
        <v>147</v>
      </c>
      <c r="M102" s="53" t="s">
        <v>102</v>
      </c>
      <c r="N102" s="53"/>
      <c r="O102" s="54" t="s">
        <v>133</v>
      </c>
      <c r="P102" s="54" t="s">
        <v>138</v>
      </c>
    </row>
    <row r="103" spans="1:16" ht="12.75" customHeight="1" thickBot="1" x14ac:dyDescent="0.25">
      <c r="A103" s="13" t="str">
        <f t="shared" si="6"/>
        <v> AC 98.3 </v>
      </c>
      <c r="B103" s="12" t="str">
        <f t="shared" si="7"/>
        <v>II</v>
      </c>
      <c r="C103" s="13">
        <f t="shared" si="8"/>
        <v>31317.18</v>
      </c>
      <c r="D103" s="25" t="str">
        <f t="shared" si="9"/>
        <v>vis</v>
      </c>
      <c r="E103" s="51">
        <f>VLOOKUP(C103,Active!C$21:E$966,3,FALSE)</f>
        <v>-9365.1791455658113</v>
      </c>
      <c r="F103" s="12" t="s">
        <v>96</v>
      </c>
      <c r="G103" s="25" t="str">
        <f t="shared" si="10"/>
        <v>31317.18</v>
      </c>
      <c r="H103" s="13">
        <f t="shared" si="11"/>
        <v>-9365.5</v>
      </c>
      <c r="I103" s="52" t="s">
        <v>154</v>
      </c>
      <c r="J103" s="53" t="s">
        <v>155</v>
      </c>
      <c r="K103" s="52">
        <v>-9365.5</v>
      </c>
      <c r="L103" s="52" t="s">
        <v>121</v>
      </c>
      <c r="M103" s="53" t="s">
        <v>102</v>
      </c>
      <c r="N103" s="53"/>
      <c r="O103" s="54" t="s">
        <v>133</v>
      </c>
      <c r="P103" s="54" t="s">
        <v>138</v>
      </c>
    </row>
    <row r="104" spans="1:16" ht="12.75" customHeight="1" thickBot="1" x14ac:dyDescent="0.25">
      <c r="A104" s="13" t="str">
        <f t="shared" si="6"/>
        <v> AC 98.3 </v>
      </c>
      <c r="B104" s="12" t="str">
        <f t="shared" si="7"/>
        <v>I</v>
      </c>
      <c r="C104" s="13">
        <f t="shared" si="8"/>
        <v>31320.22</v>
      </c>
      <c r="D104" s="25" t="str">
        <f t="shared" si="9"/>
        <v>vis</v>
      </c>
      <c r="E104" s="51">
        <f>VLOOKUP(C104,Active!C$21:E$966,3,FALSE)</f>
        <v>-9360.5755120929698</v>
      </c>
      <c r="F104" s="12" t="s">
        <v>96</v>
      </c>
      <c r="G104" s="25" t="str">
        <f t="shared" si="10"/>
        <v>31320.22</v>
      </c>
      <c r="H104" s="13">
        <f t="shared" si="11"/>
        <v>-9361</v>
      </c>
      <c r="I104" s="52" t="s">
        <v>156</v>
      </c>
      <c r="J104" s="53" t="s">
        <v>157</v>
      </c>
      <c r="K104" s="52">
        <v>-9361</v>
      </c>
      <c r="L104" s="52" t="s">
        <v>158</v>
      </c>
      <c r="M104" s="53" t="s">
        <v>102</v>
      </c>
      <c r="N104" s="53"/>
      <c r="O104" s="54" t="s">
        <v>133</v>
      </c>
      <c r="P104" s="54" t="s">
        <v>138</v>
      </c>
    </row>
    <row r="105" spans="1:16" ht="12.75" customHeight="1" thickBot="1" x14ac:dyDescent="0.25">
      <c r="A105" s="13" t="str">
        <f t="shared" si="6"/>
        <v> AC 98.3 </v>
      </c>
      <c r="B105" s="12" t="str">
        <f t="shared" si="7"/>
        <v>II</v>
      </c>
      <c r="C105" s="13">
        <f t="shared" si="8"/>
        <v>31321.19</v>
      </c>
      <c r="D105" s="25" t="str">
        <f t="shared" si="9"/>
        <v>vis</v>
      </c>
      <c r="E105" s="51">
        <f>VLOOKUP(C105,Active!C$21:E$966,3,FALSE)</f>
        <v>-9359.1065895703887</v>
      </c>
      <c r="F105" s="12" t="s">
        <v>96</v>
      </c>
      <c r="G105" s="25" t="str">
        <f t="shared" si="10"/>
        <v>31321.19</v>
      </c>
      <c r="H105" s="13">
        <f t="shared" si="11"/>
        <v>-9359.5</v>
      </c>
      <c r="I105" s="52" t="s">
        <v>159</v>
      </c>
      <c r="J105" s="53" t="s">
        <v>160</v>
      </c>
      <c r="K105" s="52">
        <v>-9359.5</v>
      </c>
      <c r="L105" s="52" t="s">
        <v>161</v>
      </c>
      <c r="M105" s="53" t="s">
        <v>102</v>
      </c>
      <c r="N105" s="53"/>
      <c r="O105" s="54" t="s">
        <v>133</v>
      </c>
      <c r="P105" s="54" t="s">
        <v>138</v>
      </c>
    </row>
    <row r="106" spans="1:16" ht="12.75" customHeight="1" thickBot="1" x14ac:dyDescent="0.25">
      <c r="A106" s="13" t="str">
        <f t="shared" si="6"/>
        <v> AC 98.3 </v>
      </c>
      <c r="B106" s="12" t="str">
        <f t="shared" si="7"/>
        <v>I</v>
      </c>
      <c r="C106" s="13">
        <f t="shared" si="8"/>
        <v>31322.18</v>
      </c>
      <c r="D106" s="25" t="str">
        <f t="shared" si="9"/>
        <v>vis</v>
      </c>
      <c r="E106" s="51">
        <f>VLOOKUP(C106,Active!C$21:E$966,3,FALSE)</f>
        <v>-9357.6073799854821</v>
      </c>
      <c r="F106" s="12" t="s">
        <v>96</v>
      </c>
      <c r="G106" s="25" t="str">
        <f t="shared" si="10"/>
        <v>31322.18</v>
      </c>
      <c r="H106" s="13">
        <f t="shared" si="11"/>
        <v>-9358</v>
      </c>
      <c r="I106" s="52" t="s">
        <v>162</v>
      </c>
      <c r="J106" s="53" t="s">
        <v>163</v>
      </c>
      <c r="K106" s="52">
        <v>-9358</v>
      </c>
      <c r="L106" s="52" t="s">
        <v>161</v>
      </c>
      <c r="M106" s="53" t="s">
        <v>102</v>
      </c>
      <c r="N106" s="53"/>
      <c r="O106" s="54" t="s">
        <v>133</v>
      </c>
      <c r="P106" s="54" t="s">
        <v>138</v>
      </c>
    </row>
    <row r="107" spans="1:16" ht="12.75" customHeight="1" thickBot="1" x14ac:dyDescent="0.25">
      <c r="A107" s="13" t="str">
        <f t="shared" si="6"/>
        <v> AC 98.3 </v>
      </c>
      <c r="B107" s="12" t="str">
        <f t="shared" si="7"/>
        <v>II</v>
      </c>
      <c r="C107" s="13">
        <f t="shared" si="8"/>
        <v>31323.14</v>
      </c>
      <c r="D107" s="25" t="str">
        <f t="shared" si="9"/>
        <v>vis</v>
      </c>
      <c r="E107" s="51">
        <f>VLOOKUP(C107,Active!C$21:E$966,3,FALSE)</f>
        <v>-9356.1536009940592</v>
      </c>
      <c r="F107" s="12" t="s">
        <v>96</v>
      </c>
      <c r="G107" s="25" t="str">
        <f t="shared" si="10"/>
        <v>31323.14</v>
      </c>
      <c r="H107" s="13">
        <f t="shared" si="11"/>
        <v>-9356.5</v>
      </c>
      <c r="I107" s="52" t="s">
        <v>164</v>
      </c>
      <c r="J107" s="53" t="s">
        <v>165</v>
      </c>
      <c r="K107" s="52">
        <v>-9356.5</v>
      </c>
      <c r="L107" s="52" t="s">
        <v>147</v>
      </c>
      <c r="M107" s="53" t="s">
        <v>102</v>
      </c>
      <c r="N107" s="53"/>
      <c r="O107" s="54" t="s">
        <v>133</v>
      </c>
      <c r="P107" s="54" t="s">
        <v>138</v>
      </c>
    </row>
    <row r="108" spans="1:16" ht="12.75" customHeight="1" thickBot="1" x14ac:dyDescent="0.25">
      <c r="A108" s="13" t="str">
        <f t="shared" si="6"/>
        <v> AC 98.3 </v>
      </c>
      <c r="B108" s="12" t="str">
        <f t="shared" si="7"/>
        <v>II</v>
      </c>
      <c r="C108" s="13">
        <f t="shared" si="8"/>
        <v>31346.22</v>
      </c>
      <c r="D108" s="25" t="str">
        <f t="shared" si="9"/>
        <v>vis</v>
      </c>
      <c r="E108" s="51">
        <f>VLOOKUP(C108,Active!C$21:E$966,3,FALSE)</f>
        <v>-9321.202331075252</v>
      </c>
      <c r="F108" s="12" t="s">
        <v>96</v>
      </c>
      <c r="G108" s="25" t="str">
        <f t="shared" si="10"/>
        <v>31346.22</v>
      </c>
      <c r="H108" s="13">
        <f t="shared" si="11"/>
        <v>-9321.5</v>
      </c>
      <c r="I108" s="52" t="s">
        <v>166</v>
      </c>
      <c r="J108" s="53" t="s">
        <v>167</v>
      </c>
      <c r="K108" s="52">
        <v>-9321.5</v>
      </c>
      <c r="L108" s="52" t="s">
        <v>137</v>
      </c>
      <c r="M108" s="53" t="s">
        <v>102</v>
      </c>
      <c r="N108" s="53"/>
      <c r="O108" s="54" t="s">
        <v>133</v>
      </c>
      <c r="P108" s="54" t="s">
        <v>138</v>
      </c>
    </row>
    <row r="109" spans="1:16" ht="12.75" customHeight="1" thickBot="1" x14ac:dyDescent="0.25">
      <c r="A109" s="13" t="str">
        <f t="shared" si="6"/>
        <v> AC 98.3 </v>
      </c>
      <c r="B109" s="12" t="str">
        <f t="shared" si="7"/>
        <v>I</v>
      </c>
      <c r="C109" s="13">
        <f t="shared" si="8"/>
        <v>31347.25</v>
      </c>
      <c r="D109" s="25" t="str">
        <f t="shared" si="9"/>
        <v>vis</v>
      </c>
      <c r="E109" s="51">
        <f>VLOOKUP(C109,Active!C$21:E$966,3,FALSE)</f>
        <v>-9319.6425473657055</v>
      </c>
      <c r="F109" s="12" t="s">
        <v>96</v>
      </c>
      <c r="G109" s="25" t="str">
        <f t="shared" si="10"/>
        <v>31347.25</v>
      </c>
      <c r="H109" s="13">
        <f t="shared" si="11"/>
        <v>-9320</v>
      </c>
      <c r="I109" s="52" t="s">
        <v>168</v>
      </c>
      <c r="J109" s="53" t="s">
        <v>169</v>
      </c>
      <c r="K109" s="52">
        <v>-9320</v>
      </c>
      <c r="L109" s="52" t="s">
        <v>170</v>
      </c>
      <c r="M109" s="53" t="s">
        <v>102</v>
      </c>
      <c r="N109" s="53"/>
      <c r="O109" s="54" t="s">
        <v>133</v>
      </c>
      <c r="P109" s="54" t="s">
        <v>138</v>
      </c>
    </row>
    <row r="110" spans="1:16" ht="12.75" customHeight="1" thickBot="1" x14ac:dyDescent="0.25">
      <c r="A110" s="13" t="str">
        <f t="shared" si="6"/>
        <v> HABZ 25 </v>
      </c>
      <c r="B110" s="12" t="str">
        <f t="shared" si="7"/>
        <v>II</v>
      </c>
      <c r="C110" s="13">
        <f t="shared" si="8"/>
        <v>36818.338000000003</v>
      </c>
      <c r="D110" s="25" t="str">
        <f t="shared" si="9"/>
        <v>vis</v>
      </c>
      <c r="E110" s="51">
        <f>VLOOKUP(C110,Active!C$21:E$966,3,FALSE)</f>
        <v>-1034.4833862939449</v>
      </c>
      <c r="F110" s="12" t="s">
        <v>96</v>
      </c>
      <c r="G110" s="25" t="str">
        <f t="shared" si="10"/>
        <v>36818.338</v>
      </c>
      <c r="H110" s="13">
        <f t="shared" si="11"/>
        <v>-1034.5</v>
      </c>
      <c r="I110" s="52" t="s">
        <v>171</v>
      </c>
      <c r="J110" s="53" t="s">
        <v>172</v>
      </c>
      <c r="K110" s="52">
        <v>-1034.5</v>
      </c>
      <c r="L110" s="52" t="s">
        <v>173</v>
      </c>
      <c r="M110" s="53" t="s">
        <v>102</v>
      </c>
      <c r="N110" s="53"/>
      <c r="O110" s="54" t="s">
        <v>174</v>
      </c>
      <c r="P110" s="54" t="s">
        <v>175</v>
      </c>
    </row>
    <row r="111" spans="1:16" ht="12.75" customHeight="1" thickBot="1" x14ac:dyDescent="0.25">
      <c r="A111" s="13" t="str">
        <f t="shared" si="6"/>
        <v> HABZ 25 </v>
      </c>
      <c r="B111" s="12" t="str">
        <f t="shared" si="7"/>
        <v>I</v>
      </c>
      <c r="C111" s="13">
        <f t="shared" si="8"/>
        <v>36842.428</v>
      </c>
      <c r="D111" s="25" t="str">
        <f t="shared" si="9"/>
        <v>vis</v>
      </c>
      <c r="E111" s="51">
        <f>VLOOKUP(C111,Active!C$21:E$966,3,FALSE)</f>
        <v>-998.00261972791816</v>
      </c>
      <c r="F111" s="12" t="s">
        <v>96</v>
      </c>
      <c r="G111" s="25" t="str">
        <f t="shared" si="10"/>
        <v>36842.428</v>
      </c>
      <c r="H111" s="13">
        <f t="shared" si="11"/>
        <v>-998</v>
      </c>
      <c r="I111" s="52" t="s">
        <v>176</v>
      </c>
      <c r="J111" s="53" t="s">
        <v>177</v>
      </c>
      <c r="K111" s="52">
        <v>-998</v>
      </c>
      <c r="L111" s="52" t="s">
        <v>178</v>
      </c>
      <c r="M111" s="53" t="s">
        <v>102</v>
      </c>
      <c r="N111" s="53"/>
      <c r="O111" s="54" t="s">
        <v>174</v>
      </c>
      <c r="P111" s="54" t="s">
        <v>175</v>
      </c>
    </row>
    <row r="112" spans="1:16" ht="12.75" customHeight="1" thickBot="1" x14ac:dyDescent="0.25">
      <c r="A112" s="13" t="str">
        <f t="shared" si="6"/>
        <v> HABZ 25 </v>
      </c>
      <c r="B112" s="12" t="str">
        <f t="shared" si="7"/>
        <v>II</v>
      </c>
      <c r="C112" s="13">
        <f t="shared" si="8"/>
        <v>36894.285000000003</v>
      </c>
      <c r="D112" s="25" t="str">
        <f t="shared" si="9"/>
        <v>vis</v>
      </c>
      <c r="E112" s="51">
        <f>VLOOKUP(C112,Active!C$21:E$966,3,FALSE)</f>
        <v>-919.47281018807382</v>
      </c>
      <c r="F112" s="12" t="s">
        <v>96</v>
      </c>
      <c r="G112" s="25" t="str">
        <f t="shared" si="10"/>
        <v>36894.285</v>
      </c>
      <c r="H112" s="13">
        <f t="shared" si="11"/>
        <v>-919.5</v>
      </c>
      <c r="I112" s="52" t="s">
        <v>179</v>
      </c>
      <c r="J112" s="53" t="s">
        <v>180</v>
      </c>
      <c r="K112" s="52">
        <v>-919.5</v>
      </c>
      <c r="L112" s="52" t="s">
        <v>181</v>
      </c>
      <c r="M112" s="53" t="s">
        <v>102</v>
      </c>
      <c r="N112" s="53"/>
      <c r="O112" s="54" t="s">
        <v>174</v>
      </c>
      <c r="P112" s="54" t="s">
        <v>175</v>
      </c>
    </row>
    <row r="113" spans="1:16" ht="12.75" customHeight="1" thickBot="1" x14ac:dyDescent="0.25">
      <c r="A113" s="13" t="str">
        <f t="shared" si="6"/>
        <v> PZP 1.139 </v>
      </c>
      <c r="B113" s="12" t="str">
        <f t="shared" si="7"/>
        <v>I</v>
      </c>
      <c r="C113" s="13">
        <f t="shared" si="8"/>
        <v>37130.351999999999</v>
      </c>
      <c r="D113" s="25" t="str">
        <f t="shared" si="9"/>
        <v>vis</v>
      </c>
      <c r="E113" s="51">
        <f>VLOOKUP(C113,Active!C$21:E$966,3,FALSE)</f>
        <v>-561.98401313770864</v>
      </c>
      <c r="F113" s="12" t="s">
        <v>96</v>
      </c>
      <c r="G113" s="25" t="str">
        <f t="shared" si="10"/>
        <v>37130.352</v>
      </c>
      <c r="H113" s="13">
        <f t="shared" si="11"/>
        <v>-562</v>
      </c>
      <c r="I113" s="52" t="s">
        <v>182</v>
      </c>
      <c r="J113" s="53" t="s">
        <v>183</v>
      </c>
      <c r="K113" s="52">
        <v>-562</v>
      </c>
      <c r="L113" s="52" t="s">
        <v>173</v>
      </c>
      <c r="M113" s="53" t="s">
        <v>184</v>
      </c>
      <c r="N113" s="53"/>
      <c r="O113" s="54" t="s">
        <v>185</v>
      </c>
      <c r="P113" s="54" t="s">
        <v>186</v>
      </c>
    </row>
    <row r="114" spans="1:16" ht="12.75" customHeight="1" thickBot="1" x14ac:dyDescent="0.25">
      <c r="A114" s="13" t="str">
        <f t="shared" si="6"/>
        <v> PZP 1.139 </v>
      </c>
      <c r="B114" s="12" t="str">
        <f t="shared" si="7"/>
        <v>I</v>
      </c>
      <c r="C114" s="13">
        <f t="shared" si="8"/>
        <v>37134.375</v>
      </c>
      <c r="D114" s="25" t="str">
        <f t="shared" si="9"/>
        <v>vis</v>
      </c>
      <c r="E114" s="51">
        <f>VLOOKUP(C114,Active!C$21:E$966,3,FALSE)</f>
        <v>-555.89177055177322</v>
      </c>
      <c r="F114" s="12" t="s">
        <v>96</v>
      </c>
      <c r="G114" s="25" t="str">
        <f t="shared" si="10"/>
        <v>37134.375</v>
      </c>
      <c r="H114" s="13">
        <f t="shared" si="11"/>
        <v>-556</v>
      </c>
      <c r="I114" s="52" t="s">
        <v>187</v>
      </c>
      <c r="J114" s="53" t="s">
        <v>188</v>
      </c>
      <c r="K114" s="52">
        <v>-556</v>
      </c>
      <c r="L114" s="52" t="s">
        <v>189</v>
      </c>
      <c r="M114" s="53" t="s">
        <v>184</v>
      </c>
      <c r="N114" s="53"/>
      <c r="O114" s="54" t="s">
        <v>185</v>
      </c>
      <c r="P114" s="54" t="s">
        <v>186</v>
      </c>
    </row>
    <row r="115" spans="1:16" ht="12.75" customHeight="1" thickBot="1" x14ac:dyDescent="0.25">
      <c r="A115" s="13" t="str">
        <f t="shared" si="6"/>
        <v> AC 217.12 </v>
      </c>
      <c r="B115" s="12" t="str">
        <f t="shared" si="7"/>
        <v>I</v>
      </c>
      <c r="C115" s="13">
        <f t="shared" si="8"/>
        <v>37149.481</v>
      </c>
      <c r="D115" s="25" t="str">
        <f t="shared" si="9"/>
        <v>vis</v>
      </c>
      <c r="E115" s="51">
        <f>VLOOKUP(C115,Active!C$21:E$966,3,FALSE)</f>
        <v>-533.01595238047935</v>
      </c>
      <c r="F115" s="12" t="s">
        <v>96</v>
      </c>
      <c r="G115" s="25" t="str">
        <f t="shared" si="10"/>
        <v>37149.481</v>
      </c>
      <c r="H115" s="13">
        <f t="shared" si="11"/>
        <v>-533</v>
      </c>
      <c r="I115" s="52" t="s">
        <v>190</v>
      </c>
      <c r="J115" s="53" t="s">
        <v>191</v>
      </c>
      <c r="K115" s="52">
        <v>-533</v>
      </c>
      <c r="L115" s="52" t="s">
        <v>192</v>
      </c>
      <c r="M115" s="53" t="s">
        <v>184</v>
      </c>
      <c r="N115" s="53"/>
      <c r="O115" s="54" t="s">
        <v>185</v>
      </c>
      <c r="P115" s="54" t="s">
        <v>193</v>
      </c>
    </row>
    <row r="116" spans="1:16" ht="12.75" customHeight="1" thickBot="1" x14ac:dyDescent="0.25">
      <c r="A116" s="13" t="str">
        <f t="shared" si="6"/>
        <v> PZP 1.139 </v>
      </c>
      <c r="B116" s="12" t="str">
        <f t="shared" si="7"/>
        <v>II</v>
      </c>
      <c r="C116" s="13">
        <f t="shared" si="8"/>
        <v>37158.410000000003</v>
      </c>
      <c r="D116" s="25" t="str">
        <f t="shared" si="9"/>
        <v>vis</v>
      </c>
      <c r="E116" s="51">
        <f>VLOOKUP(C116,Active!C$21:E$966,3,FALSE)</f>
        <v>-519.49429340711959</v>
      </c>
      <c r="F116" s="12" t="s">
        <v>96</v>
      </c>
      <c r="G116" s="25" t="str">
        <f t="shared" si="10"/>
        <v>37158.410</v>
      </c>
      <c r="H116" s="13">
        <f t="shared" si="11"/>
        <v>-519.5</v>
      </c>
      <c r="I116" s="52" t="s">
        <v>194</v>
      </c>
      <c r="J116" s="53" t="s">
        <v>195</v>
      </c>
      <c r="K116" s="52">
        <v>-519.5</v>
      </c>
      <c r="L116" s="52" t="s">
        <v>196</v>
      </c>
      <c r="M116" s="53" t="s">
        <v>184</v>
      </c>
      <c r="N116" s="53"/>
      <c r="O116" s="54" t="s">
        <v>185</v>
      </c>
      <c r="P116" s="54" t="s">
        <v>186</v>
      </c>
    </row>
    <row r="117" spans="1:16" ht="12.75" customHeight="1" thickBot="1" x14ac:dyDescent="0.25">
      <c r="A117" s="13" t="str">
        <f t="shared" si="6"/>
        <v> PZP 1.139 </v>
      </c>
      <c r="B117" s="12" t="str">
        <f t="shared" si="7"/>
        <v>I</v>
      </c>
      <c r="C117" s="13">
        <f t="shared" si="8"/>
        <v>37159.394999999997</v>
      </c>
      <c r="D117" s="25" t="str">
        <f t="shared" si="9"/>
        <v>vis</v>
      </c>
      <c r="E117" s="51">
        <f>VLOOKUP(C117,Active!C$21:E$966,3,FALSE)</f>
        <v>-518.00265558780472</v>
      </c>
      <c r="F117" s="12" t="s">
        <v>96</v>
      </c>
      <c r="G117" s="25" t="str">
        <f t="shared" si="10"/>
        <v>37159.395</v>
      </c>
      <c r="H117" s="13">
        <f t="shared" si="11"/>
        <v>-518</v>
      </c>
      <c r="I117" s="52" t="s">
        <v>197</v>
      </c>
      <c r="J117" s="53" t="s">
        <v>198</v>
      </c>
      <c r="K117" s="52">
        <v>-518</v>
      </c>
      <c r="L117" s="52" t="s">
        <v>178</v>
      </c>
      <c r="M117" s="53" t="s">
        <v>184</v>
      </c>
      <c r="N117" s="53"/>
      <c r="O117" s="54" t="s">
        <v>185</v>
      </c>
      <c r="P117" s="54" t="s">
        <v>186</v>
      </c>
    </row>
    <row r="118" spans="1:16" ht="12.75" customHeight="1" thickBot="1" x14ac:dyDescent="0.25">
      <c r="A118" s="13" t="str">
        <f t="shared" si="6"/>
        <v> PZP 1.139 </v>
      </c>
      <c r="B118" s="12" t="str">
        <f t="shared" si="7"/>
        <v>I</v>
      </c>
      <c r="C118" s="13">
        <f t="shared" si="8"/>
        <v>37161.351999999999</v>
      </c>
      <c r="D118" s="25" t="str">
        <f t="shared" si="9"/>
        <v>vis</v>
      </c>
      <c r="E118" s="51">
        <f>VLOOKUP(C118,Active!C$21:E$966,3,FALSE)</f>
        <v>-515.0390665396601</v>
      </c>
      <c r="F118" s="12" t="s">
        <v>96</v>
      </c>
      <c r="G118" s="25" t="str">
        <f t="shared" si="10"/>
        <v>37161.352</v>
      </c>
      <c r="H118" s="13">
        <f t="shared" si="11"/>
        <v>-515</v>
      </c>
      <c r="I118" s="52" t="s">
        <v>199</v>
      </c>
      <c r="J118" s="53" t="s">
        <v>200</v>
      </c>
      <c r="K118" s="52">
        <v>-515</v>
      </c>
      <c r="L118" s="52" t="s">
        <v>201</v>
      </c>
      <c r="M118" s="53" t="s">
        <v>184</v>
      </c>
      <c r="N118" s="53"/>
      <c r="O118" s="54" t="s">
        <v>185</v>
      </c>
      <c r="P118" s="54" t="s">
        <v>186</v>
      </c>
    </row>
    <row r="119" spans="1:16" ht="12.75" customHeight="1" thickBot="1" x14ac:dyDescent="0.25">
      <c r="A119" s="13" t="str">
        <f t="shared" si="6"/>
        <v> PZP 1.139 </v>
      </c>
      <c r="B119" s="12" t="str">
        <f t="shared" si="7"/>
        <v>II</v>
      </c>
      <c r="C119" s="13">
        <f t="shared" si="8"/>
        <v>37164.379999999997</v>
      </c>
      <c r="D119" s="25" t="str">
        <f t="shared" si="9"/>
        <v>vis</v>
      </c>
      <c r="E119" s="51">
        <f>VLOOKUP(C119,Active!C$21:E$966,3,FALSE)</f>
        <v>-510.45360530421436</v>
      </c>
      <c r="F119" s="12" t="s">
        <v>96</v>
      </c>
      <c r="G119" s="25" t="str">
        <f t="shared" si="10"/>
        <v>37164.38</v>
      </c>
      <c r="H119" s="13">
        <f t="shared" si="11"/>
        <v>-510.5</v>
      </c>
      <c r="I119" s="52" t="s">
        <v>202</v>
      </c>
      <c r="J119" s="53" t="s">
        <v>203</v>
      </c>
      <c r="K119" s="52">
        <v>-510.5</v>
      </c>
      <c r="L119" s="52" t="s">
        <v>204</v>
      </c>
      <c r="M119" s="53" t="s">
        <v>184</v>
      </c>
      <c r="N119" s="53"/>
      <c r="O119" s="54" t="s">
        <v>185</v>
      </c>
      <c r="P119" s="54" t="s">
        <v>186</v>
      </c>
    </row>
    <row r="120" spans="1:16" ht="12.75" customHeight="1" thickBot="1" x14ac:dyDescent="0.25">
      <c r="A120" s="13" t="str">
        <f t="shared" si="6"/>
        <v> PZP 1.139 </v>
      </c>
      <c r="B120" s="12" t="str">
        <f t="shared" si="7"/>
        <v>I</v>
      </c>
      <c r="C120" s="13">
        <f t="shared" si="8"/>
        <v>37167.321000000004</v>
      </c>
      <c r="D120" s="25" t="str">
        <f t="shared" si="9"/>
        <v>vis</v>
      </c>
      <c r="E120" s="51">
        <f>VLOOKUP(C120,Active!C$21:E$966,3,FALSE)</f>
        <v>-505.9998927898547</v>
      </c>
      <c r="F120" s="12" t="s">
        <v>96</v>
      </c>
      <c r="G120" s="25" t="str">
        <f t="shared" si="10"/>
        <v>37167.321</v>
      </c>
      <c r="H120" s="13">
        <f t="shared" si="11"/>
        <v>-506</v>
      </c>
      <c r="I120" s="52" t="s">
        <v>205</v>
      </c>
      <c r="J120" s="53" t="s">
        <v>206</v>
      </c>
      <c r="K120" s="52">
        <v>-506</v>
      </c>
      <c r="L120" s="52" t="s">
        <v>207</v>
      </c>
      <c r="M120" s="53" t="s">
        <v>184</v>
      </c>
      <c r="N120" s="53"/>
      <c r="O120" s="54" t="s">
        <v>185</v>
      </c>
      <c r="P120" s="54" t="s">
        <v>186</v>
      </c>
    </row>
    <row r="121" spans="1:16" ht="12.75" customHeight="1" thickBot="1" x14ac:dyDescent="0.25">
      <c r="A121" s="13" t="str">
        <f t="shared" si="6"/>
        <v> PZP 1.139 </v>
      </c>
      <c r="B121" s="12" t="str">
        <f t="shared" si="7"/>
        <v>I</v>
      </c>
      <c r="C121" s="13">
        <f t="shared" si="8"/>
        <v>37169.29</v>
      </c>
      <c r="D121" s="25" t="str">
        <f t="shared" si="9"/>
        <v>vis</v>
      </c>
      <c r="E121" s="51">
        <f>VLOOKUP(C121,Active!C$21:E$966,3,FALSE)</f>
        <v>-503.01813150432463</v>
      </c>
      <c r="F121" s="12" t="s">
        <v>96</v>
      </c>
      <c r="G121" s="25" t="str">
        <f t="shared" si="10"/>
        <v>37169.290</v>
      </c>
      <c r="H121" s="13">
        <f t="shared" si="11"/>
        <v>-503</v>
      </c>
      <c r="I121" s="52" t="s">
        <v>208</v>
      </c>
      <c r="J121" s="53" t="s">
        <v>209</v>
      </c>
      <c r="K121" s="52">
        <v>-503</v>
      </c>
      <c r="L121" s="52" t="s">
        <v>210</v>
      </c>
      <c r="M121" s="53" t="s">
        <v>184</v>
      </c>
      <c r="N121" s="53"/>
      <c r="O121" s="54" t="s">
        <v>185</v>
      </c>
      <c r="P121" s="54" t="s">
        <v>186</v>
      </c>
    </row>
    <row r="122" spans="1:16" ht="12.75" customHeight="1" thickBot="1" x14ac:dyDescent="0.25">
      <c r="A122" s="13" t="str">
        <f t="shared" si="6"/>
        <v> HABZ 25 </v>
      </c>
      <c r="B122" s="12" t="str">
        <f t="shared" si="7"/>
        <v>I</v>
      </c>
      <c r="C122" s="13">
        <f t="shared" si="8"/>
        <v>37192.417000000001</v>
      </c>
      <c r="D122" s="25" t="str">
        <f t="shared" si="9"/>
        <v>vis</v>
      </c>
      <c r="E122" s="51">
        <f>VLOOKUP(C122,Active!C$21:E$966,3,FALSE)</f>
        <v>-467.9956869890637</v>
      </c>
      <c r="F122" s="12" t="s">
        <v>96</v>
      </c>
      <c r="G122" s="25" t="str">
        <f t="shared" si="10"/>
        <v>37192.417</v>
      </c>
      <c r="H122" s="13">
        <f t="shared" si="11"/>
        <v>-468</v>
      </c>
      <c r="I122" s="52" t="s">
        <v>211</v>
      </c>
      <c r="J122" s="53" t="s">
        <v>212</v>
      </c>
      <c r="K122" s="52">
        <v>-468</v>
      </c>
      <c r="L122" s="52" t="s">
        <v>213</v>
      </c>
      <c r="M122" s="53" t="s">
        <v>102</v>
      </c>
      <c r="N122" s="53"/>
      <c r="O122" s="54" t="s">
        <v>174</v>
      </c>
      <c r="P122" s="54" t="s">
        <v>175</v>
      </c>
    </row>
    <row r="123" spans="1:16" ht="12.75" customHeight="1" thickBot="1" x14ac:dyDescent="0.25">
      <c r="A123" s="13" t="str">
        <f t="shared" si="6"/>
        <v> PZP 1.139 </v>
      </c>
      <c r="B123" s="12" t="str">
        <f t="shared" si="7"/>
        <v>II</v>
      </c>
      <c r="C123" s="13">
        <f t="shared" si="8"/>
        <v>37193.377999999997</v>
      </c>
      <c r="D123" s="25" t="str">
        <f t="shared" si="9"/>
        <v>vis</v>
      </c>
      <c r="E123" s="51">
        <f>VLOOKUP(C123,Active!C$21:E$966,3,FALSE)</f>
        <v>-466.5403936445307</v>
      </c>
      <c r="F123" s="12" t="s">
        <v>96</v>
      </c>
      <c r="G123" s="25" t="str">
        <f t="shared" si="10"/>
        <v>37193.378</v>
      </c>
      <c r="H123" s="13">
        <f t="shared" si="11"/>
        <v>-466.5</v>
      </c>
      <c r="I123" s="52" t="s">
        <v>214</v>
      </c>
      <c r="J123" s="53" t="s">
        <v>215</v>
      </c>
      <c r="K123" s="52">
        <v>-466.5</v>
      </c>
      <c r="L123" s="52" t="s">
        <v>216</v>
      </c>
      <c r="M123" s="53" t="s">
        <v>184</v>
      </c>
      <c r="N123" s="53"/>
      <c r="O123" s="54" t="s">
        <v>185</v>
      </c>
      <c r="P123" s="54" t="s">
        <v>186</v>
      </c>
    </row>
    <row r="124" spans="1:16" ht="12.75" customHeight="1" thickBot="1" x14ac:dyDescent="0.25">
      <c r="A124" s="13" t="str">
        <f t="shared" si="6"/>
        <v> PZP 1.139 </v>
      </c>
      <c r="B124" s="12" t="str">
        <f t="shared" si="7"/>
        <v>II</v>
      </c>
      <c r="C124" s="13">
        <f t="shared" si="8"/>
        <v>37195.355000000003</v>
      </c>
      <c r="D124" s="25" t="str">
        <f t="shared" si="9"/>
        <v>vis</v>
      </c>
      <c r="E124" s="51">
        <f>VLOOKUP(C124,Active!C$21:E$966,3,FALSE)</f>
        <v>-463.54651753405864</v>
      </c>
      <c r="F124" s="12" t="s">
        <v>96</v>
      </c>
      <c r="G124" s="25" t="str">
        <f t="shared" si="10"/>
        <v>37195.355</v>
      </c>
      <c r="H124" s="13">
        <f t="shared" si="11"/>
        <v>-463.5</v>
      </c>
      <c r="I124" s="52" t="s">
        <v>217</v>
      </c>
      <c r="J124" s="53" t="s">
        <v>218</v>
      </c>
      <c r="K124" s="52">
        <v>-463.5</v>
      </c>
      <c r="L124" s="52" t="s">
        <v>219</v>
      </c>
      <c r="M124" s="53" t="s">
        <v>184</v>
      </c>
      <c r="N124" s="53"/>
      <c r="O124" s="54" t="s">
        <v>185</v>
      </c>
      <c r="P124" s="54" t="s">
        <v>186</v>
      </c>
    </row>
    <row r="125" spans="1:16" ht="12.75" customHeight="1" thickBot="1" x14ac:dyDescent="0.25">
      <c r="A125" s="13" t="str">
        <f t="shared" si="6"/>
        <v> PZP 1.139 </v>
      </c>
      <c r="B125" s="12" t="str">
        <f t="shared" si="7"/>
        <v>II</v>
      </c>
      <c r="C125" s="13">
        <f t="shared" si="8"/>
        <v>37197.334999999999</v>
      </c>
      <c r="D125" s="25" t="str">
        <f t="shared" si="9"/>
        <v>vis</v>
      </c>
      <c r="E125" s="51">
        <f>VLOOKUP(C125,Active!C$21:E$966,3,FALSE)</f>
        <v>-460.54809836425397</v>
      </c>
      <c r="F125" s="12" t="s">
        <v>96</v>
      </c>
      <c r="G125" s="25" t="str">
        <f t="shared" si="10"/>
        <v>37197.335</v>
      </c>
      <c r="H125" s="13">
        <f t="shared" si="11"/>
        <v>-460.5</v>
      </c>
      <c r="I125" s="52" t="s">
        <v>220</v>
      </c>
      <c r="J125" s="53" t="s">
        <v>221</v>
      </c>
      <c r="K125" s="52">
        <v>-460.5</v>
      </c>
      <c r="L125" s="52" t="s">
        <v>222</v>
      </c>
      <c r="M125" s="53" t="s">
        <v>184</v>
      </c>
      <c r="N125" s="53"/>
      <c r="O125" s="54" t="s">
        <v>185</v>
      </c>
      <c r="P125" s="54" t="s">
        <v>186</v>
      </c>
    </row>
    <row r="126" spans="1:16" ht="12.75" customHeight="1" thickBot="1" x14ac:dyDescent="0.25">
      <c r="A126" s="13" t="str">
        <f t="shared" si="6"/>
        <v> PZP 1.139 </v>
      </c>
      <c r="B126" s="12" t="str">
        <f t="shared" si="7"/>
        <v>I</v>
      </c>
      <c r="C126" s="13">
        <f t="shared" si="8"/>
        <v>37198.35</v>
      </c>
      <c r="D126" s="25" t="str">
        <f t="shared" si="9"/>
        <v>vis</v>
      </c>
      <c r="E126" s="51">
        <f>VLOOKUP(C126,Active!C$21:E$966,3,FALSE)</f>
        <v>-459.01102995144777</v>
      </c>
      <c r="F126" s="12" t="s">
        <v>96</v>
      </c>
      <c r="G126" s="25" t="str">
        <f t="shared" si="10"/>
        <v>37198.35</v>
      </c>
      <c r="H126" s="13">
        <f t="shared" si="11"/>
        <v>-459</v>
      </c>
      <c r="I126" s="52" t="s">
        <v>223</v>
      </c>
      <c r="J126" s="53" t="s">
        <v>224</v>
      </c>
      <c r="K126" s="52">
        <v>-459</v>
      </c>
      <c r="L126" s="52" t="s">
        <v>225</v>
      </c>
      <c r="M126" s="53" t="s">
        <v>184</v>
      </c>
      <c r="N126" s="53"/>
      <c r="O126" s="54" t="s">
        <v>185</v>
      </c>
      <c r="P126" s="54" t="s">
        <v>186</v>
      </c>
    </row>
    <row r="127" spans="1:16" ht="12.75" customHeight="1" thickBot="1" x14ac:dyDescent="0.25">
      <c r="A127" s="13" t="str">
        <f t="shared" si="6"/>
        <v> PZP 1.139 </v>
      </c>
      <c r="B127" s="12" t="str">
        <f t="shared" si="7"/>
        <v>I</v>
      </c>
      <c r="C127" s="13">
        <f t="shared" si="8"/>
        <v>37204.298999999999</v>
      </c>
      <c r="D127" s="25" t="str">
        <f t="shared" si="9"/>
        <v>vis</v>
      </c>
      <c r="E127" s="51">
        <f>VLOOKUP(C127,Active!C$21:E$966,3,FALSE)</f>
        <v>-450.00214326396986</v>
      </c>
      <c r="F127" s="12" t="s">
        <v>96</v>
      </c>
      <c r="G127" s="25" t="str">
        <f t="shared" si="10"/>
        <v>37204.299</v>
      </c>
      <c r="H127" s="13">
        <f t="shared" si="11"/>
        <v>-450</v>
      </c>
      <c r="I127" s="52" t="s">
        <v>226</v>
      </c>
      <c r="J127" s="53" t="s">
        <v>227</v>
      </c>
      <c r="K127" s="52">
        <v>-450</v>
      </c>
      <c r="L127" s="52" t="s">
        <v>228</v>
      </c>
      <c r="M127" s="53" t="s">
        <v>184</v>
      </c>
      <c r="N127" s="53"/>
      <c r="O127" s="54" t="s">
        <v>185</v>
      </c>
      <c r="P127" s="54" t="s">
        <v>186</v>
      </c>
    </row>
    <row r="128" spans="1:16" ht="12.75" customHeight="1" thickBot="1" x14ac:dyDescent="0.25">
      <c r="A128" s="13" t="str">
        <f t="shared" si="6"/>
        <v> PZP 1.139 </v>
      </c>
      <c r="B128" s="12" t="str">
        <f t="shared" si="7"/>
        <v>II</v>
      </c>
      <c r="C128" s="13">
        <f t="shared" si="8"/>
        <v>37432.432000000001</v>
      </c>
      <c r="D128" s="25" t="str">
        <f t="shared" si="9"/>
        <v>vis</v>
      </c>
      <c r="E128" s="51">
        <f>VLOOKUP(C128,Active!C$21:E$966,3,FALSE)</f>
        <v>-104.5282238364636</v>
      </c>
      <c r="F128" s="12" t="s">
        <v>96</v>
      </c>
      <c r="G128" s="25" t="str">
        <f t="shared" si="10"/>
        <v>37432.432</v>
      </c>
      <c r="H128" s="13">
        <f t="shared" si="11"/>
        <v>-104.5</v>
      </c>
      <c r="I128" s="52" t="s">
        <v>229</v>
      </c>
      <c r="J128" s="53" t="s">
        <v>230</v>
      </c>
      <c r="K128" s="52">
        <v>-104.5</v>
      </c>
      <c r="L128" s="52" t="s">
        <v>231</v>
      </c>
      <c r="M128" s="53" t="s">
        <v>184</v>
      </c>
      <c r="N128" s="53"/>
      <c r="O128" s="54" t="s">
        <v>185</v>
      </c>
      <c r="P128" s="54" t="s">
        <v>186</v>
      </c>
    </row>
    <row r="129" spans="1:16" ht="12.75" customHeight="1" thickBot="1" x14ac:dyDescent="0.25">
      <c r="A129" s="13" t="str">
        <f t="shared" si="6"/>
        <v> PZP 1.139 </v>
      </c>
      <c r="B129" s="12" t="str">
        <f t="shared" si="7"/>
        <v>I</v>
      </c>
      <c r="C129" s="13">
        <f t="shared" si="8"/>
        <v>37486.332999999999</v>
      </c>
      <c r="D129" s="25" t="str">
        <f t="shared" si="9"/>
        <v>vis</v>
      </c>
      <c r="E129" s="51">
        <f>VLOOKUP(C129,Active!C$21:E$966,3,FALSE)</f>
        <v>-22.903076527388645</v>
      </c>
      <c r="F129" s="12" t="s">
        <v>96</v>
      </c>
      <c r="G129" s="25" t="str">
        <f t="shared" si="10"/>
        <v>37486.333</v>
      </c>
      <c r="H129" s="13">
        <f t="shared" si="11"/>
        <v>-23</v>
      </c>
      <c r="I129" s="52" t="s">
        <v>232</v>
      </c>
      <c r="J129" s="53" t="s">
        <v>233</v>
      </c>
      <c r="K129" s="52">
        <v>-23</v>
      </c>
      <c r="L129" s="52" t="s">
        <v>234</v>
      </c>
      <c r="M129" s="53" t="s">
        <v>184</v>
      </c>
      <c r="N129" s="53"/>
      <c r="O129" s="54" t="s">
        <v>185</v>
      </c>
      <c r="P129" s="54" t="s">
        <v>186</v>
      </c>
    </row>
    <row r="130" spans="1:16" ht="12.75" customHeight="1" thickBot="1" x14ac:dyDescent="0.25">
      <c r="A130" s="13" t="str">
        <f t="shared" si="6"/>
        <v> PZP 1.139 </v>
      </c>
      <c r="B130" s="12" t="str">
        <f t="shared" si="7"/>
        <v>II</v>
      </c>
      <c r="C130" s="13">
        <f t="shared" si="8"/>
        <v>37496.491999999998</v>
      </c>
      <c r="D130" s="25" t="str">
        <f t="shared" si="9"/>
        <v>vis</v>
      </c>
      <c r="E130" s="51">
        <f>VLOOKUP(C130,Active!C$21:E$966,3,FALSE)</f>
        <v>-7.5187632212738329</v>
      </c>
      <c r="F130" s="12" t="s">
        <v>96</v>
      </c>
      <c r="G130" s="25" t="str">
        <f t="shared" si="10"/>
        <v>37496.492</v>
      </c>
      <c r="H130" s="13">
        <f t="shared" si="11"/>
        <v>-7.5</v>
      </c>
      <c r="I130" s="52" t="s">
        <v>235</v>
      </c>
      <c r="J130" s="53" t="s">
        <v>236</v>
      </c>
      <c r="K130" s="52">
        <v>-7.5</v>
      </c>
      <c r="L130" s="52" t="s">
        <v>210</v>
      </c>
      <c r="M130" s="53" t="s">
        <v>184</v>
      </c>
      <c r="N130" s="53"/>
      <c r="O130" s="54" t="s">
        <v>185</v>
      </c>
      <c r="P130" s="54" t="s">
        <v>186</v>
      </c>
    </row>
    <row r="131" spans="1:16" ht="12.75" customHeight="1" thickBot="1" x14ac:dyDescent="0.25">
      <c r="A131" s="13" t="str">
        <f t="shared" si="6"/>
        <v> PZP 1.139 </v>
      </c>
      <c r="B131" s="12" t="str">
        <f t="shared" si="7"/>
        <v>I</v>
      </c>
      <c r="C131" s="13">
        <f t="shared" si="8"/>
        <v>37497.480000000003</v>
      </c>
      <c r="D131" s="25" t="str">
        <f t="shared" si="9"/>
        <v>vis</v>
      </c>
      <c r="E131" s="51">
        <f>VLOOKUP(C131,Active!C$21:E$966,3,FALSE)</f>
        <v>-6.0225823425932266</v>
      </c>
      <c r="F131" s="12" t="s">
        <v>96</v>
      </c>
      <c r="G131" s="25" t="str">
        <f t="shared" si="10"/>
        <v>37497.480</v>
      </c>
      <c r="H131" s="13">
        <f t="shared" si="11"/>
        <v>-6</v>
      </c>
      <c r="I131" s="52" t="s">
        <v>237</v>
      </c>
      <c r="J131" s="53" t="s">
        <v>238</v>
      </c>
      <c r="K131" s="52">
        <v>-6</v>
      </c>
      <c r="L131" s="52" t="s">
        <v>239</v>
      </c>
      <c r="M131" s="53" t="s">
        <v>184</v>
      </c>
      <c r="N131" s="53"/>
      <c r="O131" s="54" t="s">
        <v>185</v>
      </c>
      <c r="P131" s="54" t="s">
        <v>186</v>
      </c>
    </row>
    <row r="132" spans="1:16" ht="12.75" customHeight="1" thickBot="1" x14ac:dyDescent="0.25">
      <c r="A132" s="13" t="str">
        <f t="shared" si="6"/>
        <v> PZP 1.139 </v>
      </c>
      <c r="B132" s="12" t="str">
        <f t="shared" si="7"/>
        <v>I</v>
      </c>
      <c r="C132" s="13">
        <f t="shared" si="8"/>
        <v>37501.468000000001</v>
      </c>
      <c r="D132" s="25" t="str">
        <f t="shared" si="9"/>
        <v>vis</v>
      </c>
      <c r="E132" s="51">
        <f>VLOOKUP(C132,Active!C$21:E$966,3,FALSE)</f>
        <v>1.665788427461139E-2</v>
      </c>
      <c r="F132" s="12" t="s">
        <v>96</v>
      </c>
      <c r="G132" s="25" t="str">
        <f t="shared" si="10"/>
        <v>37501.468</v>
      </c>
      <c r="H132" s="13">
        <f t="shared" si="11"/>
        <v>0</v>
      </c>
      <c r="I132" s="52" t="s">
        <v>240</v>
      </c>
      <c r="J132" s="53" t="s">
        <v>241</v>
      </c>
      <c r="K132" s="52">
        <v>0</v>
      </c>
      <c r="L132" s="52" t="s">
        <v>173</v>
      </c>
      <c r="M132" s="53" t="s">
        <v>184</v>
      </c>
      <c r="N132" s="53"/>
      <c r="O132" s="54" t="s">
        <v>185</v>
      </c>
      <c r="P132" s="54" t="s">
        <v>186</v>
      </c>
    </row>
    <row r="133" spans="1:16" ht="12.75" customHeight="1" thickBot="1" x14ac:dyDescent="0.25">
      <c r="A133" s="13" t="str">
        <f t="shared" si="6"/>
        <v> PZP 1.139 </v>
      </c>
      <c r="B133" s="12" t="str">
        <f t="shared" si="7"/>
        <v>II</v>
      </c>
      <c r="C133" s="13">
        <f t="shared" si="8"/>
        <v>37504.410000000003</v>
      </c>
      <c r="D133" s="25" t="str">
        <f t="shared" si="9"/>
        <v>vis</v>
      </c>
      <c r="E133" s="51">
        <f>VLOOKUP(C133,Active!C$21:E$966,3,FALSE)</f>
        <v>4.4718847517451712</v>
      </c>
      <c r="F133" s="12" t="s">
        <v>96</v>
      </c>
      <c r="G133" s="25" t="str">
        <f t="shared" si="10"/>
        <v>37504.410</v>
      </c>
      <c r="H133" s="13">
        <f t="shared" si="11"/>
        <v>4.5</v>
      </c>
      <c r="I133" s="52" t="s">
        <v>242</v>
      </c>
      <c r="J133" s="53" t="s">
        <v>243</v>
      </c>
      <c r="K133" s="52">
        <v>4.5</v>
      </c>
      <c r="L133" s="52" t="s">
        <v>231</v>
      </c>
      <c r="M133" s="53" t="s">
        <v>184</v>
      </c>
      <c r="N133" s="53"/>
      <c r="O133" s="54" t="s">
        <v>185</v>
      </c>
      <c r="P133" s="54" t="s">
        <v>186</v>
      </c>
    </row>
    <row r="134" spans="1:16" ht="12.75" customHeight="1" thickBot="1" x14ac:dyDescent="0.25">
      <c r="A134" s="13" t="str">
        <f t="shared" si="6"/>
        <v> PZP 1.139 </v>
      </c>
      <c r="B134" s="12" t="str">
        <f t="shared" si="7"/>
        <v>I</v>
      </c>
      <c r="C134" s="13">
        <f t="shared" si="8"/>
        <v>37511.313999999998</v>
      </c>
      <c r="D134" s="25" t="str">
        <f t="shared" si="9"/>
        <v>vis</v>
      </c>
      <c r="E134" s="51">
        <f>VLOOKUP(C134,Active!C$21:E$966,3,FALSE)</f>
        <v>14.926978665057829</v>
      </c>
      <c r="F134" s="12" t="s">
        <v>96</v>
      </c>
      <c r="G134" s="25" t="str">
        <f t="shared" si="10"/>
        <v>37511.314</v>
      </c>
      <c r="H134" s="13">
        <f t="shared" si="11"/>
        <v>15</v>
      </c>
      <c r="I134" s="52" t="s">
        <v>244</v>
      </c>
      <c r="J134" s="53" t="s">
        <v>245</v>
      </c>
      <c r="K134" s="52">
        <v>15</v>
      </c>
      <c r="L134" s="52" t="s">
        <v>246</v>
      </c>
      <c r="M134" s="53" t="s">
        <v>184</v>
      </c>
      <c r="N134" s="53"/>
      <c r="O134" s="54" t="s">
        <v>185</v>
      </c>
      <c r="P134" s="54" t="s">
        <v>186</v>
      </c>
    </row>
    <row r="135" spans="1:16" ht="12.75" customHeight="1" thickBot="1" x14ac:dyDescent="0.25">
      <c r="A135" s="13" t="str">
        <f t="shared" si="6"/>
        <v> PZP 1.139 </v>
      </c>
      <c r="B135" s="12" t="str">
        <f t="shared" si="7"/>
        <v>I</v>
      </c>
      <c r="C135" s="13">
        <f t="shared" si="8"/>
        <v>37513.326999999997</v>
      </c>
      <c r="D135" s="25" t="str">
        <f t="shared" si="9"/>
        <v>vis</v>
      </c>
      <c r="E135" s="51">
        <f>VLOOKUP(C135,Active!C$21:E$966,3,FALSE)</f>
        <v>17.975371487697355</v>
      </c>
      <c r="F135" s="12" t="s">
        <v>96</v>
      </c>
      <c r="G135" s="25" t="str">
        <f t="shared" si="10"/>
        <v>37513.327</v>
      </c>
      <c r="H135" s="13">
        <f t="shared" si="11"/>
        <v>18</v>
      </c>
      <c r="I135" s="52" t="s">
        <v>247</v>
      </c>
      <c r="J135" s="53" t="s">
        <v>248</v>
      </c>
      <c r="K135" s="52">
        <v>18</v>
      </c>
      <c r="L135" s="52" t="s">
        <v>249</v>
      </c>
      <c r="M135" s="53" t="s">
        <v>184</v>
      </c>
      <c r="N135" s="53"/>
      <c r="O135" s="54" t="s">
        <v>185</v>
      </c>
      <c r="P135" s="54" t="s">
        <v>186</v>
      </c>
    </row>
    <row r="136" spans="1:16" ht="12.75" customHeight="1" thickBot="1" x14ac:dyDescent="0.25">
      <c r="A136" s="13" t="str">
        <f t="shared" si="6"/>
        <v> PZP 1.139 </v>
      </c>
      <c r="B136" s="12" t="str">
        <f t="shared" si="7"/>
        <v>II</v>
      </c>
      <c r="C136" s="13">
        <f t="shared" si="8"/>
        <v>37518.328000000001</v>
      </c>
      <c r="D136" s="25" t="str">
        <f t="shared" si="9"/>
        <v>vis</v>
      </c>
      <c r="E136" s="51">
        <f>VLOOKUP(C136,Active!C$21:E$966,3,FALSE)</f>
        <v>25.548651421149657</v>
      </c>
      <c r="F136" s="12" t="s">
        <v>96</v>
      </c>
      <c r="G136" s="25" t="str">
        <f t="shared" si="10"/>
        <v>37518.328</v>
      </c>
      <c r="H136" s="13">
        <f t="shared" si="11"/>
        <v>25.5</v>
      </c>
      <c r="I136" s="52" t="s">
        <v>250</v>
      </c>
      <c r="J136" s="53" t="s">
        <v>251</v>
      </c>
      <c r="K136" s="52">
        <v>25.5</v>
      </c>
      <c r="L136" s="52" t="s">
        <v>252</v>
      </c>
      <c r="M136" s="53" t="s">
        <v>184</v>
      </c>
      <c r="N136" s="53"/>
      <c r="O136" s="54" t="s">
        <v>185</v>
      </c>
      <c r="P136" s="54" t="s">
        <v>186</v>
      </c>
    </row>
    <row r="137" spans="1:16" ht="12.75" customHeight="1" thickBot="1" x14ac:dyDescent="0.25">
      <c r="A137" s="13" t="str">
        <f t="shared" si="6"/>
        <v> PZP 1.139 </v>
      </c>
      <c r="B137" s="12" t="str">
        <f t="shared" si="7"/>
        <v>I</v>
      </c>
      <c r="C137" s="13">
        <f t="shared" si="8"/>
        <v>37519.366999999998</v>
      </c>
      <c r="D137" s="25" t="str">
        <f t="shared" si="9"/>
        <v>vis</v>
      </c>
      <c r="E137" s="51">
        <f>VLOOKUP(C137,Active!C$21:E$966,3,FALSE)</f>
        <v>27.122064308737823</v>
      </c>
      <c r="F137" s="12" t="s">
        <v>96</v>
      </c>
      <c r="G137" s="25" t="str">
        <f t="shared" si="10"/>
        <v>37519.367</v>
      </c>
      <c r="H137" s="13">
        <f t="shared" si="11"/>
        <v>27</v>
      </c>
      <c r="I137" s="52" t="s">
        <v>253</v>
      </c>
      <c r="J137" s="53" t="s">
        <v>254</v>
      </c>
      <c r="K137" s="52">
        <v>27</v>
      </c>
      <c r="L137" s="52" t="s">
        <v>255</v>
      </c>
      <c r="M137" s="53" t="s">
        <v>184</v>
      </c>
      <c r="N137" s="53"/>
      <c r="O137" s="54" t="s">
        <v>185</v>
      </c>
      <c r="P137" s="54" t="s">
        <v>186</v>
      </c>
    </row>
    <row r="138" spans="1:16" ht="12.75" customHeight="1" thickBot="1" x14ac:dyDescent="0.25">
      <c r="A138" s="13" t="str">
        <f t="shared" si="6"/>
        <v> PZP 1.139 </v>
      </c>
      <c r="B138" s="12" t="str">
        <f t="shared" si="7"/>
        <v>II</v>
      </c>
      <c r="C138" s="13">
        <f t="shared" si="8"/>
        <v>37520.322999999997</v>
      </c>
      <c r="D138" s="25" t="str">
        <f t="shared" si="9"/>
        <v>vis</v>
      </c>
      <c r="E138" s="51">
        <f>VLOOKUP(C138,Active!C$21:E$966,3,FALSE)</f>
        <v>28.56978588769444</v>
      </c>
      <c r="F138" s="12" t="s">
        <v>96</v>
      </c>
      <c r="G138" s="25" t="str">
        <f t="shared" si="10"/>
        <v>37520.323</v>
      </c>
      <c r="H138" s="13">
        <f t="shared" si="11"/>
        <v>28.5</v>
      </c>
      <c r="I138" s="52" t="s">
        <v>256</v>
      </c>
      <c r="J138" s="53" t="s">
        <v>257</v>
      </c>
      <c r="K138" s="52">
        <v>28.5</v>
      </c>
      <c r="L138" s="52" t="s">
        <v>258</v>
      </c>
      <c r="M138" s="53" t="s">
        <v>184</v>
      </c>
      <c r="N138" s="53"/>
      <c r="O138" s="54" t="s">
        <v>185</v>
      </c>
      <c r="P138" s="54" t="s">
        <v>186</v>
      </c>
    </row>
    <row r="139" spans="1:16" ht="12.75" customHeight="1" thickBot="1" x14ac:dyDescent="0.25">
      <c r="A139" s="13" t="str">
        <f t="shared" ref="A139:A202" si="12">P139</f>
        <v> PZP 1.139 </v>
      </c>
      <c r="B139" s="12" t="str">
        <f t="shared" ref="B139:B202" si="13">IF(H139=INT(H139),"I","II")</f>
        <v>I</v>
      </c>
      <c r="C139" s="13">
        <f t="shared" ref="C139:C202" si="14">1*G139</f>
        <v>37521.328000000001</v>
      </c>
      <c r="D139" s="25" t="str">
        <f t="shared" ref="D139:D202" si="15">VLOOKUP(F139,I$1:J$5,2,FALSE)</f>
        <v>vis</v>
      </c>
      <c r="E139" s="51">
        <f>VLOOKUP(C139,Active!C$21:E$966,3,FALSE)</f>
        <v>30.091710769347905</v>
      </c>
      <c r="F139" s="12" t="s">
        <v>96</v>
      </c>
      <c r="G139" s="25" t="str">
        <f t="shared" ref="G139:G202" si="16">MID(I139,3,LEN(I139)-3)</f>
        <v>37521.328</v>
      </c>
      <c r="H139" s="13">
        <f t="shared" ref="H139:H202" si="17">1*K139</f>
        <v>30</v>
      </c>
      <c r="I139" s="52" t="s">
        <v>259</v>
      </c>
      <c r="J139" s="53" t="s">
        <v>260</v>
      </c>
      <c r="K139" s="52">
        <v>30</v>
      </c>
      <c r="L139" s="52" t="s">
        <v>261</v>
      </c>
      <c r="M139" s="53" t="s">
        <v>184</v>
      </c>
      <c r="N139" s="53"/>
      <c r="O139" s="54" t="s">
        <v>185</v>
      </c>
      <c r="P139" s="54" t="s">
        <v>186</v>
      </c>
    </row>
    <row r="140" spans="1:16" ht="12.75" customHeight="1" thickBot="1" x14ac:dyDescent="0.25">
      <c r="A140" s="13" t="str">
        <f t="shared" si="12"/>
        <v> PZP 1.139 </v>
      </c>
      <c r="B140" s="12" t="str">
        <f t="shared" si="13"/>
        <v>II</v>
      </c>
      <c r="C140" s="13">
        <f t="shared" si="14"/>
        <v>37531.46</v>
      </c>
      <c r="D140" s="25" t="str">
        <f t="shared" si="15"/>
        <v>vis</v>
      </c>
      <c r="E140" s="51">
        <f>VLOOKUP(C140,Active!C$21:E$966,3,FALSE)</f>
        <v>45.435136541326109</v>
      </c>
      <c r="F140" s="12" t="s">
        <v>96</v>
      </c>
      <c r="G140" s="25" t="str">
        <f t="shared" si="16"/>
        <v>37531.460</v>
      </c>
      <c r="H140" s="13">
        <f t="shared" si="17"/>
        <v>45.5</v>
      </c>
      <c r="I140" s="52" t="s">
        <v>262</v>
      </c>
      <c r="J140" s="53" t="s">
        <v>263</v>
      </c>
      <c r="K140" s="52">
        <v>45.5</v>
      </c>
      <c r="L140" s="52" t="s">
        <v>264</v>
      </c>
      <c r="M140" s="53" t="s">
        <v>184</v>
      </c>
      <c r="N140" s="53"/>
      <c r="O140" s="54" t="s">
        <v>185</v>
      </c>
      <c r="P140" s="54" t="s">
        <v>186</v>
      </c>
    </row>
    <row r="141" spans="1:16" ht="12.75" customHeight="1" thickBot="1" x14ac:dyDescent="0.25">
      <c r="A141" s="13" t="str">
        <f t="shared" si="12"/>
        <v> HABZ 25 </v>
      </c>
      <c r="B141" s="12" t="str">
        <f t="shared" si="13"/>
        <v>II</v>
      </c>
      <c r="C141" s="13">
        <f t="shared" si="14"/>
        <v>37543.360000000001</v>
      </c>
      <c r="D141" s="25" t="str">
        <f t="shared" si="15"/>
        <v>vis</v>
      </c>
      <c r="E141" s="51">
        <f>VLOOKUP(C141,Active!C$21:E$966,3,FALSE)</f>
        <v>63.455938622514708</v>
      </c>
      <c r="F141" s="12" t="s">
        <v>96</v>
      </c>
      <c r="G141" s="25" t="str">
        <f t="shared" si="16"/>
        <v>37543.360</v>
      </c>
      <c r="H141" s="13">
        <f t="shared" si="17"/>
        <v>63.5</v>
      </c>
      <c r="I141" s="52" t="s">
        <v>265</v>
      </c>
      <c r="J141" s="53" t="s">
        <v>266</v>
      </c>
      <c r="K141" s="52">
        <v>63.5</v>
      </c>
      <c r="L141" s="52" t="s">
        <v>267</v>
      </c>
      <c r="M141" s="53" t="s">
        <v>102</v>
      </c>
      <c r="N141" s="53"/>
      <c r="O141" s="54" t="s">
        <v>174</v>
      </c>
      <c r="P141" s="54" t="s">
        <v>175</v>
      </c>
    </row>
    <row r="142" spans="1:16" ht="12.75" customHeight="1" thickBot="1" x14ac:dyDescent="0.25">
      <c r="A142" s="13" t="str">
        <f t="shared" si="12"/>
        <v> PZP 1.139 </v>
      </c>
      <c r="B142" s="12" t="str">
        <f t="shared" si="13"/>
        <v>II</v>
      </c>
      <c r="C142" s="13">
        <f t="shared" si="14"/>
        <v>37543.396999999997</v>
      </c>
      <c r="D142" s="25" t="str">
        <f t="shared" si="15"/>
        <v>vis</v>
      </c>
      <c r="E142" s="51">
        <f>VLOOKUP(C142,Active!C$21:E$966,3,FALSE)</f>
        <v>63.51196968780404</v>
      </c>
      <c r="F142" s="12" t="s">
        <v>96</v>
      </c>
      <c r="G142" s="25" t="str">
        <f t="shared" si="16"/>
        <v>37543.397</v>
      </c>
      <c r="H142" s="13">
        <f t="shared" si="17"/>
        <v>63.5</v>
      </c>
      <c r="I142" s="52" t="s">
        <v>268</v>
      </c>
      <c r="J142" s="53" t="s">
        <v>269</v>
      </c>
      <c r="K142" s="52">
        <v>63.5</v>
      </c>
      <c r="L142" s="52" t="s">
        <v>270</v>
      </c>
      <c r="M142" s="53" t="s">
        <v>184</v>
      </c>
      <c r="N142" s="53"/>
      <c r="O142" s="54" t="s">
        <v>185</v>
      </c>
      <c r="P142" s="54" t="s">
        <v>186</v>
      </c>
    </row>
    <row r="143" spans="1:16" ht="12.75" customHeight="1" thickBot="1" x14ac:dyDescent="0.25">
      <c r="A143" s="13" t="str">
        <f t="shared" si="12"/>
        <v> PZP 1.139 </v>
      </c>
      <c r="B143" s="12" t="str">
        <f t="shared" si="13"/>
        <v>II</v>
      </c>
      <c r="C143" s="13">
        <f t="shared" si="14"/>
        <v>37545.332999999999</v>
      </c>
      <c r="D143" s="25" t="str">
        <f t="shared" si="15"/>
        <v>vis</v>
      </c>
      <c r="E143" s="51">
        <f>VLOOKUP(C143,Active!C$21:E$966,3,FALSE)</f>
        <v>66.443757320510272</v>
      </c>
      <c r="F143" s="12" t="s">
        <v>96</v>
      </c>
      <c r="G143" s="25" t="str">
        <f t="shared" si="16"/>
        <v>37545.333</v>
      </c>
      <c r="H143" s="13">
        <f t="shared" si="17"/>
        <v>66.5</v>
      </c>
      <c r="I143" s="52" t="s">
        <v>271</v>
      </c>
      <c r="J143" s="53" t="s">
        <v>272</v>
      </c>
      <c r="K143" s="52">
        <v>66.5</v>
      </c>
      <c r="L143" s="52" t="s">
        <v>273</v>
      </c>
      <c r="M143" s="53" t="s">
        <v>184</v>
      </c>
      <c r="N143" s="53"/>
      <c r="O143" s="54" t="s">
        <v>185</v>
      </c>
      <c r="P143" s="54" t="s">
        <v>186</v>
      </c>
    </row>
    <row r="144" spans="1:16" ht="12.75" customHeight="1" thickBot="1" x14ac:dyDescent="0.25">
      <c r="A144" s="13" t="str">
        <f t="shared" si="12"/>
        <v> HABZ 25 </v>
      </c>
      <c r="B144" s="12" t="str">
        <f t="shared" si="13"/>
        <v>II</v>
      </c>
      <c r="C144" s="13">
        <f t="shared" si="14"/>
        <v>37545.347999999998</v>
      </c>
      <c r="D144" s="25" t="str">
        <f t="shared" si="15"/>
        <v>vis</v>
      </c>
      <c r="E144" s="51">
        <f>VLOOKUP(C144,Active!C$21:E$966,3,FALSE)</f>
        <v>66.466472617250375</v>
      </c>
      <c r="F144" s="12" t="s">
        <v>96</v>
      </c>
      <c r="G144" s="25" t="str">
        <f t="shared" si="16"/>
        <v>37545.348</v>
      </c>
      <c r="H144" s="13">
        <f t="shared" si="17"/>
        <v>66.5</v>
      </c>
      <c r="I144" s="52" t="s">
        <v>274</v>
      </c>
      <c r="J144" s="53" t="s">
        <v>275</v>
      </c>
      <c r="K144" s="52">
        <v>66.5</v>
      </c>
      <c r="L144" s="52" t="s">
        <v>276</v>
      </c>
      <c r="M144" s="53" t="s">
        <v>102</v>
      </c>
      <c r="N144" s="53"/>
      <c r="O144" s="54" t="s">
        <v>174</v>
      </c>
      <c r="P144" s="54" t="s">
        <v>175</v>
      </c>
    </row>
    <row r="145" spans="1:16" ht="12.75" customHeight="1" thickBot="1" x14ac:dyDescent="0.25">
      <c r="A145" s="13" t="str">
        <f t="shared" si="12"/>
        <v> PZP 1.139 </v>
      </c>
      <c r="B145" s="12" t="str">
        <f t="shared" si="13"/>
        <v>I</v>
      </c>
      <c r="C145" s="13">
        <f t="shared" si="14"/>
        <v>37546.379999999997</v>
      </c>
      <c r="D145" s="25" t="str">
        <f t="shared" si="15"/>
        <v>vis</v>
      </c>
      <c r="E145" s="51">
        <f>VLOOKUP(C145,Active!C$21:E$966,3,FALSE)</f>
        <v>68.029285033029424</v>
      </c>
      <c r="F145" s="12" t="s">
        <v>96</v>
      </c>
      <c r="G145" s="25" t="str">
        <f t="shared" si="16"/>
        <v>37546.380</v>
      </c>
      <c r="H145" s="13">
        <f t="shared" si="17"/>
        <v>68</v>
      </c>
      <c r="I145" s="52" t="s">
        <v>277</v>
      </c>
      <c r="J145" s="53" t="s">
        <v>278</v>
      </c>
      <c r="K145" s="52">
        <v>68</v>
      </c>
      <c r="L145" s="52" t="s">
        <v>279</v>
      </c>
      <c r="M145" s="53" t="s">
        <v>184</v>
      </c>
      <c r="N145" s="53"/>
      <c r="O145" s="54" t="s">
        <v>185</v>
      </c>
      <c r="P145" s="54" t="s">
        <v>186</v>
      </c>
    </row>
    <row r="146" spans="1:16" ht="12.75" customHeight="1" thickBot="1" x14ac:dyDescent="0.25">
      <c r="A146" s="13" t="str">
        <f t="shared" si="12"/>
        <v> PZP 1.139 </v>
      </c>
      <c r="B146" s="12" t="str">
        <f t="shared" si="13"/>
        <v>II</v>
      </c>
      <c r="C146" s="13">
        <f t="shared" si="14"/>
        <v>37549.33</v>
      </c>
      <c r="D146" s="25" t="str">
        <f t="shared" si="15"/>
        <v>vis</v>
      </c>
      <c r="E146" s="51">
        <f>VLOOKUP(C146,Active!C$21:E$966,3,FALSE)</f>
        <v>72.496626725430986</v>
      </c>
      <c r="F146" s="12" t="s">
        <v>96</v>
      </c>
      <c r="G146" s="25" t="str">
        <f t="shared" si="16"/>
        <v>37549.330</v>
      </c>
      <c r="H146" s="13">
        <f t="shared" si="17"/>
        <v>72.5</v>
      </c>
      <c r="I146" s="52" t="s">
        <v>280</v>
      </c>
      <c r="J146" s="53" t="s">
        <v>281</v>
      </c>
      <c r="K146" s="52">
        <v>72.5</v>
      </c>
      <c r="L146" s="52" t="s">
        <v>178</v>
      </c>
      <c r="M146" s="53" t="s">
        <v>184</v>
      </c>
      <c r="N146" s="53"/>
      <c r="O146" s="54" t="s">
        <v>185</v>
      </c>
      <c r="P146" s="54" t="s">
        <v>186</v>
      </c>
    </row>
    <row r="147" spans="1:16" ht="12.75" customHeight="1" thickBot="1" x14ac:dyDescent="0.25">
      <c r="A147" s="13" t="str">
        <f t="shared" si="12"/>
        <v> PZP 1.139 </v>
      </c>
      <c r="B147" s="12" t="str">
        <f t="shared" si="13"/>
        <v>II</v>
      </c>
      <c r="C147" s="13">
        <f t="shared" si="14"/>
        <v>37555.22</v>
      </c>
      <c r="D147" s="25" t="str">
        <f t="shared" si="15"/>
        <v>vis</v>
      </c>
      <c r="E147" s="51">
        <f>VLOOKUP(C147,Active!C$21:E$966,3,FALSE)</f>
        <v>81.416166579059336</v>
      </c>
      <c r="F147" s="12" t="s">
        <v>96</v>
      </c>
      <c r="G147" s="25" t="str">
        <f t="shared" si="16"/>
        <v>37555.220</v>
      </c>
      <c r="H147" s="13">
        <f t="shared" si="17"/>
        <v>81.5</v>
      </c>
      <c r="I147" s="52" t="s">
        <v>282</v>
      </c>
      <c r="J147" s="53" t="s">
        <v>283</v>
      </c>
      <c r="K147" s="52">
        <v>81.5</v>
      </c>
      <c r="L147" s="52" t="s">
        <v>284</v>
      </c>
      <c r="M147" s="53" t="s">
        <v>184</v>
      </c>
      <c r="N147" s="53"/>
      <c r="O147" s="54" t="s">
        <v>185</v>
      </c>
      <c r="P147" s="54" t="s">
        <v>186</v>
      </c>
    </row>
    <row r="148" spans="1:16" ht="12.75" customHeight="1" thickBot="1" x14ac:dyDescent="0.25">
      <c r="A148" s="13" t="str">
        <f t="shared" si="12"/>
        <v> HABZ 25 </v>
      </c>
      <c r="B148" s="12" t="str">
        <f t="shared" si="13"/>
        <v>II</v>
      </c>
      <c r="C148" s="13">
        <f t="shared" si="14"/>
        <v>37576.383999999998</v>
      </c>
      <c r="D148" s="25" t="str">
        <f t="shared" si="15"/>
        <v>vis</v>
      </c>
      <c r="E148" s="51">
        <f>VLOOKUP(C148,Active!C$21:E$966,3,FALSE)</f>
        <v>113.46593592747743</v>
      </c>
      <c r="F148" s="12" t="s">
        <v>96</v>
      </c>
      <c r="G148" s="25" t="str">
        <f t="shared" si="16"/>
        <v>37576.384</v>
      </c>
      <c r="H148" s="13">
        <f t="shared" si="17"/>
        <v>113.5</v>
      </c>
      <c r="I148" s="52" t="s">
        <v>285</v>
      </c>
      <c r="J148" s="53" t="s">
        <v>286</v>
      </c>
      <c r="K148" s="52">
        <v>113.5</v>
      </c>
      <c r="L148" s="52" t="s">
        <v>276</v>
      </c>
      <c r="M148" s="53" t="s">
        <v>102</v>
      </c>
      <c r="N148" s="53"/>
      <c r="O148" s="54" t="s">
        <v>174</v>
      </c>
      <c r="P148" s="54" t="s">
        <v>175</v>
      </c>
    </row>
    <row r="149" spans="1:16" ht="12.75" customHeight="1" thickBot="1" x14ac:dyDescent="0.25">
      <c r="A149" s="13" t="str">
        <f t="shared" si="12"/>
        <v> PZP 1.139 </v>
      </c>
      <c r="B149" s="12" t="str">
        <f t="shared" si="13"/>
        <v>II</v>
      </c>
      <c r="C149" s="13">
        <f t="shared" si="14"/>
        <v>37582.28</v>
      </c>
      <c r="D149" s="25" t="str">
        <f t="shared" si="15"/>
        <v>vis</v>
      </c>
      <c r="E149" s="51">
        <f>VLOOKUP(C149,Active!C$21:E$966,3,FALSE)</f>
        <v>122.39456189980402</v>
      </c>
      <c r="F149" s="12" t="s">
        <v>96</v>
      </c>
      <c r="G149" s="25" t="str">
        <f t="shared" si="16"/>
        <v>37582.280</v>
      </c>
      <c r="H149" s="13">
        <f t="shared" si="17"/>
        <v>122.5</v>
      </c>
      <c r="I149" s="52" t="s">
        <v>287</v>
      </c>
      <c r="J149" s="53" t="s">
        <v>288</v>
      </c>
      <c r="K149" s="52">
        <v>122.5</v>
      </c>
      <c r="L149" s="52" t="s">
        <v>289</v>
      </c>
      <c r="M149" s="53" t="s">
        <v>184</v>
      </c>
      <c r="N149" s="53"/>
      <c r="O149" s="54" t="s">
        <v>185</v>
      </c>
      <c r="P149" s="54" t="s">
        <v>186</v>
      </c>
    </row>
    <row r="150" spans="1:16" ht="12.75" customHeight="1" thickBot="1" x14ac:dyDescent="0.25">
      <c r="A150" s="13" t="str">
        <f t="shared" si="12"/>
        <v> PZP 1.139 </v>
      </c>
      <c r="B150" s="12" t="str">
        <f t="shared" si="13"/>
        <v>I</v>
      </c>
      <c r="C150" s="13">
        <f t="shared" si="14"/>
        <v>37583.326000000001</v>
      </c>
      <c r="D150" s="25" t="str">
        <f t="shared" si="15"/>
        <v>vis</v>
      </c>
      <c r="E150" s="51">
        <f>VLOOKUP(C150,Active!C$21:E$966,3,FALSE)</f>
        <v>123.97857525921232</v>
      </c>
      <c r="F150" s="12" t="s">
        <v>96</v>
      </c>
      <c r="G150" s="25" t="str">
        <f t="shared" si="16"/>
        <v>37583.326</v>
      </c>
      <c r="H150" s="13">
        <f t="shared" si="17"/>
        <v>124</v>
      </c>
      <c r="I150" s="52" t="s">
        <v>290</v>
      </c>
      <c r="J150" s="53" t="s">
        <v>291</v>
      </c>
      <c r="K150" s="52">
        <v>124</v>
      </c>
      <c r="L150" s="52" t="s">
        <v>292</v>
      </c>
      <c r="M150" s="53" t="s">
        <v>184</v>
      </c>
      <c r="N150" s="53"/>
      <c r="O150" s="54" t="s">
        <v>185</v>
      </c>
      <c r="P150" s="54" t="s">
        <v>186</v>
      </c>
    </row>
    <row r="151" spans="1:16" ht="12.75" customHeight="1" thickBot="1" x14ac:dyDescent="0.25">
      <c r="A151" s="13" t="str">
        <f t="shared" si="12"/>
        <v> PZP 1.139 </v>
      </c>
      <c r="B151" s="12" t="str">
        <f t="shared" si="13"/>
        <v>I</v>
      </c>
      <c r="C151" s="13">
        <f t="shared" si="14"/>
        <v>37824.39</v>
      </c>
      <c r="D151" s="25" t="str">
        <f t="shared" si="15"/>
        <v>vis</v>
      </c>
      <c r="E151" s="51">
        <f>VLOOKUP(C151,Active!C$21:E$966,3,FALSE)</f>
        <v>489.03459483056429</v>
      </c>
      <c r="F151" s="12" t="str">
        <f>LEFT(M151,1)</f>
        <v>V</v>
      </c>
      <c r="G151" s="25" t="str">
        <f t="shared" si="16"/>
        <v>37824.390</v>
      </c>
      <c r="H151" s="13">
        <f t="shared" si="17"/>
        <v>489</v>
      </c>
      <c r="I151" s="52" t="s">
        <v>293</v>
      </c>
      <c r="J151" s="53" t="s">
        <v>294</v>
      </c>
      <c r="K151" s="52">
        <v>489</v>
      </c>
      <c r="L151" s="52" t="s">
        <v>295</v>
      </c>
      <c r="M151" s="53" t="s">
        <v>184</v>
      </c>
      <c r="N151" s="53"/>
      <c r="O151" s="54" t="s">
        <v>185</v>
      </c>
      <c r="P151" s="54" t="s">
        <v>186</v>
      </c>
    </row>
    <row r="152" spans="1:16" ht="12.75" customHeight="1" thickBot="1" x14ac:dyDescent="0.25">
      <c r="A152" s="13" t="str">
        <f t="shared" si="12"/>
        <v> PZP 1.139 </v>
      </c>
      <c r="B152" s="12" t="str">
        <f t="shared" si="13"/>
        <v>I</v>
      </c>
      <c r="C152" s="13">
        <f t="shared" si="14"/>
        <v>37851.417999999998</v>
      </c>
      <c r="D152" s="25" t="str">
        <f t="shared" si="15"/>
        <v>vis</v>
      </c>
      <c r="E152" s="51">
        <f>VLOOKUP(C152,Active!C$21:E$966,3,FALSE)</f>
        <v>529.96453085159601</v>
      </c>
      <c r="F152" s="12" t="str">
        <f>LEFT(M152,1)</f>
        <v>V</v>
      </c>
      <c r="G152" s="25" t="str">
        <f t="shared" si="16"/>
        <v>37851.418</v>
      </c>
      <c r="H152" s="13">
        <f t="shared" si="17"/>
        <v>530</v>
      </c>
      <c r="I152" s="52" t="s">
        <v>296</v>
      </c>
      <c r="J152" s="53" t="s">
        <v>297</v>
      </c>
      <c r="K152" s="52">
        <v>530</v>
      </c>
      <c r="L152" s="52" t="s">
        <v>298</v>
      </c>
      <c r="M152" s="53" t="s">
        <v>184</v>
      </c>
      <c r="N152" s="53"/>
      <c r="O152" s="54" t="s">
        <v>185</v>
      </c>
      <c r="P152" s="54" t="s">
        <v>186</v>
      </c>
    </row>
    <row r="153" spans="1:16" ht="12.75" customHeight="1" thickBot="1" x14ac:dyDescent="0.25">
      <c r="A153" s="13" t="str">
        <f t="shared" si="12"/>
        <v> PZP 1.139 </v>
      </c>
      <c r="B153" s="12" t="str">
        <f t="shared" si="13"/>
        <v>I</v>
      </c>
      <c r="C153" s="13">
        <f t="shared" si="14"/>
        <v>37878.519999999997</v>
      </c>
      <c r="D153" s="25" t="str">
        <f t="shared" si="15"/>
        <v>vis</v>
      </c>
      <c r="E153" s="51">
        <f>VLOOKUP(C153,Active!C$21:E$966,3,FALSE)</f>
        <v>571.00652900321745</v>
      </c>
      <c r="F153" s="12" t="str">
        <f>LEFT(M153,1)</f>
        <v>V</v>
      </c>
      <c r="G153" s="25" t="str">
        <f t="shared" si="16"/>
        <v>37878.520</v>
      </c>
      <c r="H153" s="13">
        <f t="shared" si="17"/>
        <v>571</v>
      </c>
      <c r="I153" s="52" t="s">
        <v>299</v>
      </c>
      <c r="J153" s="53" t="s">
        <v>300</v>
      </c>
      <c r="K153" s="52">
        <v>571</v>
      </c>
      <c r="L153" s="52" t="s">
        <v>196</v>
      </c>
      <c r="M153" s="53" t="s">
        <v>184</v>
      </c>
      <c r="N153" s="53"/>
      <c r="O153" s="54" t="s">
        <v>185</v>
      </c>
      <c r="P153" s="54" t="s">
        <v>186</v>
      </c>
    </row>
    <row r="154" spans="1:16" ht="12.75" customHeight="1" thickBot="1" x14ac:dyDescent="0.25">
      <c r="A154" s="13" t="str">
        <f t="shared" si="12"/>
        <v> PZP 1.139 </v>
      </c>
      <c r="B154" s="12" t="str">
        <f t="shared" si="13"/>
        <v>I</v>
      </c>
      <c r="C154" s="13">
        <f t="shared" si="14"/>
        <v>37884.436999999998</v>
      </c>
      <c r="D154" s="25" t="str">
        <f t="shared" si="15"/>
        <v>vis</v>
      </c>
      <c r="E154" s="51">
        <f>VLOOKUP(C154,Active!C$21:E$966,3,FALSE)</f>
        <v>579.96695639098243</v>
      </c>
      <c r="F154" s="12" t="str">
        <f>LEFT(M154,1)</f>
        <v>V</v>
      </c>
      <c r="G154" s="25" t="str">
        <f t="shared" si="16"/>
        <v>37884.437</v>
      </c>
      <c r="H154" s="13">
        <f t="shared" si="17"/>
        <v>580</v>
      </c>
      <c r="I154" s="52" t="s">
        <v>301</v>
      </c>
      <c r="J154" s="53" t="s">
        <v>302</v>
      </c>
      <c r="K154" s="52">
        <v>580</v>
      </c>
      <c r="L154" s="52" t="s">
        <v>276</v>
      </c>
      <c r="M154" s="53" t="s">
        <v>184</v>
      </c>
      <c r="N154" s="53"/>
      <c r="O154" s="54" t="s">
        <v>185</v>
      </c>
      <c r="P154" s="54" t="s">
        <v>186</v>
      </c>
    </row>
    <row r="155" spans="1:16" ht="12.75" customHeight="1" thickBot="1" x14ac:dyDescent="0.25">
      <c r="A155" s="13" t="str">
        <f t="shared" si="12"/>
        <v> PZP 1.139 </v>
      </c>
      <c r="B155" s="12" t="str">
        <f t="shared" si="13"/>
        <v>II</v>
      </c>
      <c r="C155" s="13">
        <f t="shared" si="14"/>
        <v>37885.449000000001</v>
      </c>
      <c r="D155" s="25" t="str">
        <f t="shared" si="15"/>
        <v>vis</v>
      </c>
      <c r="E155" s="51">
        <f>VLOOKUP(C155,Active!C$21:E$966,3,FALSE)</f>
        <v>581.49948174444501</v>
      </c>
      <c r="F155" s="12" t="str">
        <f>LEFT(M155,1)</f>
        <v>V</v>
      </c>
      <c r="G155" s="25" t="str">
        <f t="shared" si="16"/>
        <v>37885.449</v>
      </c>
      <c r="H155" s="13">
        <f t="shared" si="17"/>
        <v>581.5</v>
      </c>
      <c r="I155" s="52" t="s">
        <v>303</v>
      </c>
      <c r="J155" s="53" t="s">
        <v>304</v>
      </c>
      <c r="K155" s="52">
        <v>581.5</v>
      </c>
      <c r="L155" s="52" t="s">
        <v>305</v>
      </c>
      <c r="M155" s="53" t="s">
        <v>184</v>
      </c>
      <c r="N155" s="53"/>
      <c r="O155" s="54" t="s">
        <v>185</v>
      </c>
      <c r="P155" s="54" t="s">
        <v>186</v>
      </c>
    </row>
    <row r="156" spans="1:16" ht="12.75" customHeight="1" thickBot="1" x14ac:dyDescent="0.25">
      <c r="A156" s="13" t="str">
        <f t="shared" si="12"/>
        <v> PZP 1.139 </v>
      </c>
      <c r="B156" s="12" t="str">
        <f t="shared" si="13"/>
        <v>II</v>
      </c>
      <c r="C156" s="13">
        <f t="shared" si="14"/>
        <v>37887.455000000002</v>
      </c>
      <c r="D156" s="25" t="str">
        <f t="shared" si="15"/>
        <v>vis</v>
      </c>
      <c r="E156" s="51">
        <f>VLOOKUP(C156,Active!C$21:E$966,3,FALSE)</f>
        <v>584.53727409527539</v>
      </c>
      <c r="F156" s="12" t="s">
        <v>96</v>
      </c>
      <c r="G156" s="25" t="str">
        <f t="shared" si="16"/>
        <v>37887.455</v>
      </c>
      <c r="H156" s="13">
        <f t="shared" si="17"/>
        <v>584.5</v>
      </c>
      <c r="I156" s="52" t="s">
        <v>306</v>
      </c>
      <c r="J156" s="53" t="s">
        <v>307</v>
      </c>
      <c r="K156" s="52">
        <v>584.5</v>
      </c>
      <c r="L156" s="52" t="s">
        <v>308</v>
      </c>
      <c r="M156" s="53" t="s">
        <v>184</v>
      </c>
      <c r="N156" s="53"/>
      <c r="O156" s="54" t="s">
        <v>185</v>
      </c>
      <c r="P156" s="54" t="s">
        <v>186</v>
      </c>
    </row>
    <row r="157" spans="1:16" ht="12.75" customHeight="1" thickBot="1" x14ac:dyDescent="0.25">
      <c r="A157" s="13" t="str">
        <f t="shared" si="12"/>
        <v> PZP 1.139 </v>
      </c>
      <c r="B157" s="12" t="str">
        <f t="shared" si="13"/>
        <v>I</v>
      </c>
      <c r="C157" s="13">
        <f t="shared" si="14"/>
        <v>37898.326999999997</v>
      </c>
      <c r="D157" s="25" t="str">
        <f t="shared" si="15"/>
        <v>vis</v>
      </c>
      <c r="E157" s="51">
        <f>VLOOKUP(C157,Active!C$21:E$966,3,FALSE)</f>
        <v>601.00132117313944</v>
      </c>
      <c r="F157" s="12" t="s">
        <v>96</v>
      </c>
      <c r="G157" s="25" t="str">
        <f t="shared" si="16"/>
        <v>37898.327</v>
      </c>
      <c r="H157" s="13">
        <f t="shared" si="17"/>
        <v>601</v>
      </c>
      <c r="I157" s="52" t="s">
        <v>309</v>
      </c>
      <c r="J157" s="53" t="s">
        <v>310</v>
      </c>
      <c r="K157" s="52">
        <v>601</v>
      </c>
      <c r="L157" s="52" t="s">
        <v>311</v>
      </c>
      <c r="M157" s="53" t="s">
        <v>184</v>
      </c>
      <c r="N157" s="53"/>
      <c r="O157" s="54" t="s">
        <v>185</v>
      </c>
      <c r="P157" s="54" t="s">
        <v>186</v>
      </c>
    </row>
    <row r="158" spans="1:16" ht="12.75" customHeight="1" thickBot="1" x14ac:dyDescent="0.25">
      <c r="A158" s="13" t="str">
        <f t="shared" si="12"/>
        <v> PZP 1.139 </v>
      </c>
      <c r="B158" s="12" t="str">
        <f t="shared" si="13"/>
        <v>I</v>
      </c>
      <c r="C158" s="13">
        <f t="shared" si="14"/>
        <v>37900.288</v>
      </c>
      <c r="D158" s="25" t="str">
        <f t="shared" si="15"/>
        <v>vis</v>
      </c>
      <c r="E158" s="51">
        <f>VLOOKUP(C158,Active!C$21:E$966,3,FALSE)</f>
        <v>603.97096763374952</v>
      </c>
      <c r="F158" s="12" t="s">
        <v>96</v>
      </c>
      <c r="G158" s="25" t="str">
        <f t="shared" si="16"/>
        <v>37900.288</v>
      </c>
      <c r="H158" s="13">
        <f t="shared" si="17"/>
        <v>604</v>
      </c>
      <c r="I158" s="52" t="s">
        <v>312</v>
      </c>
      <c r="J158" s="53" t="s">
        <v>313</v>
      </c>
      <c r="K158" s="52">
        <v>604</v>
      </c>
      <c r="L158" s="52" t="s">
        <v>231</v>
      </c>
      <c r="M158" s="53" t="s">
        <v>184</v>
      </c>
      <c r="N158" s="53"/>
      <c r="O158" s="54" t="s">
        <v>185</v>
      </c>
      <c r="P158" s="54" t="s">
        <v>186</v>
      </c>
    </row>
    <row r="159" spans="1:16" ht="12.75" customHeight="1" thickBot="1" x14ac:dyDescent="0.25">
      <c r="A159" s="13" t="str">
        <f t="shared" si="12"/>
        <v> PZP 1.139 </v>
      </c>
      <c r="B159" s="12" t="str">
        <f t="shared" si="13"/>
        <v>I</v>
      </c>
      <c r="C159" s="13">
        <f t="shared" si="14"/>
        <v>37902.307999999997</v>
      </c>
      <c r="D159" s="25" t="str">
        <f t="shared" si="15"/>
        <v>vis</v>
      </c>
      <c r="E159" s="51">
        <f>VLOOKUP(C159,Active!C$21:E$966,3,FALSE)</f>
        <v>607.02996092819808</v>
      </c>
      <c r="F159" s="12" t="s">
        <v>96</v>
      </c>
      <c r="G159" s="25" t="str">
        <f t="shared" si="16"/>
        <v>37902.308</v>
      </c>
      <c r="H159" s="13">
        <f t="shared" si="17"/>
        <v>607</v>
      </c>
      <c r="I159" s="52" t="s">
        <v>314</v>
      </c>
      <c r="J159" s="53" t="s">
        <v>315</v>
      </c>
      <c r="K159" s="52">
        <v>607</v>
      </c>
      <c r="L159" s="52" t="s">
        <v>316</v>
      </c>
      <c r="M159" s="53" t="s">
        <v>184</v>
      </c>
      <c r="N159" s="53"/>
      <c r="O159" s="54" t="s">
        <v>185</v>
      </c>
      <c r="P159" s="54" t="s">
        <v>186</v>
      </c>
    </row>
    <row r="160" spans="1:16" ht="12.75" customHeight="1" thickBot="1" x14ac:dyDescent="0.25">
      <c r="A160" s="13" t="str">
        <f t="shared" si="12"/>
        <v> PZP 1.139 </v>
      </c>
      <c r="B160" s="12" t="str">
        <f t="shared" si="13"/>
        <v>II</v>
      </c>
      <c r="C160" s="13">
        <f t="shared" si="14"/>
        <v>37903.275000000001</v>
      </c>
      <c r="D160" s="25" t="str">
        <f t="shared" si="15"/>
        <v>vis</v>
      </c>
      <c r="E160" s="51">
        <f>VLOOKUP(C160,Active!C$21:E$966,3,FALSE)</f>
        <v>608.49434039144035</v>
      </c>
      <c r="F160" s="12" t="s">
        <v>96</v>
      </c>
      <c r="G160" s="25" t="str">
        <f t="shared" si="16"/>
        <v>37903.275</v>
      </c>
      <c r="H160" s="13">
        <f t="shared" si="17"/>
        <v>608.5</v>
      </c>
      <c r="I160" s="52" t="s">
        <v>317</v>
      </c>
      <c r="J160" s="53" t="s">
        <v>318</v>
      </c>
      <c r="K160" s="52">
        <v>608.5</v>
      </c>
      <c r="L160" s="52" t="s">
        <v>319</v>
      </c>
      <c r="M160" s="53" t="s">
        <v>184</v>
      </c>
      <c r="N160" s="53"/>
      <c r="O160" s="54" t="s">
        <v>185</v>
      </c>
      <c r="P160" s="54" t="s">
        <v>186</v>
      </c>
    </row>
    <row r="161" spans="1:16" ht="12.75" customHeight="1" thickBot="1" x14ac:dyDescent="0.25">
      <c r="A161" s="13" t="str">
        <f t="shared" si="12"/>
        <v> PZP 1.139 </v>
      </c>
      <c r="B161" s="12" t="str">
        <f t="shared" si="13"/>
        <v>I</v>
      </c>
      <c r="C161" s="13">
        <f t="shared" si="14"/>
        <v>37906.271999999997</v>
      </c>
      <c r="D161" s="25" t="str">
        <f t="shared" si="15"/>
        <v>vis</v>
      </c>
      <c r="E161" s="51">
        <f>VLOOKUP(C161,Active!C$21:E$966,3,FALSE)</f>
        <v>613.032856680284</v>
      </c>
      <c r="F161" s="12" t="s">
        <v>96</v>
      </c>
      <c r="G161" s="25" t="str">
        <f t="shared" si="16"/>
        <v>37906.272</v>
      </c>
      <c r="H161" s="13">
        <f t="shared" si="17"/>
        <v>613</v>
      </c>
      <c r="I161" s="52" t="s">
        <v>320</v>
      </c>
      <c r="J161" s="53" t="s">
        <v>321</v>
      </c>
      <c r="K161" s="52">
        <v>613</v>
      </c>
      <c r="L161" s="52" t="s">
        <v>322</v>
      </c>
      <c r="M161" s="53" t="s">
        <v>184</v>
      </c>
      <c r="N161" s="53"/>
      <c r="O161" s="54" t="s">
        <v>185</v>
      </c>
      <c r="P161" s="54" t="s">
        <v>186</v>
      </c>
    </row>
    <row r="162" spans="1:16" ht="12.75" customHeight="1" thickBot="1" x14ac:dyDescent="0.25">
      <c r="A162" s="13" t="str">
        <f t="shared" si="12"/>
        <v> HABZ 25 </v>
      </c>
      <c r="B162" s="12" t="str">
        <f t="shared" si="13"/>
        <v>II</v>
      </c>
      <c r="C162" s="13">
        <f t="shared" si="14"/>
        <v>37932.375</v>
      </c>
      <c r="D162" s="25" t="str">
        <f t="shared" si="15"/>
        <v>vis</v>
      </c>
      <c r="E162" s="51">
        <f>VLOOKUP(C162,Active!C$21:E$966,3,FALSE)</f>
        <v>652.56201606896116</v>
      </c>
      <c r="F162" s="12" t="s">
        <v>96</v>
      </c>
      <c r="G162" s="25" t="str">
        <f t="shared" si="16"/>
        <v>37932.375</v>
      </c>
      <c r="H162" s="13">
        <f t="shared" si="17"/>
        <v>652.5</v>
      </c>
      <c r="I162" s="52" t="s">
        <v>323</v>
      </c>
      <c r="J162" s="53" t="s">
        <v>324</v>
      </c>
      <c r="K162" s="52">
        <v>652.5</v>
      </c>
      <c r="L162" s="52" t="s">
        <v>325</v>
      </c>
      <c r="M162" s="53" t="s">
        <v>102</v>
      </c>
      <c r="N162" s="53"/>
      <c r="O162" s="54" t="s">
        <v>174</v>
      </c>
      <c r="P162" s="54" t="s">
        <v>175</v>
      </c>
    </row>
    <row r="163" spans="1:16" ht="12.75" customHeight="1" thickBot="1" x14ac:dyDescent="0.25">
      <c r="A163" s="13" t="str">
        <f t="shared" si="12"/>
        <v> PZP 1.139 </v>
      </c>
      <c r="B163" s="12" t="str">
        <f t="shared" si="13"/>
        <v>I</v>
      </c>
      <c r="C163" s="13">
        <f t="shared" si="14"/>
        <v>37943.199999999997</v>
      </c>
      <c r="D163" s="25" t="str">
        <f t="shared" si="15"/>
        <v>vis</v>
      </c>
      <c r="E163" s="51">
        <f>VLOOKUP(C163,Active!C$21:E$966,3,FALSE)</f>
        <v>668.95488855037217</v>
      </c>
      <c r="F163" s="12" t="s">
        <v>96</v>
      </c>
      <c r="G163" s="25" t="str">
        <f t="shared" si="16"/>
        <v>37943.200</v>
      </c>
      <c r="H163" s="13">
        <f t="shared" si="17"/>
        <v>669</v>
      </c>
      <c r="I163" s="52" t="s">
        <v>326</v>
      </c>
      <c r="J163" s="53" t="s">
        <v>327</v>
      </c>
      <c r="K163" s="52">
        <v>669</v>
      </c>
      <c r="L163" s="52" t="s">
        <v>328</v>
      </c>
      <c r="M163" s="53" t="s">
        <v>184</v>
      </c>
      <c r="N163" s="53"/>
      <c r="O163" s="54" t="s">
        <v>185</v>
      </c>
      <c r="P163" s="54" t="s">
        <v>186</v>
      </c>
    </row>
    <row r="164" spans="1:16" ht="12.75" customHeight="1" thickBot="1" x14ac:dyDescent="0.25">
      <c r="A164" s="13" t="str">
        <f t="shared" si="12"/>
        <v> PZP 1.139 </v>
      </c>
      <c r="B164" s="12" t="str">
        <f t="shared" si="13"/>
        <v>II</v>
      </c>
      <c r="C164" s="13">
        <f t="shared" si="14"/>
        <v>38208.315000000002</v>
      </c>
      <c r="D164" s="25" t="str">
        <f t="shared" si="15"/>
        <v>vis</v>
      </c>
      <c r="E164" s="51">
        <f>VLOOKUP(C164,Active!C$21:E$966,3,FALSE)</f>
        <v>1070.4326149162398</v>
      </c>
      <c r="F164" s="12" t="s">
        <v>96</v>
      </c>
      <c r="G164" s="25" t="str">
        <f t="shared" si="16"/>
        <v>38208.315</v>
      </c>
      <c r="H164" s="13">
        <f t="shared" si="17"/>
        <v>1070.5</v>
      </c>
      <c r="I164" s="52" t="s">
        <v>329</v>
      </c>
      <c r="J164" s="53" t="s">
        <v>330</v>
      </c>
      <c r="K164" s="52">
        <v>1070.5</v>
      </c>
      <c r="L164" s="52" t="s">
        <v>331</v>
      </c>
      <c r="M164" s="53" t="s">
        <v>184</v>
      </c>
      <c r="N164" s="53"/>
      <c r="O164" s="54" t="s">
        <v>185</v>
      </c>
      <c r="P164" s="54" t="s">
        <v>186</v>
      </c>
    </row>
    <row r="165" spans="1:16" ht="12.75" customHeight="1" thickBot="1" x14ac:dyDescent="0.25">
      <c r="A165" s="13" t="str">
        <f t="shared" si="12"/>
        <v> PZP 1.139 </v>
      </c>
      <c r="B165" s="12" t="str">
        <f t="shared" si="13"/>
        <v>I</v>
      </c>
      <c r="C165" s="13">
        <f t="shared" si="14"/>
        <v>38209.360000000001</v>
      </c>
      <c r="D165" s="25" t="str">
        <f t="shared" si="15"/>
        <v>vis</v>
      </c>
      <c r="E165" s="51">
        <f>VLOOKUP(C165,Active!C$21:E$966,3,FALSE)</f>
        <v>1072.0151139225261</v>
      </c>
      <c r="F165" s="12" t="s">
        <v>96</v>
      </c>
      <c r="G165" s="25" t="str">
        <f t="shared" si="16"/>
        <v>38209.360</v>
      </c>
      <c r="H165" s="13">
        <f t="shared" si="17"/>
        <v>1072</v>
      </c>
      <c r="I165" s="52" t="s">
        <v>332</v>
      </c>
      <c r="J165" s="53" t="s">
        <v>333</v>
      </c>
      <c r="K165" s="52">
        <v>1072</v>
      </c>
      <c r="L165" s="52" t="s">
        <v>334</v>
      </c>
      <c r="M165" s="53" t="s">
        <v>184</v>
      </c>
      <c r="N165" s="53"/>
      <c r="O165" s="54" t="s">
        <v>185</v>
      </c>
      <c r="P165" s="54" t="s">
        <v>186</v>
      </c>
    </row>
    <row r="166" spans="1:16" ht="12.75" customHeight="1" thickBot="1" x14ac:dyDescent="0.25">
      <c r="A166" s="13" t="str">
        <f t="shared" si="12"/>
        <v> PZP 1.139 </v>
      </c>
      <c r="B166" s="12" t="str">
        <f t="shared" si="13"/>
        <v>II</v>
      </c>
      <c r="C166" s="13">
        <f t="shared" si="14"/>
        <v>38210.341999999997</v>
      </c>
      <c r="D166" s="25" t="str">
        <f t="shared" si="15"/>
        <v>vis</v>
      </c>
      <c r="E166" s="51">
        <f>VLOOKUP(C166,Active!C$21:E$966,3,FALSE)</f>
        <v>1073.5022086824974</v>
      </c>
      <c r="F166" s="12" t="s">
        <v>96</v>
      </c>
      <c r="G166" s="25" t="str">
        <f t="shared" si="16"/>
        <v>38210.342</v>
      </c>
      <c r="H166" s="13">
        <f t="shared" si="17"/>
        <v>1073.5</v>
      </c>
      <c r="I166" s="52" t="s">
        <v>335</v>
      </c>
      <c r="J166" s="53" t="s">
        <v>336</v>
      </c>
      <c r="K166" s="52">
        <v>1073.5</v>
      </c>
      <c r="L166" s="52" t="s">
        <v>311</v>
      </c>
      <c r="M166" s="53" t="s">
        <v>184</v>
      </c>
      <c r="N166" s="53"/>
      <c r="O166" s="54" t="s">
        <v>185</v>
      </c>
      <c r="P166" s="54" t="s">
        <v>186</v>
      </c>
    </row>
    <row r="167" spans="1:16" ht="12.75" customHeight="1" thickBot="1" x14ac:dyDescent="0.25">
      <c r="A167" s="13" t="str">
        <f t="shared" si="12"/>
        <v> PZP 1.139 </v>
      </c>
      <c r="B167" s="12" t="str">
        <f t="shared" si="13"/>
        <v>I</v>
      </c>
      <c r="C167" s="13">
        <f t="shared" si="14"/>
        <v>38211.345000000001</v>
      </c>
      <c r="D167" s="25" t="str">
        <f t="shared" si="15"/>
        <v>vis</v>
      </c>
      <c r="E167" s="51">
        <f>VLOOKUP(C167,Active!C$21:E$966,3,FALSE)</f>
        <v>1075.0211048579181</v>
      </c>
      <c r="F167" s="12" t="s">
        <v>96</v>
      </c>
      <c r="G167" s="25" t="str">
        <f t="shared" si="16"/>
        <v>38211.345</v>
      </c>
      <c r="H167" s="13">
        <f t="shared" si="17"/>
        <v>1075</v>
      </c>
      <c r="I167" s="52" t="s">
        <v>337</v>
      </c>
      <c r="J167" s="53" t="s">
        <v>338</v>
      </c>
      <c r="K167" s="52">
        <v>1075</v>
      </c>
      <c r="L167" s="52" t="s">
        <v>339</v>
      </c>
      <c r="M167" s="53" t="s">
        <v>184</v>
      </c>
      <c r="N167" s="53"/>
      <c r="O167" s="54" t="s">
        <v>340</v>
      </c>
      <c r="P167" s="54" t="s">
        <v>186</v>
      </c>
    </row>
    <row r="168" spans="1:16" ht="12.75" customHeight="1" thickBot="1" x14ac:dyDescent="0.25">
      <c r="A168" s="13" t="str">
        <f t="shared" si="12"/>
        <v> PZP 1.139 </v>
      </c>
      <c r="B168" s="12" t="str">
        <f t="shared" si="13"/>
        <v>I</v>
      </c>
      <c r="C168" s="13">
        <f t="shared" si="14"/>
        <v>38228.485000000001</v>
      </c>
      <c r="D168" s="25" t="str">
        <f t="shared" si="15"/>
        <v>vis</v>
      </c>
      <c r="E168" s="51">
        <f>VLOOKUP(C168,Active!C$21:E$966,3,FALSE)</f>
        <v>1100.9771172672899</v>
      </c>
      <c r="F168" s="12" t="s">
        <v>96</v>
      </c>
      <c r="G168" s="25" t="str">
        <f t="shared" si="16"/>
        <v>38228.485</v>
      </c>
      <c r="H168" s="13">
        <f t="shared" si="17"/>
        <v>1101</v>
      </c>
      <c r="I168" s="52" t="s">
        <v>341</v>
      </c>
      <c r="J168" s="53" t="s">
        <v>342</v>
      </c>
      <c r="K168" s="52">
        <v>1101</v>
      </c>
      <c r="L168" s="52" t="s">
        <v>239</v>
      </c>
      <c r="M168" s="53" t="s">
        <v>184</v>
      </c>
      <c r="N168" s="53"/>
      <c r="O168" s="54" t="s">
        <v>185</v>
      </c>
      <c r="P168" s="54" t="s">
        <v>186</v>
      </c>
    </row>
    <row r="169" spans="1:16" ht="12.75" customHeight="1" thickBot="1" x14ac:dyDescent="0.25">
      <c r="A169" s="13" t="str">
        <f t="shared" si="12"/>
        <v> PZP 1.139 </v>
      </c>
      <c r="B169" s="12" t="str">
        <f t="shared" si="13"/>
        <v>II</v>
      </c>
      <c r="C169" s="13">
        <f t="shared" si="14"/>
        <v>38231.466</v>
      </c>
      <c r="D169" s="25" t="str">
        <f t="shared" si="15"/>
        <v>vis</v>
      </c>
      <c r="E169" s="51">
        <f>VLOOKUP(C169,Active!C$21:E$966,3,FALSE)</f>
        <v>1105.4914039062826</v>
      </c>
      <c r="F169" s="12" t="s">
        <v>96</v>
      </c>
      <c r="G169" s="25" t="str">
        <f t="shared" si="16"/>
        <v>38231.466</v>
      </c>
      <c r="H169" s="13">
        <f t="shared" si="17"/>
        <v>1105.5</v>
      </c>
      <c r="I169" s="52" t="s">
        <v>343</v>
      </c>
      <c r="J169" s="53" t="s">
        <v>344</v>
      </c>
      <c r="K169" s="52">
        <v>1105.5</v>
      </c>
      <c r="L169" s="52" t="s">
        <v>345</v>
      </c>
      <c r="M169" s="53" t="s">
        <v>184</v>
      </c>
      <c r="N169" s="53"/>
      <c r="O169" s="54" t="s">
        <v>185</v>
      </c>
      <c r="P169" s="54" t="s">
        <v>186</v>
      </c>
    </row>
    <row r="170" spans="1:16" ht="12.75" customHeight="1" thickBot="1" x14ac:dyDescent="0.25">
      <c r="A170" s="13" t="str">
        <f t="shared" si="12"/>
        <v> PZP 1.139 </v>
      </c>
      <c r="B170" s="12" t="str">
        <f t="shared" si="13"/>
        <v>I</v>
      </c>
      <c r="C170" s="13">
        <f t="shared" si="14"/>
        <v>38234.436999999998</v>
      </c>
      <c r="D170" s="25" t="str">
        <f t="shared" si="15"/>
        <v>vis</v>
      </c>
      <c r="E170" s="51">
        <f>VLOOKUP(C170,Active!C$21:E$966,3,FALSE)</f>
        <v>1109.9905470141116</v>
      </c>
      <c r="F170" s="12" t="s">
        <v>96</v>
      </c>
      <c r="G170" s="25" t="str">
        <f t="shared" si="16"/>
        <v>38234.437</v>
      </c>
      <c r="H170" s="13">
        <f t="shared" si="17"/>
        <v>1110</v>
      </c>
      <c r="I170" s="52" t="s">
        <v>346</v>
      </c>
      <c r="J170" s="53" t="s">
        <v>347</v>
      </c>
      <c r="K170" s="52">
        <v>1110</v>
      </c>
      <c r="L170" s="52" t="s">
        <v>345</v>
      </c>
      <c r="M170" s="53" t="s">
        <v>184</v>
      </c>
      <c r="N170" s="53"/>
      <c r="O170" s="54" t="s">
        <v>185</v>
      </c>
      <c r="P170" s="54" t="s">
        <v>186</v>
      </c>
    </row>
    <row r="171" spans="1:16" ht="12.75" customHeight="1" thickBot="1" x14ac:dyDescent="0.25">
      <c r="A171" s="13" t="str">
        <f t="shared" si="12"/>
        <v> HABZ 25 </v>
      </c>
      <c r="B171" s="12" t="str">
        <f t="shared" si="13"/>
        <v>I</v>
      </c>
      <c r="C171" s="13">
        <f t="shared" si="14"/>
        <v>38234.468000000001</v>
      </c>
      <c r="D171" s="25" t="str">
        <f t="shared" si="15"/>
        <v>vis</v>
      </c>
      <c r="E171" s="51">
        <f>VLOOKUP(C171,Active!C$21:E$966,3,FALSE)</f>
        <v>1110.0374919607136</v>
      </c>
      <c r="F171" s="12" t="s">
        <v>96</v>
      </c>
      <c r="G171" s="25" t="str">
        <f t="shared" si="16"/>
        <v>38234.468</v>
      </c>
      <c r="H171" s="13">
        <f t="shared" si="17"/>
        <v>1110</v>
      </c>
      <c r="I171" s="52" t="s">
        <v>348</v>
      </c>
      <c r="J171" s="53" t="s">
        <v>349</v>
      </c>
      <c r="K171" s="52">
        <v>1110</v>
      </c>
      <c r="L171" s="52" t="s">
        <v>308</v>
      </c>
      <c r="M171" s="53" t="s">
        <v>102</v>
      </c>
      <c r="N171" s="53"/>
      <c r="O171" s="54" t="s">
        <v>174</v>
      </c>
      <c r="P171" s="54" t="s">
        <v>175</v>
      </c>
    </row>
    <row r="172" spans="1:16" ht="12.75" customHeight="1" thickBot="1" x14ac:dyDescent="0.25">
      <c r="A172" s="13" t="str">
        <f t="shared" si="12"/>
        <v> PZP 1.139 </v>
      </c>
      <c r="B172" s="12" t="str">
        <f t="shared" si="13"/>
        <v>II</v>
      </c>
      <c r="C172" s="13">
        <f t="shared" si="14"/>
        <v>38235.404999999999</v>
      </c>
      <c r="D172" s="25" t="str">
        <f t="shared" si="15"/>
        <v>vis</v>
      </c>
      <c r="E172" s="51">
        <f>VLOOKUP(C172,Active!C$21:E$966,3,FALSE)</f>
        <v>1111.4564408304645</v>
      </c>
      <c r="F172" s="12" t="s">
        <v>96</v>
      </c>
      <c r="G172" s="25" t="str">
        <f t="shared" si="16"/>
        <v>38235.405</v>
      </c>
      <c r="H172" s="13">
        <f t="shared" si="17"/>
        <v>1111.5</v>
      </c>
      <c r="I172" s="52" t="s">
        <v>350</v>
      </c>
      <c r="J172" s="53" t="s">
        <v>351</v>
      </c>
      <c r="K172" s="52">
        <v>1111.5</v>
      </c>
      <c r="L172" s="52" t="s">
        <v>267</v>
      </c>
      <c r="M172" s="53" t="s">
        <v>184</v>
      </c>
      <c r="N172" s="53"/>
      <c r="O172" s="54" t="s">
        <v>185</v>
      </c>
      <c r="P172" s="54" t="s">
        <v>186</v>
      </c>
    </row>
    <row r="173" spans="1:16" ht="12.75" customHeight="1" thickBot="1" x14ac:dyDescent="0.25">
      <c r="A173" s="13" t="str">
        <f t="shared" si="12"/>
        <v> HABZ 25 </v>
      </c>
      <c r="B173" s="12" t="str">
        <f t="shared" si="13"/>
        <v>II</v>
      </c>
      <c r="C173" s="13">
        <f t="shared" si="14"/>
        <v>38235.472999999998</v>
      </c>
      <c r="D173" s="25" t="str">
        <f t="shared" si="15"/>
        <v>vis</v>
      </c>
      <c r="E173" s="51">
        <f>VLOOKUP(C173,Active!C$21:E$966,3,FALSE)</f>
        <v>1111.5594168423561</v>
      </c>
      <c r="F173" s="12" t="s">
        <v>96</v>
      </c>
      <c r="G173" s="25" t="str">
        <f t="shared" si="16"/>
        <v>38235.473</v>
      </c>
      <c r="H173" s="13">
        <f t="shared" si="17"/>
        <v>1111.5</v>
      </c>
      <c r="I173" s="52" t="s">
        <v>352</v>
      </c>
      <c r="J173" s="53" t="s">
        <v>353</v>
      </c>
      <c r="K173" s="52">
        <v>1111.5</v>
      </c>
      <c r="L173" s="52" t="s">
        <v>354</v>
      </c>
      <c r="M173" s="53" t="s">
        <v>102</v>
      </c>
      <c r="N173" s="53"/>
      <c r="O173" s="54" t="s">
        <v>174</v>
      </c>
      <c r="P173" s="54" t="s">
        <v>175</v>
      </c>
    </row>
    <row r="174" spans="1:16" ht="12.75" customHeight="1" thickBot="1" x14ac:dyDescent="0.25">
      <c r="A174" s="13" t="str">
        <f t="shared" si="12"/>
        <v> PZP 1.139 </v>
      </c>
      <c r="B174" s="12" t="str">
        <f t="shared" si="13"/>
        <v>I</v>
      </c>
      <c r="C174" s="13">
        <f t="shared" si="14"/>
        <v>38283.345999999998</v>
      </c>
      <c r="D174" s="25" t="str">
        <f t="shared" si="15"/>
        <v>vis</v>
      </c>
      <c r="E174" s="51">
        <f>VLOOKUP(C174,Active!C$21:E$966,3,FALSE)</f>
        <v>1184.0560435677871</v>
      </c>
      <c r="F174" s="12" t="s">
        <v>96</v>
      </c>
      <c r="G174" s="25" t="str">
        <f t="shared" si="16"/>
        <v>38283.346</v>
      </c>
      <c r="H174" s="13">
        <f t="shared" si="17"/>
        <v>1184</v>
      </c>
      <c r="I174" s="52" t="s">
        <v>355</v>
      </c>
      <c r="J174" s="53" t="s">
        <v>356</v>
      </c>
      <c r="K174" s="52">
        <v>1184</v>
      </c>
      <c r="L174" s="52" t="s">
        <v>357</v>
      </c>
      <c r="M174" s="53" t="s">
        <v>184</v>
      </c>
      <c r="N174" s="53"/>
      <c r="O174" s="54" t="s">
        <v>185</v>
      </c>
      <c r="P174" s="54" t="s">
        <v>186</v>
      </c>
    </row>
    <row r="175" spans="1:16" ht="12.75" customHeight="1" thickBot="1" x14ac:dyDescent="0.25">
      <c r="A175" s="13" t="str">
        <f t="shared" si="12"/>
        <v> PZP 1.139 </v>
      </c>
      <c r="B175" s="12" t="str">
        <f t="shared" si="13"/>
        <v>II</v>
      </c>
      <c r="C175" s="13">
        <f t="shared" si="14"/>
        <v>38286.260999999999</v>
      </c>
      <c r="D175" s="25" t="str">
        <f t="shared" si="15"/>
        <v>vis</v>
      </c>
      <c r="E175" s="51">
        <f>VLOOKUP(C175,Active!C$21:E$966,3,FALSE)</f>
        <v>1188.470382901121</v>
      </c>
      <c r="F175" s="12" t="s">
        <v>96</v>
      </c>
      <c r="G175" s="25" t="str">
        <f t="shared" si="16"/>
        <v>38286.261</v>
      </c>
      <c r="H175" s="13">
        <f t="shared" si="17"/>
        <v>1188.5</v>
      </c>
      <c r="I175" s="52" t="s">
        <v>358</v>
      </c>
      <c r="J175" s="53" t="s">
        <v>359</v>
      </c>
      <c r="K175" s="52">
        <v>1188.5</v>
      </c>
      <c r="L175" s="52" t="s">
        <v>360</v>
      </c>
      <c r="M175" s="53" t="s">
        <v>184</v>
      </c>
      <c r="N175" s="53"/>
      <c r="O175" s="54" t="s">
        <v>185</v>
      </c>
      <c r="P175" s="54" t="s">
        <v>186</v>
      </c>
    </row>
    <row r="176" spans="1:16" ht="12.75" customHeight="1" thickBot="1" x14ac:dyDescent="0.25">
      <c r="A176" s="13" t="str">
        <f t="shared" si="12"/>
        <v> PZP 1.139 </v>
      </c>
      <c r="B176" s="12" t="str">
        <f t="shared" si="13"/>
        <v>I</v>
      </c>
      <c r="C176" s="13">
        <f t="shared" si="14"/>
        <v>38289.277000000002</v>
      </c>
      <c r="D176" s="25" t="str">
        <f t="shared" si="15"/>
        <v>vis</v>
      </c>
      <c r="E176" s="51">
        <f>VLOOKUP(C176,Active!C$21:E$966,3,FALSE)</f>
        <v>1193.0376718991813</v>
      </c>
      <c r="F176" s="12" t="s">
        <v>96</v>
      </c>
      <c r="G176" s="25" t="str">
        <f t="shared" si="16"/>
        <v>38289.277</v>
      </c>
      <c r="H176" s="13">
        <f t="shared" si="17"/>
        <v>1193</v>
      </c>
      <c r="I176" s="52" t="s">
        <v>361</v>
      </c>
      <c r="J176" s="53" t="s">
        <v>362</v>
      </c>
      <c r="K176" s="52">
        <v>1193</v>
      </c>
      <c r="L176" s="52" t="s">
        <v>308</v>
      </c>
      <c r="M176" s="53" t="s">
        <v>184</v>
      </c>
      <c r="N176" s="53"/>
      <c r="O176" s="54" t="s">
        <v>185</v>
      </c>
      <c r="P176" s="54" t="s">
        <v>186</v>
      </c>
    </row>
    <row r="177" spans="1:16" ht="12.75" customHeight="1" thickBot="1" x14ac:dyDescent="0.25">
      <c r="A177" s="13" t="str">
        <f t="shared" si="12"/>
        <v> PZP 1.139 </v>
      </c>
      <c r="B177" s="12" t="str">
        <f t="shared" si="13"/>
        <v>I</v>
      </c>
      <c r="C177" s="13">
        <f t="shared" si="14"/>
        <v>38293.226999999999</v>
      </c>
      <c r="D177" s="25" t="str">
        <f t="shared" si="15"/>
        <v>vis</v>
      </c>
      <c r="E177" s="51">
        <f>VLOOKUP(C177,Active!C$21:E$966,3,FALSE)</f>
        <v>1199.0193667076378</v>
      </c>
      <c r="F177" s="12" t="s">
        <v>96</v>
      </c>
      <c r="G177" s="25" t="str">
        <f t="shared" si="16"/>
        <v>38293.227</v>
      </c>
      <c r="H177" s="13">
        <f t="shared" si="17"/>
        <v>1199</v>
      </c>
      <c r="I177" s="52" t="s">
        <v>363</v>
      </c>
      <c r="J177" s="53" t="s">
        <v>364</v>
      </c>
      <c r="K177" s="52">
        <v>1199</v>
      </c>
      <c r="L177" s="52" t="s">
        <v>365</v>
      </c>
      <c r="M177" s="53" t="s">
        <v>184</v>
      </c>
      <c r="N177" s="53"/>
      <c r="O177" s="54" t="s">
        <v>340</v>
      </c>
      <c r="P177" s="54" t="s">
        <v>186</v>
      </c>
    </row>
    <row r="178" spans="1:16" ht="12.75" customHeight="1" thickBot="1" x14ac:dyDescent="0.25">
      <c r="A178" s="13" t="str">
        <f t="shared" si="12"/>
        <v> HABZ 25 </v>
      </c>
      <c r="B178" s="12" t="str">
        <f t="shared" si="13"/>
        <v>I</v>
      </c>
      <c r="C178" s="13">
        <f t="shared" si="14"/>
        <v>38322.264999999999</v>
      </c>
      <c r="D178" s="25" t="str">
        <f t="shared" si="15"/>
        <v>vis</v>
      </c>
      <c r="E178" s="51">
        <f>VLOOKUP(C178,Active!C$21:E$966,3,FALSE)</f>
        <v>1242.9931524919655</v>
      </c>
      <c r="F178" s="12" t="s">
        <v>96</v>
      </c>
      <c r="G178" s="25" t="str">
        <f t="shared" si="16"/>
        <v>38322.265</v>
      </c>
      <c r="H178" s="13">
        <f t="shared" si="17"/>
        <v>1243</v>
      </c>
      <c r="I178" s="52" t="s">
        <v>366</v>
      </c>
      <c r="J178" s="53" t="s">
        <v>367</v>
      </c>
      <c r="K178" s="52">
        <v>1243</v>
      </c>
      <c r="L178" s="52" t="s">
        <v>368</v>
      </c>
      <c r="M178" s="53" t="s">
        <v>102</v>
      </c>
      <c r="N178" s="53"/>
      <c r="O178" s="54" t="s">
        <v>174</v>
      </c>
      <c r="P178" s="54" t="s">
        <v>175</v>
      </c>
    </row>
    <row r="179" spans="1:16" ht="12.75" customHeight="1" thickBot="1" x14ac:dyDescent="0.25">
      <c r="A179" s="13" t="str">
        <f t="shared" si="12"/>
        <v> PZP 1.139 </v>
      </c>
      <c r="B179" s="12" t="str">
        <f t="shared" si="13"/>
        <v>II</v>
      </c>
      <c r="C179" s="13">
        <f t="shared" si="14"/>
        <v>38636.294000000002</v>
      </c>
      <c r="D179" s="25" t="str">
        <f t="shared" si="15"/>
        <v>vis</v>
      </c>
      <c r="E179" s="51">
        <f>VLOOKUP(C179,Active!C$21:E$966,3,FALSE)</f>
        <v>1718.5439471770851</v>
      </c>
      <c r="F179" s="12" t="s">
        <v>96</v>
      </c>
      <c r="G179" s="25" t="str">
        <f t="shared" si="16"/>
        <v>38636.294</v>
      </c>
      <c r="H179" s="13">
        <f t="shared" si="17"/>
        <v>1718.5</v>
      </c>
      <c r="I179" s="52" t="s">
        <v>369</v>
      </c>
      <c r="J179" s="53" t="s">
        <v>370</v>
      </c>
      <c r="K179" s="52">
        <v>1718.5</v>
      </c>
      <c r="L179" s="52" t="s">
        <v>371</v>
      </c>
      <c r="M179" s="53" t="s">
        <v>184</v>
      </c>
      <c r="N179" s="53"/>
      <c r="O179" s="54" t="s">
        <v>185</v>
      </c>
      <c r="P179" s="54" t="s">
        <v>186</v>
      </c>
    </row>
    <row r="180" spans="1:16" ht="12.75" customHeight="1" thickBot="1" x14ac:dyDescent="0.25">
      <c r="A180" s="13" t="str">
        <f t="shared" si="12"/>
        <v> PZP 1.139 </v>
      </c>
      <c r="B180" s="12" t="str">
        <f t="shared" si="13"/>
        <v>I</v>
      </c>
      <c r="C180" s="13">
        <f t="shared" si="14"/>
        <v>38637.264999999999</v>
      </c>
      <c r="D180" s="25" t="str">
        <f t="shared" si="15"/>
        <v>vis</v>
      </c>
      <c r="E180" s="51">
        <f>VLOOKUP(C180,Active!C$21:E$966,3,FALSE)</f>
        <v>1720.0143840527817</v>
      </c>
      <c r="F180" s="12" t="s">
        <v>96</v>
      </c>
      <c r="G180" s="25" t="str">
        <f t="shared" si="16"/>
        <v>38637.265</v>
      </c>
      <c r="H180" s="13">
        <f t="shared" si="17"/>
        <v>1720</v>
      </c>
      <c r="I180" s="52" t="s">
        <v>372</v>
      </c>
      <c r="J180" s="53" t="s">
        <v>373</v>
      </c>
      <c r="K180" s="52">
        <v>1720</v>
      </c>
      <c r="L180" s="52" t="s">
        <v>374</v>
      </c>
      <c r="M180" s="53" t="s">
        <v>184</v>
      </c>
      <c r="N180" s="53"/>
      <c r="O180" s="54" t="s">
        <v>185</v>
      </c>
      <c r="P180" s="54" t="s">
        <v>186</v>
      </c>
    </row>
    <row r="181" spans="1:16" ht="12.75" customHeight="1" thickBot="1" x14ac:dyDescent="0.25">
      <c r="A181" s="13" t="str">
        <f t="shared" si="12"/>
        <v> PZP 1.139 </v>
      </c>
      <c r="B181" s="12" t="str">
        <f t="shared" si="13"/>
        <v>II</v>
      </c>
      <c r="C181" s="13">
        <f t="shared" si="14"/>
        <v>38638.230000000003</v>
      </c>
      <c r="D181" s="25" t="str">
        <f t="shared" si="15"/>
        <v>vis</v>
      </c>
      <c r="E181" s="51">
        <f>VLOOKUP(C181,Active!C$21:E$966,3,FALSE)</f>
        <v>1721.4757348097912</v>
      </c>
      <c r="F181" s="12" t="s">
        <v>96</v>
      </c>
      <c r="G181" s="25" t="str">
        <f t="shared" si="16"/>
        <v>38638.230</v>
      </c>
      <c r="H181" s="13">
        <f t="shared" si="17"/>
        <v>1721.5</v>
      </c>
      <c r="I181" s="52" t="s">
        <v>375</v>
      </c>
      <c r="J181" s="53" t="s">
        <v>376</v>
      </c>
      <c r="K181" s="52">
        <v>1721.5</v>
      </c>
      <c r="L181" s="52" t="s">
        <v>249</v>
      </c>
      <c r="M181" s="53" t="s">
        <v>184</v>
      </c>
      <c r="N181" s="53"/>
      <c r="O181" s="54" t="s">
        <v>185</v>
      </c>
      <c r="P181" s="54" t="s">
        <v>186</v>
      </c>
    </row>
    <row r="182" spans="1:16" ht="12.75" customHeight="1" thickBot="1" x14ac:dyDescent="0.25">
      <c r="A182" s="13" t="str">
        <f t="shared" si="12"/>
        <v> PZP 1.139 </v>
      </c>
      <c r="B182" s="12" t="str">
        <f t="shared" si="13"/>
        <v>II</v>
      </c>
      <c r="C182" s="13">
        <f t="shared" si="14"/>
        <v>38665.296000000002</v>
      </c>
      <c r="D182" s="25" t="str">
        <f t="shared" si="15"/>
        <v>vis</v>
      </c>
      <c r="E182" s="51">
        <f>VLOOKUP(C182,Active!C$21:E$966,3,FALSE)</f>
        <v>1762.4632162492342</v>
      </c>
      <c r="F182" s="12" t="s">
        <v>96</v>
      </c>
      <c r="G182" s="25" t="str">
        <f t="shared" si="16"/>
        <v>38665.296</v>
      </c>
      <c r="H182" s="13">
        <f t="shared" si="17"/>
        <v>1762.5</v>
      </c>
      <c r="I182" s="52" t="s">
        <v>377</v>
      </c>
      <c r="J182" s="53" t="s">
        <v>378</v>
      </c>
      <c r="K182" s="52">
        <v>1762.5</v>
      </c>
      <c r="L182" s="52" t="s">
        <v>379</v>
      </c>
      <c r="M182" s="53" t="s">
        <v>184</v>
      </c>
      <c r="N182" s="53"/>
      <c r="O182" s="54" t="s">
        <v>185</v>
      </c>
      <c r="P182" s="54" t="s">
        <v>186</v>
      </c>
    </row>
    <row r="183" spans="1:16" ht="12.75" customHeight="1" thickBot="1" x14ac:dyDescent="0.25">
      <c r="A183" s="13" t="str">
        <f t="shared" si="12"/>
        <v> PZP 1.139 </v>
      </c>
      <c r="B183" s="12" t="str">
        <f t="shared" si="13"/>
        <v>II</v>
      </c>
      <c r="C183" s="13">
        <f t="shared" si="14"/>
        <v>38667.345999999998</v>
      </c>
      <c r="D183" s="25" t="str">
        <f t="shared" si="15"/>
        <v>vis</v>
      </c>
      <c r="E183" s="51">
        <f>VLOOKUP(C183,Active!C$21:E$966,3,FALSE)</f>
        <v>1765.5676401371629</v>
      </c>
      <c r="F183" s="12" t="s">
        <v>96</v>
      </c>
      <c r="G183" s="25" t="str">
        <f t="shared" si="16"/>
        <v>38667.346</v>
      </c>
      <c r="H183" s="13">
        <f t="shared" si="17"/>
        <v>1765.5</v>
      </c>
      <c r="I183" s="52" t="s">
        <v>380</v>
      </c>
      <c r="J183" s="53" t="s">
        <v>381</v>
      </c>
      <c r="K183" s="52">
        <v>1765.5</v>
      </c>
      <c r="L183" s="52" t="s">
        <v>382</v>
      </c>
      <c r="M183" s="53" t="s">
        <v>184</v>
      </c>
      <c r="N183" s="53"/>
      <c r="O183" s="54" t="s">
        <v>185</v>
      </c>
      <c r="P183" s="54" t="s">
        <v>186</v>
      </c>
    </row>
    <row r="184" spans="1:16" ht="12.75" customHeight="1" thickBot="1" x14ac:dyDescent="0.25">
      <c r="A184" s="13" t="str">
        <f t="shared" si="12"/>
        <v> PZP 1.139 </v>
      </c>
      <c r="B184" s="12" t="str">
        <f t="shared" si="13"/>
        <v>II</v>
      </c>
      <c r="C184" s="13">
        <f t="shared" si="14"/>
        <v>38671.254999999997</v>
      </c>
      <c r="D184" s="25" t="str">
        <f t="shared" si="15"/>
        <v>vis</v>
      </c>
      <c r="E184" s="51">
        <f>VLOOKUP(C184,Active!C$21:E$966,3,FALSE)</f>
        <v>1771.4872464678649</v>
      </c>
      <c r="F184" s="12" t="s">
        <v>96</v>
      </c>
      <c r="G184" s="25" t="str">
        <f t="shared" si="16"/>
        <v>38671.255</v>
      </c>
      <c r="H184" s="13">
        <f t="shared" si="17"/>
        <v>1771.5</v>
      </c>
      <c r="I184" s="52" t="s">
        <v>383</v>
      </c>
      <c r="J184" s="53" t="s">
        <v>384</v>
      </c>
      <c r="K184" s="52">
        <v>1771.5</v>
      </c>
      <c r="L184" s="52" t="s">
        <v>385</v>
      </c>
      <c r="M184" s="53" t="s">
        <v>184</v>
      </c>
      <c r="N184" s="53"/>
      <c r="O184" s="54" t="s">
        <v>185</v>
      </c>
      <c r="P184" s="54" t="s">
        <v>186</v>
      </c>
    </row>
    <row r="185" spans="1:16" ht="12.75" customHeight="1" thickBot="1" x14ac:dyDescent="0.25">
      <c r="A185" s="13" t="str">
        <f t="shared" si="12"/>
        <v> PZP 1.139 </v>
      </c>
      <c r="B185" s="12" t="str">
        <f t="shared" si="13"/>
        <v>I</v>
      </c>
      <c r="C185" s="13">
        <f t="shared" si="14"/>
        <v>38674.237999999998</v>
      </c>
      <c r="D185" s="25" t="str">
        <f t="shared" si="15"/>
        <v>vis</v>
      </c>
      <c r="E185" s="51">
        <f>VLOOKUP(C185,Active!C$21:E$966,3,FALSE)</f>
        <v>1776.0045618130903</v>
      </c>
      <c r="F185" s="12" t="s">
        <v>96</v>
      </c>
      <c r="G185" s="25" t="str">
        <f t="shared" si="16"/>
        <v>38674.238</v>
      </c>
      <c r="H185" s="13">
        <f t="shared" si="17"/>
        <v>1776</v>
      </c>
      <c r="I185" s="52" t="s">
        <v>386</v>
      </c>
      <c r="J185" s="53" t="s">
        <v>387</v>
      </c>
      <c r="K185" s="52">
        <v>1776</v>
      </c>
      <c r="L185" s="52" t="s">
        <v>213</v>
      </c>
      <c r="M185" s="53" t="s">
        <v>184</v>
      </c>
      <c r="N185" s="53"/>
      <c r="O185" s="54" t="s">
        <v>185</v>
      </c>
      <c r="P185" s="54" t="s">
        <v>186</v>
      </c>
    </row>
    <row r="186" spans="1:16" ht="12.75" customHeight="1" thickBot="1" x14ac:dyDescent="0.25">
      <c r="A186" s="13" t="str">
        <f t="shared" si="12"/>
        <v> PZP 1.139 </v>
      </c>
      <c r="B186" s="12" t="str">
        <f t="shared" si="13"/>
        <v>I</v>
      </c>
      <c r="C186" s="13">
        <f t="shared" si="14"/>
        <v>38676.224999999999</v>
      </c>
      <c r="D186" s="25" t="str">
        <f t="shared" si="15"/>
        <v>vis</v>
      </c>
      <c r="E186" s="51">
        <f>VLOOKUP(C186,Active!C$21:E$966,3,FALSE)</f>
        <v>1779.013581454715</v>
      </c>
      <c r="F186" s="12" t="s">
        <v>96</v>
      </c>
      <c r="G186" s="25" t="str">
        <f t="shared" si="16"/>
        <v>38676.225</v>
      </c>
      <c r="H186" s="13">
        <f t="shared" si="17"/>
        <v>1779</v>
      </c>
      <c r="I186" s="52" t="s">
        <v>388</v>
      </c>
      <c r="J186" s="53" t="s">
        <v>389</v>
      </c>
      <c r="K186" s="52">
        <v>1779</v>
      </c>
      <c r="L186" s="52" t="s">
        <v>374</v>
      </c>
      <c r="M186" s="53" t="s">
        <v>184</v>
      </c>
      <c r="N186" s="53"/>
      <c r="O186" s="54" t="s">
        <v>185</v>
      </c>
      <c r="P186" s="54" t="s">
        <v>186</v>
      </c>
    </row>
    <row r="187" spans="1:16" ht="12.75" customHeight="1" thickBot="1" x14ac:dyDescent="0.25">
      <c r="A187" s="13" t="str">
        <f t="shared" si="12"/>
        <v> PZP 1.139 </v>
      </c>
      <c r="B187" s="12" t="str">
        <f t="shared" si="13"/>
        <v>II</v>
      </c>
      <c r="C187" s="13">
        <f t="shared" si="14"/>
        <v>38679.243000000002</v>
      </c>
      <c r="D187" s="25" t="str">
        <f t="shared" si="15"/>
        <v>vis</v>
      </c>
      <c r="E187" s="51">
        <f>VLOOKUP(C187,Active!C$21:E$966,3,FALSE)</f>
        <v>1783.5838991590081</v>
      </c>
      <c r="F187" s="12" t="s">
        <v>96</v>
      </c>
      <c r="G187" s="25" t="str">
        <f t="shared" si="16"/>
        <v>38679.243</v>
      </c>
      <c r="H187" s="13">
        <f t="shared" si="17"/>
        <v>1783.5</v>
      </c>
      <c r="I187" s="52" t="s">
        <v>390</v>
      </c>
      <c r="J187" s="53" t="s">
        <v>391</v>
      </c>
      <c r="K187" s="52">
        <v>1783.5</v>
      </c>
      <c r="L187" s="52" t="s">
        <v>392</v>
      </c>
      <c r="M187" s="53" t="s">
        <v>184</v>
      </c>
      <c r="N187" s="53"/>
      <c r="O187" s="54" t="s">
        <v>185</v>
      </c>
      <c r="P187" s="54" t="s">
        <v>186</v>
      </c>
    </row>
    <row r="188" spans="1:16" ht="12.75" customHeight="1" thickBot="1" x14ac:dyDescent="0.25">
      <c r="A188" s="13" t="str">
        <f t="shared" si="12"/>
        <v> PZP 1.139 </v>
      </c>
      <c r="B188" s="12" t="str">
        <f t="shared" si="13"/>
        <v>I</v>
      </c>
      <c r="C188" s="13">
        <f t="shared" si="14"/>
        <v>38938.385999999999</v>
      </c>
      <c r="D188" s="25" t="str">
        <f t="shared" si="15"/>
        <v>vis</v>
      </c>
      <c r="E188" s="51">
        <f>VLOOKUP(C188,Active!C$21:E$966,3,FALSE)</f>
        <v>2176.0179087157157</v>
      </c>
      <c r="F188" s="12" t="s">
        <v>96</v>
      </c>
      <c r="G188" s="25" t="str">
        <f t="shared" si="16"/>
        <v>38938.386</v>
      </c>
      <c r="H188" s="13">
        <f t="shared" si="17"/>
        <v>2176</v>
      </c>
      <c r="I188" s="52" t="s">
        <v>393</v>
      </c>
      <c r="J188" s="53" t="s">
        <v>394</v>
      </c>
      <c r="K188" s="52">
        <v>2176</v>
      </c>
      <c r="L188" s="52" t="s">
        <v>395</v>
      </c>
      <c r="M188" s="53" t="s">
        <v>184</v>
      </c>
      <c r="N188" s="53"/>
      <c r="O188" s="54" t="s">
        <v>185</v>
      </c>
      <c r="P188" s="54" t="s">
        <v>186</v>
      </c>
    </row>
    <row r="189" spans="1:16" ht="13.5" thickBot="1" x14ac:dyDescent="0.25">
      <c r="A189" s="13" t="str">
        <f t="shared" si="12"/>
        <v> PZP 1.139 </v>
      </c>
      <c r="B189" s="12" t="str">
        <f t="shared" si="13"/>
        <v>I</v>
      </c>
      <c r="C189" s="13">
        <f t="shared" si="14"/>
        <v>38940.351000000002</v>
      </c>
      <c r="D189" s="25" t="str">
        <f t="shared" si="15"/>
        <v>vis</v>
      </c>
      <c r="E189" s="51">
        <f>VLOOKUP(C189,Active!C$21:E$966,3,FALSE)</f>
        <v>2178.9936125887912</v>
      </c>
      <c r="F189" s="12" t="s">
        <v>96</v>
      </c>
      <c r="G189" s="25" t="str">
        <f t="shared" si="16"/>
        <v>38940.351</v>
      </c>
      <c r="H189" s="13">
        <f t="shared" si="17"/>
        <v>2179</v>
      </c>
      <c r="I189" s="52" t="s">
        <v>396</v>
      </c>
      <c r="J189" s="53" t="s">
        <v>397</v>
      </c>
      <c r="K189" s="52">
        <v>2179</v>
      </c>
      <c r="L189" s="52" t="s">
        <v>319</v>
      </c>
      <c r="M189" s="53" t="s">
        <v>184</v>
      </c>
      <c r="N189" s="53"/>
      <c r="O189" s="54" t="s">
        <v>185</v>
      </c>
      <c r="P189" s="54" t="s">
        <v>186</v>
      </c>
    </row>
    <row r="190" spans="1:16" ht="13.5" thickBot="1" x14ac:dyDescent="0.25">
      <c r="A190" s="13" t="str">
        <f t="shared" si="12"/>
        <v> PZP 1.139 </v>
      </c>
      <c r="B190" s="12" t="str">
        <f t="shared" si="13"/>
        <v>I</v>
      </c>
      <c r="C190" s="13">
        <f t="shared" si="14"/>
        <v>38942.358999999997</v>
      </c>
      <c r="D190" s="25" t="str">
        <f t="shared" si="15"/>
        <v>vis</v>
      </c>
      <c r="E190" s="51">
        <f>VLOOKUP(C190,Active!C$21:E$966,3,FALSE)</f>
        <v>2182.0344336458434</v>
      </c>
      <c r="F190" s="12" t="s">
        <v>96</v>
      </c>
      <c r="G190" s="25" t="str">
        <f t="shared" si="16"/>
        <v>38942.359</v>
      </c>
      <c r="H190" s="13">
        <f t="shared" si="17"/>
        <v>2182</v>
      </c>
      <c r="I190" s="52" t="s">
        <v>398</v>
      </c>
      <c r="J190" s="53" t="s">
        <v>399</v>
      </c>
      <c r="K190" s="52">
        <v>2182</v>
      </c>
      <c r="L190" s="52" t="s">
        <v>295</v>
      </c>
      <c r="M190" s="53" t="s">
        <v>184</v>
      </c>
      <c r="N190" s="53"/>
      <c r="O190" s="54" t="s">
        <v>185</v>
      </c>
      <c r="P190" s="54" t="s">
        <v>186</v>
      </c>
    </row>
    <row r="191" spans="1:16" ht="13.5" thickBot="1" x14ac:dyDescent="0.25">
      <c r="A191" s="13" t="str">
        <f t="shared" si="12"/>
        <v> PZP 1.139 </v>
      </c>
      <c r="B191" s="12" t="str">
        <f t="shared" si="13"/>
        <v>I</v>
      </c>
      <c r="C191" s="13">
        <f t="shared" si="14"/>
        <v>38979.302000000003</v>
      </c>
      <c r="D191" s="25" t="str">
        <f t="shared" si="15"/>
        <v>vis</v>
      </c>
      <c r="E191" s="51">
        <f>VLOOKUP(C191,Active!C$21:E$966,3,FALSE)</f>
        <v>2237.9791808126824</v>
      </c>
      <c r="F191" s="12" t="s">
        <v>96</v>
      </c>
      <c r="G191" s="25" t="str">
        <f t="shared" si="16"/>
        <v>38979.302</v>
      </c>
      <c r="H191" s="13">
        <f t="shared" si="17"/>
        <v>2238</v>
      </c>
      <c r="I191" s="52" t="s">
        <v>400</v>
      </c>
      <c r="J191" s="53" t="s">
        <v>401</v>
      </c>
      <c r="K191" s="52">
        <v>2238</v>
      </c>
      <c r="L191" s="52" t="s">
        <v>292</v>
      </c>
      <c r="M191" s="53" t="s">
        <v>184</v>
      </c>
      <c r="N191" s="53"/>
      <c r="O191" s="54" t="s">
        <v>185</v>
      </c>
      <c r="P191" s="54" t="s">
        <v>186</v>
      </c>
    </row>
    <row r="192" spans="1:16" ht="13.5" thickBot="1" x14ac:dyDescent="0.25">
      <c r="A192" s="13" t="str">
        <f t="shared" si="12"/>
        <v> BBS 34 </v>
      </c>
      <c r="B192" s="12" t="str">
        <f t="shared" si="13"/>
        <v>II</v>
      </c>
      <c r="C192" s="13">
        <f t="shared" si="14"/>
        <v>43358.400999999998</v>
      </c>
      <c r="D192" s="25" t="str">
        <f t="shared" si="15"/>
        <v>vis</v>
      </c>
      <c r="E192" s="51">
        <f>VLOOKUP(C192,Active!C$21:E$966,3,FALSE)</f>
        <v>8869.4813970245432</v>
      </c>
      <c r="F192" s="12" t="s">
        <v>96</v>
      </c>
      <c r="G192" s="25" t="str">
        <f t="shared" si="16"/>
        <v>43358.401</v>
      </c>
      <c r="H192" s="13">
        <f t="shared" si="17"/>
        <v>8869.5</v>
      </c>
      <c r="I192" s="52" t="s">
        <v>406</v>
      </c>
      <c r="J192" s="53" t="s">
        <v>407</v>
      </c>
      <c r="K192" s="52">
        <v>8869.5</v>
      </c>
      <c r="L192" s="52" t="s">
        <v>210</v>
      </c>
      <c r="M192" s="53" t="s">
        <v>184</v>
      </c>
      <c r="N192" s="53"/>
      <c r="O192" s="54" t="s">
        <v>404</v>
      </c>
      <c r="P192" s="54" t="s">
        <v>405</v>
      </c>
    </row>
    <row r="193" spans="1:16" ht="13.5" thickBot="1" x14ac:dyDescent="0.25">
      <c r="A193" s="13" t="str">
        <f t="shared" si="12"/>
        <v>BAVM 38 </v>
      </c>
      <c r="B193" s="12" t="str">
        <f t="shared" si="13"/>
        <v>II</v>
      </c>
      <c r="C193" s="13">
        <f t="shared" si="14"/>
        <v>45561.468999999997</v>
      </c>
      <c r="D193" s="25" t="str">
        <f t="shared" si="15"/>
        <v>vis</v>
      </c>
      <c r="E193" s="51">
        <f>VLOOKUP(C193,Active!C$21:E$966,3,FALSE)</f>
        <v>12205.704287730015</v>
      </c>
      <c r="F193" s="12" t="s">
        <v>96</v>
      </c>
      <c r="G193" s="25" t="str">
        <f t="shared" si="16"/>
        <v>45561.469</v>
      </c>
      <c r="H193" s="13">
        <f t="shared" si="17"/>
        <v>12205.5</v>
      </c>
      <c r="I193" s="52" t="s">
        <v>423</v>
      </c>
      <c r="J193" s="53" t="s">
        <v>424</v>
      </c>
      <c r="K193" s="52">
        <v>12205.5</v>
      </c>
      <c r="L193" s="52" t="s">
        <v>425</v>
      </c>
      <c r="M193" s="53" t="s">
        <v>98</v>
      </c>
      <c r="N193" s="53"/>
      <c r="O193" s="54" t="s">
        <v>426</v>
      </c>
      <c r="P193" s="55" t="s">
        <v>427</v>
      </c>
    </row>
    <row r="194" spans="1:16" ht="13.5" thickBot="1" x14ac:dyDescent="0.25">
      <c r="A194" s="13" t="str">
        <f t="shared" si="12"/>
        <v>BAVM 38 </v>
      </c>
      <c r="B194" s="12" t="str">
        <f t="shared" si="13"/>
        <v>II</v>
      </c>
      <c r="C194" s="13">
        <f t="shared" si="14"/>
        <v>45604.402000000002</v>
      </c>
      <c r="D194" s="25" t="str">
        <f t="shared" si="15"/>
        <v>vis</v>
      </c>
      <c r="E194" s="51">
        <f>VLOOKUP(C194,Active!C$21:E$966,3,FALSE)</f>
        <v>12270.720010062088</v>
      </c>
      <c r="F194" s="12" t="s">
        <v>96</v>
      </c>
      <c r="G194" s="25" t="str">
        <f t="shared" si="16"/>
        <v>45604.402</v>
      </c>
      <c r="H194" s="13">
        <f t="shared" si="17"/>
        <v>12270.5</v>
      </c>
      <c r="I194" s="52" t="s">
        <v>428</v>
      </c>
      <c r="J194" s="53" t="s">
        <v>429</v>
      </c>
      <c r="K194" s="52">
        <v>12270.5</v>
      </c>
      <c r="L194" s="52" t="s">
        <v>430</v>
      </c>
      <c r="M194" s="53" t="s">
        <v>98</v>
      </c>
      <c r="N194" s="53"/>
      <c r="O194" s="54" t="s">
        <v>426</v>
      </c>
      <c r="P194" s="55" t="s">
        <v>427</v>
      </c>
    </row>
    <row r="195" spans="1:16" ht="13.5" thickBot="1" x14ac:dyDescent="0.25">
      <c r="A195" s="13" t="str">
        <f t="shared" si="12"/>
        <v>BAVM 56 </v>
      </c>
      <c r="B195" s="12" t="str">
        <f t="shared" si="13"/>
        <v>I</v>
      </c>
      <c r="C195" s="13">
        <f t="shared" si="14"/>
        <v>47803.406999999999</v>
      </c>
      <c r="D195" s="25" t="str">
        <f t="shared" si="15"/>
        <v>vis</v>
      </c>
      <c r="E195" s="51">
        <f>VLOOKUP(C195,Active!C$21:E$966,3,FALSE)</f>
        <v>15600.790084056982</v>
      </c>
      <c r="F195" s="12" t="s">
        <v>96</v>
      </c>
      <c r="G195" s="25" t="str">
        <f t="shared" si="16"/>
        <v>47803.407</v>
      </c>
      <c r="H195" s="13">
        <f t="shared" si="17"/>
        <v>15601</v>
      </c>
      <c r="I195" s="52" t="s">
        <v>452</v>
      </c>
      <c r="J195" s="53" t="s">
        <v>453</v>
      </c>
      <c r="K195" s="52">
        <v>15601</v>
      </c>
      <c r="L195" s="52" t="s">
        <v>454</v>
      </c>
      <c r="M195" s="53" t="s">
        <v>98</v>
      </c>
      <c r="N195" s="53"/>
      <c r="O195" s="54" t="s">
        <v>426</v>
      </c>
      <c r="P195" s="55" t="s">
        <v>455</v>
      </c>
    </row>
    <row r="196" spans="1:16" ht="13.5" thickBot="1" x14ac:dyDescent="0.25">
      <c r="A196" s="13" t="str">
        <f t="shared" si="12"/>
        <v>BAVM 56 </v>
      </c>
      <c r="B196" s="12" t="str">
        <f t="shared" si="13"/>
        <v>I</v>
      </c>
      <c r="C196" s="13">
        <f t="shared" si="14"/>
        <v>47804.394999999997</v>
      </c>
      <c r="D196" s="25" t="str">
        <f t="shared" si="15"/>
        <v>vis</v>
      </c>
      <c r="E196" s="51">
        <f>VLOOKUP(C196,Active!C$21:E$966,3,FALSE)</f>
        <v>15602.286264935652</v>
      </c>
      <c r="F196" s="12" t="s">
        <v>96</v>
      </c>
      <c r="G196" s="25" t="str">
        <f t="shared" si="16"/>
        <v>47804.395</v>
      </c>
      <c r="H196" s="13">
        <f t="shared" si="17"/>
        <v>15602</v>
      </c>
      <c r="I196" s="52" t="s">
        <v>456</v>
      </c>
      <c r="J196" s="53" t="s">
        <v>457</v>
      </c>
      <c r="K196" s="52">
        <v>15602</v>
      </c>
      <c r="L196" s="52" t="s">
        <v>458</v>
      </c>
      <c r="M196" s="53" t="s">
        <v>98</v>
      </c>
      <c r="N196" s="53"/>
      <c r="O196" s="54" t="s">
        <v>426</v>
      </c>
      <c r="P196" s="55" t="s">
        <v>455</v>
      </c>
    </row>
    <row r="197" spans="1:16" ht="13.5" thickBot="1" x14ac:dyDescent="0.25">
      <c r="A197" s="13" t="str">
        <f t="shared" si="12"/>
        <v>BAVM 60 </v>
      </c>
      <c r="B197" s="12" t="str">
        <f t="shared" si="13"/>
        <v>I</v>
      </c>
      <c r="C197" s="13">
        <f t="shared" si="14"/>
        <v>48497.436999999998</v>
      </c>
      <c r="D197" s="25" t="str">
        <f t="shared" si="15"/>
        <v>vis</v>
      </c>
      <c r="E197" s="51">
        <f>VLOOKUP(C197,Active!C$21:E$966,3,FALSE)</f>
        <v>16651.796577200323</v>
      </c>
      <c r="F197" s="12" t="s">
        <v>96</v>
      </c>
      <c r="G197" s="25" t="str">
        <f t="shared" si="16"/>
        <v>48497.437</v>
      </c>
      <c r="H197" s="13">
        <f t="shared" si="17"/>
        <v>16652</v>
      </c>
      <c r="I197" s="52" t="s">
        <v>507</v>
      </c>
      <c r="J197" s="53" t="s">
        <v>508</v>
      </c>
      <c r="K197" s="52">
        <v>16652</v>
      </c>
      <c r="L197" s="52" t="s">
        <v>509</v>
      </c>
      <c r="M197" s="53" t="s">
        <v>98</v>
      </c>
      <c r="N197" s="53"/>
      <c r="O197" s="54" t="s">
        <v>510</v>
      </c>
      <c r="P197" s="55" t="s">
        <v>511</v>
      </c>
    </row>
    <row r="198" spans="1:16" ht="13.5" thickBot="1" x14ac:dyDescent="0.25">
      <c r="A198" s="13" t="str">
        <f t="shared" si="12"/>
        <v>BAVM 60 </v>
      </c>
      <c r="B198" s="12" t="str">
        <f t="shared" si="13"/>
        <v>I</v>
      </c>
      <c r="C198" s="13">
        <f t="shared" si="14"/>
        <v>48501.405200000001</v>
      </c>
      <c r="D198" s="25" t="str">
        <f t="shared" si="15"/>
        <v>vis</v>
      </c>
      <c r="E198" s="51">
        <f>VLOOKUP(C198,Active!C$21:E$966,3,FALSE)</f>
        <v>16657.805833235503</v>
      </c>
      <c r="F198" s="12" t="s">
        <v>96</v>
      </c>
      <c r="G198" s="25" t="str">
        <f t="shared" si="16"/>
        <v>48501.4052</v>
      </c>
      <c r="H198" s="13">
        <f t="shared" si="17"/>
        <v>16658</v>
      </c>
      <c r="I198" s="52" t="s">
        <v>512</v>
      </c>
      <c r="J198" s="53" t="s">
        <v>513</v>
      </c>
      <c r="K198" s="52">
        <v>16658</v>
      </c>
      <c r="L198" s="52" t="s">
        <v>514</v>
      </c>
      <c r="M198" s="53" t="s">
        <v>420</v>
      </c>
      <c r="N198" s="53" t="s">
        <v>515</v>
      </c>
      <c r="O198" s="54" t="s">
        <v>516</v>
      </c>
      <c r="P198" s="55" t="s">
        <v>511</v>
      </c>
    </row>
    <row r="199" spans="1:16" ht="13.5" thickBot="1" x14ac:dyDescent="0.25">
      <c r="A199" s="13" t="str">
        <f t="shared" si="12"/>
        <v>BAVM 60 </v>
      </c>
      <c r="B199" s="12" t="str">
        <f t="shared" si="13"/>
        <v>I</v>
      </c>
      <c r="C199" s="13">
        <f t="shared" si="14"/>
        <v>48501.406499999997</v>
      </c>
      <c r="D199" s="25" t="str">
        <f t="shared" si="15"/>
        <v>vis</v>
      </c>
      <c r="E199" s="51">
        <f>VLOOKUP(C199,Active!C$21:E$966,3,FALSE)</f>
        <v>16657.807801894545</v>
      </c>
      <c r="F199" s="12" t="s">
        <v>96</v>
      </c>
      <c r="G199" s="25" t="str">
        <f t="shared" si="16"/>
        <v>48501.4065</v>
      </c>
      <c r="H199" s="13">
        <f t="shared" si="17"/>
        <v>16658</v>
      </c>
      <c r="I199" s="52" t="s">
        <v>517</v>
      </c>
      <c r="J199" s="53" t="s">
        <v>518</v>
      </c>
      <c r="K199" s="52">
        <v>16658</v>
      </c>
      <c r="L199" s="52" t="s">
        <v>519</v>
      </c>
      <c r="M199" s="53" t="s">
        <v>420</v>
      </c>
      <c r="N199" s="53" t="s">
        <v>520</v>
      </c>
      <c r="O199" s="54" t="s">
        <v>516</v>
      </c>
      <c r="P199" s="55" t="s">
        <v>511</v>
      </c>
    </row>
    <row r="200" spans="1:16" ht="13.5" thickBot="1" x14ac:dyDescent="0.25">
      <c r="A200" s="13" t="str">
        <f t="shared" si="12"/>
        <v>BAVM 68 </v>
      </c>
      <c r="B200" s="12" t="str">
        <f t="shared" si="13"/>
        <v>I</v>
      </c>
      <c r="C200" s="13">
        <f t="shared" si="14"/>
        <v>48771.497000000003</v>
      </c>
      <c r="D200" s="25" t="str">
        <f t="shared" si="15"/>
        <v>vis</v>
      </c>
      <c r="E200" s="51">
        <f>VLOOKUP(C200,Active!C$21:E$966,3,FALSE)</f>
        <v>17066.820192189403</v>
      </c>
      <c r="F200" s="12" t="s">
        <v>96</v>
      </c>
      <c r="G200" s="25" t="str">
        <f t="shared" si="16"/>
        <v>48771.497</v>
      </c>
      <c r="H200" s="13">
        <f t="shared" si="17"/>
        <v>17067</v>
      </c>
      <c r="I200" s="52" t="s">
        <v>531</v>
      </c>
      <c r="J200" s="53" t="s">
        <v>532</v>
      </c>
      <c r="K200" s="52">
        <v>17067</v>
      </c>
      <c r="L200" s="52" t="s">
        <v>533</v>
      </c>
      <c r="M200" s="53" t="s">
        <v>98</v>
      </c>
      <c r="N200" s="53"/>
      <c r="O200" s="54" t="s">
        <v>534</v>
      </c>
      <c r="P200" s="55" t="s">
        <v>535</v>
      </c>
    </row>
    <row r="201" spans="1:16" ht="13.5" thickBot="1" x14ac:dyDescent="0.25">
      <c r="A201" s="13" t="str">
        <f t="shared" si="12"/>
        <v>BAVM 62 </v>
      </c>
      <c r="B201" s="12" t="str">
        <f t="shared" si="13"/>
        <v>I</v>
      </c>
      <c r="C201" s="13">
        <f t="shared" si="14"/>
        <v>48812.435799999999</v>
      </c>
      <c r="D201" s="25" t="str">
        <f t="shared" si="15"/>
        <v>vis</v>
      </c>
      <c r="E201" s="51">
        <f>VLOOKUP(C201,Active!C$21:E$966,3,FALSE)</f>
        <v>17128.815991537402</v>
      </c>
      <c r="F201" s="12" t="s">
        <v>96</v>
      </c>
      <c r="G201" s="25" t="str">
        <f t="shared" si="16"/>
        <v>48812.4358</v>
      </c>
      <c r="H201" s="13">
        <f t="shared" si="17"/>
        <v>17129</v>
      </c>
      <c r="I201" s="52" t="s">
        <v>543</v>
      </c>
      <c r="J201" s="53" t="s">
        <v>544</v>
      </c>
      <c r="K201" s="52">
        <v>17129</v>
      </c>
      <c r="L201" s="52" t="s">
        <v>545</v>
      </c>
      <c r="M201" s="53" t="s">
        <v>420</v>
      </c>
      <c r="N201" s="53" t="s">
        <v>30</v>
      </c>
      <c r="O201" s="54" t="s">
        <v>516</v>
      </c>
      <c r="P201" s="55" t="s">
        <v>546</v>
      </c>
    </row>
    <row r="202" spans="1:16" ht="13.5" thickBot="1" x14ac:dyDescent="0.25">
      <c r="A202" s="13" t="str">
        <f t="shared" si="12"/>
        <v>BAVM 62 </v>
      </c>
      <c r="B202" s="12" t="str">
        <f t="shared" si="13"/>
        <v>I</v>
      </c>
      <c r="C202" s="13">
        <f t="shared" si="14"/>
        <v>48812.439100000003</v>
      </c>
      <c r="D202" s="25" t="str">
        <f t="shared" si="15"/>
        <v>vis</v>
      </c>
      <c r="E202" s="51">
        <f>VLOOKUP(C202,Active!C$21:E$966,3,FALSE)</f>
        <v>17128.820988902691</v>
      </c>
      <c r="F202" s="12" t="s">
        <v>96</v>
      </c>
      <c r="G202" s="25" t="str">
        <f t="shared" si="16"/>
        <v>48812.4391</v>
      </c>
      <c r="H202" s="13">
        <f t="shared" si="17"/>
        <v>17129</v>
      </c>
      <c r="I202" s="52" t="s">
        <v>547</v>
      </c>
      <c r="J202" s="53" t="s">
        <v>548</v>
      </c>
      <c r="K202" s="52">
        <v>17129</v>
      </c>
      <c r="L202" s="52" t="s">
        <v>549</v>
      </c>
      <c r="M202" s="53" t="s">
        <v>420</v>
      </c>
      <c r="N202" s="53" t="s">
        <v>520</v>
      </c>
      <c r="O202" s="54" t="s">
        <v>516</v>
      </c>
      <c r="P202" s="55" t="s">
        <v>546</v>
      </c>
    </row>
    <row r="203" spans="1:16" ht="13.5" thickBot="1" x14ac:dyDescent="0.25">
      <c r="A203" s="13" t="str">
        <f t="shared" ref="A203:A220" si="18">P203</f>
        <v>BAVM 62 </v>
      </c>
      <c r="B203" s="12" t="str">
        <f t="shared" ref="B203:B220" si="19">IF(H203=INT(H203),"I","II")</f>
        <v>I</v>
      </c>
      <c r="C203" s="13">
        <f t="shared" ref="C203:C220" si="20">1*G203</f>
        <v>48888.388099999996</v>
      </c>
      <c r="D203" s="25" t="str">
        <f t="shared" ref="D203:D220" si="21">VLOOKUP(F203,I$1:J$5,2,FALSE)</f>
        <v>vis</v>
      </c>
      <c r="E203" s="51">
        <f>VLOOKUP(C203,Active!C$21:E$966,3,FALSE)</f>
        <v>17243.834593714786</v>
      </c>
      <c r="F203" s="12" t="s">
        <v>96</v>
      </c>
      <c r="G203" s="25" t="str">
        <f t="shared" ref="G203:G220" si="22">MID(I203,3,LEN(I203)-3)</f>
        <v>48888.3881</v>
      </c>
      <c r="H203" s="13">
        <f t="shared" ref="H203:H220" si="23">1*K203</f>
        <v>17244</v>
      </c>
      <c r="I203" s="52" t="s">
        <v>550</v>
      </c>
      <c r="J203" s="53" t="s">
        <v>551</v>
      </c>
      <c r="K203" s="52">
        <v>17244</v>
      </c>
      <c r="L203" s="52" t="s">
        <v>552</v>
      </c>
      <c r="M203" s="53" t="s">
        <v>420</v>
      </c>
      <c r="N203" s="53" t="s">
        <v>553</v>
      </c>
      <c r="O203" s="54" t="s">
        <v>516</v>
      </c>
      <c r="P203" s="55" t="s">
        <v>546</v>
      </c>
    </row>
    <row r="204" spans="1:16" ht="13.5" thickBot="1" x14ac:dyDescent="0.25">
      <c r="A204" s="13" t="str">
        <f t="shared" si="18"/>
        <v>BAVM 68 </v>
      </c>
      <c r="B204" s="12" t="str">
        <f t="shared" si="19"/>
        <v>I</v>
      </c>
      <c r="C204" s="13">
        <f t="shared" si="20"/>
        <v>49279.313399999999</v>
      </c>
      <c r="D204" s="25" t="str">
        <f t="shared" si="21"/>
        <v>vis</v>
      </c>
      <c r="E204" s="51">
        <f>VLOOKUP(C204,Active!C$21:E$966,3,FALSE)</f>
        <v>17835.833539918858</v>
      </c>
      <c r="F204" s="12" t="s">
        <v>96</v>
      </c>
      <c r="G204" s="25" t="str">
        <f t="shared" si="22"/>
        <v>49279.3134</v>
      </c>
      <c r="H204" s="13">
        <f t="shared" si="23"/>
        <v>17836</v>
      </c>
      <c r="I204" s="52" t="s">
        <v>554</v>
      </c>
      <c r="J204" s="53" t="s">
        <v>555</v>
      </c>
      <c r="K204" s="52">
        <v>17836</v>
      </c>
      <c r="L204" s="52" t="s">
        <v>556</v>
      </c>
      <c r="M204" s="53" t="s">
        <v>420</v>
      </c>
      <c r="N204" s="53" t="s">
        <v>553</v>
      </c>
      <c r="O204" s="54" t="s">
        <v>557</v>
      </c>
      <c r="P204" s="55" t="s">
        <v>535</v>
      </c>
    </row>
    <row r="205" spans="1:16" ht="13.5" thickBot="1" x14ac:dyDescent="0.25">
      <c r="A205" s="13" t="str">
        <f t="shared" si="18"/>
        <v>VSB 42 </v>
      </c>
      <c r="B205" s="12" t="str">
        <f t="shared" si="19"/>
        <v>I</v>
      </c>
      <c r="C205" s="13">
        <f t="shared" si="20"/>
        <v>52748.2111</v>
      </c>
      <c r="D205" s="25" t="str">
        <f t="shared" si="21"/>
        <v>vis</v>
      </c>
      <c r="E205" s="51">
        <f>VLOOKUP(C205,Active!C$21:E$966,3,FALSE)</f>
        <v>23088.969581228328</v>
      </c>
      <c r="F205" s="12" t="s">
        <v>96</v>
      </c>
      <c r="G205" s="25" t="str">
        <f t="shared" si="22"/>
        <v>52748.2111</v>
      </c>
      <c r="H205" s="13">
        <f t="shared" si="23"/>
        <v>23089</v>
      </c>
      <c r="I205" s="52" t="s">
        <v>582</v>
      </c>
      <c r="J205" s="53" t="s">
        <v>583</v>
      </c>
      <c r="K205" s="52">
        <v>23089</v>
      </c>
      <c r="L205" s="52" t="s">
        <v>584</v>
      </c>
      <c r="M205" s="53" t="s">
        <v>420</v>
      </c>
      <c r="N205" s="53" t="s">
        <v>421</v>
      </c>
      <c r="O205" s="54" t="s">
        <v>585</v>
      </c>
      <c r="P205" s="55" t="s">
        <v>586</v>
      </c>
    </row>
    <row r="206" spans="1:16" ht="13.5" thickBot="1" x14ac:dyDescent="0.25">
      <c r="A206" s="13" t="str">
        <f t="shared" si="18"/>
        <v>VSB 46 </v>
      </c>
      <c r="B206" s="12" t="str">
        <f t="shared" si="19"/>
        <v>I</v>
      </c>
      <c r="C206" s="13">
        <f t="shared" si="20"/>
        <v>54337.029300000002</v>
      </c>
      <c r="D206" s="25" t="str">
        <f t="shared" si="21"/>
        <v>vis</v>
      </c>
      <c r="E206" s="51">
        <f>VLOOKUP(C206,Active!C$21:E$966,3,FALSE)</f>
        <v>25495.001373260835</v>
      </c>
      <c r="F206" s="12" t="s">
        <v>96</v>
      </c>
      <c r="G206" s="25" t="str">
        <f t="shared" si="22"/>
        <v>54337.0293</v>
      </c>
      <c r="H206" s="13">
        <f t="shared" si="23"/>
        <v>25495</v>
      </c>
      <c r="I206" s="52" t="s">
        <v>652</v>
      </c>
      <c r="J206" s="53" t="s">
        <v>653</v>
      </c>
      <c r="K206" s="52" t="s">
        <v>654</v>
      </c>
      <c r="L206" s="52" t="s">
        <v>637</v>
      </c>
      <c r="M206" s="53" t="s">
        <v>606</v>
      </c>
      <c r="N206" s="53" t="s">
        <v>96</v>
      </c>
      <c r="O206" s="54" t="s">
        <v>655</v>
      </c>
      <c r="P206" s="55" t="s">
        <v>656</v>
      </c>
    </row>
    <row r="207" spans="1:16" ht="13.5" thickBot="1" x14ac:dyDescent="0.25">
      <c r="A207" s="13" t="str">
        <f t="shared" si="18"/>
        <v>BAVM 193 </v>
      </c>
      <c r="B207" s="12" t="str">
        <f t="shared" si="19"/>
        <v>I</v>
      </c>
      <c r="C207" s="13">
        <f t="shared" si="20"/>
        <v>54375.339800000002</v>
      </c>
      <c r="D207" s="25" t="str">
        <f t="shared" si="21"/>
        <v>vis</v>
      </c>
      <c r="E207" s="51">
        <f>VLOOKUP(C207,Active!C$21:E$966,3,FALSE)</f>
        <v>25553.016998313884</v>
      </c>
      <c r="F207" s="12" t="s">
        <v>96</v>
      </c>
      <c r="G207" s="25" t="str">
        <f t="shared" si="22"/>
        <v>54375.3398</v>
      </c>
      <c r="H207" s="13">
        <f t="shared" si="23"/>
        <v>25553</v>
      </c>
      <c r="I207" s="52" t="s">
        <v>657</v>
      </c>
      <c r="J207" s="53" t="s">
        <v>658</v>
      </c>
      <c r="K207" s="52" t="s">
        <v>659</v>
      </c>
      <c r="L207" s="52" t="s">
        <v>660</v>
      </c>
      <c r="M207" s="53" t="s">
        <v>606</v>
      </c>
      <c r="N207" s="53" t="s">
        <v>607</v>
      </c>
      <c r="O207" s="54" t="s">
        <v>516</v>
      </c>
      <c r="P207" s="55" t="s">
        <v>661</v>
      </c>
    </row>
    <row r="208" spans="1:16" ht="13.5" thickBot="1" x14ac:dyDescent="0.25">
      <c r="A208" s="13" t="str">
        <f t="shared" si="18"/>
        <v>BAVM 203 </v>
      </c>
      <c r="B208" s="12" t="str">
        <f t="shared" si="19"/>
        <v>II</v>
      </c>
      <c r="C208" s="13">
        <f t="shared" si="20"/>
        <v>54712.456299999998</v>
      </c>
      <c r="D208" s="25" t="str">
        <f t="shared" si="21"/>
        <v>vis</v>
      </c>
      <c r="E208" s="51">
        <f>VLOOKUP(C208,Active!C$21:E$966,3,FALSE)</f>
        <v>26063.530420566171</v>
      </c>
      <c r="F208" s="12" t="s">
        <v>96</v>
      </c>
      <c r="G208" s="25" t="str">
        <f t="shared" si="22"/>
        <v>54712.4563</v>
      </c>
      <c r="H208" s="13">
        <f t="shared" si="23"/>
        <v>26063.5</v>
      </c>
      <c r="I208" s="52" t="s">
        <v>662</v>
      </c>
      <c r="J208" s="53" t="s">
        <v>663</v>
      </c>
      <c r="K208" s="52" t="s">
        <v>664</v>
      </c>
      <c r="L208" s="52" t="s">
        <v>665</v>
      </c>
      <c r="M208" s="53" t="s">
        <v>606</v>
      </c>
      <c r="N208" s="53" t="s">
        <v>607</v>
      </c>
      <c r="O208" s="54" t="s">
        <v>516</v>
      </c>
      <c r="P208" s="55" t="s">
        <v>666</v>
      </c>
    </row>
    <row r="209" spans="1:16" ht="13.5" thickBot="1" x14ac:dyDescent="0.25">
      <c r="A209" s="13" t="str">
        <f t="shared" si="18"/>
        <v>BAVM 203 </v>
      </c>
      <c r="B209" s="12" t="str">
        <f t="shared" si="19"/>
        <v>I</v>
      </c>
      <c r="C209" s="13">
        <f t="shared" si="20"/>
        <v>54719.390700000004</v>
      </c>
      <c r="D209" s="25" t="str">
        <f t="shared" si="21"/>
        <v>vis</v>
      </c>
      <c r="E209" s="51">
        <f>VLOOKUP(C209,Active!C$21:E$966,3,FALSE)</f>
        <v>26074.031550814227</v>
      </c>
      <c r="F209" s="12" t="s">
        <v>96</v>
      </c>
      <c r="G209" s="25" t="str">
        <f t="shared" si="22"/>
        <v>54719.3907</v>
      </c>
      <c r="H209" s="13">
        <f t="shared" si="23"/>
        <v>26074</v>
      </c>
      <c r="I209" s="52" t="s">
        <v>667</v>
      </c>
      <c r="J209" s="53" t="s">
        <v>668</v>
      </c>
      <c r="K209" s="52" t="s">
        <v>669</v>
      </c>
      <c r="L209" s="52" t="s">
        <v>670</v>
      </c>
      <c r="M209" s="53" t="s">
        <v>606</v>
      </c>
      <c r="N209" s="53" t="s">
        <v>607</v>
      </c>
      <c r="O209" s="54" t="s">
        <v>516</v>
      </c>
      <c r="P209" s="55" t="s">
        <v>666</v>
      </c>
    </row>
    <row r="210" spans="1:16" ht="13.5" thickBot="1" x14ac:dyDescent="0.25">
      <c r="A210" s="13" t="str">
        <f t="shared" si="18"/>
        <v>BAVM 212 </v>
      </c>
      <c r="B210" s="12" t="str">
        <f t="shared" si="19"/>
        <v>I</v>
      </c>
      <c r="C210" s="13">
        <f t="shared" si="20"/>
        <v>55028.441200000001</v>
      </c>
      <c r="D210" s="25" t="str">
        <f t="shared" si="21"/>
        <v>vis</v>
      </c>
      <c r="E210" s="51">
        <f>VLOOKUP(C210,Active!C$21:E$966,3,FALSE)</f>
        <v>26542.043138511006</v>
      </c>
      <c r="F210" s="12" t="s">
        <v>96</v>
      </c>
      <c r="G210" s="25" t="str">
        <f t="shared" si="22"/>
        <v>55028.4412</v>
      </c>
      <c r="H210" s="13">
        <f t="shared" si="23"/>
        <v>26542</v>
      </c>
      <c r="I210" s="52" t="s">
        <v>684</v>
      </c>
      <c r="J210" s="53" t="s">
        <v>685</v>
      </c>
      <c r="K210" s="52" t="s">
        <v>682</v>
      </c>
      <c r="L210" s="52" t="s">
        <v>686</v>
      </c>
      <c r="M210" s="53" t="s">
        <v>606</v>
      </c>
      <c r="N210" s="53" t="s">
        <v>607</v>
      </c>
      <c r="O210" s="54" t="s">
        <v>516</v>
      </c>
      <c r="P210" s="55" t="s">
        <v>687</v>
      </c>
    </row>
    <row r="211" spans="1:16" ht="13.5" thickBot="1" x14ac:dyDescent="0.25">
      <c r="A211" s="13" t="str">
        <f t="shared" si="18"/>
        <v>OEJV 0137 </v>
      </c>
      <c r="B211" s="12" t="str">
        <f t="shared" si="19"/>
        <v>I</v>
      </c>
      <c r="C211" s="13">
        <f t="shared" si="20"/>
        <v>55155.228999999999</v>
      </c>
      <c r="D211" s="25" t="str">
        <f t="shared" si="21"/>
        <v>vis</v>
      </c>
      <c r="E211" s="51" t="e">
        <f>VLOOKUP(C211,Active!C$21:E$966,3,FALSE)</f>
        <v>#N/A</v>
      </c>
      <c r="F211" s="12" t="s">
        <v>96</v>
      </c>
      <c r="G211" s="25" t="str">
        <f t="shared" si="22"/>
        <v>55155.2290</v>
      </c>
      <c r="H211" s="13">
        <f t="shared" si="23"/>
        <v>26734</v>
      </c>
      <c r="I211" s="52" t="s">
        <v>697</v>
      </c>
      <c r="J211" s="53" t="s">
        <v>698</v>
      </c>
      <c r="K211" s="52" t="s">
        <v>699</v>
      </c>
      <c r="L211" s="52" t="s">
        <v>700</v>
      </c>
      <c r="M211" s="53" t="s">
        <v>606</v>
      </c>
      <c r="N211" s="53" t="s">
        <v>64</v>
      </c>
      <c r="O211" s="54" t="s">
        <v>701</v>
      </c>
      <c r="P211" s="55" t="s">
        <v>702</v>
      </c>
    </row>
    <row r="212" spans="1:16" ht="13.5" thickBot="1" x14ac:dyDescent="0.25">
      <c r="A212" s="13" t="str">
        <f t="shared" si="18"/>
        <v>OEJV 0137 </v>
      </c>
      <c r="B212" s="12" t="str">
        <f t="shared" si="19"/>
        <v>I</v>
      </c>
      <c r="C212" s="13">
        <f t="shared" si="20"/>
        <v>55155.23</v>
      </c>
      <c r="D212" s="25" t="str">
        <f t="shared" si="21"/>
        <v>vis</v>
      </c>
      <c r="E212" s="51" t="e">
        <f>VLOOKUP(C212,Active!C$21:E$966,3,FALSE)</f>
        <v>#N/A</v>
      </c>
      <c r="F212" s="12" t="s">
        <v>96</v>
      </c>
      <c r="G212" s="25" t="str">
        <f t="shared" si="22"/>
        <v>55155.2300</v>
      </c>
      <c r="H212" s="13">
        <f t="shared" si="23"/>
        <v>26734</v>
      </c>
      <c r="I212" s="52" t="s">
        <v>703</v>
      </c>
      <c r="J212" s="53" t="s">
        <v>704</v>
      </c>
      <c r="K212" s="52" t="s">
        <v>699</v>
      </c>
      <c r="L212" s="52" t="s">
        <v>705</v>
      </c>
      <c r="M212" s="53" t="s">
        <v>606</v>
      </c>
      <c r="N212" s="53" t="s">
        <v>706</v>
      </c>
      <c r="O212" s="54" t="s">
        <v>701</v>
      </c>
      <c r="P212" s="55" t="s">
        <v>702</v>
      </c>
    </row>
    <row r="213" spans="1:16" ht="13.5" thickBot="1" x14ac:dyDescent="0.25">
      <c r="A213" s="13" t="str">
        <f t="shared" si="18"/>
        <v>OEJV 0137 </v>
      </c>
      <c r="B213" s="12" t="str">
        <f t="shared" si="19"/>
        <v>I</v>
      </c>
      <c r="C213" s="13">
        <f t="shared" si="20"/>
        <v>55374.466800000002</v>
      </c>
      <c r="D213" s="25" t="str">
        <f t="shared" si="21"/>
        <v>vis</v>
      </c>
      <c r="E213" s="51" t="e">
        <f>VLOOKUP(C213,Active!C$21:E$966,3,FALSE)</f>
        <v>#N/A</v>
      </c>
      <c r="F213" s="12" t="s">
        <v>96</v>
      </c>
      <c r="G213" s="25" t="str">
        <f t="shared" si="22"/>
        <v>55374.4668</v>
      </c>
      <c r="H213" s="13">
        <f t="shared" si="23"/>
        <v>27066</v>
      </c>
      <c r="I213" s="52" t="s">
        <v>707</v>
      </c>
      <c r="J213" s="53" t="s">
        <v>708</v>
      </c>
      <c r="K213" s="52" t="s">
        <v>709</v>
      </c>
      <c r="L213" s="52" t="s">
        <v>710</v>
      </c>
      <c r="M213" s="53" t="s">
        <v>606</v>
      </c>
      <c r="N213" s="53" t="s">
        <v>88</v>
      </c>
      <c r="O213" s="54" t="s">
        <v>711</v>
      </c>
      <c r="P213" s="55" t="s">
        <v>702</v>
      </c>
    </row>
    <row r="214" spans="1:16" ht="13.5" thickBot="1" x14ac:dyDescent="0.25">
      <c r="A214" s="13" t="str">
        <f t="shared" si="18"/>
        <v>OEJV 0137 </v>
      </c>
      <c r="B214" s="12" t="str">
        <f t="shared" si="19"/>
        <v>I</v>
      </c>
      <c r="C214" s="13">
        <f t="shared" si="20"/>
        <v>55376.450599999996</v>
      </c>
      <c r="D214" s="25" t="str">
        <f t="shared" si="21"/>
        <v>vis</v>
      </c>
      <c r="E214" s="51" t="e">
        <f>VLOOKUP(C214,Active!C$21:E$966,3,FALSE)</f>
        <v>#N/A</v>
      </c>
      <c r="F214" s="12" t="s">
        <v>96</v>
      </c>
      <c r="G214" s="25" t="str">
        <f t="shared" si="22"/>
        <v>55376.4506</v>
      </c>
      <c r="H214" s="13">
        <f t="shared" si="23"/>
        <v>27069</v>
      </c>
      <c r="I214" s="52" t="s">
        <v>717</v>
      </c>
      <c r="J214" s="53" t="s">
        <v>718</v>
      </c>
      <c r="K214" s="52">
        <v>27069</v>
      </c>
      <c r="L214" s="52" t="s">
        <v>719</v>
      </c>
      <c r="M214" s="53" t="s">
        <v>606</v>
      </c>
      <c r="N214" s="53" t="s">
        <v>88</v>
      </c>
      <c r="O214" s="54" t="s">
        <v>711</v>
      </c>
      <c r="P214" s="55" t="s">
        <v>702</v>
      </c>
    </row>
    <row r="215" spans="1:16" ht="13.5" thickBot="1" x14ac:dyDescent="0.25">
      <c r="A215" s="13" t="str">
        <f t="shared" si="18"/>
        <v>OEJV 0137 </v>
      </c>
      <c r="B215" s="12" t="str">
        <f t="shared" si="19"/>
        <v>II</v>
      </c>
      <c r="C215" s="13">
        <f t="shared" si="20"/>
        <v>55379.424299999999</v>
      </c>
      <c r="D215" s="25" t="str">
        <f t="shared" si="21"/>
        <v>vis</v>
      </c>
      <c r="E215" s="51" t="e">
        <f>VLOOKUP(C215,Active!C$21:E$966,3,FALSE)</f>
        <v>#N/A</v>
      </c>
      <c r="F215" s="12" t="s">
        <v>96</v>
      </c>
      <c r="G215" s="25" t="str">
        <f t="shared" si="22"/>
        <v>55379.4243</v>
      </c>
      <c r="H215" s="13">
        <f t="shared" si="23"/>
        <v>27073.5</v>
      </c>
      <c r="I215" s="52" t="s">
        <v>720</v>
      </c>
      <c r="J215" s="53" t="s">
        <v>721</v>
      </c>
      <c r="K215" s="52">
        <v>27073.5</v>
      </c>
      <c r="L215" s="52" t="s">
        <v>722</v>
      </c>
      <c r="M215" s="53" t="s">
        <v>606</v>
      </c>
      <c r="N215" s="53" t="s">
        <v>706</v>
      </c>
      <c r="O215" s="54" t="s">
        <v>701</v>
      </c>
      <c r="P215" s="55" t="s">
        <v>702</v>
      </c>
    </row>
    <row r="216" spans="1:16" ht="13.5" thickBot="1" x14ac:dyDescent="0.25">
      <c r="A216" s="13" t="str">
        <f t="shared" si="18"/>
        <v>OEJV 0137 </v>
      </c>
      <c r="B216" s="12" t="str">
        <f t="shared" si="19"/>
        <v>II</v>
      </c>
      <c r="C216" s="13">
        <f t="shared" si="20"/>
        <v>55379.425900000002</v>
      </c>
      <c r="D216" s="25" t="str">
        <f t="shared" si="21"/>
        <v>vis</v>
      </c>
      <c r="E216" s="51" t="e">
        <f>VLOOKUP(C216,Active!C$21:E$966,3,FALSE)</f>
        <v>#N/A</v>
      </c>
      <c r="F216" s="12" t="s">
        <v>96</v>
      </c>
      <c r="G216" s="25" t="str">
        <f t="shared" si="22"/>
        <v>55379.4259</v>
      </c>
      <c r="H216" s="13">
        <f t="shared" si="23"/>
        <v>27073.5</v>
      </c>
      <c r="I216" s="52" t="s">
        <v>723</v>
      </c>
      <c r="J216" s="53" t="s">
        <v>724</v>
      </c>
      <c r="K216" s="52">
        <v>27073.5</v>
      </c>
      <c r="L216" s="52" t="s">
        <v>725</v>
      </c>
      <c r="M216" s="53" t="s">
        <v>606</v>
      </c>
      <c r="N216" s="53" t="s">
        <v>64</v>
      </c>
      <c r="O216" s="54" t="s">
        <v>701</v>
      </c>
      <c r="P216" s="55" t="s">
        <v>702</v>
      </c>
    </row>
    <row r="217" spans="1:16" ht="13.5" thickBot="1" x14ac:dyDescent="0.25">
      <c r="A217" s="13" t="str">
        <f t="shared" si="18"/>
        <v>OEJV 0137 </v>
      </c>
      <c r="B217" s="12" t="str">
        <f t="shared" si="19"/>
        <v>II</v>
      </c>
      <c r="C217" s="13">
        <f t="shared" si="20"/>
        <v>55381.400199999996</v>
      </c>
      <c r="D217" s="25" t="str">
        <f t="shared" si="21"/>
        <v>vis</v>
      </c>
      <c r="E217" s="51" t="e">
        <f>VLOOKUP(C217,Active!C$21:E$966,3,FALSE)</f>
        <v>#N/A</v>
      </c>
      <c r="F217" s="12" t="s">
        <v>96</v>
      </c>
      <c r="G217" s="25" t="str">
        <f t="shared" si="22"/>
        <v>55381.4002</v>
      </c>
      <c r="H217" s="13">
        <f t="shared" si="23"/>
        <v>27076.5</v>
      </c>
      <c r="I217" s="52" t="s">
        <v>726</v>
      </c>
      <c r="J217" s="53" t="s">
        <v>727</v>
      </c>
      <c r="K217" s="52">
        <v>27076.5</v>
      </c>
      <c r="L217" s="52" t="s">
        <v>728</v>
      </c>
      <c r="M217" s="53" t="s">
        <v>606</v>
      </c>
      <c r="N217" s="53" t="s">
        <v>88</v>
      </c>
      <c r="O217" s="54" t="s">
        <v>711</v>
      </c>
      <c r="P217" s="55" t="s">
        <v>702</v>
      </c>
    </row>
    <row r="218" spans="1:16" ht="13.5" thickBot="1" x14ac:dyDescent="0.25">
      <c r="A218" s="13" t="str">
        <f t="shared" si="18"/>
        <v>VSB 53 </v>
      </c>
      <c r="B218" s="12" t="str">
        <f t="shared" si="19"/>
        <v>II</v>
      </c>
      <c r="C218" s="13">
        <f t="shared" si="20"/>
        <v>55753.188300000002</v>
      </c>
      <c r="D218" s="25" t="str">
        <f t="shared" si="21"/>
        <v>vis</v>
      </c>
      <c r="E218" s="51">
        <f>VLOOKUP(C218,Active!C$21:E$966,3,FALSE)</f>
        <v>27639.566167755864</v>
      </c>
      <c r="F218" s="12" t="s">
        <v>96</v>
      </c>
      <c r="G218" s="25" t="str">
        <f t="shared" si="22"/>
        <v>55753.1883</v>
      </c>
      <c r="H218" s="13">
        <f t="shared" si="23"/>
        <v>27639.5</v>
      </c>
      <c r="I218" s="52" t="s">
        <v>729</v>
      </c>
      <c r="J218" s="53" t="s">
        <v>730</v>
      </c>
      <c r="K218" s="52">
        <v>27639.5</v>
      </c>
      <c r="L218" s="52" t="s">
        <v>731</v>
      </c>
      <c r="M218" s="53" t="s">
        <v>606</v>
      </c>
      <c r="N218" s="53" t="s">
        <v>96</v>
      </c>
      <c r="O218" s="54" t="s">
        <v>655</v>
      </c>
      <c r="P218" s="55" t="s">
        <v>732</v>
      </c>
    </row>
    <row r="219" spans="1:16" ht="13.5" thickBot="1" x14ac:dyDescent="0.25">
      <c r="A219" s="13" t="str">
        <f t="shared" si="18"/>
        <v>VSB 53 </v>
      </c>
      <c r="B219" s="12" t="str">
        <f t="shared" si="19"/>
        <v>I</v>
      </c>
      <c r="C219" s="13">
        <f t="shared" si="20"/>
        <v>55764.085700000003</v>
      </c>
      <c r="D219" s="25" t="str">
        <f t="shared" si="21"/>
        <v>vis</v>
      </c>
      <c r="E219" s="51">
        <f>VLOOKUP(C219,Active!C$21:E$966,3,FALSE)</f>
        <v>27656.068679402884</v>
      </c>
      <c r="F219" s="12" t="s">
        <v>96</v>
      </c>
      <c r="G219" s="25" t="str">
        <f t="shared" si="22"/>
        <v>55764.0857</v>
      </c>
      <c r="H219" s="13">
        <f t="shared" si="23"/>
        <v>27656</v>
      </c>
      <c r="I219" s="52" t="s">
        <v>733</v>
      </c>
      <c r="J219" s="53" t="s">
        <v>734</v>
      </c>
      <c r="K219" s="52">
        <v>27656</v>
      </c>
      <c r="L219" s="52" t="s">
        <v>735</v>
      </c>
      <c r="M219" s="53" t="s">
        <v>606</v>
      </c>
      <c r="N219" s="53" t="s">
        <v>736</v>
      </c>
      <c r="O219" s="54" t="s">
        <v>737</v>
      </c>
      <c r="P219" s="55" t="s">
        <v>732</v>
      </c>
    </row>
    <row r="220" spans="1:16" ht="13.5" thickBot="1" x14ac:dyDescent="0.25">
      <c r="A220" s="13" t="str">
        <f t="shared" si="18"/>
        <v>BAVM 225 </v>
      </c>
      <c r="B220" s="12" t="str">
        <f t="shared" si="19"/>
        <v>II</v>
      </c>
      <c r="C220" s="13">
        <f t="shared" si="20"/>
        <v>55805.357600000003</v>
      </c>
      <c r="D220" s="25" t="str">
        <f t="shared" si="21"/>
        <v>vis</v>
      </c>
      <c r="E220" s="51">
        <f>VLOOKUP(C220,Active!C$21:E$966,3,FALSE)</f>
        <v>27718.56890977385</v>
      </c>
      <c r="F220" s="12" t="s">
        <v>96</v>
      </c>
      <c r="G220" s="25" t="str">
        <f t="shared" si="22"/>
        <v>55805.3576</v>
      </c>
      <c r="H220" s="13">
        <f t="shared" si="23"/>
        <v>27718.5</v>
      </c>
      <c r="I220" s="52" t="s">
        <v>738</v>
      </c>
      <c r="J220" s="53" t="s">
        <v>739</v>
      </c>
      <c r="K220" s="52">
        <v>27718.5</v>
      </c>
      <c r="L220" s="52" t="s">
        <v>740</v>
      </c>
      <c r="M220" s="53" t="s">
        <v>606</v>
      </c>
      <c r="N220" s="53" t="s">
        <v>607</v>
      </c>
      <c r="O220" s="54" t="s">
        <v>516</v>
      </c>
      <c r="P220" s="55" t="s">
        <v>741</v>
      </c>
    </row>
    <row r="221" spans="1:16" x14ac:dyDescent="0.2">
      <c r="B221" s="12"/>
      <c r="E221" s="51"/>
      <c r="F221" s="12"/>
    </row>
    <row r="222" spans="1:16" x14ac:dyDescent="0.2">
      <c r="B222" s="12"/>
      <c r="E222" s="51"/>
      <c r="F222" s="12"/>
    </row>
    <row r="223" spans="1:16" x14ac:dyDescent="0.2">
      <c r="B223" s="12"/>
      <c r="E223" s="51"/>
      <c r="F223" s="12"/>
    </row>
    <row r="224" spans="1:16" x14ac:dyDescent="0.2">
      <c r="B224" s="12"/>
      <c r="E224" s="51"/>
      <c r="F224" s="12"/>
    </row>
    <row r="225" spans="2:6" x14ac:dyDescent="0.2">
      <c r="B225" s="12"/>
      <c r="E225" s="51"/>
      <c r="F225" s="12"/>
    </row>
    <row r="226" spans="2:6" x14ac:dyDescent="0.2">
      <c r="B226" s="12"/>
      <c r="E226" s="51"/>
      <c r="F226" s="12"/>
    </row>
    <row r="227" spans="2:6" x14ac:dyDescent="0.2">
      <c r="B227" s="12"/>
      <c r="E227" s="51"/>
      <c r="F227" s="12"/>
    </row>
    <row r="228" spans="2:6" x14ac:dyDescent="0.2">
      <c r="B228" s="12"/>
      <c r="E228" s="51"/>
      <c r="F228" s="12"/>
    </row>
    <row r="229" spans="2:6" x14ac:dyDescent="0.2">
      <c r="B229" s="12"/>
      <c r="E229" s="51"/>
      <c r="F229" s="12"/>
    </row>
    <row r="230" spans="2:6" x14ac:dyDescent="0.2">
      <c r="B230" s="12"/>
      <c r="E230" s="51"/>
      <c r="F230" s="12"/>
    </row>
    <row r="231" spans="2:6" x14ac:dyDescent="0.2">
      <c r="B231" s="12"/>
      <c r="E231" s="51"/>
      <c r="F231" s="12"/>
    </row>
    <row r="232" spans="2:6" x14ac:dyDescent="0.2">
      <c r="B232" s="12"/>
      <c r="E232" s="51"/>
      <c r="F232" s="12"/>
    </row>
    <row r="233" spans="2:6" x14ac:dyDescent="0.2">
      <c r="B233" s="12"/>
      <c r="E233" s="51"/>
      <c r="F233" s="12"/>
    </row>
    <row r="234" spans="2:6" x14ac:dyDescent="0.2">
      <c r="B234" s="12"/>
      <c r="E234" s="51"/>
      <c r="F234" s="12"/>
    </row>
    <row r="235" spans="2:6" x14ac:dyDescent="0.2">
      <c r="B235" s="12"/>
      <c r="E235" s="51"/>
      <c r="F235" s="12"/>
    </row>
    <row r="236" spans="2:6" x14ac:dyDescent="0.2">
      <c r="B236" s="12"/>
      <c r="E236" s="51"/>
      <c r="F236" s="12"/>
    </row>
    <row r="237" spans="2:6" x14ac:dyDescent="0.2">
      <c r="B237" s="12"/>
      <c r="E237" s="51"/>
      <c r="F237" s="12"/>
    </row>
    <row r="238" spans="2:6" x14ac:dyDescent="0.2">
      <c r="B238" s="12"/>
      <c r="E238" s="51"/>
      <c r="F238" s="12"/>
    </row>
    <row r="239" spans="2:6" x14ac:dyDescent="0.2">
      <c r="B239" s="12"/>
      <c r="E239" s="51"/>
      <c r="F239" s="12"/>
    </row>
    <row r="240" spans="2:6" x14ac:dyDescent="0.2">
      <c r="B240" s="12"/>
      <c r="E240" s="51"/>
      <c r="F240" s="12"/>
    </row>
    <row r="241" spans="2:6" x14ac:dyDescent="0.2">
      <c r="B241" s="12"/>
      <c r="E241" s="51"/>
      <c r="F241" s="12"/>
    </row>
    <row r="242" spans="2:6" x14ac:dyDescent="0.2">
      <c r="B242" s="12"/>
      <c r="E242" s="51"/>
      <c r="F242" s="12"/>
    </row>
    <row r="243" spans="2:6" x14ac:dyDescent="0.2">
      <c r="B243" s="12"/>
      <c r="E243" s="51"/>
      <c r="F243" s="12"/>
    </row>
    <row r="244" spans="2:6" x14ac:dyDescent="0.2">
      <c r="B244" s="12"/>
      <c r="E244" s="51"/>
      <c r="F244" s="12"/>
    </row>
    <row r="245" spans="2:6" x14ac:dyDescent="0.2">
      <c r="B245" s="12"/>
      <c r="E245" s="51"/>
      <c r="F245" s="12"/>
    </row>
    <row r="246" spans="2:6" x14ac:dyDescent="0.2">
      <c r="B246" s="12"/>
      <c r="E246" s="51"/>
      <c r="F246" s="12"/>
    </row>
    <row r="247" spans="2:6" x14ac:dyDescent="0.2">
      <c r="B247" s="12"/>
      <c r="E247" s="51"/>
      <c r="F247" s="12"/>
    </row>
    <row r="248" spans="2:6" x14ac:dyDescent="0.2">
      <c r="B248" s="12"/>
      <c r="E248" s="51"/>
      <c r="F248" s="12"/>
    </row>
    <row r="249" spans="2:6" x14ac:dyDescent="0.2">
      <c r="B249" s="12"/>
      <c r="E249" s="51"/>
      <c r="F249" s="12"/>
    </row>
    <row r="250" spans="2:6" x14ac:dyDescent="0.2">
      <c r="B250" s="12"/>
      <c r="E250" s="51"/>
      <c r="F250" s="12"/>
    </row>
    <row r="251" spans="2:6" x14ac:dyDescent="0.2">
      <c r="B251" s="12"/>
      <c r="E251" s="51"/>
      <c r="F251" s="12"/>
    </row>
    <row r="252" spans="2:6" x14ac:dyDescent="0.2">
      <c r="B252" s="12"/>
      <c r="E252" s="51"/>
      <c r="F252" s="12"/>
    </row>
    <row r="253" spans="2:6" x14ac:dyDescent="0.2">
      <c r="B253" s="12"/>
      <c r="E253" s="51"/>
      <c r="F253" s="12"/>
    </row>
    <row r="254" spans="2:6" x14ac:dyDescent="0.2">
      <c r="B254" s="12"/>
      <c r="E254" s="51"/>
      <c r="F254" s="12"/>
    </row>
    <row r="255" spans="2:6" x14ac:dyDescent="0.2">
      <c r="B255" s="12"/>
      <c r="E255" s="51"/>
      <c r="F255" s="12"/>
    </row>
    <row r="256" spans="2:6" x14ac:dyDescent="0.2">
      <c r="B256" s="12"/>
      <c r="E256" s="51"/>
      <c r="F256" s="12"/>
    </row>
    <row r="257" spans="2:6" x14ac:dyDescent="0.2">
      <c r="B257" s="12"/>
      <c r="E257" s="51"/>
      <c r="F257" s="12"/>
    </row>
    <row r="258" spans="2:6" x14ac:dyDescent="0.2">
      <c r="B258" s="12"/>
      <c r="E258" s="51"/>
      <c r="F258" s="12"/>
    </row>
    <row r="259" spans="2:6" x14ac:dyDescent="0.2">
      <c r="B259" s="12"/>
      <c r="E259" s="51"/>
      <c r="F259" s="12"/>
    </row>
    <row r="260" spans="2:6" x14ac:dyDescent="0.2">
      <c r="B260" s="12"/>
      <c r="E260" s="51"/>
      <c r="F260" s="12"/>
    </row>
    <row r="261" spans="2:6" x14ac:dyDescent="0.2">
      <c r="B261" s="12"/>
      <c r="E261" s="51"/>
      <c r="F261" s="12"/>
    </row>
    <row r="262" spans="2:6" x14ac:dyDescent="0.2">
      <c r="B262" s="12"/>
      <c r="E262" s="51"/>
      <c r="F262" s="12"/>
    </row>
    <row r="263" spans="2:6" x14ac:dyDescent="0.2">
      <c r="B263" s="12"/>
      <c r="E263" s="51"/>
      <c r="F263" s="12"/>
    </row>
    <row r="264" spans="2:6" x14ac:dyDescent="0.2">
      <c r="B264" s="12"/>
      <c r="E264" s="51"/>
      <c r="F264" s="12"/>
    </row>
    <row r="265" spans="2:6" x14ac:dyDescent="0.2">
      <c r="B265" s="12"/>
      <c r="E265" s="51"/>
      <c r="F265" s="12"/>
    </row>
    <row r="266" spans="2:6" x14ac:dyDescent="0.2">
      <c r="B266" s="12"/>
      <c r="E266" s="51"/>
      <c r="F266" s="12"/>
    </row>
    <row r="267" spans="2:6" x14ac:dyDescent="0.2">
      <c r="B267" s="12"/>
      <c r="E267" s="51"/>
      <c r="F267" s="12"/>
    </row>
    <row r="268" spans="2:6" x14ac:dyDescent="0.2">
      <c r="B268" s="12"/>
      <c r="E268" s="51"/>
      <c r="F268" s="12"/>
    </row>
    <row r="269" spans="2:6" x14ac:dyDescent="0.2">
      <c r="B269" s="12"/>
      <c r="E269" s="51"/>
      <c r="F269" s="12"/>
    </row>
    <row r="270" spans="2:6" x14ac:dyDescent="0.2">
      <c r="B270" s="12"/>
      <c r="E270" s="51"/>
      <c r="F270" s="12"/>
    </row>
    <row r="271" spans="2:6" x14ac:dyDescent="0.2">
      <c r="B271" s="12"/>
      <c r="E271" s="51"/>
      <c r="F271" s="12"/>
    </row>
    <row r="272" spans="2:6" x14ac:dyDescent="0.2">
      <c r="B272" s="12"/>
      <c r="E272" s="51"/>
      <c r="F272" s="12"/>
    </row>
    <row r="273" spans="2:6" x14ac:dyDescent="0.2">
      <c r="B273" s="12"/>
      <c r="E273" s="51"/>
      <c r="F273" s="12"/>
    </row>
    <row r="274" spans="2:6" x14ac:dyDescent="0.2">
      <c r="B274" s="12"/>
      <c r="E274" s="51"/>
      <c r="F274" s="12"/>
    </row>
    <row r="275" spans="2:6" x14ac:dyDescent="0.2">
      <c r="B275" s="12"/>
      <c r="E275" s="51"/>
      <c r="F275" s="12"/>
    </row>
    <row r="276" spans="2:6" x14ac:dyDescent="0.2">
      <c r="B276" s="12"/>
      <c r="E276" s="51"/>
      <c r="F276" s="12"/>
    </row>
    <row r="277" spans="2:6" x14ac:dyDescent="0.2">
      <c r="B277" s="12"/>
      <c r="E277" s="51"/>
      <c r="F277" s="12"/>
    </row>
    <row r="278" spans="2:6" x14ac:dyDescent="0.2">
      <c r="B278" s="12"/>
      <c r="E278" s="51"/>
      <c r="F278" s="12"/>
    </row>
    <row r="279" spans="2:6" x14ac:dyDescent="0.2">
      <c r="B279" s="12"/>
      <c r="E279" s="51"/>
      <c r="F279" s="12"/>
    </row>
    <row r="280" spans="2:6" x14ac:dyDescent="0.2">
      <c r="B280" s="12"/>
      <c r="E280" s="51"/>
      <c r="F280" s="12"/>
    </row>
    <row r="281" spans="2:6" x14ac:dyDescent="0.2">
      <c r="B281" s="12"/>
      <c r="E281" s="51"/>
      <c r="F281" s="12"/>
    </row>
    <row r="282" spans="2:6" x14ac:dyDescent="0.2">
      <c r="B282" s="12"/>
      <c r="E282" s="51"/>
      <c r="F282" s="12"/>
    </row>
    <row r="283" spans="2:6" x14ac:dyDescent="0.2">
      <c r="B283" s="12"/>
      <c r="E283" s="51"/>
      <c r="F283" s="12"/>
    </row>
    <row r="284" spans="2:6" x14ac:dyDescent="0.2">
      <c r="B284" s="12"/>
      <c r="E284" s="51"/>
      <c r="F284" s="12"/>
    </row>
    <row r="285" spans="2:6" x14ac:dyDescent="0.2">
      <c r="B285" s="12"/>
      <c r="E285" s="51"/>
      <c r="F285" s="12"/>
    </row>
    <row r="286" spans="2:6" x14ac:dyDescent="0.2">
      <c r="B286" s="12"/>
      <c r="E286" s="51"/>
      <c r="F286" s="12"/>
    </row>
    <row r="287" spans="2:6" x14ac:dyDescent="0.2">
      <c r="B287" s="12"/>
      <c r="E287" s="51"/>
      <c r="F287" s="12"/>
    </row>
    <row r="288" spans="2:6" x14ac:dyDescent="0.2">
      <c r="B288" s="12"/>
      <c r="E288" s="51"/>
      <c r="F288" s="12"/>
    </row>
    <row r="289" spans="2:6" x14ac:dyDescent="0.2">
      <c r="B289" s="12"/>
      <c r="E289" s="51"/>
      <c r="F289" s="12"/>
    </row>
    <row r="290" spans="2:6" x14ac:dyDescent="0.2">
      <c r="B290" s="12"/>
      <c r="E290" s="51"/>
      <c r="F290" s="12"/>
    </row>
    <row r="291" spans="2:6" x14ac:dyDescent="0.2">
      <c r="B291" s="12"/>
      <c r="E291" s="51"/>
      <c r="F291" s="12"/>
    </row>
    <row r="292" spans="2:6" x14ac:dyDescent="0.2">
      <c r="B292" s="12"/>
      <c r="E292" s="51"/>
      <c r="F292" s="12"/>
    </row>
    <row r="293" spans="2:6" x14ac:dyDescent="0.2">
      <c r="B293" s="12"/>
      <c r="E293" s="51"/>
      <c r="F293" s="12"/>
    </row>
    <row r="294" spans="2:6" x14ac:dyDescent="0.2">
      <c r="B294" s="12"/>
      <c r="E294" s="51"/>
      <c r="F294" s="12"/>
    </row>
    <row r="295" spans="2:6" x14ac:dyDescent="0.2">
      <c r="B295" s="12"/>
      <c r="E295" s="51"/>
      <c r="F295" s="12"/>
    </row>
    <row r="296" spans="2:6" x14ac:dyDescent="0.2">
      <c r="B296" s="12"/>
      <c r="E296" s="51"/>
      <c r="F296" s="12"/>
    </row>
    <row r="297" spans="2:6" x14ac:dyDescent="0.2">
      <c r="B297" s="12"/>
      <c r="E297" s="51"/>
      <c r="F297" s="12"/>
    </row>
    <row r="298" spans="2:6" x14ac:dyDescent="0.2">
      <c r="B298" s="12"/>
      <c r="E298" s="51"/>
      <c r="F298" s="12"/>
    </row>
    <row r="299" spans="2:6" x14ac:dyDescent="0.2">
      <c r="B299" s="12"/>
      <c r="E299" s="51"/>
      <c r="F299" s="12"/>
    </row>
    <row r="300" spans="2:6" x14ac:dyDescent="0.2">
      <c r="B300" s="12"/>
      <c r="E300" s="51"/>
      <c r="F300" s="12"/>
    </row>
    <row r="301" spans="2:6" x14ac:dyDescent="0.2">
      <c r="B301" s="12"/>
      <c r="E301" s="51"/>
      <c r="F301" s="12"/>
    </row>
    <row r="302" spans="2:6" x14ac:dyDescent="0.2">
      <c r="B302" s="12"/>
      <c r="E302" s="51"/>
      <c r="F302" s="12"/>
    </row>
    <row r="303" spans="2:6" x14ac:dyDescent="0.2">
      <c r="B303" s="12"/>
      <c r="E303" s="51"/>
      <c r="F303" s="12"/>
    </row>
    <row r="304" spans="2:6" x14ac:dyDescent="0.2">
      <c r="B304" s="12"/>
      <c r="E304" s="51"/>
      <c r="F304" s="12"/>
    </row>
    <row r="305" spans="2:6" x14ac:dyDescent="0.2">
      <c r="B305" s="12"/>
      <c r="E305" s="51"/>
      <c r="F305" s="12"/>
    </row>
    <row r="306" spans="2:6" x14ac:dyDescent="0.2">
      <c r="B306" s="12"/>
      <c r="E306" s="51"/>
      <c r="F306" s="12"/>
    </row>
    <row r="307" spans="2:6" x14ac:dyDescent="0.2">
      <c r="B307" s="12"/>
      <c r="E307" s="51"/>
      <c r="F307" s="12"/>
    </row>
    <row r="308" spans="2:6" x14ac:dyDescent="0.2">
      <c r="B308" s="12"/>
      <c r="E308" s="51"/>
      <c r="F308" s="12"/>
    </row>
    <row r="309" spans="2:6" x14ac:dyDescent="0.2">
      <c r="B309" s="12"/>
      <c r="E309" s="51"/>
      <c r="F309" s="12"/>
    </row>
    <row r="310" spans="2:6" x14ac:dyDescent="0.2">
      <c r="B310" s="12"/>
      <c r="E310" s="51"/>
      <c r="F310" s="12"/>
    </row>
    <row r="311" spans="2:6" x14ac:dyDescent="0.2">
      <c r="B311" s="12"/>
      <c r="E311" s="51"/>
      <c r="F311" s="12"/>
    </row>
    <row r="312" spans="2:6" x14ac:dyDescent="0.2">
      <c r="B312" s="12"/>
      <c r="E312" s="51"/>
      <c r="F312" s="12"/>
    </row>
    <row r="313" spans="2:6" x14ac:dyDescent="0.2">
      <c r="B313" s="12"/>
      <c r="E313" s="51"/>
      <c r="F313" s="12"/>
    </row>
    <row r="314" spans="2:6" x14ac:dyDescent="0.2">
      <c r="B314" s="12"/>
      <c r="E314" s="51"/>
      <c r="F314" s="12"/>
    </row>
    <row r="315" spans="2:6" x14ac:dyDescent="0.2">
      <c r="B315" s="12"/>
      <c r="E315" s="51"/>
      <c r="F315" s="12"/>
    </row>
    <row r="316" spans="2:6" x14ac:dyDescent="0.2">
      <c r="B316" s="12"/>
      <c r="E316" s="51"/>
      <c r="F316" s="12"/>
    </row>
    <row r="317" spans="2:6" x14ac:dyDescent="0.2">
      <c r="B317" s="12"/>
      <c r="E317" s="51"/>
      <c r="F317" s="12"/>
    </row>
    <row r="318" spans="2:6" x14ac:dyDescent="0.2">
      <c r="B318" s="12"/>
      <c r="E318" s="51"/>
      <c r="F318" s="12"/>
    </row>
    <row r="319" spans="2:6" x14ac:dyDescent="0.2">
      <c r="B319" s="12"/>
      <c r="E319" s="51"/>
      <c r="F319" s="12"/>
    </row>
    <row r="320" spans="2:6" x14ac:dyDescent="0.2">
      <c r="B320" s="12"/>
      <c r="E320" s="51"/>
      <c r="F320" s="12"/>
    </row>
    <row r="321" spans="2:6" x14ac:dyDescent="0.2">
      <c r="B321" s="12"/>
      <c r="E321" s="51"/>
      <c r="F321" s="12"/>
    </row>
    <row r="322" spans="2:6" x14ac:dyDescent="0.2">
      <c r="B322" s="12"/>
      <c r="E322" s="51"/>
      <c r="F322" s="12"/>
    </row>
    <row r="323" spans="2:6" x14ac:dyDescent="0.2">
      <c r="B323" s="12"/>
      <c r="E323" s="51"/>
      <c r="F323" s="12"/>
    </row>
    <row r="324" spans="2:6" x14ac:dyDescent="0.2">
      <c r="B324" s="12"/>
      <c r="E324" s="51"/>
      <c r="F324" s="12"/>
    </row>
    <row r="325" spans="2:6" x14ac:dyDescent="0.2">
      <c r="B325" s="12"/>
      <c r="E325" s="51"/>
      <c r="F325" s="12"/>
    </row>
    <row r="326" spans="2:6" x14ac:dyDescent="0.2">
      <c r="B326" s="12"/>
      <c r="E326" s="51"/>
      <c r="F326" s="12"/>
    </row>
    <row r="327" spans="2:6" x14ac:dyDescent="0.2">
      <c r="B327" s="12"/>
      <c r="E327" s="51"/>
      <c r="F327" s="12"/>
    </row>
    <row r="328" spans="2:6" x14ac:dyDescent="0.2">
      <c r="B328" s="12"/>
      <c r="E328" s="51"/>
      <c r="F328" s="12"/>
    </row>
    <row r="329" spans="2:6" x14ac:dyDescent="0.2">
      <c r="B329" s="12"/>
      <c r="E329" s="51"/>
      <c r="F329" s="12"/>
    </row>
    <row r="330" spans="2:6" x14ac:dyDescent="0.2">
      <c r="B330" s="12"/>
      <c r="E330" s="51"/>
      <c r="F330" s="12"/>
    </row>
    <row r="331" spans="2:6" x14ac:dyDescent="0.2">
      <c r="B331" s="12"/>
      <c r="E331" s="51"/>
      <c r="F331" s="12"/>
    </row>
    <row r="332" spans="2:6" x14ac:dyDescent="0.2">
      <c r="B332" s="12"/>
      <c r="E332" s="51"/>
      <c r="F332" s="12"/>
    </row>
    <row r="333" spans="2:6" x14ac:dyDescent="0.2">
      <c r="B333" s="12"/>
      <c r="E333" s="51"/>
      <c r="F333" s="12"/>
    </row>
    <row r="334" spans="2:6" x14ac:dyDescent="0.2">
      <c r="B334" s="12"/>
      <c r="E334" s="51"/>
      <c r="F334" s="12"/>
    </row>
    <row r="335" spans="2:6" x14ac:dyDescent="0.2">
      <c r="B335" s="12"/>
      <c r="E335" s="51"/>
      <c r="F335" s="12"/>
    </row>
    <row r="336" spans="2:6" x14ac:dyDescent="0.2">
      <c r="B336" s="12"/>
      <c r="E336" s="51"/>
      <c r="F336" s="12"/>
    </row>
    <row r="337" spans="2:6" x14ac:dyDescent="0.2">
      <c r="B337" s="12"/>
      <c r="E337" s="51"/>
      <c r="F337" s="12"/>
    </row>
    <row r="338" spans="2:6" x14ac:dyDescent="0.2">
      <c r="B338" s="12"/>
      <c r="E338" s="51"/>
      <c r="F338" s="12"/>
    </row>
    <row r="339" spans="2:6" x14ac:dyDescent="0.2">
      <c r="B339" s="12"/>
      <c r="E339" s="51"/>
      <c r="F339" s="12"/>
    </row>
    <row r="340" spans="2:6" x14ac:dyDescent="0.2">
      <c r="B340" s="12"/>
      <c r="E340" s="51"/>
      <c r="F340" s="12"/>
    </row>
    <row r="341" spans="2:6" x14ac:dyDescent="0.2">
      <c r="B341" s="12"/>
      <c r="E341" s="51"/>
      <c r="F341" s="12"/>
    </row>
    <row r="342" spans="2:6" x14ac:dyDescent="0.2">
      <c r="B342" s="12"/>
      <c r="E342" s="51"/>
      <c r="F342" s="12"/>
    </row>
    <row r="343" spans="2:6" x14ac:dyDescent="0.2">
      <c r="B343" s="12"/>
      <c r="E343" s="51"/>
      <c r="F343" s="12"/>
    </row>
    <row r="344" spans="2:6" x14ac:dyDescent="0.2">
      <c r="B344" s="12"/>
      <c r="E344" s="51"/>
      <c r="F344" s="12"/>
    </row>
    <row r="345" spans="2:6" x14ac:dyDescent="0.2">
      <c r="B345" s="12"/>
      <c r="E345" s="51"/>
      <c r="F345" s="12"/>
    </row>
    <row r="346" spans="2:6" x14ac:dyDescent="0.2">
      <c r="B346" s="12"/>
      <c r="E346" s="51"/>
      <c r="F346" s="12"/>
    </row>
    <row r="347" spans="2:6" x14ac:dyDescent="0.2">
      <c r="B347" s="12"/>
      <c r="E347" s="51"/>
      <c r="F347" s="12"/>
    </row>
    <row r="348" spans="2:6" x14ac:dyDescent="0.2">
      <c r="B348" s="12"/>
      <c r="E348" s="51"/>
      <c r="F348" s="12"/>
    </row>
    <row r="349" spans="2:6" x14ac:dyDescent="0.2">
      <c r="B349" s="12"/>
      <c r="E349" s="51"/>
      <c r="F349" s="12"/>
    </row>
    <row r="350" spans="2:6" x14ac:dyDescent="0.2">
      <c r="B350" s="12"/>
      <c r="E350" s="51"/>
      <c r="F350" s="12"/>
    </row>
    <row r="351" spans="2:6" x14ac:dyDescent="0.2">
      <c r="B351" s="12"/>
      <c r="E351" s="51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  <row r="858" spans="2:6" x14ac:dyDescent="0.2">
      <c r="B858" s="12"/>
      <c r="F858" s="12"/>
    </row>
    <row r="859" spans="2:6" x14ac:dyDescent="0.2">
      <c r="B859" s="12"/>
      <c r="F859" s="12"/>
    </row>
    <row r="860" spans="2:6" x14ac:dyDescent="0.2">
      <c r="B860" s="12"/>
      <c r="F860" s="12"/>
    </row>
    <row r="861" spans="2:6" x14ac:dyDescent="0.2">
      <c r="B861" s="12"/>
      <c r="F861" s="12"/>
    </row>
    <row r="862" spans="2:6" x14ac:dyDescent="0.2">
      <c r="B862" s="12"/>
      <c r="F862" s="12"/>
    </row>
    <row r="863" spans="2:6" x14ac:dyDescent="0.2">
      <c r="B863" s="12"/>
      <c r="F863" s="12"/>
    </row>
    <row r="864" spans="2:6" x14ac:dyDescent="0.2">
      <c r="B864" s="12"/>
      <c r="F864" s="12"/>
    </row>
    <row r="865" spans="2:6" x14ac:dyDescent="0.2">
      <c r="B865" s="12"/>
      <c r="F865" s="12"/>
    </row>
    <row r="866" spans="2:6" x14ac:dyDescent="0.2">
      <c r="B866" s="12"/>
      <c r="F866" s="12"/>
    </row>
    <row r="867" spans="2:6" x14ac:dyDescent="0.2">
      <c r="B867" s="12"/>
      <c r="F867" s="12"/>
    </row>
    <row r="868" spans="2:6" x14ac:dyDescent="0.2">
      <c r="B868" s="12"/>
      <c r="F868" s="12"/>
    </row>
    <row r="869" spans="2:6" x14ac:dyDescent="0.2">
      <c r="B869" s="12"/>
      <c r="F869" s="12"/>
    </row>
    <row r="870" spans="2:6" x14ac:dyDescent="0.2">
      <c r="B870" s="12"/>
      <c r="F870" s="12"/>
    </row>
    <row r="871" spans="2:6" x14ac:dyDescent="0.2">
      <c r="B871" s="12"/>
      <c r="F871" s="12"/>
    </row>
    <row r="872" spans="2:6" x14ac:dyDescent="0.2">
      <c r="B872" s="12"/>
      <c r="F872" s="12"/>
    </row>
    <row r="873" spans="2:6" x14ac:dyDescent="0.2">
      <c r="B873" s="12"/>
      <c r="F873" s="12"/>
    </row>
    <row r="874" spans="2:6" x14ac:dyDescent="0.2">
      <c r="B874" s="12"/>
      <c r="F874" s="12"/>
    </row>
    <row r="875" spans="2:6" x14ac:dyDescent="0.2">
      <c r="B875" s="12"/>
      <c r="F875" s="12"/>
    </row>
    <row r="876" spans="2:6" x14ac:dyDescent="0.2">
      <c r="B876" s="12"/>
      <c r="F876" s="12"/>
    </row>
    <row r="877" spans="2:6" x14ac:dyDescent="0.2">
      <c r="B877" s="12"/>
      <c r="F877" s="12"/>
    </row>
    <row r="878" spans="2:6" x14ac:dyDescent="0.2">
      <c r="B878" s="12"/>
      <c r="F878" s="12"/>
    </row>
    <row r="879" spans="2:6" x14ac:dyDescent="0.2">
      <c r="B879" s="12"/>
      <c r="F879" s="12"/>
    </row>
    <row r="880" spans="2:6" x14ac:dyDescent="0.2">
      <c r="B880" s="12"/>
      <c r="F880" s="12"/>
    </row>
    <row r="881" spans="2:6" x14ac:dyDescent="0.2">
      <c r="B881" s="12"/>
      <c r="F881" s="12"/>
    </row>
    <row r="882" spans="2:6" x14ac:dyDescent="0.2">
      <c r="B882" s="12"/>
      <c r="F882" s="12"/>
    </row>
    <row r="883" spans="2:6" x14ac:dyDescent="0.2">
      <c r="B883" s="12"/>
      <c r="F883" s="12"/>
    </row>
    <row r="884" spans="2:6" x14ac:dyDescent="0.2">
      <c r="B884" s="12"/>
      <c r="F884" s="12"/>
    </row>
    <row r="885" spans="2:6" x14ac:dyDescent="0.2">
      <c r="B885" s="12"/>
      <c r="F885" s="12"/>
    </row>
    <row r="886" spans="2:6" x14ac:dyDescent="0.2">
      <c r="B886" s="12"/>
      <c r="F886" s="12"/>
    </row>
    <row r="887" spans="2:6" x14ac:dyDescent="0.2">
      <c r="B887" s="12"/>
      <c r="F887" s="12"/>
    </row>
    <row r="888" spans="2:6" x14ac:dyDescent="0.2">
      <c r="B888" s="12"/>
      <c r="F888" s="12"/>
    </row>
    <row r="889" spans="2:6" x14ac:dyDescent="0.2">
      <c r="B889" s="12"/>
      <c r="F889" s="12"/>
    </row>
    <row r="890" spans="2:6" x14ac:dyDescent="0.2">
      <c r="B890" s="12"/>
      <c r="F890" s="12"/>
    </row>
    <row r="891" spans="2:6" x14ac:dyDescent="0.2">
      <c r="B891" s="12"/>
      <c r="F891" s="12"/>
    </row>
    <row r="892" spans="2:6" x14ac:dyDescent="0.2">
      <c r="B892" s="12"/>
      <c r="F892" s="12"/>
    </row>
    <row r="893" spans="2:6" x14ac:dyDescent="0.2">
      <c r="B893" s="12"/>
      <c r="F893" s="12"/>
    </row>
    <row r="894" spans="2:6" x14ac:dyDescent="0.2">
      <c r="B894" s="12"/>
      <c r="F894" s="12"/>
    </row>
    <row r="895" spans="2:6" x14ac:dyDescent="0.2">
      <c r="B895" s="12"/>
      <c r="F895" s="12"/>
    </row>
    <row r="896" spans="2:6" x14ac:dyDescent="0.2">
      <c r="B896" s="12"/>
      <c r="F896" s="12"/>
    </row>
    <row r="897" spans="2:6" x14ac:dyDescent="0.2">
      <c r="B897" s="12"/>
      <c r="F897" s="12"/>
    </row>
    <row r="898" spans="2:6" x14ac:dyDescent="0.2">
      <c r="B898" s="12"/>
      <c r="F898" s="12"/>
    </row>
    <row r="899" spans="2:6" x14ac:dyDescent="0.2">
      <c r="B899" s="12"/>
      <c r="F899" s="12"/>
    </row>
    <row r="900" spans="2:6" x14ac:dyDescent="0.2">
      <c r="B900" s="12"/>
      <c r="F900" s="12"/>
    </row>
    <row r="901" spans="2:6" x14ac:dyDescent="0.2">
      <c r="B901" s="12"/>
      <c r="F901" s="12"/>
    </row>
    <row r="902" spans="2:6" x14ac:dyDescent="0.2">
      <c r="B902" s="12"/>
      <c r="F902" s="12"/>
    </row>
    <row r="903" spans="2:6" x14ac:dyDescent="0.2">
      <c r="B903" s="12"/>
      <c r="F903" s="12"/>
    </row>
    <row r="904" spans="2:6" x14ac:dyDescent="0.2">
      <c r="B904" s="12"/>
      <c r="F904" s="12"/>
    </row>
    <row r="905" spans="2:6" x14ac:dyDescent="0.2">
      <c r="B905" s="12"/>
      <c r="F905" s="12"/>
    </row>
    <row r="906" spans="2:6" x14ac:dyDescent="0.2">
      <c r="B906" s="12"/>
      <c r="F906" s="12"/>
    </row>
    <row r="907" spans="2:6" x14ac:dyDescent="0.2">
      <c r="B907" s="12"/>
      <c r="F907" s="12"/>
    </row>
    <row r="908" spans="2:6" x14ac:dyDescent="0.2">
      <c r="B908" s="12"/>
      <c r="F908" s="12"/>
    </row>
    <row r="909" spans="2:6" x14ac:dyDescent="0.2">
      <c r="B909" s="12"/>
      <c r="F909" s="12"/>
    </row>
    <row r="910" spans="2:6" x14ac:dyDescent="0.2">
      <c r="B910" s="12"/>
      <c r="F910" s="12"/>
    </row>
    <row r="911" spans="2:6" x14ac:dyDescent="0.2">
      <c r="B911" s="12"/>
      <c r="F911" s="12"/>
    </row>
    <row r="912" spans="2:6" x14ac:dyDescent="0.2">
      <c r="B912" s="12"/>
      <c r="F912" s="12"/>
    </row>
    <row r="913" spans="2:6" x14ac:dyDescent="0.2">
      <c r="B913" s="12"/>
      <c r="F913" s="12"/>
    </row>
    <row r="914" spans="2:6" x14ac:dyDescent="0.2">
      <c r="B914" s="12"/>
      <c r="F914" s="12"/>
    </row>
    <row r="915" spans="2:6" x14ac:dyDescent="0.2">
      <c r="B915" s="12"/>
      <c r="F915" s="12"/>
    </row>
    <row r="916" spans="2:6" x14ac:dyDescent="0.2">
      <c r="B916" s="12"/>
      <c r="F916" s="12"/>
    </row>
    <row r="917" spans="2:6" x14ac:dyDescent="0.2">
      <c r="B917" s="12"/>
      <c r="F917" s="12"/>
    </row>
    <row r="918" spans="2:6" x14ac:dyDescent="0.2">
      <c r="B918" s="12"/>
      <c r="F918" s="12"/>
    </row>
    <row r="919" spans="2:6" x14ac:dyDescent="0.2">
      <c r="B919" s="12"/>
      <c r="F919" s="12"/>
    </row>
    <row r="920" spans="2:6" x14ac:dyDescent="0.2">
      <c r="B920" s="12"/>
      <c r="F920" s="12"/>
    </row>
    <row r="921" spans="2:6" x14ac:dyDescent="0.2">
      <c r="B921" s="12"/>
      <c r="F921" s="12"/>
    </row>
    <row r="922" spans="2:6" x14ac:dyDescent="0.2">
      <c r="B922" s="12"/>
      <c r="F922" s="12"/>
    </row>
    <row r="923" spans="2:6" x14ac:dyDescent="0.2">
      <c r="B923" s="12"/>
      <c r="F923" s="12"/>
    </row>
    <row r="924" spans="2:6" x14ac:dyDescent="0.2">
      <c r="B924" s="12"/>
      <c r="F924" s="12"/>
    </row>
    <row r="925" spans="2:6" x14ac:dyDescent="0.2">
      <c r="B925" s="12"/>
      <c r="F925" s="12"/>
    </row>
    <row r="926" spans="2:6" x14ac:dyDescent="0.2">
      <c r="B926" s="12"/>
      <c r="F926" s="12"/>
    </row>
    <row r="927" spans="2:6" x14ac:dyDescent="0.2">
      <c r="B927" s="12"/>
      <c r="F927" s="12"/>
    </row>
    <row r="928" spans="2:6" x14ac:dyDescent="0.2">
      <c r="B928" s="12"/>
      <c r="F928" s="12"/>
    </row>
    <row r="929" spans="2:6" x14ac:dyDescent="0.2">
      <c r="B929" s="12"/>
      <c r="F929" s="12"/>
    </row>
    <row r="930" spans="2:6" x14ac:dyDescent="0.2">
      <c r="B930" s="12"/>
      <c r="F930" s="12"/>
    </row>
    <row r="931" spans="2:6" x14ac:dyDescent="0.2">
      <c r="B931" s="12"/>
      <c r="F931" s="12"/>
    </row>
    <row r="932" spans="2:6" x14ac:dyDescent="0.2">
      <c r="B932" s="12"/>
      <c r="F932" s="12"/>
    </row>
    <row r="933" spans="2:6" x14ac:dyDescent="0.2">
      <c r="B933" s="12"/>
      <c r="F933" s="12"/>
    </row>
    <row r="934" spans="2:6" x14ac:dyDescent="0.2">
      <c r="B934" s="12"/>
      <c r="F934" s="12"/>
    </row>
    <row r="935" spans="2:6" x14ac:dyDescent="0.2">
      <c r="B935" s="12"/>
      <c r="F935" s="12"/>
    </row>
    <row r="936" spans="2:6" x14ac:dyDescent="0.2">
      <c r="B936" s="12"/>
      <c r="F936" s="12"/>
    </row>
    <row r="937" spans="2:6" x14ac:dyDescent="0.2">
      <c r="B937" s="12"/>
      <c r="F937" s="12"/>
    </row>
    <row r="938" spans="2:6" x14ac:dyDescent="0.2">
      <c r="B938" s="12"/>
      <c r="F938" s="12"/>
    </row>
    <row r="939" spans="2:6" x14ac:dyDescent="0.2">
      <c r="B939" s="12"/>
      <c r="F939" s="12"/>
    </row>
    <row r="940" spans="2:6" x14ac:dyDescent="0.2">
      <c r="B940" s="12"/>
      <c r="F940" s="12"/>
    </row>
    <row r="941" spans="2:6" x14ac:dyDescent="0.2">
      <c r="B941" s="12"/>
      <c r="F941" s="12"/>
    </row>
    <row r="942" spans="2:6" x14ac:dyDescent="0.2">
      <c r="B942" s="12"/>
      <c r="F942" s="12"/>
    </row>
    <row r="943" spans="2:6" x14ac:dyDescent="0.2">
      <c r="B943" s="12"/>
      <c r="F943" s="12"/>
    </row>
    <row r="944" spans="2:6" x14ac:dyDescent="0.2">
      <c r="B944" s="12"/>
      <c r="F944" s="12"/>
    </row>
    <row r="945" spans="2:6" x14ac:dyDescent="0.2">
      <c r="B945" s="12"/>
      <c r="F945" s="12"/>
    </row>
    <row r="946" spans="2:6" x14ac:dyDescent="0.2">
      <c r="B946" s="12"/>
      <c r="F946" s="12"/>
    </row>
    <row r="947" spans="2:6" x14ac:dyDescent="0.2">
      <c r="B947" s="12"/>
      <c r="F947" s="12"/>
    </row>
    <row r="948" spans="2:6" x14ac:dyDescent="0.2">
      <c r="B948" s="12"/>
      <c r="F948" s="12"/>
    </row>
    <row r="949" spans="2:6" x14ac:dyDescent="0.2">
      <c r="B949" s="12"/>
      <c r="F949" s="12"/>
    </row>
    <row r="950" spans="2:6" x14ac:dyDescent="0.2">
      <c r="B950" s="12"/>
      <c r="F950" s="12"/>
    </row>
    <row r="951" spans="2:6" x14ac:dyDescent="0.2">
      <c r="B951" s="12"/>
      <c r="F951" s="12"/>
    </row>
    <row r="952" spans="2:6" x14ac:dyDescent="0.2">
      <c r="B952" s="12"/>
      <c r="F952" s="12"/>
    </row>
    <row r="953" spans="2:6" x14ac:dyDescent="0.2">
      <c r="B953" s="12"/>
      <c r="F953" s="12"/>
    </row>
    <row r="954" spans="2:6" x14ac:dyDescent="0.2">
      <c r="B954" s="12"/>
      <c r="F954" s="12"/>
    </row>
    <row r="955" spans="2:6" x14ac:dyDescent="0.2">
      <c r="B955" s="12"/>
      <c r="F955" s="12"/>
    </row>
    <row r="956" spans="2:6" x14ac:dyDescent="0.2">
      <c r="B956" s="12"/>
      <c r="F956" s="12"/>
    </row>
    <row r="957" spans="2:6" x14ac:dyDescent="0.2">
      <c r="B957" s="12"/>
      <c r="F957" s="12"/>
    </row>
    <row r="958" spans="2:6" x14ac:dyDescent="0.2">
      <c r="B958" s="12"/>
      <c r="F958" s="12"/>
    </row>
    <row r="959" spans="2:6" x14ac:dyDescent="0.2">
      <c r="B959" s="12"/>
      <c r="F959" s="12"/>
    </row>
    <row r="960" spans="2:6" x14ac:dyDescent="0.2">
      <c r="B960" s="12"/>
      <c r="F960" s="12"/>
    </row>
    <row r="961" spans="2:6" x14ac:dyDescent="0.2">
      <c r="B961" s="12"/>
      <c r="F961" s="12"/>
    </row>
    <row r="962" spans="2:6" x14ac:dyDescent="0.2">
      <c r="B962" s="12"/>
      <c r="F962" s="12"/>
    </row>
    <row r="963" spans="2:6" x14ac:dyDescent="0.2">
      <c r="B963" s="12"/>
      <c r="F963" s="12"/>
    </row>
    <row r="964" spans="2:6" x14ac:dyDescent="0.2">
      <c r="B964" s="12"/>
      <c r="F964" s="12"/>
    </row>
    <row r="965" spans="2:6" x14ac:dyDescent="0.2">
      <c r="B965" s="12"/>
      <c r="F965" s="12"/>
    </row>
    <row r="966" spans="2:6" x14ac:dyDescent="0.2">
      <c r="B966" s="12"/>
      <c r="F966" s="12"/>
    </row>
    <row r="967" spans="2:6" x14ac:dyDescent="0.2">
      <c r="B967" s="12"/>
      <c r="F967" s="12"/>
    </row>
    <row r="968" spans="2:6" x14ac:dyDescent="0.2">
      <c r="B968" s="12"/>
      <c r="F968" s="12"/>
    </row>
    <row r="969" spans="2:6" x14ac:dyDescent="0.2">
      <c r="B969" s="12"/>
      <c r="F969" s="12"/>
    </row>
    <row r="970" spans="2:6" x14ac:dyDescent="0.2">
      <c r="B970" s="12"/>
      <c r="F970" s="12"/>
    </row>
    <row r="971" spans="2:6" x14ac:dyDescent="0.2">
      <c r="B971" s="12"/>
      <c r="F971" s="12"/>
    </row>
    <row r="972" spans="2:6" x14ac:dyDescent="0.2">
      <c r="B972" s="12"/>
      <c r="F972" s="12"/>
    </row>
    <row r="973" spans="2:6" x14ac:dyDescent="0.2">
      <c r="B973" s="12"/>
      <c r="F973" s="12"/>
    </row>
    <row r="974" spans="2:6" x14ac:dyDescent="0.2">
      <c r="B974" s="12"/>
      <c r="F974" s="12"/>
    </row>
    <row r="975" spans="2:6" x14ac:dyDescent="0.2">
      <c r="B975" s="12"/>
      <c r="F975" s="12"/>
    </row>
    <row r="976" spans="2:6" x14ac:dyDescent="0.2">
      <c r="B976" s="12"/>
      <c r="F976" s="12"/>
    </row>
    <row r="977" spans="2:6" x14ac:dyDescent="0.2">
      <c r="B977" s="12"/>
      <c r="F977" s="12"/>
    </row>
    <row r="978" spans="2:6" x14ac:dyDescent="0.2">
      <c r="B978" s="12"/>
      <c r="F978" s="12"/>
    </row>
    <row r="979" spans="2:6" x14ac:dyDescent="0.2">
      <c r="B979" s="12"/>
      <c r="F979" s="12"/>
    </row>
    <row r="980" spans="2:6" x14ac:dyDescent="0.2">
      <c r="B980" s="12"/>
      <c r="F980" s="12"/>
    </row>
    <row r="981" spans="2:6" x14ac:dyDescent="0.2">
      <c r="B981" s="12"/>
      <c r="F981" s="12"/>
    </row>
    <row r="982" spans="2:6" x14ac:dyDescent="0.2">
      <c r="B982" s="12"/>
      <c r="F982" s="12"/>
    </row>
    <row r="983" spans="2:6" x14ac:dyDescent="0.2">
      <c r="B983" s="12"/>
      <c r="F983" s="12"/>
    </row>
    <row r="984" spans="2:6" x14ac:dyDescent="0.2">
      <c r="B984" s="12"/>
      <c r="F984" s="12"/>
    </row>
    <row r="985" spans="2:6" x14ac:dyDescent="0.2">
      <c r="B985" s="12"/>
      <c r="F985" s="12"/>
    </row>
    <row r="986" spans="2:6" x14ac:dyDescent="0.2">
      <c r="B986" s="12"/>
      <c r="F986" s="12"/>
    </row>
    <row r="987" spans="2:6" x14ac:dyDescent="0.2">
      <c r="B987" s="12"/>
      <c r="F987" s="12"/>
    </row>
    <row r="988" spans="2:6" x14ac:dyDescent="0.2">
      <c r="B988" s="12"/>
      <c r="F988" s="12"/>
    </row>
    <row r="989" spans="2:6" x14ac:dyDescent="0.2">
      <c r="B989" s="12"/>
      <c r="F989" s="12"/>
    </row>
    <row r="990" spans="2:6" x14ac:dyDescent="0.2">
      <c r="B990" s="12"/>
      <c r="F990" s="12"/>
    </row>
    <row r="991" spans="2:6" x14ac:dyDescent="0.2">
      <c r="B991" s="12"/>
      <c r="F991" s="12"/>
    </row>
    <row r="992" spans="2:6" x14ac:dyDescent="0.2">
      <c r="B992" s="12"/>
      <c r="F992" s="12"/>
    </row>
    <row r="993" spans="2:6" x14ac:dyDescent="0.2">
      <c r="B993" s="12"/>
      <c r="F993" s="12"/>
    </row>
    <row r="994" spans="2:6" x14ac:dyDescent="0.2">
      <c r="B994" s="12"/>
      <c r="F994" s="12"/>
    </row>
    <row r="995" spans="2:6" x14ac:dyDescent="0.2">
      <c r="B995" s="12"/>
      <c r="F995" s="12"/>
    </row>
    <row r="996" spans="2:6" x14ac:dyDescent="0.2">
      <c r="B996" s="12"/>
      <c r="F996" s="12"/>
    </row>
    <row r="997" spans="2:6" x14ac:dyDescent="0.2">
      <c r="B997" s="12"/>
      <c r="F997" s="12"/>
    </row>
    <row r="998" spans="2:6" x14ac:dyDescent="0.2">
      <c r="B998" s="12"/>
      <c r="F998" s="12"/>
    </row>
    <row r="999" spans="2:6" x14ac:dyDescent="0.2">
      <c r="B999" s="12"/>
      <c r="F999" s="12"/>
    </row>
    <row r="1000" spans="2:6" x14ac:dyDescent="0.2">
      <c r="B1000" s="12"/>
      <c r="F1000" s="12"/>
    </row>
    <row r="1001" spans="2:6" x14ac:dyDescent="0.2">
      <c r="B1001" s="12"/>
      <c r="F1001" s="12"/>
    </row>
    <row r="1002" spans="2:6" x14ac:dyDescent="0.2">
      <c r="B1002" s="12"/>
      <c r="F1002" s="12"/>
    </row>
    <row r="1003" spans="2:6" x14ac:dyDescent="0.2">
      <c r="B1003" s="12"/>
      <c r="F1003" s="12"/>
    </row>
    <row r="1004" spans="2:6" x14ac:dyDescent="0.2">
      <c r="B1004" s="12"/>
      <c r="F1004" s="12"/>
    </row>
    <row r="1005" spans="2:6" x14ac:dyDescent="0.2">
      <c r="B1005" s="12"/>
      <c r="F1005" s="12"/>
    </row>
    <row r="1006" spans="2:6" x14ac:dyDescent="0.2">
      <c r="B1006" s="12"/>
      <c r="F1006" s="12"/>
    </row>
    <row r="1007" spans="2:6" x14ac:dyDescent="0.2">
      <c r="B1007" s="12"/>
      <c r="F1007" s="12"/>
    </row>
    <row r="1008" spans="2:6" x14ac:dyDescent="0.2">
      <c r="B1008" s="12"/>
      <c r="F1008" s="12"/>
    </row>
    <row r="1009" spans="2:6" x14ac:dyDescent="0.2">
      <c r="B1009" s="12"/>
      <c r="F1009" s="12"/>
    </row>
    <row r="1010" spans="2:6" x14ac:dyDescent="0.2">
      <c r="B1010" s="12"/>
      <c r="F1010" s="12"/>
    </row>
    <row r="1011" spans="2:6" x14ac:dyDescent="0.2">
      <c r="B1011" s="12"/>
      <c r="F1011" s="12"/>
    </row>
    <row r="1012" spans="2:6" x14ac:dyDescent="0.2">
      <c r="B1012" s="12"/>
      <c r="F1012" s="12"/>
    </row>
    <row r="1013" spans="2:6" x14ac:dyDescent="0.2">
      <c r="B1013" s="12"/>
      <c r="F1013" s="12"/>
    </row>
    <row r="1014" spans="2:6" x14ac:dyDescent="0.2">
      <c r="B1014" s="12"/>
      <c r="F1014" s="12"/>
    </row>
    <row r="1015" spans="2:6" x14ac:dyDescent="0.2">
      <c r="B1015" s="12"/>
      <c r="F1015" s="12"/>
    </row>
    <row r="1016" spans="2:6" x14ac:dyDescent="0.2">
      <c r="B1016" s="12"/>
      <c r="F1016" s="12"/>
    </row>
    <row r="1017" spans="2:6" x14ac:dyDescent="0.2">
      <c r="B1017" s="12"/>
      <c r="F1017" s="12"/>
    </row>
    <row r="1018" spans="2:6" x14ac:dyDescent="0.2">
      <c r="B1018" s="12"/>
      <c r="F1018" s="12"/>
    </row>
    <row r="1019" spans="2:6" x14ac:dyDescent="0.2">
      <c r="B1019" s="12"/>
      <c r="F1019" s="12"/>
    </row>
    <row r="1020" spans="2:6" x14ac:dyDescent="0.2">
      <c r="B1020" s="12"/>
      <c r="F1020" s="12"/>
    </row>
    <row r="1021" spans="2:6" x14ac:dyDescent="0.2">
      <c r="B1021" s="12"/>
      <c r="F1021" s="12"/>
    </row>
    <row r="1022" spans="2:6" x14ac:dyDescent="0.2">
      <c r="B1022" s="12"/>
      <c r="F1022" s="12"/>
    </row>
    <row r="1023" spans="2:6" x14ac:dyDescent="0.2">
      <c r="B1023" s="12"/>
      <c r="F1023" s="12"/>
    </row>
    <row r="1024" spans="2:6" x14ac:dyDescent="0.2">
      <c r="B1024" s="12"/>
      <c r="F1024" s="12"/>
    </row>
    <row r="1025" spans="2:6" x14ac:dyDescent="0.2">
      <c r="B1025" s="12"/>
      <c r="F1025" s="12"/>
    </row>
    <row r="1026" spans="2:6" x14ac:dyDescent="0.2">
      <c r="B1026" s="12"/>
      <c r="F1026" s="12"/>
    </row>
    <row r="1027" spans="2:6" x14ac:dyDescent="0.2">
      <c r="B1027" s="12"/>
      <c r="F1027" s="12"/>
    </row>
    <row r="1028" spans="2:6" x14ac:dyDescent="0.2">
      <c r="B1028" s="12"/>
      <c r="F1028" s="12"/>
    </row>
    <row r="1029" spans="2:6" x14ac:dyDescent="0.2">
      <c r="B1029" s="12"/>
      <c r="F1029" s="12"/>
    </row>
    <row r="1030" spans="2:6" x14ac:dyDescent="0.2">
      <c r="B1030" s="12"/>
      <c r="F1030" s="12"/>
    </row>
    <row r="1031" spans="2:6" x14ac:dyDescent="0.2">
      <c r="B1031" s="12"/>
      <c r="F1031" s="12"/>
    </row>
    <row r="1032" spans="2:6" x14ac:dyDescent="0.2">
      <c r="B1032" s="12"/>
      <c r="F1032" s="12"/>
    </row>
    <row r="1033" spans="2:6" x14ac:dyDescent="0.2">
      <c r="B1033" s="12"/>
      <c r="F1033" s="12"/>
    </row>
    <row r="1034" spans="2:6" x14ac:dyDescent="0.2">
      <c r="B1034" s="12"/>
      <c r="F1034" s="12"/>
    </row>
    <row r="1035" spans="2:6" x14ac:dyDescent="0.2">
      <c r="B1035" s="12"/>
      <c r="F1035" s="12"/>
    </row>
    <row r="1036" spans="2:6" x14ac:dyDescent="0.2">
      <c r="B1036" s="12"/>
      <c r="F1036" s="12"/>
    </row>
    <row r="1037" spans="2:6" x14ac:dyDescent="0.2">
      <c r="B1037" s="12"/>
      <c r="F1037" s="12"/>
    </row>
    <row r="1038" spans="2:6" x14ac:dyDescent="0.2">
      <c r="B1038" s="12"/>
      <c r="F1038" s="12"/>
    </row>
    <row r="1039" spans="2:6" x14ac:dyDescent="0.2">
      <c r="B1039" s="12"/>
      <c r="F1039" s="12"/>
    </row>
    <row r="1040" spans="2:6" x14ac:dyDescent="0.2">
      <c r="B1040" s="12"/>
      <c r="F1040" s="12"/>
    </row>
    <row r="1041" spans="2:6" x14ac:dyDescent="0.2">
      <c r="B1041" s="12"/>
      <c r="F1041" s="12"/>
    </row>
    <row r="1042" spans="2:6" x14ac:dyDescent="0.2">
      <c r="B1042" s="12"/>
      <c r="F1042" s="12"/>
    </row>
    <row r="1043" spans="2:6" x14ac:dyDescent="0.2">
      <c r="B1043" s="12"/>
      <c r="F1043" s="12"/>
    </row>
    <row r="1044" spans="2:6" x14ac:dyDescent="0.2">
      <c r="B1044" s="12"/>
      <c r="F1044" s="12"/>
    </row>
    <row r="1045" spans="2:6" x14ac:dyDescent="0.2">
      <c r="B1045" s="12"/>
      <c r="F1045" s="12"/>
    </row>
    <row r="1046" spans="2:6" x14ac:dyDescent="0.2">
      <c r="B1046" s="12"/>
      <c r="F1046" s="12"/>
    </row>
    <row r="1047" spans="2:6" x14ac:dyDescent="0.2">
      <c r="B1047" s="12"/>
      <c r="F1047" s="12"/>
    </row>
    <row r="1048" spans="2:6" x14ac:dyDescent="0.2">
      <c r="B1048" s="12"/>
      <c r="F1048" s="12"/>
    </row>
    <row r="1049" spans="2:6" x14ac:dyDescent="0.2">
      <c r="B1049" s="12"/>
      <c r="F1049" s="12"/>
    </row>
    <row r="1050" spans="2:6" x14ac:dyDescent="0.2">
      <c r="B1050" s="12"/>
      <c r="F1050" s="12"/>
    </row>
    <row r="1051" spans="2:6" x14ac:dyDescent="0.2">
      <c r="B1051" s="12"/>
      <c r="F1051" s="12"/>
    </row>
    <row r="1052" spans="2:6" x14ac:dyDescent="0.2">
      <c r="B1052" s="12"/>
      <c r="F1052" s="12"/>
    </row>
    <row r="1053" spans="2:6" x14ac:dyDescent="0.2">
      <c r="B1053" s="12"/>
      <c r="F1053" s="12"/>
    </row>
    <row r="1054" spans="2:6" x14ac:dyDescent="0.2">
      <c r="B1054" s="12"/>
      <c r="F1054" s="12"/>
    </row>
    <row r="1055" spans="2:6" x14ac:dyDescent="0.2">
      <c r="B1055" s="12"/>
      <c r="F1055" s="12"/>
    </row>
    <row r="1056" spans="2:6" x14ac:dyDescent="0.2">
      <c r="B1056" s="12"/>
      <c r="F1056" s="12"/>
    </row>
    <row r="1057" spans="2:6" x14ac:dyDescent="0.2">
      <c r="B1057" s="12"/>
      <c r="F1057" s="12"/>
    </row>
    <row r="1058" spans="2:6" x14ac:dyDescent="0.2">
      <c r="B1058" s="12"/>
      <c r="F1058" s="12"/>
    </row>
    <row r="1059" spans="2:6" x14ac:dyDescent="0.2">
      <c r="B1059" s="12"/>
      <c r="F1059" s="12"/>
    </row>
    <row r="1060" spans="2:6" x14ac:dyDescent="0.2">
      <c r="B1060" s="12"/>
      <c r="F1060" s="12"/>
    </row>
    <row r="1061" spans="2:6" x14ac:dyDescent="0.2">
      <c r="B1061" s="12"/>
      <c r="F1061" s="12"/>
    </row>
    <row r="1062" spans="2:6" x14ac:dyDescent="0.2">
      <c r="B1062" s="12"/>
      <c r="F1062" s="12"/>
    </row>
    <row r="1063" spans="2:6" x14ac:dyDescent="0.2">
      <c r="B1063" s="12"/>
      <c r="F1063" s="12"/>
    </row>
    <row r="1064" spans="2:6" x14ac:dyDescent="0.2">
      <c r="B1064" s="12"/>
      <c r="F1064" s="12"/>
    </row>
    <row r="1065" spans="2:6" x14ac:dyDescent="0.2">
      <c r="B1065" s="12"/>
      <c r="F1065" s="12"/>
    </row>
    <row r="1066" spans="2:6" x14ac:dyDescent="0.2">
      <c r="B1066" s="12"/>
      <c r="F1066" s="12"/>
    </row>
    <row r="1067" spans="2:6" x14ac:dyDescent="0.2">
      <c r="B1067" s="12"/>
      <c r="F1067" s="12"/>
    </row>
    <row r="1068" spans="2:6" x14ac:dyDescent="0.2">
      <c r="B1068" s="12"/>
      <c r="F1068" s="12"/>
    </row>
    <row r="1069" spans="2:6" x14ac:dyDescent="0.2">
      <c r="B1069" s="12"/>
      <c r="F1069" s="12"/>
    </row>
    <row r="1070" spans="2:6" x14ac:dyDescent="0.2">
      <c r="B1070" s="12"/>
      <c r="F1070" s="12"/>
    </row>
    <row r="1071" spans="2:6" x14ac:dyDescent="0.2">
      <c r="B1071" s="12"/>
      <c r="F1071" s="12"/>
    </row>
    <row r="1072" spans="2:6" x14ac:dyDescent="0.2">
      <c r="B1072" s="12"/>
      <c r="F1072" s="12"/>
    </row>
    <row r="1073" spans="2:6" x14ac:dyDescent="0.2">
      <c r="B1073" s="12"/>
      <c r="F1073" s="12"/>
    </row>
    <row r="1074" spans="2:6" x14ac:dyDescent="0.2">
      <c r="B1074" s="12"/>
      <c r="F1074" s="12"/>
    </row>
    <row r="1075" spans="2:6" x14ac:dyDescent="0.2">
      <c r="B1075" s="12"/>
      <c r="F1075" s="12"/>
    </row>
    <row r="1076" spans="2:6" x14ac:dyDescent="0.2">
      <c r="B1076" s="12"/>
      <c r="F1076" s="12"/>
    </row>
    <row r="1077" spans="2:6" x14ac:dyDescent="0.2">
      <c r="B1077" s="12"/>
      <c r="F1077" s="12"/>
    </row>
    <row r="1078" spans="2:6" x14ac:dyDescent="0.2">
      <c r="B1078" s="12"/>
      <c r="F1078" s="12"/>
    </row>
    <row r="1079" spans="2:6" x14ac:dyDescent="0.2">
      <c r="B1079" s="12"/>
      <c r="F1079" s="12"/>
    </row>
    <row r="1080" spans="2:6" x14ac:dyDescent="0.2">
      <c r="B1080" s="12"/>
      <c r="F1080" s="12"/>
    </row>
    <row r="1081" spans="2:6" x14ac:dyDescent="0.2">
      <c r="B1081" s="12"/>
      <c r="F1081" s="12"/>
    </row>
    <row r="1082" spans="2:6" x14ac:dyDescent="0.2">
      <c r="B1082" s="12"/>
      <c r="F1082" s="12"/>
    </row>
    <row r="1083" spans="2:6" x14ac:dyDescent="0.2">
      <c r="B1083" s="12"/>
      <c r="F1083" s="12"/>
    </row>
    <row r="1084" spans="2:6" x14ac:dyDescent="0.2">
      <c r="B1084" s="12"/>
      <c r="F1084" s="12"/>
    </row>
    <row r="1085" spans="2:6" x14ac:dyDescent="0.2">
      <c r="B1085" s="12"/>
      <c r="F1085" s="12"/>
    </row>
    <row r="1086" spans="2:6" x14ac:dyDescent="0.2">
      <c r="B1086" s="12"/>
      <c r="F1086" s="12"/>
    </row>
    <row r="1087" spans="2:6" x14ac:dyDescent="0.2">
      <c r="B1087" s="12"/>
      <c r="F1087" s="12"/>
    </row>
    <row r="1088" spans="2:6" x14ac:dyDescent="0.2">
      <c r="B1088" s="12"/>
      <c r="F1088" s="12"/>
    </row>
    <row r="1089" spans="2:6" x14ac:dyDescent="0.2">
      <c r="B1089" s="12"/>
      <c r="F1089" s="12"/>
    </row>
    <row r="1090" spans="2:6" x14ac:dyDescent="0.2">
      <c r="B1090" s="12"/>
      <c r="F1090" s="12"/>
    </row>
    <row r="1091" spans="2:6" x14ac:dyDescent="0.2">
      <c r="B1091" s="12"/>
      <c r="F1091" s="12"/>
    </row>
    <row r="1092" spans="2:6" x14ac:dyDescent="0.2">
      <c r="B1092" s="12"/>
      <c r="F1092" s="12"/>
    </row>
    <row r="1093" spans="2:6" x14ac:dyDescent="0.2">
      <c r="B1093" s="12"/>
      <c r="F1093" s="12"/>
    </row>
    <row r="1094" spans="2:6" x14ac:dyDescent="0.2">
      <c r="B1094" s="12"/>
      <c r="F1094" s="12"/>
    </row>
    <row r="1095" spans="2:6" x14ac:dyDescent="0.2">
      <c r="B1095" s="12"/>
      <c r="F1095" s="12"/>
    </row>
    <row r="1096" spans="2:6" x14ac:dyDescent="0.2">
      <c r="B1096" s="12"/>
      <c r="F1096" s="12"/>
    </row>
    <row r="1097" spans="2:6" x14ac:dyDescent="0.2">
      <c r="B1097" s="12"/>
      <c r="F1097" s="12"/>
    </row>
    <row r="1098" spans="2:6" x14ac:dyDescent="0.2">
      <c r="B1098" s="12"/>
      <c r="F1098" s="12"/>
    </row>
    <row r="1099" spans="2:6" x14ac:dyDescent="0.2">
      <c r="B1099" s="12"/>
      <c r="F1099" s="12"/>
    </row>
    <row r="1100" spans="2:6" x14ac:dyDescent="0.2">
      <c r="B1100" s="12"/>
      <c r="F1100" s="12"/>
    </row>
    <row r="1101" spans="2:6" x14ac:dyDescent="0.2">
      <c r="B1101" s="12"/>
      <c r="F1101" s="12"/>
    </row>
    <row r="1102" spans="2:6" x14ac:dyDescent="0.2">
      <c r="B1102" s="12"/>
      <c r="F1102" s="12"/>
    </row>
    <row r="1103" spans="2:6" x14ac:dyDescent="0.2">
      <c r="B1103" s="12"/>
      <c r="F1103" s="12"/>
    </row>
    <row r="1104" spans="2:6" x14ac:dyDescent="0.2">
      <c r="B1104" s="12"/>
      <c r="F1104" s="12"/>
    </row>
    <row r="1105" spans="2:6" x14ac:dyDescent="0.2">
      <c r="B1105" s="12"/>
      <c r="F1105" s="12"/>
    </row>
    <row r="1106" spans="2:6" x14ac:dyDescent="0.2">
      <c r="B1106" s="12"/>
      <c r="F1106" s="12"/>
    </row>
    <row r="1107" spans="2:6" x14ac:dyDescent="0.2">
      <c r="B1107" s="12"/>
      <c r="F1107" s="12"/>
    </row>
    <row r="1108" spans="2:6" x14ac:dyDescent="0.2">
      <c r="B1108" s="12"/>
      <c r="F1108" s="12"/>
    </row>
    <row r="1109" spans="2:6" x14ac:dyDescent="0.2">
      <c r="B1109" s="12"/>
      <c r="F1109" s="12"/>
    </row>
    <row r="1110" spans="2:6" x14ac:dyDescent="0.2">
      <c r="B1110" s="12"/>
      <c r="F1110" s="12"/>
    </row>
    <row r="1111" spans="2:6" x14ac:dyDescent="0.2">
      <c r="B1111" s="12"/>
      <c r="F1111" s="12"/>
    </row>
    <row r="1112" spans="2:6" x14ac:dyDescent="0.2">
      <c r="B1112" s="12"/>
      <c r="F1112" s="12"/>
    </row>
    <row r="1113" spans="2:6" x14ac:dyDescent="0.2">
      <c r="B1113" s="12"/>
      <c r="F1113" s="12"/>
    </row>
    <row r="1114" spans="2:6" x14ac:dyDescent="0.2">
      <c r="B1114" s="12"/>
      <c r="F1114" s="12"/>
    </row>
    <row r="1115" spans="2:6" x14ac:dyDescent="0.2">
      <c r="B1115" s="12"/>
      <c r="F1115" s="12"/>
    </row>
    <row r="1116" spans="2:6" x14ac:dyDescent="0.2">
      <c r="B1116" s="12"/>
      <c r="F1116" s="12"/>
    </row>
    <row r="1117" spans="2:6" x14ac:dyDescent="0.2">
      <c r="B1117" s="12"/>
      <c r="F1117" s="12"/>
    </row>
    <row r="1118" spans="2:6" x14ac:dyDescent="0.2">
      <c r="B1118" s="12"/>
      <c r="F1118" s="12"/>
    </row>
    <row r="1119" spans="2:6" x14ac:dyDescent="0.2">
      <c r="B1119" s="12"/>
      <c r="F1119" s="12"/>
    </row>
    <row r="1120" spans="2:6" x14ac:dyDescent="0.2">
      <c r="B1120" s="12"/>
      <c r="F1120" s="12"/>
    </row>
    <row r="1121" spans="2:6" x14ac:dyDescent="0.2">
      <c r="B1121" s="12"/>
      <c r="F1121" s="12"/>
    </row>
    <row r="1122" spans="2:6" x14ac:dyDescent="0.2">
      <c r="B1122" s="12"/>
      <c r="F1122" s="12"/>
    </row>
    <row r="1123" spans="2:6" x14ac:dyDescent="0.2">
      <c r="B1123" s="12"/>
      <c r="F1123" s="12"/>
    </row>
    <row r="1124" spans="2:6" x14ac:dyDescent="0.2">
      <c r="B1124" s="12"/>
      <c r="F1124" s="12"/>
    </row>
    <row r="1125" spans="2:6" x14ac:dyDescent="0.2">
      <c r="B1125" s="12"/>
      <c r="F1125" s="12"/>
    </row>
    <row r="1126" spans="2:6" x14ac:dyDescent="0.2">
      <c r="B1126" s="12"/>
      <c r="F1126" s="12"/>
    </row>
    <row r="1127" spans="2:6" x14ac:dyDescent="0.2">
      <c r="B1127" s="12"/>
      <c r="F1127" s="12"/>
    </row>
    <row r="1128" spans="2:6" x14ac:dyDescent="0.2">
      <c r="B1128" s="12"/>
      <c r="F1128" s="12"/>
    </row>
    <row r="1129" spans="2:6" x14ac:dyDescent="0.2">
      <c r="B1129" s="12"/>
      <c r="F1129" s="12"/>
    </row>
    <row r="1130" spans="2:6" x14ac:dyDescent="0.2">
      <c r="B1130" s="12"/>
      <c r="F1130" s="12"/>
    </row>
    <row r="1131" spans="2:6" x14ac:dyDescent="0.2">
      <c r="B1131" s="12"/>
      <c r="F1131" s="12"/>
    </row>
    <row r="1132" spans="2:6" x14ac:dyDescent="0.2">
      <c r="B1132" s="12"/>
      <c r="F1132" s="12"/>
    </row>
    <row r="1133" spans="2:6" x14ac:dyDescent="0.2">
      <c r="B1133" s="12"/>
      <c r="F1133" s="12"/>
    </row>
    <row r="1134" spans="2:6" x14ac:dyDescent="0.2">
      <c r="B1134" s="12"/>
      <c r="F1134" s="12"/>
    </row>
    <row r="1135" spans="2:6" x14ac:dyDescent="0.2">
      <c r="B1135" s="12"/>
      <c r="F1135" s="12"/>
    </row>
    <row r="1136" spans="2:6" x14ac:dyDescent="0.2">
      <c r="B1136" s="12"/>
      <c r="F1136" s="12"/>
    </row>
    <row r="1137" spans="2:6" x14ac:dyDescent="0.2">
      <c r="B1137" s="12"/>
      <c r="F1137" s="12"/>
    </row>
    <row r="1138" spans="2:6" x14ac:dyDescent="0.2">
      <c r="B1138" s="12"/>
      <c r="F1138" s="12"/>
    </row>
    <row r="1139" spans="2:6" x14ac:dyDescent="0.2">
      <c r="B1139" s="12"/>
      <c r="F1139" s="12"/>
    </row>
  </sheetData>
  <phoneticPr fontId="7" type="noConversion"/>
  <hyperlinks>
    <hyperlink ref="P193" r:id="rId1" display="http://www.bav-astro.de/sfs/BAVM_link.php?BAVMnr=38" xr:uid="{00000000-0004-0000-0100-000000000000}"/>
    <hyperlink ref="P194" r:id="rId2" display="http://www.bav-astro.de/sfs/BAVM_link.php?BAVMnr=38" xr:uid="{00000000-0004-0000-0100-000001000000}"/>
    <hyperlink ref="P195" r:id="rId3" display="http://www.bav-astro.de/sfs/BAVM_link.php?BAVMnr=56" xr:uid="{00000000-0004-0000-0100-000002000000}"/>
    <hyperlink ref="P196" r:id="rId4" display="http://www.bav-astro.de/sfs/BAVM_link.php?BAVMnr=56" xr:uid="{00000000-0004-0000-0100-000003000000}"/>
    <hyperlink ref="P197" r:id="rId5" display="http://www.bav-astro.de/sfs/BAVM_link.php?BAVMnr=60" xr:uid="{00000000-0004-0000-0100-000004000000}"/>
    <hyperlink ref="P198" r:id="rId6" display="http://www.bav-astro.de/sfs/BAVM_link.php?BAVMnr=60" xr:uid="{00000000-0004-0000-0100-000005000000}"/>
    <hyperlink ref="P199" r:id="rId7" display="http://www.bav-astro.de/sfs/BAVM_link.php?BAVMnr=60" xr:uid="{00000000-0004-0000-0100-000006000000}"/>
    <hyperlink ref="P200" r:id="rId8" display="http://www.bav-astro.de/sfs/BAVM_link.php?BAVMnr=68" xr:uid="{00000000-0004-0000-0100-000007000000}"/>
    <hyperlink ref="P201" r:id="rId9" display="http://www.bav-astro.de/sfs/BAVM_link.php?BAVMnr=62" xr:uid="{00000000-0004-0000-0100-000008000000}"/>
    <hyperlink ref="P202" r:id="rId10" display="http://www.bav-astro.de/sfs/BAVM_link.php?BAVMnr=62" xr:uid="{00000000-0004-0000-0100-000009000000}"/>
    <hyperlink ref="P203" r:id="rId11" display="http://www.bav-astro.de/sfs/BAVM_link.php?BAVMnr=62" xr:uid="{00000000-0004-0000-0100-00000A000000}"/>
    <hyperlink ref="P204" r:id="rId12" display="http://www.bav-astro.de/sfs/BAVM_link.php?BAVMnr=68" xr:uid="{00000000-0004-0000-0100-00000B000000}"/>
    <hyperlink ref="P48" r:id="rId13" display="http://www.bav-astro.de/sfs/BAVM_link.php?BAVMnr=91" xr:uid="{00000000-0004-0000-0100-00000C000000}"/>
    <hyperlink ref="P49" r:id="rId14" display="http://www.bav-astro.de/sfs/BAVM_link.php?BAVMnr=91" xr:uid="{00000000-0004-0000-0100-00000D000000}"/>
    <hyperlink ref="P50" r:id="rId15" display="http://www.bav-astro.de/sfs/BAVM_link.php?BAVMnr=91" xr:uid="{00000000-0004-0000-0100-00000E000000}"/>
    <hyperlink ref="P51" r:id="rId16" display="http://www.bav-astro.de/sfs/BAVM_link.php?BAVMnr=91" xr:uid="{00000000-0004-0000-0100-00000F000000}"/>
    <hyperlink ref="P52" r:id="rId17" display="http://www.bav-astro.de/sfs/BAVM_link.php?BAVMnr=99" xr:uid="{00000000-0004-0000-0100-000010000000}"/>
    <hyperlink ref="P53" r:id="rId18" display="http://www.bav-astro.de/sfs/BAVM_link.php?BAVMnr=99" xr:uid="{00000000-0004-0000-0100-000011000000}"/>
    <hyperlink ref="P54" r:id="rId19" display="http://www.bav-astro.de/sfs/BAVM_link.php?BAVMnr=111" xr:uid="{00000000-0004-0000-0100-000012000000}"/>
    <hyperlink ref="P205" r:id="rId20" display="http://vsolj.cetus-net.org/no42.pdf" xr:uid="{00000000-0004-0000-0100-000013000000}"/>
    <hyperlink ref="P55" r:id="rId21" display="http://www.bav-astro.de/sfs/BAVM_link.php?BAVMnr=173" xr:uid="{00000000-0004-0000-0100-000014000000}"/>
    <hyperlink ref="P56" r:id="rId22" display="http://www.bav-astro.de/sfs/BAVM_link.php?BAVMnr=173" xr:uid="{00000000-0004-0000-0100-000015000000}"/>
    <hyperlink ref="P57" r:id="rId23" display="http://var.astro.cz/oejv/issues/oejv0003.pdf" xr:uid="{00000000-0004-0000-0100-000016000000}"/>
    <hyperlink ref="P58" r:id="rId24" display="http://www.konkoly.hu/cgi-bin/IBVS?5668" xr:uid="{00000000-0004-0000-0100-000017000000}"/>
    <hyperlink ref="P59" r:id="rId25" display="http://www.bav-astro.de/sfs/BAVM_link.php?BAVMnr=178" xr:uid="{00000000-0004-0000-0100-000018000000}"/>
    <hyperlink ref="P60" r:id="rId26" display="http://www.bav-astro.de/sfs/BAVM_link.php?BAVMnr=178" xr:uid="{00000000-0004-0000-0100-000019000000}"/>
    <hyperlink ref="P61" r:id="rId27" display="http://var.astro.cz/oejv/issues/oejv0074.pdf" xr:uid="{00000000-0004-0000-0100-00001A000000}"/>
    <hyperlink ref="P62" r:id="rId28" display="http://www.bav-astro.de/sfs/BAVM_link.php?BAVMnr=178" xr:uid="{00000000-0004-0000-0100-00001B000000}"/>
    <hyperlink ref="P63" r:id="rId29" display="http://www.konkoly.hu/cgi-bin/IBVS?5777" xr:uid="{00000000-0004-0000-0100-00001C000000}"/>
    <hyperlink ref="P64" r:id="rId30" display="http://www.konkoly.hu/cgi-bin/IBVS?5777" xr:uid="{00000000-0004-0000-0100-00001D000000}"/>
    <hyperlink ref="P65" r:id="rId31" display="http://www.konkoly.hu/cgi-bin/IBVS?5777" xr:uid="{00000000-0004-0000-0100-00001E000000}"/>
    <hyperlink ref="P66" r:id="rId32" display="http://www.konkoly.hu/cgi-bin/IBVS?5777" xr:uid="{00000000-0004-0000-0100-00001F000000}"/>
    <hyperlink ref="P67" r:id="rId33" display="http://www.konkoly.hu/cgi-bin/IBVS?5777" xr:uid="{00000000-0004-0000-0100-000020000000}"/>
    <hyperlink ref="P68" r:id="rId34" display="http://www.bav-astro.de/sfs/BAVM_link.php?BAVMnr=201" xr:uid="{00000000-0004-0000-0100-000021000000}"/>
    <hyperlink ref="P206" r:id="rId35" display="http://vsolj.cetus-net.org/no46.pdf" xr:uid="{00000000-0004-0000-0100-000022000000}"/>
    <hyperlink ref="P207" r:id="rId36" display="http://www.bav-astro.de/sfs/BAVM_link.php?BAVMnr=193" xr:uid="{00000000-0004-0000-0100-000023000000}"/>
    <hyperlink ref="P208" r:id="rId37" display="http://www.bav-astro.de/sfs/BAVM_link.php?BAVMnr=203" xr:uid="{00000000-0004-0000-0100-000024000000}"/>
    <hyperlink ref="P209" r:id="rId38" display="http://www.bav-astro.de/sfs/BAVM_link.php?BAVMnr=203" xr:uid="{00000000-0004-0000-0100-000025000000}"/>
    <hyperlink ref="P69" r:id="rId39" display="http://www.konkoly.hu/cgi-bin/IBVS?5898" xr:uid="{00000000-0004-0000-0100-000026000000}"/>
    <hyperlink ref="P70" r:id="rId40" display="http://www.konkoly.hu/cgi-bin/IBVS?5898" xr:uid="{00000000-0004-0000-0100-000027000000}"/>
    <hyperlink ref="P71" r:id="rId41" display="http://www.konkoly.hu/cgi-bin/IBVS?5898" xr:uid="{00000000-0004-0000-0100-000028000000}"/>
    <hyperlink ref="P210" r:id="rId42" display="http://www.bav-astro.de/sfs/BAVM_link.php?BAVMnr=212" xr:uid="{00000000-0004-0000-0100-000029000000}"/>
    <hyperlink ref="P72" r:id="rId43" display="http://www.konkoly.hu/cgi-bin/IBVS?5980" xr:uid="{00000000-0004-0000-0100-00002A000000}"/>
    <hyperlink ref="P73" r:id="rId44" display="http://www.konkoly.hu/cgi-bin/IBVS?5980" xr:uid="{00000000-0004-0000-0100-00002B000000}"/>
    <hyperlink ref="P211" r:id="rId45" display="http://var.astro.cz/oejv/issues/oejv0137.pdf" xr:uid="{00000000-0004-0000-0100-00002C000000}"/>
    <hyperlink ref="P212" r:id="rId46" display="http://var.astro.cz/oejv/issues/oejv0137.pdf" xr:uid="{00000000-0004-0000-0100-00002D000000}"/>
    <hyperlink ref="P213" r:id="rId47" display="http://var.astro.cz/oejv/issues/oejv0137.pdf" xr:uid="{00000000-0004-0000-0100-00002E000000}"/>
    <hyperlink ref="P74" r:id="rId48" display="http://www.bav-astro.de/sfs/BAVM_link.php?BAVMnr=220" xr:uid="{00000000-0004-0000-0100-00002F000000}"/>
    <hyperlink ref="P214" r:id="rId49" display="http://var.astro.cz/oejv/issues/oejv0137.pdf" xr:uid="{00000000-0004-0000-0100-000030000000}"/>
    <hyperlink ref="P215" r:id="rId50" display="http://var.astro.cz/oejv/issues/oejv0137.pdf" xr:uid="{00000000-0004-0000-0100-000031000000}"/>
    <hyperlink ref="P216" r:id="rId51" display="http://var.astro.cz/oejv/issues/oejv0137.pdf" xr:uid="{00000000-0004-0000-0100-000032000000}"/>
    <hyperlink ref="P217" r:id="rId52" display="http://var.astro.cz/oejv/issues/oejv0137.pdf" xr:uid="{00000000-0004-0000-0100-000033000000}"/>
    <hyperlink ref="P218" r:id="rId53" display="http://vsolj.cetus-net.org/vsoljno53.pdf" xr:uid="{00000000-0004-0000-0100-000034000000}"/>
    <hyperlink ref="P219" r:id="rId54" display="http://vsolj.cetus-net.org/vsoljno53.pdf" xr:uid="{00000000-0004-0000-0100-000035000000}"/>
    <hyperlink ref="P220" r:id="rId55" display="http://www.bav-astro.de/sfs/BAVM_link.php?BAVMnr=225" xr:uid="{00000000-0004-0000-0100-000036000000}"/>
    <hyperlink ref="P75" r:id="rId56" display="http://var.astro.cz/oejv/issues/oejv0160.pdf" xr:uid="{00000000-0004-0000-0100-000037000000}"/>
    <hyperlink ref="P76" r:id="rId57" display="http://www.bav-astro.de/sfs/BAVM_link.php?BAVMnr=228" xr:uid="{00000000-0004-0000-0100-000038000000}"/>
    <hyperlink ref="P77" r:id="rId58" display="http://var.astro.cz/oejv/issues/oejv0160.pdf" xr:uid="{00000000-0004-0000-0100-000039000000}"/>
    <hyperlink ref="P78" r:id="rId59" display="http://var.astro.cz/oejv/issues/oejv0160.pdf" xr:uid="{00000000-0004-0000-0100-00003A000000}"/>
    <hyperlink ref="P79" r:id="rId60" display="http://var.astro.cz/oejv/issues/oejv0160.pdf" xr:uid="{00000000-0004-0000-0100-00003B000000}"/>
    <hyperlink ref="P80" r:id="rId61" display="http://www.bav-astro.de/sfs/BAVM_link.php?BAVMnr=234" xr:uid="{00000000-0004-0000-0100-00003C000000}"/>
    <hyperlink ref="P81" r:id="rId62" display="http://var.astro.cz/oejv/issues/oejv0160.pdf" xr:uid="{00000000-0004-0000-0100-00003D000000}"/>
    <hyperlink ref="P82" r:id="rId63" display="http://var.astro.cz/oejv/issues/oejv0160.pdf" xr:uid="{00000000-0004-0000-0100-00003E000000}"/>
    <hyperlink ref="P83" r:id="rId64" display="http://www.konkoly.hu/cgi-bin/IBVS?6125" xr:uid="{00000000-0004-0000-0100-00003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2023-08-06T07:31:09Z</dcterms:modified>
</cp:coreProperties>
</file>