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022B151-1B28-4760-8C3F-5C559A56A57C}" xr6:coauthVersionLast="47" xr6:coauthVersionMax="47" xr10:uidLastSave="{00000000-0000-0000-0000-000000000000}"/>
  <bookViews>
    <workbookView xWindow="13470" yWindow="195" windowWidth="1453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22" i="1"/>
  <c r="F22" i="1" s="1"/>
  <c r="G22" i="1" s="1"/>
  <c r="K22" i="1" s="1"/>
  <c r="Q22" i="1"/>
  <c r="E23" i="1"/>
  <c r="F23" i="1" s="1"/>
  <c r="G23" i="1" s="1"/>
  <c r="K23" i="1" s="1"/>
  <c r="Q23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6" i="1" l="1"/>
  <c r="O27" i="1"/>
  <c r="O25" i="1"/>
  <c r="O29" i="1"/>
  <c r="O24" i="1"/>
  <c r="O28" i="1"/>
  <c r="O23" i="1"/>
  <c r="O22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<sst xmlns="http://schemas.openxmlformats.org/spreadsheetml/2006/main" count="65" uniqueCount="51">
  <si>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</si>
  <si>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</si>
  <si>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</si>
  <si>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</si>
  <si>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</si>
  <si>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</si>
  <si>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</si>
  <si>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</si>
  <si>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</si>
  <si>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</si>
  <si>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</si>
  <si>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</si>
  <si>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</si>
  <si>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</si>
  <si>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</si>
  <si>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</si>
  <si>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</si>
  <si>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</si>
  <si>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</si>
  <si>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</si>
  <si>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</si>
  <si>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</si>
  <si>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</si>
  <si>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</si>
  <si>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</si>
  <si>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</si>
  <si>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</si>
  <si>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</si>
  <si>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</si>
  <si>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</si>
  <si>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</si>
  <si>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</si>
  <si>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</si>
  <si>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</si>
  <si>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</si>
  <si>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</si>
  <si>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</si>
  <si>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</si>
  <si>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</si>
  <si>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</si>
  <si>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</si>
  <si>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</si>
  <si>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</si>
  <si>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</si>
  <si>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V0415 Sge</t>
  </si>
  <si>
    <t>EW</t>
  </si>
  <si>
    <t>VSX</t>
  </si>
  <si>
    <t>JBAV, 60</t>
  </si>
  <si>
    <t>I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</si>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</sst>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7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V0415 Sge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-1.869750000332715E-2</c:v>
                </c:pt>
                <c:pt idx="2">
                  <c:v>-1.949600000079954E-2</c:v>
                </c:pt>
                <c:pt idx="3">
                  <c:v>-2.0911999890813604E-2</c:v>
                </c:pt>
                <c:pt idx="4">
                  <c:v>-2.0812000060686842E-2</c:v>
                </c:pt>
                <c:pt idx="5">
                  <c:v>-2.1284999791532755E-2</c:v>
                </c:pt>
                <c:pt idx="6">
                  <c:v>-2.0285000093281269E-2</c:v>
                </c:pt>
                <c:pt idx="7">
                  <c:v>-2.1052500072983094E-2</c:v>
                </c:pt>
                <c:pt idx="8">
                  <c:v>-2.0452500160899945E-2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-8.1461888032270668E-6</c:v>
                </c:pt>
                <c:pt idx="1">
                  <c:v>-1.856578611417152E-2</c:v>
                </c:pt>
                <c:pt idx="2">
                  <c:v>-1.9621527568369105E-2</c:v>
                </c:pt>
                <c:pt idx="3">
                  <c:v>-2.0737811268711284E-2</c:v>
                </c:pt>
                <c:pt idx="4">
                  <c:v>-2.0737811268711284E-2</c:v>
                </c:pt>
                <c:pt idx="5">
                  <c:v>-2.0828912934338382E-2</c:v>
                </c:pt>
                <c:pt idx="6">
                  <c:v>-2.0828912934338382E-2</c:v>
                </c:pt>
                <c:pt idx="7">
                  <c:v>-2.0831795898440506E-2</c:v>
                </c:pt>
                <c:pt idx="8">
                  <c:v>-2.0831795898440506E-2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52713.18</v>
      </c>
      <c r="D7" s="29" t="s">
        <v>46</v>
      </c>
    </row>
    <row r="8" spans="1:15" x14ac:dyDescent="0.2">
      <c r="A8" t="s">
        <v>3</v>
      </c>
      <c r="C8" s="8">
        <v>0.39218700000000001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-8.1461888032270668E-6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-1.1531856408493579E-6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59794.879827780693</v>
      </c>
      <c r="E15" s="14" t="s">
        <v>30</v>
      </c>
      <c r="F15" s="33">
        <f ca="1">NOW()+15018.5+$C$5/24</f>
        <v>60178.818049074071</v>
      </c>
    </row>
    <row r="16" spans="1:15" x14ac:dyDescent="0.2">
      <c r="A16" s="16" t="s">
        <v>4</v>
      </c>
      <c r="B16" s="10"/>
      <c r="C16" s="17">
        <f ca="1">+C8+C12</f>
        <v>0.39218584681435914</v>
      </c>
      <c r="E16" s="14" t="s">
        <v>35</v>
      </c>
      <c r="F16" s="15">
        <f ca="1">ROUND(2*(F15-$C$7)/$C$8,0)/2+F14</f>
        <v>19037</v>
      </c>
    </row>
    <row r="17" spans="1:21" ht="13.5" thickBot="1" x14ac:dyDescent="0.25">
      <c r="A17" s="14" t="s">
        <v>27</v>
      </c>
      <c r="B17" s="10"/>
      <c r="C17" s="10">
        <f>COUNT(C21:C2191)</f>
        <v>9</v>
      </c>
      <c r="E17" s="14" t="s">
        <v>36</v>
      </c>
      <c r="F17" s="23">
        <f ca="1">ROUND(2*(F15-$C$15)/$C$16,0)/2+F14</f>
        <v>980</v>
      </c>
    </row>
    <row r="18" spans="1:21" ht="14.25" thickTop="1" thickBot="1" x14ac:dyDescent="0.25">
      <c r="A18" s="16" t="s">
        <v>5</v>
      </c>
      <c r="B18" s="10"/>
      <c r="C18" s="19">
        <f ca="1">+C15</f>
        <v>59794.879827780693</v>
      </c>
      <c r="D18" s="20">
        <f ca="1">+C16</f>
        <v>0.39218584681435914</v>
      </c>
      <c r="E18" s="14" t="s">
        <v>31</v>
      </c>
      <c r="F18" s="18">
        <f ca="1">+$C$15+$C$16*F17-15018.5-$C$5/24</f>
        <v>45161.117790992103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52713.18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-8.1461888032270668E-6</v>
      </c>
      <c r="Q21" s="43">
        <f>+C21-15018.5</f>
        <v>37694.68</v>
      </c>
    </row>
    <row r="22" spans="1:21" x14ac:dyDescent="0.2">
      <c r="A22" s="45" t="s">
        <v>47</v>
      </c>
      <c r="B22" s="46" t="s">
        <v>48</v>
      </c>
      <c r="C22" s="47">
        <v>59024.4306</v>
      </c>
      <c r="D22" s="45">
        <v>6.9999999999999999E-4</v>
      </c>
      <c r="E22">
        <f t="shared" ref="E22:E23" si="0">+(C22-C$7)/C$8</f>
        <v>16092.452325038819</v>
      </c>
      <c r="F22">
        <f t="shared" ref="F22:F23" si="1">ROUND(2*E22,0)/2</f>
        <v>16092.5</v>
      </c>
      <c r="G22">
        <f t="shared" ref="G22:G23" si="2">+C22-(C$7+F22*C$8)</f>
        <v>-1.869750000332715E-2</v>
      </c>
      <c r="K22">
        <f t="shared" ref="K22:K23" si="3">+G22</f>
        <v>-1.869750000332715E-2</v>
      </c>
      <c r="O22">
        <f t="shared" ref="O22:O23" ca="1" si="4">+C$11+C$12*$F22</f>
        <v>-1.856578611417152E-2</v>
      </c>
      <c r="Q22" s="43">
        <f t="shared" ref="Q22:Q23" si="5">+C22-15018.5</f>
        <v>44005.9306</v>
      </c>
    </row>
    <row r="23" spans="1:21" x14ac:dyDescent="0.2">
      <c r="A23" s="45" t="s">
        <v>47</v>
      </c>
      <c r="B23" s="46" t="s">
        <v>48</v>
      </c>
      <c r="C23" s="47">
        <v>59383.476999999999</v>
      </c>
      <c r="D23" s="45">
        <v>8.9999999999999998E-4</v>
      </c>
      <c r="E23">
        <f t="shared" si="0"/>
        <v>17007.950289020286</v>
      </c>
      <c r="F23">
        <f t="shared" si="1"/>
        <v>17008</v>
      </c>
      <c r="G23">
        <f t="shared" si="2"/>
        <v>-1.949600000079954E-2</v>
      </c>
      <c r="K23">
        <f t="shared" si="3"/>
        <v>-1.949600000079954E-2</v>
      </c>
      <c r="O23">
        <f t="shared" ca="1" si="4"/>
        <v>-1.9621527568369105E-2</v>
      </c>
      <c r="Q23" s="43">
        <f t="shared" si="5"/>
        <v>44364.976999999999</v>
      </c>
    </row>
    <row r="24" spans="1:21" x14ac:dyDescent="0.2">
      <c r="A24" s="48" t="s">
        <v>49</v>
      </c>
      <c r="B24" s="49" t="s">
        <v>48</v>
      </c>
      <c r="C24" s="50">
        <v>59763.11260000011</v>
      </c>
      <c r="D24" s="8"/>
      <c r="E24">
        <f t="shared" ref="E24:E29" si="6">+(C24-C$7)/C$8</f>
        <v>17975.946678498036</v>
      </c>
      <c r="F24">
        <f t="shared" ref="F24:F29" si="7">ROUND(2*E24,0)/2</f>
        <v>17976</v>
      </c>
      <c r="G24">
        <f t="shared" ref="G24:G29" si="8">+C24-(C$7+F24*C$8)</f>
        <v>-2.0911999890813604E-2</v>
      </c>
      <c r="K24">
        <f t="shared" ref="K24:K29" si="9">+G24</f>
        <v>-2.0911999890813604E-2</v>
      </c>
      <c r="O24">
        <f t="shared" ref="O24:O29" ca="1" si="10">+C$11+C$12*$F24</f>
        <v>-2.0737811268711284E-2</v>
      </c>
      <c r="Q24" s="43">
        <f t="shared" ref="Q24:Q29" si="11">+C24-15018.5</f>
        <v>44744.61260000011</v>
      </c>
    </row>
    <row r="25" spans="1:21" x14ac:dyDescent="0.2">
      <c r="A25" s="48" t="s">
        <v>49</v>
      </c>
      <c r="B25" s="49" t="s">
        <v>48</v>
      </c>
      <c r="C25" s="50">
        <v>59763.11269999994</v>
      </c>
      <c r="D25" s="8"/>
      <c r="E25">
        <f t="shared" si="6"/>
        <v>17975.946933478008</v>
      </c>
      <c r="F25">
        <f t="shared" si="7"/>
        <v>17976</v>
      </c>
      <c r="G25">
        <f t="shared" si="8"/>
        <v>-2.0812000060686842E-2</v>
      </c>
      <c r="K25">
        <f t="shared" si="9"/>
        <v>-2.0812000060686842E-2</v>
      </c>
      <c r="O25">
        <f t="shared" ca="1" si="10"/>
        <v>-2.0737811268711284E-2</v>
      </c>
      <c r="Q25" s="43">
        <f t="shared" si="11"/>
        <v>44744.61269999994</v>
      </c>
    </row>
    <row r="26" spans="1:21" x14ac:dyDescent="0.2">
      <c r="A26" s="48" t="s">
        <v>49</v>
      </c>
      <c r="B26" s="49" t="s">
        <v>48</v>
      </c>
      <c r="C26" s="50">
        <v>59794.095000000205</v>
      </c>
      <c r="D26" s="8"/>
      <c r="E26">
        <f t="shared" si="6"/>
        <v>18054.945727421367</v>
      </c>
      <c r="F26">
        <f t="shared" si="7"/>
        <v>18055</v>
      </c>
      <c r="G26">
        <f t="shared" si="8"/>
        <v>-2.1284999791532755E-2</v>
      </c>
      <c r="K26">
        <f t="shared" si="9"/>
        <v>-2.1284999791532755E-2</v>
      </c>
      <c r="O26">
        <f t="shared" ca="1" si="10"/>
        <v>-2.0828912934338382E-2</v>
      </c>
      <c r="Q26" s="43">
        <f t="shared" si="11"/>
        <v>44775.595000000205</v>
      </c>
    </row>
    <row r="27" spans="1:21" x14ac:dyDescent="0.2">
      <c r="A27" s="48" t="s">
        <v>49</v>
      </c>
      <c r="B27" s="49" t="s">
        <v>48</v>
      </c>
      <c r="C27" s="50">
        <v>59794.095999999903</v>
      </c>
      <c r="D27" s="8"/>
      <c r="E27">
        <f t="shared" si="6"/>
        <v>18054.948277224648</v>
      </c>
      <c r="F27">
        <f t="shared" si="7"/>
        <v>18055</v>
      </c>
      <c r="G27">
        <f t="shared" si="8"/>
        <v>-2.0285000093281269E-2</v>
      </c>
      <c r="K27">
        <f t="shared" si="9"/>
        <v>-2.0285000093281269E-2</v>
      </c>
      <c r="O27">
        <f t="shared" ca="1" si="10"/>
        <v>-2.0828912934338382E-2</v>
      </c>
      <c r="Q27" s="43">
        <f t="shared" si="11"/>
        <v>44775.595999999903</v>
      </c>
    </row>
    <row r="28" spans="1:21" x14ac:dyDescent="0.2">
      <c r="A28" s="48" t="s">
        <v>49</v>
      </c>
      <c r="B28" s="49" t="s">
        <v>50</v>
      </c>
      <c r="C28" s="50">
        <v>59795.075699999928</v>
      </c>
      <c r="D28" s="8"/>
      <c r="E28">
        <f t="shared" si="6"/>
        <v>18057.446320250107</v>
      </c>
      <c r="F28">
        <f t="shared" si="7"/>
        <v>18057.5</v>
      </c>
      <c r="G28">
        <f t="shared" si="8"/>
        <v>-2.1052500072983094E-2</v>
      </c>
      <c r="K28">
        <f t="shared" si="9"/>
        <v>-2.1052500072983094E-2</v>
      </c>
      <c r="O28">
        <f t="shared" ca="1" si="10"/>
        <v>-2.0831795898440506E-2</v>
      </c>
      <c r="Q28" s="43">
        <f t="shared" si="11"/>
        <v>44776.575699999928</v>
      </c>
    </row>
    <row r="29" spans="1:21" x14ac:dyDescent="0.2">
      <c r="A29" s="48" t="s">
        <v>49</v>
      </c>
      <c r="B29" s="49" t="s">
        <v>50</v>
      </c>
      <c r="C29" s="50">
        <v>59795.076299999841</v>
      </c>
      <c r="D29" s="8"/>
      <c r="E29">
        <f t="shared" si="6"/>
        <v>18057.44785013231</v>
      </c>
      <c r="F29">
        <f t="shared" si="7"/>
        <v>18057.5</v>
      </c>
      <c r="G29">
        <f t="shared" si="8"/>
        <v>-2.0452500160899945E-2</v>
      </c>
      <c r="K29">
        <f t="shared" si="9"/>
        <v>-2.0452500160899945E-2</v>
      </c>
      <c r="O29">
        <f t="shared" ca="1" si="10"/>
        <v>-2.0831795898440506E-2</v>
      </c>
      <c r="Q29" s="43">
        <f t="shared" si="11"/>
        <v>44776.576299999841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2023-08-22T07:37:59Z</dcterms:modified>
</cp:coreProperties>
</file>