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859D153-3F50-4C17-A81E-6551C32A4616}" xr6:coauthVersionLast="47" xr6:coauthVersionMax="47" xr10:uidLastSave="{00000000-0000-0000-0000-000000000000}"/>
  <bookViews>
    <workbookView xWindow="14565" yWindow="1185" windowWidth="14325" windowHeight="14490" xr2:uid="{00000000-000D-0000-FFFF-FFFF00000000}"/>
  </bookViews>
  <sheets>
    <sheet name="Active" sheetId="1" r:id="rId1"/>
  </sheets>
  <calcPr calcId="181029" concurrentCalc="0"/>
</workbook>
</file>

<file path=xl/calcChain.xml><?xml version="1.0" encoding="utf-8"?>
<calcChain xmlns="http://schemas.openxmlformats.org/spreadsheetml/2006/main">
  <c r="E22" i="1" l="1"/>
  <c r="F22" i="1"/>
  <c r="G22" i="1"/>
  <c r="K22" i="1"/>
  <c r="C11" i="1"/>
  <c r="C12" i="1"/>
  <c r="O22" i="1"/>
  <c r="Q22" i="1"/>
  <c r="G11" i="1"/>
  <c r="F11" i="1"/>
  <c r="C21" i="1"/>
  <c r="A21" i="1"/>
  <c r="F15" i="1"/>
  <c r="F16" i="1"/>
  <c r="E21" i="1"/>
  <c r="F21" i="1"/>
  <c r="G21" i="1"/>
  <c r="C17" i="1"/>
  <c r="Q21" i="1"/>
  <c r="C16" i="1"/>
  <c r="D18" i="1"/>
  <c r="C15" i="1"/>
  <c r="O21" i="1"/>
  <c r="K21" i="1"/>
  <c r="C18" i="1"/>
  <c r="F17" i="1"/>
  <c r="F18" i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<sst xmlns="http://schemas.openxmlformats.org/spreadsheetml/2006/main" count="55" uniqueCount="51">
  <si>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</si>
  <si>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</si>
  <si>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</si>
  <si>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</si>
  <si>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</si>
  <si>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</si>
  <si>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</si>
  <si>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</si>
  <si>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</si>
  <si>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</si>
  <si>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</si>
  <si>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</si>
  <si>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</si>
  <si>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</si>
  <si>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</si>
  <si>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</si>
  <si>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</si>
  <si>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</si>
  <si>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</si>
  <si>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</si>
  <si>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</si>
  <si>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</si>
  <si>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</si>
  <si>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</si>
  <si>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</si>
  <si>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</si>
  <si>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</si>
  <si>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</si>
  <si>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</si>
  <si>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</si>
  <si>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</si>
  <si>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</si>
  <si>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</si>
  <si>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</si>
  <si>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</si>
  <si>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</si>
  <si>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</si>
  <si>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</si>
  <si>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</si>
  <si>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</si>
  <si>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</si>
  <si>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</si>
  <si>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</si>
  <si>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</si>
  <si>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</si>
  <si>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V0779 Sgr</t>
  </si>
  <si>
    <t>EW / KW</t>
  </si>
  <si>
    <t>VSX</t>
  </si>
  <si>
    <t>I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</si>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</sst>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/>
    <xf numFmtId="0" fontId="18" fillId="0" borderId="0" xfId="0" applyFont="1" applyAlignment="1">
      <alignment horizontal="center"/>
    </xf>
    <xf numFmtId="166" fontId="18" fillId="0" borderId="0" xfId="0" applyNumberFormat="1" applyFont="1" applyAlignment="1"/>
    <xf numFmtId="0" fontId="6" fillId="0" borderId="6" xfId="0" applyFont="1" applyBorder="1" applyAlignment="1"/>
    <xf numFmtId="0" fontId="0" fillId="0" borderId="6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V0779 SgrXX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8.1909398140851408E-3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1.1509999999999999E-3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8.1909398140851408E-3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70783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19" max="19" width="13.85546875" customWidth="1"/>
  </cols>
  <sheetData>
    <row r="1" spans="1:19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  <c r="S1" s="44" t="s">
        <v>50</v>
      </c>
    </row>
    <row r="2" spans="1:19" x14ac:dyDescent="0.2">
      <c r="A2" t="s">
        <v>23</v>
      </c>
      <c r="B2" s="40" t="s">
        <v>46</v>
      </c>
      <c r="C2" s="34"/>
      <c r="D2" s="2"/>
      <c r="S2" s="44" t="s">
        <v>49</v>
      </c>
    </row>
    <row r="3" spans="1:19" x14ac:dyDescent="0.2">
      <c r="S3" s="45"/>
    </row>
    <row r="4" spans="1:19" x14ac:dyDescent="0.2">
      <c r="A4" s="37" t="s">
        <v>0</v>
      </c>
      <c r="C4" s="2" t="s">
        <v>37</v>
      </c>
      <c r="D4" s="2" t="s">
        <v>37</v>
      </c>
      <c r="S4" s="45"/>
    </row>
    <row r="5" spans="1:19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9" x14ac:dyDescent="0.2">
      <c r="A6" s="37" t="s">
        <v>1</v>
      </c>
    </row>
    <row r="7" spans="1:19" x14ac:dyDescent="0.2">
      <c r="A7" t="s">
        <v>2</v>
      </c>
      <c r="C7" s="6">
        <v>28640.466400000001</v>
      </c>
      <c r="D7" s="39" t="s">
        <v>47</v>
      </c>
    </row>
    <row r="8" spans="1:19" x14ac:dyDescent="0.2">
      <c r="A8" t="s">
        <v>3</v>
      </c>
      <c r="C8" s="6">
        <v>0.44502982000000002</v>
      </c>
      <c r="D8" s="39" t="s">
        <v>47</v>
      </c>
    </row>
    <row r="9" spans="1:19" x14ac:dyDescent="0.2">
      <c r="A9" s="20" t="s">
        <v>32</v>
      </c>
      <c r="B9" s="21">
        <v>21</v>
      </c>
      <c r="C9" s="18"/>
      <c r="D9" s="19"/>
    </row>
    <row r="10" spans="1:19" ht="13.5" thickBot="1" x14ac:dyDescent="0.25">
      <c r="A10" s="7"/>
      <c r="B10" s="7"/>
      <c r="C10" s="3" t="s">
        <v>19</v>
      </c>
      <c r="D10" s="3" t="s">
        <v>20</v>
      </c>
      <c r="E10" s="7"/>
    </row>
    <row r="11" spans="1:19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9" x14ac:dyDescent="0.2">
      <c r="A12" s="7" t="s">
        <v>16</v>
      </c>
      <c r="B12" s="7"/>
      <c r="C12" s="17">
        <f ca="1">SLOPE(INDIRECT($G$11):G992,INDIRECT($F$11):F992)</f>
        <v>1.1571902595376207E-7</v>
      </c>
      <c r="D12" s="2"/>
      <c r="E12" s="7"/>
    </row>
    <row r="13" spans="1:19" x14ac:dyDescent="0.2">
      <c r="A13" s="7" t="s">
        <v>18</v>
      </c>
      <c r="B13" s="7"/>
      <c r="C13" s="2" t="s">
        <v>13</v>
      </c>
    </row>
    <row r="14" spans="1:19" x14ac:dyDescent="0.2">
      <c r="A14" s="7"/>
      <c r="B14" s="7"/>
      <c r="C14" s="7"/>
      <c r="E14" s="10" t="s">
        <v>34</v>
      </c>
      <c r="F14" s="24">
        <v>1</v>
      </c>
    </row>
    <row r="15" spans="1:19" x14ac:dyDescent="0.2">
      <c r="A15" s="8" t="s">
        <v>17</v>
      </c>
      <c r="B15" s="7"/>
      <c r="C15" s="9">
        <f ca="1">(C7+C11)+(C8+C12)*INT(MAX(F21:F3533))</f>
        <v>60141.020339999814</v>
      </c>
      <c r="E15" s="10" t="s">
        <v>30</v>
      </c>
      <c r="F15" s="25">
        <f ca="1">NOW()+15018.5+$C$5/24</f>
        <v>60179.862016203704</v>
      </c>
    </row>
    <row r="16" spans="1:19" x14ac:dyDescent="0.2">
      <c r="A16" s="12" t="s">
        <v>4</v>
      </c>
      <c r="B16" s="7"/>
      <c r="C16" s="13">
        <f ca="1">+C8+C12</f>
        <v>0.44502993571902599</v>
      </c>
      <c r="E16" s="10" t="s">
        <v>35</v>
      </c>
      <c r="F16" s="11">
        <f ca="1">ROUND(2*(F15-$C$7)/$C$8,0)/2+F14</f>
        <v>70871.5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88.5</v>
      </c>
    </row>
    <row r="18" spans="1:21" ht="14.25" thickTop="1" thickBot="1" x14ac:dyDescent="0.25">
      <c r="A18" s="12" t="s">
        <v>5</v>
      </c>
      <c r="B18" s="7"/>
      <c r="C18" s="15">
        <f ca="1">+C15</f>
        <v>60141.020339999814</v>
      </c>
      <c r="D18" s="16">
        <f ca="1">+C16</f>
        <v>0.44502993571902599</v>
      </c>
      <c r="E18" s="10" t="s">
        <v>31</v>
      </c>
      <c r="F18" s="14">
        <f ca="1">+$C$15+$C$16*F17-15018.5-$C$5/24</f>
        <v>45162.301322644285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28640.466400000001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13621.966400000001</v>
      </c>
    </row>
    <row r="22" spans="1:21" x14ac:dyDescent="0.2">
      <c r="A22" s="41" t="s">
        <v>49</v>
      </c>
      <c r="B22" s="42" t="s">
        <v>48</v>
      </c>
      <c r="C22" s="41">
        <v>60141.020339999814</v>
      </c>
      <c r="D22" s="43">
        <v>1.1509999999999999E-3</v>
      </c>
      <c r="E22">
        <f>+(C22-C$7)/C$8</f>
        <v>70783.018405372946</v>
      </c>
      <c r="F22">
        <f>ROUND(2*E22,0)/2</f>
        <v>70783</v>
      </c>
      <c r="G22">
        <f>+C22-(C$7+F22*C$8)</f>
        <v>8.1909398140851408E-3</v>
      </c>
      <c r="K22">
        <f>+G22</f>
        <v>8.1909398140851408E-3</v>
      </c>
      <c r="O22">
        <f ca="1">+C$11+C$12*$F22</f>
        <v>8.1909398140851408E-3</v>
      </c>
      <c r="Q22" s="1">
        <f>+C22-15018.5</f>
        <v>45122.520339999814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2023-08-23T08:41:18Z</dcterms:modified>
</cp:coreProperties>
</file>